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481" documentId="14_{68C6D7BF-0A9E-46B1-BDED-01B50B7E848F}" xr6:coauthVersionLast="36" xr6:coauthVersionMax="36" xr10:uidLastSave="{3B7D07BE-A62B-46DA-9263-A67A1E460DF2}"/>
  <bookViews>
    <workbookView xWindow="0" yWindow="0" windowWidth="22260" windowHeight="12645" activeTab="6" xr2:uid="{00000000-000D-0000-FFFF-FFFF00000000}"/>
  </bookViews>
  <sheets>
    <sheet name="spmv" sheetId="12" r:id="rId1"/>
    <sheet name="relu" sheetId="13" r:id="rId2"/>
    <sheet name="matmul" sheetId="11" r:id="rId3"/>
    <sheet name="aes" sheetId="10" r:id="rId4"/>
    <sheet name="fir" sheetId="9" r:id="rId5"/>
    <sheet name="conv" sheetId="14" r:id="rId6"/>
    <sheet name="pagerank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4" l="1"/>
  <c r="A9" i="11" l="1"/>
  <c r="B9" i="11" s="1"/>
  <c r="O9" i="11"/>
  <c r="P9" i="11"/>
  <c r="Q9" i="11"/>
  <c r="R9" i="11"/>
  <c r="T9" i="11"/>
  <c r="U9" i="11"/>
  <c r="V9" i="11"/>
  <c r="W9" i="11"/>
  <c r="C6" i="14" l="1"/>
  <c r="B6" i="14"/>
  <c r="C5" i="14"/>
  <c r="B5" i="14"/>
  <c r="C4" i="14"/>
  <c r="B4" i="14"/>
  <c r="C3" i="14"/>
  <c r="B3" i="14"/>
  <c r="C2" i="14"/>
  <c r="B2" i="14"/>
  <c r="W6" i="14"/>
  <c r="V6" i="14"/>
  <c r="U6" i="14"/>
  <c r="T6" i="14"/>
  <c r="R6" i="14"/>
  <c r="Q6" i="14"/>
  <c r="P6" i="14"/>
  <c r="O6" i="14"/>
  <c r="W5" i="14"/>
  <c r="V5" i="14"/>
  <c r="U5" i="14"/>
  <c r="T5" i="14"/>
  <c r="R5" i="14"/>
  <c r="Q5" i="14"/>
  <c r="P5" i="14"/>
  <c r="O5" i="14"/>
  <c r="W4" i="14"/>
  <c r="V4" i="14"/>
  <c r="U4" i="14"/>
  <c r="T4" i="14"/>
  <c r="R4" i="14"/>
  <c r="Q4" i="14"/>
  <c r="P4" i="14"/>
  <c r="O4" i="14"/>
  <c r="W3" i="14"/>
  <c r="V3" i="14"/>
  <c r="U3" i="14"/>
  <c r="T3" i="14"/>
  <c r="R3" i="14"/>
  <c r="Q3" i="14"/>
  <c r="P3" i="14"/>
  <c r="W2" i="14"/>
  <c r="V2" i="14"/>
  <c r="U2" i="14"/>
  <c r="T2" i="14"/>
  <c r="R2" i="14"/>
  <c r="Q2" i="14"/>
  <c r="P2" i="14"/>
  <c r="O2" i="14"/>
  <c r="A10" i="13"/>
  <c r="B10" i="13" s="1"/>
  <c r="A9" i="13"/>
  <c r="B9" i="13" s="1"/>
  <c r="A8" i="13"/>
  <c r="B8" i="13" s="1"/>
  <c r="A7" i="13"/>
  <c r="B7" i="13" s="1"/>
  <c r="A6" i="13"/>
  <c r="B6" i="13" s="1"/>
  <c r="A5" i="13"/>
  <c r="B5" i="13" s="1"/>
  <c r="A4" i="13"/>
  <c r="B4" i="13" s="1"/>
  <c r="A3" i="13"/>
  <c r="B3" i="13" s="1"/>
  <c r="A2" i="13"/>
  <c r="B2" i="13" s="1"/>
  <c r="W10" i="13"/>
  <c r="V10" i="13"/>
  <c r="U10" i="13"/>
  <c r="T10" i="13"/>
  <c r="R10" i="13"/>
  <c r="Q10" i="13"/>
  <c r="P10" i="13"/>
  <c r="O10" i="13"/>
  <c r="W9" i="13"/>
  <c r="V9" i="13"/>
  <c r="U9" i="13"/>
  <c r="T9" i="13"/>
  <c r="R9" i="13"/>
  <c r="Q9" i="13"/>
  <c r="P9" i="13"/>
  <c r="O9" i="13"/>
  <c r="W8" i="13"/>
  <c r="V8" i="13"/>
  <c r="U8" i="13"/>
  <c r="T8" i="13"/>
  <c r="R8" i="13"/>
  <c r="Q8" i="13"/>
  <c r="P8" i="13"/>
  <c r="O8" i="13"/>
  <c r="W7" i="13"/>
  <c r="V7" i="13"/>
  <c r="U7" i="13"/>
  <c r="T7" i="13"/>
  <c r="R7" i="13"/>
  <c r="Q7" i="13"/>
  <c r="P7" i="13"/>
  <c r="O7" i="13"/>
  <c r="W6" i="13"/>
  <c r="V6" i="13"/>
  <c r="U6" i="13"/>
  <c r="T6" i="13"/>
  <c r="R6" i="13"/>
  <c r="Q6" i="13"/>
  <c r="P6" i="13"/>
  <c r="O6" i="13"/>
  <c r="W5" i="13"/>
  <c r="V5" i="13"/>
  <c r="U5" i="13"/>
  <c r="T5" i="13"/>
  <c r="R5" i="13"/>
  <c r="Q5" i="13"/>
  <c r="P5" i="13"/>
  <c r="O5" i="13"/>
  <c r="W4" i="13"/>
  <c r="V4" i="13"/>
  <c r="U4" i="13"/>
  <c r="T4" i="13"/>
  <c r="R4" i="13"/>
  <c r="Q4" i="13"/>
  <c r="P4" i="13"/>
  <c r="O4" i="13"/>
  <c r="W3" i="13"/>
  <c r="V3" i="13"/>
  <c r="U3" i="13"/>
  <c r="T3" i="13"/>
  <c r="R3" i="13"/>
  <c r="Q3" i="13"/>
  <c r="P3" i="13"/>
  <c r="O3" i="13"/>
  <c r="W2" i="13"/>
  <c r="V2" i="13"/>
  <c r="U2" i="13"/>
  <c r="T2" i="13"/>
  <c r="R2" i="13"/>
  <c r="Q2" i="13"/>
  <c r="P2" i="13"/>
  <c r="O2" i="13"/>
  <c r="A8" i="12"/>
  <c r="B8" i="12" s="1"/>
  <c r="A7" i="12"/>
  <c r="B7" i="12" s="1"/>
  <c r="B6" i="12"/>
  <c r="A6" i="12"/>
  <c r="A5" i="12"/>
  <c r="B5" i="12" s="1"/>
  <c r="A4" i="12"/>
  <c r="B4" i="12" s="1"/>
  <c r="A3" i="12"/>
  <c r="B3" i="12" s="1"/>
  <c r="A2" i="12"/>
  <c r="B2" i="12" s="1"/>
  <c r="W8" i="12"/>
  <c r="V8" i="12"/>
  <c r="U8" i="12"/>
  <c r="T8" i="12"/>
  <c r="R8" i="12"/>
  <c r="Q8" i="12"/>
  <c r="P8" i="12"/>
  <c r="O8" i="12"/>
  <c r="W7" i="12"/>
  <c r="V7" i="12"/>
  <c r="U7" i="12"/>
  <c r="T7" i="12"/>
  <c r="R7" i="12"/>
  <c r="Q7" i="12"/>
  <c r="P7" i="12"/>
  <c r="O7" i="12"/>
  <c r="W6" i="12"/>
  <c r="V6" i="12"/>
  <c r="U6" i="12"/>
  <c r="T6" i="12"/>
  <c r="R6" i="12"/>
  <c r="Q6" i="12"/>
  <c r="P6" i="12"/>
  <c r="O6" i="12"/>
  <c r="W5" i="12"/>
  <c r="V5" i="12"/>
  <c r="U5" i="12"/>
  <c r="T5" i="12"/>
  <c r="R5" i="12"/>
  <c r="Q5" i="12"/>
  <c r="P5" i="12"/>
  <c r="O5" i="12"/>
  <c r="W4" i="12"/>
  <c r="V4" i="12"/>
  <c r="U4" i="12"/>
  <c r="T4" i="12"/>
  <c r="R4" i="12"/>
  <c r="Q4" i="12"/>
  <c r="P4" i="12"/>
  <c r="O4" i="12"/>
  <c r="W3" i="12"/>
  <c r="V3" i="12"/>
  <c r="U3" i="12"/>
  <c r="T3" i="12"/>
  <c r="R3" i="12"/>
  <c r="Q3" i="12"/>
  <c r="P3" i="12"/>
  <c r="O3" i="12"/>
  <c r="W2" i="12"/>
  <c r="V2" i="12"/>
  <c r="U2" i="12"/>
  <c r="T2" i="12"/>
  <c r="R2" i="12"/>
  <c r="Q2" i="12"/>
  <c r="P2" i="12"/>
  <c r="O2" i="12"/>
  <c r="A8" i="11"/>
  <c r="B8" i="11" s="1"/>
  <c r="A7" i="11"/>
  <c r="B7" i="11" s="1"/>
  <c r="A6" i="11"/>
  <c r="B6" i="11" s="1"/>
  <c r="A5" i="11"/>
  <c r="B5" i="11" s="1"/>
  <c r="A4" i="11"/>
  <c r="B4" i="11" s="1"/>
  <c r="A3" i="11"/>
  <c r="B3" i="11" s="1"/>
  <c r="A2" i="11"/>
  <c r="B2" i="11" s="1"/>
  <c r="W8" i="11"/>
  <c r="V8" i="11"/>
  <c r="U8" i="11"/>
  <c r="T8" i="11"/>
  <c r="R8" i="11"/>
  <c r="Q8" i="11"/>
  <c r="P8" i="11"/>
  <c r="O8" i="11"/>
  <c r="W7" i="11"/>
  <c r="V7" i="11"/>
  <c r="U7" i="11"/>
  <c r="T7" i="11"/>
  <c r="R7" i="11"/>
  <c r="Q7" i="11"/>
  <c r="P7" i="11"/>
  <c r="O7" i="11"/>
  <c r="W6" i="11"/>
  <c r="V6" i="11"/>
  <c r="U6" i="11"/>
  <c r="T6" i="11"/>
  <c r="R6" i="11"/>
  <c r="Q6" i="11"/>
  <c r="P6" i="11"/>
  <c r="O6" i="11"/>
  <c r="W5" i="11"/>
  <c r="V5" i="11"/>
  <c r="U5" i="11"/>
  <c r="T5" i="11"/>
  <c r="R5" i="11"/>
  <c r="Q5" i="11"/>
  <c r="P5" i="11"/>
  <c r="O5" i="11"/>
  <c r="W4" i="11"/>
  <c r="V4" i="11"/>
  <c r="U4" i="11"/>
  <c r="T4" i="11"/>
  <c r="R4" i="11"/>
  <c r="Q4" i="11"/>
  <c r="P4" i="11"/>
  <c r="O4" i="11"/>
  <c r="W3" i="11"/>
  <c r="V3" i="11"/>
  <c r="U3" i="11"/>
  <c r="T3" i="11"/>
  <c r="R3" i="11"/>
  <c r="Q3" i="11"/>
  <c r="P3" i="11"/>
  <c r="O3" i="11"/>
  <c r="W2" i="11"/>
  <c r="V2" i="11"/>
  <c r="U2" i="11"/>
  <c r="T2" i="11"/>
  <c r="R2" i="11"/>
  <c r="Q2" i="11"/>
  <c r="P2" i="11"/>
  <c r="O2" i="11"/>
  <c r="A10" i="10"/>
  <c r="B10" i="10" s="1"/>
  <c r="A9" i="10"/>
  <c r="B9" i="10" s="1"/>
  <c r="A8" i="10"/>
  <c r="B8" i="10" s="1"/>
  <c r="A7" i="10"/>
  <c r="B7" i="10" s="1"/>
  <c r="A6" i="10"/>
  <c r="B6" i="10" s="1"/>
  <c r="A5" i="10"/>
  <c r="B5" i="10" s="1"/>
  <c r="A4" i="10"/>
  <c r="B4" i="10" s="1"/>
  <c r="A3" i="10"/>
  <c r="B3" i="10" s="1"/>
  <c r="B2" i="10"/>
  <c r="A2" i="10"/>
  <c r="W10" i="10"/>
  <c r="V10" i="10"/>
  <c r="U10" i="10"/>
  <c r="T10" i="10"/>
  <c r="R10" i="10"/>
  <c r="Q10" i="10"/>
  <c r="P10" i="10"/>
  <c r="O10" i="10"/>
  <c r="W9" i="10"/>
  <c r="V9" i="10"/>
  <c r="U9" i="10"/>
  <c r="T9" i="10"/>
  <c r="R9" i="10"/>
  <c r="Q9" i="10"/>
  <c r="P9" i="10"/>
  <c r="O9" i="10"/>
  <c r="W8" i="10"/>
  <c r="V8" i="10"/>
  <c r="U8" i="10"/>
  <c r="T8" i="10"/>
  <c r="R8" i="10"/>
  <c r="Q8" i="10"/>
  <c r="P8" i="10"/>
  <c r="O8" i="10"/>
  <c r="W7" i="10"/>
  <c r="V7" i="10"/>
  <c r="U7" i="10"/>
  <c r="T7" i="10"/>
  <c r="R7" i="10"/>
  <c r="Q7" i="10"/>
  <c r="P7" i="10"/>
  <c r="O7" i="10"/>
  <c r="W6" i="10"/>
  <c r="V6" i="10"/>
  <c r="U6" i="10"/>
  <c r="T6" i="10"/>
  <c r="R6" i="10"/>
  <c r="Q6" i="10"/>
  <c r="P6" i="10"/>
  <c r="O6" i="10"/>
  <c r="W5" i="10"/>
  <c r="V5" i="10"/>
  <c r="U5" i="10"/>
  <c r="T5" i="10"/>
  <c r="R5" i="10"/>
  <c r="Q5" i="10"/>
  <c r="P5" i="10"/>
  <c r="O5" i="10"/>
  <c r="W4" i="10"/>
  <c r="V4" i="10"/>
  <c r="U4" i="10"/>
  <c r="T4" i="10"/>
  <c r="R4" i="10"/>
  <c r="Q4" i="10"/>
  <c r="P4" i="10"/>
  <c r="O4" i="10"/>
  <c r="W3" i="10"/>
  <c r="V3" i="10"/>
  <c r="U3" i="10"/>
  <c r="T3" i="10"/>
  <c r="R3" i="10"/>
  <c r="Q3" i="10"/>
  <c r="P3" i="10"/>
  <c r="O3" i="10"/>
  <c r="W2" i="10"/>
  <c r="V2" i="10"/>
  <c r="U2" i="10"/>
  <c r="T2" i="10"/>
  <c r="R2" i="10"/>
  <c r="Q2" i="10"/>
  <c r="P2" i="10"/>
  <c r="O2" i="10"/>
  <c r="V3" i="9"/>
  <c r="W3" i="9"/>
  <c r="V4" i="9"/>
  <c r="W4" i="9"/>
  <c r="V5" i="9"/>
  <c r="W5" i="9"/>
  <c r="V6" i="9"/>
  <c r="W6" i="9"/>
  <c r="V7" i="9"/>
  <c r="W7" i="9"/>
  <c r="V8" i="9"/>
  <c r="W8" i="9"/>
  <c r="V9" i="9"/>
  <c r="W9" i="9"/>
  <c r="V10" i="9"/>
  <c r="W10" i="9"/>
  <c r="V11" i="9"/>
  <c r="W11" i="9"/>
  <c r="V12" i="9"/>
  <c r="W12" i="9"/>
  <c r="W2" i="9"/>
  <c r="V2" i="9"/>
  <c r="Q3" i="9"/>
  <c r="R3" i="9"/>
  <c r="Q4" i="9"/>
  <c r="R4" i="9"/>
  <c r="Q5" i="9"/>
  <c r="R5" i="9"/>
  <c r="Q6" i="9"/>
  <c r="R6" i="9"/>
  <c r="Q7" i="9"/>
  <c r="R7" i="9"/>
  <c r="Q8" i="9"/>
  <c r="R8" i="9"/>
  <c r="Q9" i="9"/>
  <c r="R9" i="9"/>
  <c r="Q10" i="9"/>
  <c r="R10" i="9"/>
  <c r="Q11" i="9"/>
  <c r="R11" i="9"/>
  <c r="Q12" i="9"/>
  <c r="R12" i="9"/>
  <c r="R2" i="9"/>
  <c r="Q2" i="9"/>
  <c r="T3" i="9" l="1"/>
  <c r="U3" i="9"/>
  <c r="T4" i="9"/>
  <c r="U4" i="9"/>
  <c r="T5" i="9"/>
  <c r="U5" i="9"/>
  <c r="T6" i="9"/>
  <c r="U6" i="9"/>
  <c r="T7" i="9"/>
  <c r="U7" i="9"/>
  <c r="T8" i="9"/>
  <c r="U8" i="9"/>
  <c r="T9" i="9"/>
  <c r="U9" i="9"/>
  <c r="T10" i="9"/>
  <c r="U10" i="9"/>
  <c r="T11" i="9"/>
  <c r="U11" i="9"/>
  <c r="T12" i="9"/>
  <c r="U12" i="9"/>
  <c r="U2" i="9"/>
  <c r="T2" i="9"/>
  <c r="O3" i="9"/>
  <c r="P3" i="9"/>
  <c r="O4" i="9"/>
  <c r="P4" i="9"/>
  <c r="O5" i="9"/>
  <c r="P5" i="9"/>
  <c r="O6" i="9"/>
  <c r="P6" i="9"/>
  <c r="O7" i="9"/>
  <c r="P7" i="9"/>
  <c r="O8" i="9"/>
  <c r="P8" i="9"/>
  <c r="O9" i="9"/>
  <c r="P9" i="9"/>
  <c r="O10" i="9"/>
  <c r="P10" i="9"/>
  <c r="O11" i="9"/>
  <c r="P11" i="9"/>
  <c r="O12" i="9"/>
  <c r="P12" i="9"/>
  <c r="P2" i="9"/>
  <c r="O2" i="9"/>
  <c r="B3" i="9"/>
  <c r="B4" i="9"/>
  <c r="B5" i="9"/>
  <c r="B6" i="9"/>
  <c r="A3" i="9"/>
  <c r="A4" i="9"/>
  <c r="A5" i="9"/>
  <c r="A6" i="9"/>
  <c r="A7" i="9"/>
  <c r="B7" i="9" s="1"/>
  <c r="A8" i="9"/>
  <c r="B8" i="9" s="1"/>
  <c r="A9" i="9"/>
  <c r="B9" i="9" s="1"/>
  <c r="A10" i="9"/>
  <c r="B10" i="9" s="1"/>
  <c r="A11" i="9"/>
  <c r="B11" i="9" s="1"/>
  <c r="A12" i="9"/>
  <c r="B12" i="9" s="1"/>
  <c r="A2" i="9"/>
  <c r="B2" i="9" s="1"/>
  <c r="V5" i="6" l="1"/>
  <c r="U5" i="6"/>
  <c r="Q5" i="6"/>
  <c r="P5" i="6"/>
  <c r="M5" i="6"/>
  <c r="L5" i="6"/>
  <c r="I5" i="6"/>
  <c r="H5" i="6"/>
  <c r="V4" i="6"/>
  <c r="U4" i="6"/>
  <c r="Q4" i="6"/>
  <c r="P4" i="6"/>
  <c r="M4" i="6"/>
  <c r="L4" i="6"/>
  <c r="I4" i="6"/>
  <c r="H4" i="6"/>
  <c r="V3" i="6"/>
  <c r="U3" i="6"/>
  <c r="Q3" i="6"/>
  <c r="P3" i="6"/>
  <c r="M3" i="6"/>
  <c r="L3" i="6"/>
  <c r="I3" i="6"/>
  <c r="H3" i="6"/>
  <c r="C3" i="6"/>
  <c r="C4" i="6" s="1"/>
  <c r="A3" i="6"/>
  <c r="B3" i="6" s="1"/>
  <c r="V2" i="6"/>
  <c r="U2" i="6"/>
  <c r="M2" i="6"/>
  <c r="L2" i="6"/>
  <c r="I2" i="6"/>
  <c r="H2" i="6"/>
  <c r="A2" i="6"/>
  <c r="B2" i="6" s="1"/>
  <c r="A4" i="6" l="1"/>
  <c r="B4" i="6" s="1"/>
  <c r="C5" i="6"/>
  <c r="A5" i="6" s="1"/>
  <c r="B5" i="6" s="1"/>
</calcChain>
</file>

<file path=xl/sharedStrings.xml><?xml version="1.0" encoding="utf-8"?>
<sst xmlns="http://schemas.openxmlformats.org/spreadsheetml/2006/main" count="147" uniqueCount="22">
  <si>
    <t>problemsize</t>
  </si>
  <si>
    <t>parameters</t>
  </si>
  <si>
    <t>simtime</t>
  </si>
  <si>
    <t>walltime</t>
  </si>
  <si>
    <t>mixsimtime</t>
  </si>
  <si>
    <t>mixwalltime</t>
  </si>
  <si>
    <t>wfsimtime</t>
  </si>
  <si>
    <t>wfwalltime</t>
  </si>
  <si>
    <t>wferror</t>
  </si>
  <si>
    <t>wfspeedup</t>
  </si>
  <si>
    <t>mixspeedup</t>
  </si>
  <si>
    <t>mixaccuracy</t>
  </si>
  <si>
    <t>bbsimtime</t>
  </si>
  <si>
    <t>bbwalltime</t>
  </si>
  <si>
    <t>bbaccuracy</t>
  </si>
  <si>
    <t>bbspeedup</t>
  </si>
  <si>
    <t>pkasimtime</t>
  </si>
  <si>
    <t>pkawalltime</t>
  </si>
  <si>
    <t>pkaaccuracy</t>
  </si>
  <si>
    <t>pkaspeedup</t>
  </si>
  <si>
    <t>problemsize_ori</t>
  </si>
  <si>
    <t>wfaccuracy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</si>
</sst>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0C6BF-D3C7-4839-B19E-3E4513CA44C7}">
  <dimension ref="A1:W8"/>
  <sheetViews>
    <sheetView workbookViewId="0">
      <selection activeCell="M12" sqref="M12"/>
    </sheetView>
  </sheetViews>
  <sheetFormatPr defaultRowHeight="15" x14ac:dyDescent="0.25"/>
  <cols>
    <col min="1" max="1" width="13.5703125" customWidth="1"/>
    <col min="2" max="2" width="12.140625" customWidth="1"/>
    <col min="3" max="3" width="13" customWidth="1"/>
    <col min="7" max="7" width="12.5703125" customWidth="1"/>
    <col min="13" max="13" width="14.5703125" customWidth="1"/>
    <col min="16" max="16" width="11.85546875" customWidth="1"/>
    <col min="20" max="20" width="16" customWidth="1"/>
  </cols>
  <sheetData>
    <row r="1" spans="1:23" x14ac:dyDescent="0.25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2" t="s">
        <v>12</v>
      </c>
      <c r="K1" s="2" t="s">
        <v>13</v>
      </c>
      <c r="L1" s="2" t="s">
        <v>16</v>
      </c>
      <c r="M1" s="2" t="s">
        <v>17</v>
      </c>
      <c r="O1" s="2" t="s">
        <v>11</v>
      </c>
      <c r="P1" s="2" t="s">
        <v>18</v>
      </c>
      <c r="Q1" s="2" t="s">
        <v>21</v>
      </c>
      <c r="R1" s="2" t="s">
        <v>14</v>
      </c>
      <c r="T1" s="2" t="s">
        <v>10</v>
      </c>
      <c r="U1" s="2" t="s">
        <v>19</v>
      </c>
      <c r="V1" s="2" t="s">
        <v>9</v>
      </c>
      <c r="W1" s="2" t="s">
        <v>15</v>
      </c>
    </row>
    <row r="2" spans="1:23" x14ac:dyDescent="0.25">
      <c r="A2">
        <f>C2/64</f>
        <v>128</v>
      </c>
      <c r="B2" t="str">
        <f>_xlfn.CONCAT(A2)</f>
        <v>128</v>
      </c>
      <c r="C2">
        <v>8192</v>
      </c>
      <c r="D2" s="1">
        <v>9.7001000000000002E-5</v>
      </c>
      <c r="E2">
        <v>142.37883314699999</v>
      </c>
      <c r="F2" s="1">
        <v>9.9316999999999998E-5</v>
      </c>
      <c r="G2">
        <v>86.399101129000002</v>
      </c>
      <c r="H2" s="1">
        <v>9.4409999999999999E-5</v>
      </c>
      <c r="I2">
        <v>147.55729878400001</v>
      </c>
      <c r="J2">
        <v>1.09054999999999E-4</v>
      </c>
      <c r="K2">
        <v>48.523127033999998</v>
      </c>
      <c r="L2" s="1">
        <v>9.4347999999999999E-5</v>
      </c>
      <c r="M2">
        <v>145.682663959</v>
      </c>
      <c r="O2" s="3">
        <f>ABS(F2-$D2)/$D2*100</f>
        <v>2.387604251502558</v>
      </c>
      <c r="P2" s="3">
        <f>ABS(L2-$D2)/$D2*100</f>
        <v>2.735023350274743</v>
      </c>
      <c r="Q2" s="3">
        <f>ABS(H2-$D2)/$D2*100</f>
        <v>2.6711064834383178</v>
      </c>
      <c r="R2" s="3">
        <f>ABS(J2-$D2)/$D2*100</f>
        <v>12.426676013648313</v>
      </c>
      <c r="T2">
        <f>$E2/G2</f>
        <v>1.6479203057265408</v>
      </c>
      <c r="U2">
        <f>$E2/M2</f>
        <v>0.97732172983238552</v>
      </c>
      <c r="V2">
        <f>$E2/I2</f>
        <v>0.9649053914670771</v>
      </c>
      <c r="W2">
        <f>$E2/K2</f>
        <v>2.9342468602082388</v>
      </c>
    </row>
    <row r="3" spans="1:23" x14ac:dyDescent="0.25">
      <c r="A3">
        <f t="shared" ref="A3:A8" si="0">C3/64</f>
        <v>192</v>
      </c>
      <c r="B3" t="str">
        <f t="shared" ref="B3:B7" si="1">_xlfn.CONCAT(A3)</f>
        <v>192</v>
      </c>
      <c r="C3">
        <v>12288</v>
      </c>
      <c r="D3">
        <v>2.16603E-4</v>
      </c>
      <c r="E3">
        <v>359.25947831100001</v>
      </c>
      <c r="F3">
        <v>2.6915799999999997E-4</v>
      </c>
      <c r="G3">
        <v>100.03125101800001</v>
      </c>
      <c r="H3">
        <v>2.2707899999999901E-4</v>
      </c>
      <c r="I3">
        <v>356.314969856</v>
      </c>
      <c r="J3">
        <v>2.6601000000000001E-4</v>
      </c>
      <c r="K3">
        <v>59.031441231999999</v>
      </c>
      <c r="L3">
        <v>2.39504E-4</v>
      </c>
      <c r="M3">
        <v>348.327310049</v>
      </c>
      <c r="O3" s="3">
        <f t="shared" ref="O3:O8" si="2">ABS(F3-$D3)/$D3*100</f>
        <v>24.263283518695481</v>
      </c>
      <c r="P3" s="3">
        <f t="shared" ref="P3:P8" si="3">ABS(L3-$D3)/$D3*100</f>
        <v>10.572799084038543</v>
      </c>
      <c r="Q3" s="3">
        <f t="shared" ref="Q3:Q8" si="4">ABS(H3-$D3)/$D3*100</f>
        <v>4.83649810944401</v>
      </c>
      <c r="R3" s="3">
        <f t="shared" ref="R3:R8" si="5">ABS(J3-$D3)/$D3*100</f>
        <v>22.809933380424098</v>
      </c>
      <c r="T3">
        <f t="shared" ref="T3:T8" si="6">$E3/G3</f>
        <v>3.5914724114202419</v>
      </c>
      <c r="U3">
        <f t="shared" ref="U3:U8" si="7">$E3/M3</f>
        <v>1.0313847578028326</v>
      </c>
      <c r="V3">
        <f t="shared" ref="V3:V8" si="8">$E3/I3</f>
        <v>1.0082637798130962</v>
      </c>
      <c r="W3">
        <f t="shared" ref="W3:W8" si="9">$E3/K3</f>
        <v>6.0859005101886483</v>
      </c>
    </row>
    <row r="4" spans="1:23" x14ac:dyDescent="0.25">
      <c r="A4">
        <f t="shared" si="0"/>
        <v>256</v>
      </c>
      <c r="B4" t="str">
        <f t="shared" si="1"/>
        <v>256</v>
      </c>
      <c r="C4">
        <v>16384</v>
      </c>
      <c r="D4">
        <v>6.01766E-4</v>
      </c>
      <c r="E4">
        <v>752.40655241399998</v>
      </c>
      <c r="F4">
        <v>7.3243600000000005E-4</v>
      </c>
      <c r="G4">
        <v>130.605069517</v>
      </c>
      <c r="H4">
        <v>6.0857800000000003E-4</v>
      </c>
      <c r="I4">
        <v>766.66850483300004</v>
      </c>
      <c r="J4">
        <v>8.9865699999999997E-4</v>
      </c>
      <c r="K4">
        <v>249.101417121</v>
      </c>
      <c r="L4">
        <v>5.9673400000000002E-4</v>
      </c>
      <c r="M4">
        <v>733.41655588200001</v>
      </c>
      <c r="O4" s="3">
        <f t="shared" si="2"/>
        <v>21.714420555498325</v>
      </c>
      <c r="P4" s="3">
        <f t="shared" si="3"/>
        <v>0.83620543533532554</v>
      </c>
      <c r="Q4" s="3">
        <f t="shared" si="4"/>
        <v>1.1320014756566554</v>
      </c>
      <c r="R4" s="3">
        <f t="shared" si="5"/>
        <v>49.33661921743667</v>
      </c>
      <c r="T4">
        <f t="shared" si="6"/>
        <v>5.76092915226437</v>
      </c>
      <c r="U4">
        <f t="shared" si="7"/>
        <v>1.0258925113971047</v>
      </c>
      <c r="V4">
        <f t="shared" si="8"/>
        <v>0.98139749796803422</v>
      </c>
      <c r="W4">
        <f t="shared" si="9"/>
        <v>3.0204828262720063</v>
      </c>
    </row>
    <row r="5" spans="1:23" x14ac:dyDescent="0.25">
      <c r="A5">
        <f t="shared" si="0"/>
        <v>384</v>
      </c>
      <c r="B5" t="str">
        <f t="shared" si="1"/>
        <v>384</v>
      </c>
      <c r="C5">
        <v>24576</v>
      </c>
      <c r="D5">
        <v>2.1886470000000002E-3</v>
      </c>
      <c r="E5">
        <v>2118.0616936749998</v>
      </c>
      <c r="F5">
        <v>2.943906E-3</v>
      </c>
      <c r="G5">
        <v>201.83343569100001</v>
      </c>
      <c r="H5">
        <v>2.2191910000000001E-3</v>
      </c>
      <c r="I5">
        <v>2148.9500578510001</v>
      </c>
      <c r="J5">
        <v>2.6890120000000002E-3</v>
      </c>
      <c r="K5">
        <v>1772.6357889609999</v>
      </c>
      <c r="L5">
        <v>2.0997239999999999E-3</v>
      </c>
      <c r="M5">
        <v>2018.81762559</v>
      </c>
      <c r="O5" s="3">
        <f t="shared" si="2"/>
        <v>34.508031674363195</v>
      </c>
      <c r="P5" s="3">
        <f t="shared" si="3"/>
        <v>4.0629210649319099</v>
      </c>
      <c r="Q5" s="3">
        <f t="shared" si="4"/>
        <v>1.395565388114208</v>
      </c>
      <c r="R5" s="3">
        <f t="shared" si="5"/>
        <v>22.861841128331793</v>
      </c>
      <c r="T5">
        <f t="shared" si="6"/>
        <v>10.494107115719315</v>
      </c>
      <c r="U5">
        <f t="shared" si="7"/>
        <v>1.0491595014958301</v>
      </c>
      <c r="V5">
        <f t="shared" si="8"/>
        <v>0.98562629966054705</v>
      </c>
      <c r="W5">
        <f t="shared" si="9"/>
        <v>1.1948656948399228</v>
      </c>
    </row>
    <row r="6" spans="1:23" x14ac:dyDescent="0.25">
      <c r="A6">
        <f t="shared" si="0"/>
        <v>512</v>
      </c>
      <c r="B6" t="str">
        <f t="shared" si="1"/>
        <v>512</v>
      </c>
      <c r="C6">
        <v>32768</v>
      </c>
      <c r="D6">
        <v>5.5351860000000001E-3</v>
      </c>
      <c r="E6">
        <v>4616.4330338760001</v>
      </c>
      <c r="F6">
        <v>6.8962850000000003E-3</v>
      </c>
      <c r="G6">
        <v>365.85730313900001</v>
      </c>
      <c r="H6">
        <v>5.4956359999999999E-3</v>
      </c>
      <c r="I6">
        <v>5011.0564964369996</v>
      </c>
      <c r="J6">
        <v>7.7752769999999997E-3</v>
      </c>
      <c r="K6">
        <v>733.27127871599998</v>
      </c>
      <c r="L6">
        <v>5.5105839999999998E-3</v>
      </c>
      <c r="M6">
        <v>4644.694944506</v>
      </c>
      <c r="O6" s="3">
        <f t="shared" si="2"/>
        <v>24.589941512353878</v>
      </c>
      <c r="P6" s="3">
        <f t="shared" si="3"/>
        <v>0.44446564216632112</v>
      </c>
      <c r="Q6" s="3">
        <f t="shared" si="4"/>
        <v>0.71451980114128366</v>
      </c>
      <c r="R6" s="3">
        <f t="shared" si="5"/>
        <v>40.47002214559727</v>
      </c>
      <c r="T6">
        <f t="shared" si="6"/>
        <v>12.618124591931627</v>
      </c>
      <c r="U6">
        <f t="shared" si="7"/>
        <v>0.99391522780986308</v>
      </c>
      <c r="V6">
        <f t="shared" si="8"/>
        <v>0.92124944852615653</v>
      </c>
      <c r="W6">
        <f t="shared" si="9"/>
        <v>6.2956686943468441</v>
      </c>
    </row>
    <row r="7" spans="1:23" x14ac:dyDescent="0.25">
      <c r="A7">
        <f t="shared" si="0"/>
        <v>768</v>
      </c>
      <c r="B7" t="str">
        <f t="shared" si="1"/>
        <v>768</v>
      </c>
      <c r="C7">
        <v>49152</v>
      </c>
      <c r="D7">
        <v>1.3782908999999999E-2</v>
      </c>
      <c r="E7">
        <v>11687.167603628001</v>
      </c>
      <c r="F7">
        <v>1.5850966000000001E-2</v>
      </c>
      <c r="G7">
        <v>474.18540975500002</v>
      </c>
      <c r="H7">
        <v>1.3909219E-2</v>
      </c>
      <c r="I7">
        <v>11038.370164071001</v>
      </c>
      <c r="J7">
        <v>1.7657551E-2</v>
      </c>
      <c r="K7">
        <v>1389.5112073319999</v>
      </c>
      <c r="L7" s="1">
        <v>2.8078400000000001E-4</v>
      </c>
      <c r="M7">
        <v>541.44639554599996</v>
      </c>
      <c r="O7" s="3">
        <f t="shared" si="2"/>
        <v>15.004503040686126</v>
      </c>
      <c r="P7" s="3">
        <f t="shared" si="3"/>
        <v>97.962810318199161</v>
      </c>
      <c r="Q7" s="3">
        <f t="shared" si="4"/>
        <v>0.9164248272988017</v>
      </c>
      <c r="R7" s="3">
        <f t="shared" si="5"/>
        <v>28.111931958630805</v>
      </c>
      <c r="T7">
        <f t="shared" si="6"/>
        <v>24.646830887661586</v>
      </c>
      <c r="U7">
        <f t="shared" si="7"/>
        <v>21.585087092218139</v>
      </c>
      <c r="V7">
        <f t="shared" si="8"/>
        <v>1.058776561205456</v>
      </c>
      <c r="W7">
        <f t="shared" si="9"/>
        <v>8.4109919675052698</v>
      </c>
    </row>
    <row r="8" spans="1:23" x14ac:dyDescent="0.25">
      <c r="A8">
        <f t="shared" si="0"/>
        <v>1024</v>
      </c>
      <c r="B8" t="str">
        <f>_xlfn.CONCAT(A8/1024,"K")</f>
        <v>1K</v>
      </c>
      <c r="C8">
        <v>65536</v>
      </c>
      <c r="D8">
        <v>2.4883235E-2</v>
      </c>
      <c r="E8">
        <v>21424.29648447</v>
      </c>
      <c r="F8">
        <v>2.7332614000000002E-2</v>
      </c>
      <c r="G8">
        <v>1576.799377717</v>
      </c>
      <c r="H8">
        <v>2.4945576000000001E-2</v>
      </c>
      <c r="I8">
        <v>20655.268873962999</v>
      </c>
      <c r="J8">
        <v>2.7318552999999999E-2</v>
      </c>
      <c r="K8">
        <v>2444.6281788800002</v>
      </c>
      <c r="L8">
        <v>3.6818899999999999E-4</v>
      </c>
      <c r="M8">
        <v>725.61813881600006</v>
      </c>
      <c r="O8" s="3">
        <f t="shared" si="2"/>
        <v>9.8434910091071419</v>
      </c>
      <c r="P8" s="3">
        <f t="shared" si="3"/>
        <v>98.520333067625643</v>
      </c>
      <c r="Q8" s="3">
        <f t="shared" si="4"/>
        <v>0.25053414477659547</v>
      </c>
      <c r="R8" s="3">
        <f t="shared" si="5"/>
        <v>9.7869830831883338</v>
      </c>
      <c r="T8">
        <f t="shared" si="6"/>
        <v>13.587205060601679</v>
      </c>
      <c r="U8">
        <f t="shared" si="7"/>
        <v>29.525580106677438</v>
      </c>
      <c r="V8">
        <f t="shared" si="8"/>
        <v>1.0372315468367685</v>
      </c>
      <c r="W8">
        <f t="shared" si="9"/>
        <v>8.7638262004676246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B759A-D015-4857-B631-F48C964FDAF9}">
  <dimension ref="A1:W10"/>
  <sheetViews>
    <sheetView workbookViewId="0">
      <selection activeCell="O10" sqref="O2:O10"/>
    </sheetView>
  </sheetViews>
  <sheetFormatPr defaultRowHeight="15" x14ac:dyDescent="0.25"/>
  <cols>
    <col min="1" max="1" width="13.5703125" customWidth="1"/>
    <col min="2" max="2" width="12.140625" customWidth="1"/>
    <col min="3" max="3" width="13" customWidth="1"/>
    <col min="7" max="7" width="12.5703125" customWidth="1"/>
    <col min="13" max="13" width="14.5703125" customWidth="1"/>
    <col min="16" max="16" width="11.85546875" customWidth="1"/>
    <col min="20" max="20" width="16" customWidth="1"/>
  </cols>
  <sheetData>
    <row r="1" spans="1:23" x14ac:dyDescent="0.25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2" t="s">
        <v>12</v>
      </c>
      <c r="K1" s="2" t="s">
        <v>13</v>
      </c>
      <c r="L1" s="2" t="s">
        <v>16</v>
      </c>
      <c r="M1" s="2" t="s">
        <v>17</v>
      </c>
      <c r="O1" s="2" t="s">
        <v>11</v>
      </c>
      <c r="P1" s="2" t="s">
        <v>18</v>
      </c>
      <c r="Q1" s="2" t="s">
        <v>21</v>
      </c>
      <c r="R1" s="2" t="s">
        <v>14</v>
      </c>
      <c r="T1" s="2" t="s">
        <v>10</v>
      </c>
      <c r="U1" s="2" t="s">
        <v>19</v>
      </c>
      <c r="V1" s="2" t="s">
        <v>9</v>
      </c>
      <c r="W1" s="2" t="s">
        <v>15</v>
      </c>
    </row>
    <row r="2" spans="1:23" x14ac:dyDescent="0.25">
      <c r="A2">
        <f t="shared" ref="A2:A6" si="0">C2/64</f>
        <v>4096</v>
      </c>
      <c r="B2" t="str">
        <f>_xlfn.CONCAT(A2/1024,"K")</f>
        <v>4K</v>
      </c>
      <c r="C2">
        <v>262144</v>
      </c>
      <c r="D2" s="1">
        <v>2.3881999999999999E-5</v>
      </c>
      <c r="E2">
        <v>28.523959745999999</v>
      </c>
      <c r="F2" s="1">
        <v>2.4117E-5</v>
      </c>
      <c r="G2">
        <v>33.797176385999997</v>
      </c>
      <c r="H2" s="1">
        <v>2.4117E-5</v>
      </c>
      <c r="I2">
        <v>28.444332620000001</v>
      </c>
      <c r="J2" s="1">
        <v>2.3881999999999999E-5</v>
      </c>
      <c r="K2">
        <v>29.644065133000002</v>
      </c>
      <c r="L2" s="1">
        <v>1.9783E-5</v>
      </c>
      <c r="M2">
        <v>28.251494643000001</v>
      </c>
      <c r="O2" s="3">
        <f t="shared" ref="O2:O10" si="1">ABS(F2-$D2)/$D2*100</f>
        <v>0.98400468972447996</v>
      </c>
      <c r="P2" s="3">
        <f t="shared" ref="P2:P10" si="2">ABS(L2-$D2)/$D2*100</f>
        <v>17.163554141194201</v>
      </c>
      <c r="Q2" s="3">
        <f t="shared" ref="Q2:Q10" si="3">ABS(H2-$D2)/$D2*100</f>
        <v>0.98400468972447996</v>
      </c>
      <c r="R2" s="3">
        <f t="shared" ref="R2:R10" si="4">ABS(J2-$D2)/$D2*100</f>
        <v>0</v>
      </c>
      <c r="T2">
        <f t="shared" ref="T2:T10" si="5">$E2/G2</f>
        <v>0.84397463918955218</v>
      </c>
      <c r="U2">
        <f t="shared" ref="U2:U10" si="6">$E2/M2</f>
        <v>1.0096442721506598</v>
      </c>
      <c r="V2">
        <f t="shared" ref="V2:V10" si="7">$E2/I2</f>
        <v>1.0027994021538058</v>
      </c>
      <c r="W2">
        <f t="shared" ref="W2:W10" si="8">$E2/K2</f>
        <v>0.96221485204628387</v>
      </c>
    </row>
    <row r="3" spans="1:23" x14ac:dyDescent="0.25">
      <c r="A3">
        <f t="shared" si="0"/>
        <v>6144</v>
      </c>
      <c r="B3" t="str">
        <f t="shared" ref="B3:B10" si="9">_xlfn.CONCAT(A3/1024,"K")</f>
        <v>6K</v>
      </c>
      <c r="C3">
        <v>393216</v>
      </c>
      <c r="D3" s="1">
        <v>3.4824999999999999E-5</v>
      </c>
      <c r="E3">
        <v>42.515984091</v>
      </c>
      <c r="F3" s="1">
        <v>3.3954000000000001E-5</v>
      </c>
      <c r="G3">
        <v>42.876621993999997</v>
      </c>
      <c r="H3" s="1">
        <v>3.4199000000000002E-5</v>
      </c>
      <c r="I3">
        <v>42.066400995000002</v>
      </c>
      <c r="J3" s="1">
        <v>3.4133E-5</v>
      </c>
      <c r="K3">
        <v>36.555899447999998</v>
      </c>
      <c r="L3" s="1">
        <v>3.0725999999999997E-5</v>
      </c>
      <c r="M3">
        <v>41.973949943000001</v>
      </c>
      <c r="O3" s="3">
        <f t="shared" si="1"/>
        <v>2.5010768126345986</v>
      </c>
      <c r="P3" s="3">
        <f t="shared" si="2"/>
        <v>11.770279971285005</v>
      </c>
      <c r="Q3" s="3">
        <f t="shared" si="3"/>
        <v>1.7975592246948946</v>
      </c>
      <c r="R3" s="3">
        <f t="shared" si="4"/>
        <v>1.9870782483847795</v>
      </c>
      <c r="T3">
        <f t="shared" si="5"/>
        <v>0.99158893853507246</v>
      </c>
      <c r="U3">
        <f t="shared" si="6"/>
        <v>1.012913584466939</v>
      </c>
      <c r="V3">
        <f t="shared" si="7"/>
        <v>1.0106874628056115</v>
      </c>
      <c r="W3">
        <f t="shared" si="8"/>
        <v>1.1630402953558316</v>
      </c>
    </row>
    <row r="4" spans="1:23" x14ac:dyDescent="0.25">
      <c r="A4">
        <f t="shared" si="0"/>
        <v>8192</v>
      </c>
      <c r="B4" t="str">
        <f t="shared" si="9"/>
        <v>8K</v>
      </c>
      <c r="C4">
        <v>524288</v>
      </c>
      <c r="D4" s="1">
        <v>4.5327999999999997E-5</v>
      </c>
      <c r="E4">
        <v>63.255989057000001</v>
      </c>
      <c r="F4" s="1">
        <v>4.5151999999999997E-5</v>
      </c>
      <c r="G4">
        <v>75.233415378999993</v>
      </c>
      <c r="H4" s="1">
        <v>4.5151999999999997E-5</v>
      </c>
      <c r="I4">
        <v>63.934637997000003</v>
      </c>
      <c r="J4" s="1">
        <v>4.5327999999999997E-5</v>
      </c>
      <c r="K4">
        <v>69.741444295999997</v>
      </c>
      <c r="L4" s="1">
        <v>4.1053000000000001E-5</v>
      </c>
      <c r="M4">
        <v>63.548711097999998</v>
      </c>
      <c r="O4" s="3">
        <f t="shared" si="1"/>
        <v>0.38828097423226193</v>
      </c>
      <c r="P4" s="3">
        <f t="shared" si="2"/>
        <v>9.431256618425687</v>
      </c>
      <c r="Q4" s="3">
        <f t="shared" si="3"/>
        <v>0.38828097423226193</v>
      </c>
      <c r="R4" s="3">
        <f t="shared" si="4"/>
        <v>0</v>
      </c>
      <c r="T4">
        <f t="shared" si="5"/>
        <v>0.84079645644609047</v>
      </c>
      <c r="U4">
        <f t="shared" si="6"/>
        <v>0.9953937375606472</v>
      </c>
      <c r="V4">
        <f t="shared" si="7"/>
        <v>0.98938526968695983</v>
      </c>
      <c r="W4">
        <f t="shared" si="8"/>
        <v>0.90700715615417837</v>
      </c>
    </row>
    <row r="5" spans="1:23" x14ac:dyDescent="0.25">
      <c r="A5">
        <f t="shared" si="0"/>
        <v>12288</v>
      </c>
      <c r="B5" t="str">
        <f t="shared" si="9"/>
        <v>12K</v>
      </c>
      <c r="C5">
        <v>786432</v>
      </c>
      <c r="D5" s="1">
        <v>6.6239000000000001E-5</v>
      </c>
      <c r="E5">
        <v>93.963207146000002</v>
      </c>
      <c r="F5" s="1">
        <v>6.4652000000000004E-5</v>
      </c>
      <c r="G5">
        <v>72.347905053999995</v>
      </c>
      <c r="H5" s="1">
        <v>6.5454E-5</v>
      </c>
      <c r="I5">
        <v>73.666329125999994</v>
      </c>
      <c r="J5" s="1">
        <v>6.5649999999999997E-5</v>
      </c>
      <c r="K5">
        <v>83.094211193000007</v>
      </c>
      <c r="L5" s="1">
        <v>6.1488000000000005E-5</v>
      </c>
      <c r="M5">
        <v>87.353306677000006</v>
      </c>
      <c r="O5" s="3">
        <f t="shared" si="1"/>
        <v>2.3958695028608474</v>
      </c>
      <c r="P5" s="3">
        <f t="shared" si="2"/>
        <v>7.1725116623137364</v>
      </c>
      <c r="Q5" s="3">
        <f t="shared" si="3"/>
        <v>1.1851024321019341</v>
      </c>
      <c r="R5" s="3">
        <f t="shared" si="4"/>
        <v>0.88920424523317687</v>
      </c>
      <c r="T5">
        <f t="shared" si="5"/>
        <v>1.2987688734852307</v>
      </c>
      <c r="U5">
        <f t="shared" si="6"/>
        <v>1.0756685776468766</v>
      </c>
      <c r="V5">
        <f t="shared" si="7"/>
        <v>1.2755244934939534</v>
      </c>
      <c r="W5">
        <f t="shared" si="8"/>
        <v>1.1308032869793416</v>
      </c>
    </row>
    <row r="6" spans="1:23" x14ac:dyDescent="0.25">
      <c r="A6">
        <f t="shared" si="0"/>
        <v>16384</v>
      </c>
      <c r="B6" t="str">
        <f t="shared" si="9"/>
        <v>16K</v>
      </c>
      <c r="C6">
        <v>1048576</v>
      </c>
      <c r="D6">
        <v>1.0861000000000001E-4</v>
      </c>
      <c r="E6">
        <v>170.15836089499999</v>
      </c>
      <c r="F6">
        <v>1.09391E-4</v>
      </c>
      <c r="G6">
        <v>109.269782064</v>
      </c>
      <c r="H6">
        <v>1.0547E-4</v>
      </c>
      <c r="I6">
        <v>191.28671718199999</v>
      </c>
      <c r="J6">
        <v>1.1895E-4</v>
      </c>
      <c r="K6">
        <v>99.826364595000001</v>
      </c>
      <c r="L6">
        <v>1.14851E-4</v>
      </c>
      <c r="M6">
        <v>92.497218086999993</v>
      </c>
      <c r="O6" s="3">
        <f t="shared" si="1"/>
        <v>0.71908664027252678</v>
      </c>
      <c r="P6" s="3">
        <f t="shared" si="2"/>
        <v>5.7462480434582419</v>
      </c>
      <c r="Q6" s="3">
        <f t="shared" si="3"/>
        <v>2.8910781695976433</v>
      </c>
      <c r="R6" s="3">
        <f t="shared" si="4"/>
        <v>9.5203019979744017</v>
      </c>
      <c r="T6">
        <f t="shared" si="5"/>
        <v>1.5572316305649549</v>
      </c>
      <c r="U6">
        <f t="shared" si="6"/>
        <v>1.8396051731518492</v>
      </c>
      <c r="V6">
        <f t="shared" si="7"/>
        <v>0.88954613996068843</v>
      </c>
      <c r="W6">
        <f t="shared" si="8"/>
        <v>1.7045432996116809</v>
      </c>
    </row>
    <row r="7" spans="1:23" x14ac:dyDescent="0.25">
      <c r="A7">
        <f>C7/64</f>
        <v>24576</v>
      </c>
      <c r="B7" t="str">
        <f t="shared" si="9"/>
        <v>24K</v>
      </c>
      <c r="C7">
        <v>1572864</v>
      </c>
      <c r="D7">
        <v>1.3181399999999901E-4</v>
      </c>
      <c r="E7">
        <v>271.60092977699998</v>
      </c>
      <c r="F7">
        <v>1.2747E-4</v>
      </c>
      <c r="G7">
        <v>232.60350224300001</v>
      </c>
      <c r="H7">
        <v>1.31460999999999E-4</v>
      </c>
      <c r="I7">
        <v>281.14001218999999</v>
      </c>
      <c r="J7">
        <v>1.3005499999999999E-4</v>
      </c>
      <c r="K7">
        <v>170.30406541900001</v>
      </c>
      <c r="L7">
        <v>1.27164E-4</v>
      </c>
      <c r="M7">
        <v>267.17651894099998</v>
      </c>
      <c r="O7" s="3">
        <f t="shared" si="1"/>
        <v>3.2955528244337029</v>
      </c>
      <c r="P7" s="3">
        <f t="shared" si="2"/>
        <v>3.5276981200775617</v>
      </c>
      <c r="Q7" s="3">
        <f t="shared" si="3"/>
        <v>0.26780159922315094</v>
      </c>
      <c r="R7" s="3">
        <f t="shared" si="4"/>
        <v>1.3344561275729681</v>
      </c>
      <c r="T7">
        <f t="shared" si="5"/>
        <v>1.1676562354304516</v>
      </c>
      <c r="U7">
        <f t="shared" si="6"/>
        <v>1.0165598790400328</v>
      </c>
      <c r="V7">
        <f t="shared" si="7"/>
        <v>0.96606999359965418</v>
      </c>
      <c r="W7">
        <f t="shared" si="8"/>
        <v>1.5948000366801505</v>
      </c>
    </row>
    <row r="8" spans="1:23" x14ac:dyDescent="0.25">
      <c r="A8">
        <f t="shared" ref="A8:A10" si="10">C8/64</f>
        <v>32768</v>
      </c>
      <c r="B8" t="str">
        <f t="shared" si="9"/>
        <v>32K</v>
      </c>
      <c r="C8">
        <v>2097152</v>
      </c>
      <c r="D8">
        <v>1.82144E-4</v>
      </c>
      <c r="E8">
        <v>567.43383615400001</v>
      </c>
      <c r="F8">
        <v>1.8034299999999999E-4</v>
      </c>
      <c r="G8">
        <v>476.34686939900001</v>
      </c>
      <c r="H8">
        <v>1.81410999999999E-4</v>
      </c>
      <c r="I8">
        <v>492.92438464399999</v>
      </c>
      <c r="J8">
        <v>1.8660399999999999E-4</v>
      </c>
      <c r="K8">
        <v>550.96717854999997</v>
      </c>
      <c r="L8">
        <v>1.7717699999999999E-4</v>
      </c>
      <c r="M8">
        <v>490.26433936199999</v>
      </c>
      <c r="O8" s="3">
        <f t="shared" si="1"/>
        <v>0.98877810962755031</v>
      </c>
      <c r="P8" s="3">
        <f t="shared" si="2"/>
        <v>2.726963281799021</v>
      </c>
      <c r="Q8" s="3">
        <f t="shared" si="3"/>
        <v>0.40242884750581809</v>
      </c>
      <c r="R8" s="3">
        <f t="shared" si="4"/>
        <v>2.4486120871398427</v>
      </c>
      <c r="T8">
        <f t="shared" si="5"/>
        <v>1.1912198286721671</v>
      </c>
      <c r="U8">
        <f t="shared" si="6"/>
        <v>1.1574038546071364</v>
      </c>
      <c r="V8">
        <f t="shared" si="7"/>
        <v>1.151157974389545</v>
      </c>
      <c r="W8">
        <f t="shared" si="8"/>
        <v>1.0298868212936674</v>
      </c>
    </row>
    <row r="9" spans="1:23" x14ac:dyDescent="0.25">
      <c r="A9">
        <f t="shared" si="10"/>
        <v>49152</v>
      </c>
      <c r="B9" t="str">
        <f t="shared" si="9"/>
        <v>48K</v>
      </c>
      <c r="C9">
        <v>3145728</v>
      </c>
      <c r="D9">
        <v>2.698E-4</v>
      </c>
      <c r="E9">
        <v>703.44133035200002</v>
      </c>
      <c r="F9">
        <v>3.2183899999999998E-4</v>
      </c>
      <c r="G9">
        <v>97.385485944999999</v>
      </c>
      <c r="H9">
        <v>2.7922100000000002E-4</v>
      </c>
      <c r="I9">
        <v>600.25878097099996</v>
      </c>
      <c r="J9">
        <v>2.7916099999999999E-4</v>
      </c>
      <c r="K9">
        <v>646.98306449799998</v>
      </c>
      <c r="L9">
        <v>2.7515999999999999E-4</v>
      </c>
      <c r="M9">
        <v>643.10413800000003</v>
      </c>
      <c r="O9" s="3">
        <f t="shared" si="1"/>
        <v>19.287991104521861</v>
      </c>
      <c r="P9" s="3">
        <f t="shared" si="2"/>
        <v>1.9866567828020716</v>
      </c>
      <c r="Q9" s="3">
        <f t="shared" si="3"/>
        <v>3.4918458117123858</v>
      </c>
      <c r="R9" s="3">
        <f t="shared" si="4"/>
        <v>3.4696071163825031</v>
      </c>
      <c r="T9">
        <f t="shared" si="5"/>
        <v>7.2232666246516413</v>
      </c>
      <c r="U9">
        <f t="shared" si="6"/>
        <v>1.093821807055454</v>
      </c>
      <c r="V9">
        <f t="shared" si="7"/>
        <v>1.1718967762772055</v>
      </c>
      <c r="W9">
        <f t="shared" si="8"/>
        <v>1.0872639006367293</v>
      </c>
    </row>
    <row r="10" spans="1:23" x14ac:dyDescent="0.25">
      <c r="A10">
        <f t="shared" si="10"/>
        <v>65536</v>
      </c>
      <c r="B10" t="str">
        <f t="shared" si="9"/>
        <v>64K</v>
      </c>
      <c r="C10">
        <v>4194304</v>
      </c>
      <c r="D10">
        <v>3.4547000000000001E-4</v>
      </c>
      <c r="E10">
        <v>1204.3396189340001</v>
      </c>
      <c r="F10">
        <v>3.4525099999999998E-4</v>
      </c>
      <c r="G10">
        <v>1012.678591447</v>
      </c>
      <c r="H10">
        <v>3.4560100000000001E-4</v>
      </c>
      <c r="I10">
        <v>1018.734647619</v>
      </c>
      <c r="J10">
        <v>3.4525099999999998E-4</v>
      </c>
      <c r="K10">
        <v>1233.7422990570001</v>
      </c>
      <c r="L10">
        <v>3.4196699999999999E-4</v>
      </c>
      <c r="M10">
        <v>1192.4634162469999</v>
      </c>
      <c r="O10" s="3">
        <f t="shared" si="1"/>
        <v>6.3391900888653999E-2</v>
      </c>
      <c r="P10" s="3">
        <f t="shared" si="2"/>
        <v>1.0139809534836668</v>
      </c>
      <c r="Q10" s="3">
        <f t="shared" si="3"/>
        <v>3.79193562393269E-2</v>
      </c>
      <c r="R10" s="3">
        <f t="shared" si="4"/>
        <v>6.3391900888653999E-2</v>
      </c>
      <c r="T10">
        <f t="shared" si="5"/>
        <v>1.1892614587745345</v>
      </c>
      <c r="U10">
        <f t="shared" si="6"/>
        <v>1.0099593853573954</v>
      </c>
      <c r="V10">
        <f t="shared" si="7"/>
        <v>1.1821916744942349</v>
      </c>
      <c r="W10">
        <f t="shared" si="8"/>
        <v>0.97616789166953777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313CB-6090-4D2A-9CA8-976FD05FD91E}">
  <dimension ref="A1:W9"/>
  <sheetViews>
    <sheetView workbookViewId="0">
      <selection activeCell="S15" sqref="S15"/>
    </sheetView>
  </sheetViews>
  <sheetFormatPr defaultRowHeight="15" x14ac:dyDescent="0.25"/>
  <cols>
    <col min="1" max="1" width="13.5703125" customWidth="1"/>
    <col min="2" max="2" width="12.140625" customWidth="1"/>
    <col min="3" max="3" width="13" customWidth="1"/>
    <col min="7" max="7" width="12.5703125" customWidth="1"/>
    <col min="13" max="13" width="14.5703125" customWidth="1"/>
    <col min="16" max="16" width="11.85546875" customWidth="1"/>
    <col min="20" max="20" width="16" customWidth="1"/>
  </cols>
  <sheetData>
    <row r="1" spans="1:23" x14ac:dyDescent="0.25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2" t="s">
        <v>12</v>
      </c>
      <c r="K1" s="2" t="s">
        <v>13</v>
      </c>
      <c r="L1" s="2" t="s">
        <v>16</v>
      </c>
      <c r="M1" s="2" t="s">
        <v>17</v>
      </c>
      <c r="O1" s="2" t="s">
        <v>11</v>
      </c>
      <c r="P1" s="2" t="s">
        <v>18</v>
      </c>
      <c r="Q1" s="2" t="s">
        <v>21</v>
      </c>
      <c r="R1" s="2" t="s">
        <v>14</v>
      </c>
      <c r="T1" s="2" t="s">
        <v>10</v>
      </c>
      <c r="U1" s="2" t="s">
        <v>19</v>
      </c>
      <c r="V1" s="2" t="s">
        <v>9</v>
      </c>
      <c r="W1" s="2" t="s">
        <v>15</v>
      </c>
    </row>
    <row r="2" spans="1:23" x14ac:dyDescent="0.25">
      <c r="A2">
        <f>C2/8</f>
        <v>4096</v>
      </c>
      <c r="B2" t="str">
        <f>_xlfn.CONCAT(A2/1024,"K")</f>
        <v>4K</v>
      </c>
      <c r="C2">
        <v>32768</v>
      </c>
      <c r="D2">
        <v>7.4705499999999897E-4</v>
      </c>
      <c r="E2">
        <v>558.28123619899998</v>
      </c>
      <c r="F2">
        <v>7.4705499999999897E-4</v>
      </c>
      <c r="G2">
        <v>574.75087835199997</v>
      </c>
      <c r="H2">
        <v>7.5487500000000001E-4</v>
      </c>
      <c r="I2">
        <v>560.66813549000005</v>
      </c>
      <c r="J2">
        <v>5.8561699999999997E-4</v>
      </c>
      <c r="K2">
        <v>382.916064205</v>
      </c>
      <c r="L2">
        <v>2.06607176263515E-4</v>
      </c>
      <c r="M2">
        <v>48.033698917000002</v>
      </c>
      <c r="O2" s="3">
        <f>ABS(F2-$D2)/$D2*100</f>
        <v>0</v>
      </c>
      <c r="P2" s="3">
        <f>ABS(L2-$D2)/$D2*100</f>
        <v>72.343779739976938</v>
      </c>
      <c r="Q2" s="3">
        <f>ABS(H2-$D2)/$D2*100</f>
        <v>1.0467770110635841</v>
      </c>
      <c r="R2" s="3">
        <f>ABS(J2-$D2)/$D2*100</f>
        <v>21.609921625583016</v>
      </c>
      <c r="T2">
        <f>$E2/G2</f>
        <v>0.97134472904117364</v>
      </c>
      <c r="U2">
        <f>$E2/M2</f>
        <v>11.622699246287153</v>
      </c>
      <c r="V2">
        <f>$E2/I2</f>
        <v>0.99574275914768362</v>
      </c>
      <c r="W2">
        <f>$E2/K2</f>
        <v>1.4579728780982026</v>
      </c>
    </row>
    <row r="3" spans="1:23" x14ac:dyDescent="0.25">
      <c r="A3">
        <f t="shared" ref="A3:A9" si="0">C3/8</f>
        <v>6144</v>
      </c>
      <c r="B3" t="str">
        <f t="shared" ref="B3:B9" si="1">_xlfn.CONCAT(A3/1024,"K")</f>
        <v>6K</v>
      </c>
      <c r="C3">
        <v>49152</v>
      </c>
      <c r="D3">
        <v>9.4906099999999996E-4</v>
      </c>
      <c r="E3">
        <v>797.67147504599996</v>
      </c>
      <c r="F3">
        <v>9.0463199999999896E-4</v>
      </c>
      <c r="G3">
        <v>473.28427339500001</v>
      </c>
      <c r="H3">
        <v>9.7264200000000002E-4</v>
      </c>
      <c r="I3">
        <v>794.66573652299996</v>
      </c>
      <c r="J3">
        <v>6.2744099999999996E-4</v>
      </c>
      <c r="K3">
        <v>379.46759281300001</v>
      </c>
      <c r="L3">
        <v>9.1499234222844404E-4</v>
      </c>
      <c r="M3">
        <v>93.222819157999993</v>
      </c>
      <c r="O3" s="3">
        <f t="shared" ref="O3:O8" si="2">ABS(F3-$D3)/$D3*100</f>
        <v>4.6813640008388289</v>
      </c>
      <c r="P3" s="3">
        <f t="shared" ref="P3:P8" si="3">ABS(L3-$D3)/$D3*100</f>
        <v>3.589722659719019</v>
      </c>
      <c r="Q3" s="3">
        <f t="shared" ref="Q3:Q8" si="4">ABS(H3-$D3)/$D3*100</f>
        <v>2.4846664229169737</v>
      </c>
      <c r="R3" s="3">
        <f t="shared" ref="R3:R8" si="5">ABS(J3-$D3)/$D3*100</f>
        <v>33.888232684727328</v>
      </c>
      <c r="T3">
        <f t="shared" ref="T3:T8" si="6">$E3/G3</f>
        <v>1.6853961136804316</v>
      </c>
      <c r="U3">
        <f t="shared" ref="U3:U8" si="7">$E3/M3</f>
        <v>8.5566118065369317</v>
      </c>
      <c r="V3">
        <f t="shared" ref="V3:V8" si="8">$E3/I3</f>
        <v>1.0037823935081829</v>
      </c>
      <c r="W3">
        <f t="shared" ref="W3:W8" si="9">$E3/K3</f>
        <v>2.1020806259971954</v>
      </c>
    </row>
    <row r="4" spans="1:23" x14ac:dyDescent="0.25">
      <c r="A4">
        <f t="shared" si="0"/>
        <v>8192</v>
      </c>
      <c r="B4" t="str">
        <f t="shared" si="1"/>
        <v>8K</v>
      </c>
      <c r="C4">
        <v>65536</v>
      </c>
      <c r="D4">
        <v>1.5844559999999999E-3</v>
      </c>
      <c r="E4">
        <v>1338.2282022090001</v>
      </c>
      <c r="F4">
        <v>1.6108679999999999E-3</v>
      </c>
      <c r="G4">
        <v>840.09478374900004</v>
      </c>
      <c r="H4">
        <v>1.591374E-3</v>
      </c>
      <c r="I4">
        <v>1276.867881938</v>
      </c>
      <c r="J4">
        <v>1.186419E-3</v>
      </c>
      <c r="K4">
        <v>547.55025956300005</v>
      </c>
      <c r="L4">
        <v>4.0391842973401998E-4</v>
      </c>
      <c r="M4">
        <v>22.724423559000002</v>
      </c>
      <c r="O4" s="3">
        <f t="shared" si="2"/>
        <v>1.6669443645011262</v>
      </c>
      <c r="P4" s="3">
        <f t="shared" si="3"/>
        <v>74.507437900830325</v>
      </c>
      <c r="Q4" s="3">
        <f t="shared" si="4"/>
        <v>0.43661673154698338</v>
      </c>
      <c r="R4" s="3">
        <f t="shared" si="5"/>
        <v>25.121366576288644</v>
      </c>
      <c r="T4">
        <f t="shared" si="6"/>
        <v>1.5929490672909954</v>
      </c>
      <c r="U4">
        <f t="shared" si="7"/>
        <v>58.889423475782522</v>
      </c>
      <c r="V4">
        <f t="shared" si="8"/>
        <v>1.0480553400543435</v>
      </c>
      <c r="W4">
        <f t="shared" si="9"/>
        <v>2.4440280665322671</v>
      </c>
    </row>
    <row r="5" spans="1:23" x14ac:dyDescent="0.25">
      <c r="A5">
        <f t="shared" si="0"/>
        <v>12288</v>
      </c>
      <c r="B5" t="str">
        <f t="shared" si="1"/>
        <v>12K</v>
      </c>
      <c r="C5">
        <v>98304</v>
      </c>
      <c r="D5">
        <v>2.1415259999999999E-3</v>
      </c>
      <c r="E5">
        <v>1862.9344143420001</v>
      </c>
      <c r="F5">
        <v>2.0462950000000001E-3</v>
      </c>
      <c r="G5">
        <v>836.02593407999996</v>
      </c>
      <c r="H5">
        <v>2.1415259999999999E-3</v>
      </c>
      <c r="I5">
        <v>1818.7763369510001</v>
      </c>
      <c r="J5">
        <v>1.478685E-3</v>
      </c>
      <c r="K5">
        <v>638.80743696000002</v>
      </c>
      <c r="L5">
        <v>6.0298626770084404E-4</v>
      </c>
      <c r="M5">
        <v>60.772057832999998</v>
      </c>
      <c r="O5" s="3">
        <f t="shared" si="2"/>
        <v>4.4468757325383805</v>
      </c>
      <c r="P5" s="3">
        <f t="shared" si="3"/>
        <v>71.843149805286316</v>
      </c>
      <c r="Q5" s="3">
        <f t="shared" si="4"/>
        <v>0</v>
      </c>
      <c r="R5" s="3">
        <f t="shared" si="5"/>
        <v>30.951807262671572</v>
      </c>
      <c r="T5">
        <f t="shared" si="6"/>
        <v>2.2283213216250952</v>
      </c>
      <c r="U5">
        <f t="shared" si="7"/>
        <v>30.654456682399903</v>
      </c>
      <c r="V5">
        <f t="shared" si="8"/>
        <v>1.0242790036871861</v>
      </c>
      <c r="W5">
        <f t="shared" si="9"/>
        <v>2.9162691392690387</v>
      </c>
    </row>
    <row r="6" spans="1:23" x14ac:dyDescent="0.25">
      <c r="A6">
        <f t="shared" si="0"/>
        <v>16384</v>
      </c>
      <c r="B6" t="str">
        <f t="shared" si="1"/>
        <v>16K</v>
      </c>
      <c r="C6">
        <v>131072</v>
      </c>
      <c r="D6">
        <v>3.606232E-3</v>
      </c>
      <c r="E6">
        <v>2772.8387990669999</v>
      </c>
      <c r="F6">
        <v>3.4343429999999999E-3</v>
      </c>
      <c r="G6">
        <v>1080.9807102</v>
      </c>
      <c r="H6">
        <v>3.684957E-3</v>
      </c>
      <c r="I6">
        <v>1225.796805727</v>
      </c>
      <c r="J6">
        <v>2.4072499999999901E-3</v>
      </c>
      <c r="K6">
        <v>709.07462429899999</v>
      </c>
      <c r="L6">
        <v>1.2184225027501801E-3</v>
      </c>
      <c r="M6">
        <v>25.609174356</v>
      </c>
      <c r="O6" s="3">
        <f t="shared" si="2"/>
        <v>4.7664432016575793</v>
      </c>
      <c r="P6" s="3">
        <f t="shared" si="3"/>
        <v>66.213418805274301</v>
      </c>
      <c r="Q6" s="3">
        <f t="shared" si="4"/>
        <v>2.1830264941357069</v>
      </c>
      <c r="R6" s="3">
        <f t="shared" si="5"/>
        <v>33.247500438130714</v>
      </c>
      <c r="T6">
        <f t="shared" si="6"/>
        <v>2.565114042186726</v>
      </c>
      <c r="U6">
        <f t="shared" si="7"/>
        <v>108.27521264532093</v>
      </c>
      <c r="V6">
        <f t="shared" si="8"/>
        <v>2.2620705047623897</v>
      </c>
      <c r="W6">
        <f t="shared" si="9"/>
        <v>3.9105034985679579</v>
      </c>
    </row>
    <row r="7" spans="1:23" x14ac:dyDescent="0.25">
      <c r="A7">
        <f t="shared" si="0"/>
        <v>24576</v>
      </c>
      <c r="B7" t="str">
        <f t="shared" si="1"/>
        <v>24K</v>
      </c>
      <c r="C7">
        <v>196608</v>
      </c>
      <c r="D7">
        <v>4.31009899999999E-3</v>
      </c>
      <c r="E7">
        <v>4025.073265171</v>
      </c>
      <c r="F7">
        <v>4.4079790000000002E-3</v>
      </c>
      <c r="G7">
        <v>1139.9411858399999</v>
      </c>
      <c r="H7">
        <v>4.33507899999999E-3</v>
      </c>
      <c r="I7">
        <v>1914.9766125589999</v>
      </c>
      <c r="J7">
        <v>2.4393879999999998E-3</v>
      </c>
      <c r="K7">
        <v>786.02377907899995</v>
      </c>
      <c r="L7">
        <v>1.1964850762220299E-3</v>
      </c>
      <c r="M7">
        <v>27.197685246999999</v>
      </c>
      <c r="O7" s="3">
        <f t="shared" si="2"/>
        <v>2.2709455165649439</v>
      </c>
      <c r="P7" s="3">
        <f t="shared" si="3"/>
        <v>72.239963021219864</v>
      </c>
      <c r="Q7" s="3">
        <f t="shared" si="4"/>
        <v>0.57956905398228731</v>
      </c>
      <c r="R7" s="3">
        <f t="shared" si="5"/>
        <v>43.402970558216744</v>
      </c>
      <c r="T7">
        <f t="shared" si="6"/>
        <v>3.5309481885286949</v>
      </c>
      <c r="U7">
        <f t="shared" si="7"/>
        <v>147.99322915228529</v>
      </c>
      <c r="V7">
        <f t="shared" si="8"/>
        <v>2.1018916047190048</v>
      </c>
      <c r="W7">
        <f t="shared" si="9"/>
        <v>5.1208034315288273</v>
      </c>
    </row>
    <row r="8" spans="1:23" x14ac:dyDescent="0.25">
      <c r="A8">
        <f t="shared" si="0"/>
        <v>32768</v>
      </c>
      <c r="B8" t="str">
        <f t="shared" si="1"/>
        <v>32K</v>
      </c>
      <c r="C8">
        <v>262144</v>
      </c>
      <c r="D8">
        <v>9.2861780000000008E-3</v>
      </c>
      <c r="E8">
        <v>5992.9003826939997</v>
      </c>
      <c r="F8">
        <v>1.2267703E-2</v>
      </c>
      <c r="G8">
        <v>1041.5329885599999</v>
      </c>
      <c r="H8">
        <v>1.0481139E-2</v>
      </c>
      <c r="I8">
        <v>1696.206941124</v>
      </c>
      <c r="J8">
        <v>1.0233713E-2</v>
      </c>
      <c r="K8">
        <v>3294.4714426400001</v>
      </c>
      <c r="L8">
        <v>8.2110066733929593E-3</v>
      </c>
      <c r="M8">
        <v>1381.356426697</v>
      </c>
      <c r="O8" s="3">
        <f t="shared" si="2"/>
        <v>32.107127388684539</v>
      </c>
      <c r="P8" s="3">
        <f t="shared" si="3"/>
        <v>11.578189935698427</v>
      </c>
      <c r="Q8" s="3">
        <f t="shared" si="4"/>
        <v>12.8681681527104</v>
      </c>
      <c r="R8" s="3">
        <f t="shared" si="5"/>
        <v>10.203713519167943</v>
      </c>
      <c r="T8">
        <f t="shared" si="6"/>
        <v>5.7539227739484744</v>
      </c>
      <c r="U8">
        <f t="shared" si="7"/>
        <v>4.3384171288968423</v>
      </c>
      <c r="V8">
        <f t="shared" si="8"/>
        <v>3.5331186527999789</v>
      </c>
      <c r="W8">
        <f t="shared" si="9"/>
        <v>1.8190779574315064</v>
      </c>
    </row>
    <row r="9" spans="1:23" x14ac:dyDescent="0.25">
      <c r="A9">
        <f t="shared" si="0"/>
        <v>65536</v>
      </c>
      <c r="B9" t="str">
        <f t="shared" si="1"/>
        <v>64K</v>
      </c>
      <c r="C9">
        <v>524288</v>
      </c>
      <c r="D9">
        <v>1.6245195E-2</v>
      </c>
      <c r="E9">
        <v>10718.665153803</v>
      </c>
      <c r="F9">
        <v>2.1323513999999998E-2</v>
      </c>
      <c r="G9">
        <v>1067.4641228400001</v>
      </c>
      <c r="H9">
        <v>1.5754210000000001E-2</v>
      </c>
      <c r="I9">
        <v>3086.55734403</v>
      </c>
      <c r="J9">
        <v>2.0426700999999998E-2</v>
      </c>
      <c r="K9">
        <v>3111.96176874</v>
      </c>
      <c r="L9">
        <v>1.50615602167487E-2</v>
      </c>
      <c r="M9">
        <v>822.45701512000005</v>
      </c>
      <c r="O9" s="3">
        <f t="shared" ref="O9" si="10">ABS(F9-$D9)/$D9*100</f>
        <v>31.260437317003571</v>
      </c>
      <c r="P9" s="3">
        <f t="shared" ref="P9" si="11">ABS(L9-$D9)/$D9*100</f>
        <v>7.2860607905986976</v>
      </c>
      <c r="Q9" s="3">
        <f t="shared" ref="Q9" si="12">ABS(H9-$D9)/$D9*100</f>
        <v>3.0223398364870309</v>
      </c>
      <c r="R9" s="3">
        <f t="shared" ref="R9" si="13">ABS(J9-$D9)/$D9*100</f>
        <v>25.739955722292024</v>
      </c>
      <c r="T9">
        <f t="shared" ref="T9" si="14">$E9/G9</f>
        <v>10.041241597221903</v>
      </c>
      <c r="U9">
        <f t="shared" ref="U9" si="15">$E9/M9</f>
        <v>13.032492831542205</v>
      </c>
      <c r="V9">
        <f t="shared" ref="V9" si="16">$E9/I9</f>
        <v>3.4726926990470388</v>
      </c>
      <c r="W9">
        <f t="shared" ref="W9" si="17">$E9/K9</f>
        <v>3.4443434561032134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CB124-B539-4E37-8A72-8117403C3C2A}">
  <dimension ref="A1:W10"/>
  <sheetViews>
    <sheetView workbookViewId="0">
      <selection activeCell="D16" sqref="D16:L32"/>
    </sheetView>
  </sheetViews>
  <sheetFormatPr defaultRowHeight="15" x14ac:dyDescent="0.25"/>
  <cols>
    <col min="1" max="1" width="13.5703125" customWidth="1"/>
    <col min="2" max="2" width="12.140625" customWidth="1"/>
    <col min="3" max="3" width="13" customWidth="1"/>
    <col min="7" max="7" width="12.5703125" customWidth="1"/>
    <col min="13" max="13" width="14.5703125" customWidth="1"/>
    <col min="16" max="16" width="11.85546875" customWidth="1"/>
    <col min="20" max="20" width="16" customWidth="1"/>
  </cols>
  <sheetData>
    <row r="1" spans="1:23" x14ac:dyDescent="0.25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2" t="s">
        <v>12</v>
      </c>
      <c r="K1" s="2" t="s">
        <v>13</v>
      </c>
      <c r="L1" s="2" t="s">
        <v>16</v>
      </c>
      <c r="M1" s="2" t="s">
        <v>17</v>
      </c>
      <c r="O1" s="2" t="s">
        <v>11</v>
      </c>
      <c r="P1" s="2" t="s">
        <v>18</v>
      </c>
      <c r="Q1" s="2" t="s">
        <v>21</v>
      </c>
      <c r="R1" s="2" t="s">
        <v>14</v>
      </c>
      <c r="T1" s="2" t="s">
        <v>10</v>
      </c>
      <c r="U1" s="2" t="s">
        <v>19</v>
      </c>
      <c r="V1" s="2" t="s">
        <v>9</v>
      </c>
      <c r="W1" s="2" t="s">
        <v>15</v>
      </c>
    </row>
    <row r="2" spans="1:23" x14ac:dyDescent="0.25">
      <c r="A2">
        <f>C2/64/16</f>
        <v>512</v>
      </c>
      <c r="B2" t="str">
        <f>_xlfn.CONCAT(A2,"")</f>
        <v>512</v>
      </c>
      <c r="C2">
        <v>524288</v>
      </c>
      <c r="D2" s="1">
        <v>4.481E-5</v>
      </c>
      <c r="E2">
        <v>68.982708037999998</v>
      </c>
      <c r="F2" s="1">
        <v>4.4591E-5</v>
      </c>
      <c r="G2">
        <v>82.580757734000002</v>
      </c>
      <c r="H2" s="1">
        <v>4.4455E-5</v>
      </c>
      <c r="I2">
        <v>72.013283352000002</v>
      </c>
      <c r="J2" s="1">
        <v>4.4631E-5</v>
      </c>
      <c r="K2">
        <v>74.972335913999999</v>
      </c>
      <c r="L2" s="1">
        <v>3.8631701762744103E-5</v>
      </c>
      <c r="M2">
        <v>13.015704384999999</v>
      </c>
      <c r="O2" s="3">
        <f t="shared" ref="O2:O10" si="0">ABS(F2-$D2)/$D2*100</f>
        <v>0.48873019415308883</v>
      </c>
      <c r="P2" s="3">
        <f t="shared" ref="P2:P10" si="1">ABS(L2-$D2)/$D2*100</f>
        <v>13.787766653103986</v>
      </c>
      <c r="Q2" s="3">
        <f t="shared" ref="Q2:Q10" si="2">ABS(H2-$D2)/$D2*100</f>
        <v>0.79223387636688047</v>
      </c>
      <c r="R2" s="3">
        <f t="shared" ref="R2:R10" si="3">ABS(J2-$D2)/$D2*100</f>
        <v>0.39946440526668037</v>
      </c>
      <c r="T2">
        <f t="shared" ref="T2:T10" si="4">$E2/G2</f>
        <v>0.83533634142955504</v>
      </c>
      <c r="U2">
        <f t="shared" ref="U2:U10" si="5">$E2/M2</f>
        <v>5.2999596485534353</v>
      </c>
      <c r="V2">
        <f t="shared" ref="V2:V10" si="6">$E2/I2</f>
        <v>0.95791644023246947</v>
      </c>
      <c r="W2">
        <f t="shared" ref="W2:W10" si="7">$E2/K2</f>
        <v>0.92010882676950811</v>
      </c>
    </row>
    <row r="3" spans="1:23" x14ac:dyDescent="0.25">
      <c r="A3">
        <f t="shared" ref="A3:A10" si="8">C3/64/16</f>
        <v>768</v>
      </c>
      <c r="B3" t="str">
        <f>_xlfn.CONCAT(A3,"")</f>
        <v>768</v>
      </c>
      <c r="C3">
        <v>786432</v>
      </c>
      <c r="D3" s="1">
        <v>6.0837E-5</v>
      </c>
      <c r="E3">
        <v>116.083717225</v>
      </c>
      <c r="F3" s="1">
        <v>6.0797000000000001E-5</v>
      </c>
      <c r="G3">
        <v>123.760201407</v>
      </c>
      <c r="H3" s="1">
        <v>6.0952999999999997E-5</v>
      </c>
      <c r="I3">
        <v>106.829575561</v>
      </c>
      <c r="J3" s="1">
        <v>6.0618999999999997E-5</v>
      </c>
      <c r="K3">
        <v>113.993052619</v>
      </c>
      <c r="L3" s="1">
        <v>5.0759132758250797E-5</v>
      </c>
      <c r="M3">
        <v>15.45317272</v>
      </c>
      <c r="O3" s="3">
        <f t="shared" si="0"/>
        <v>6.5749461676281901E-2</v>
      </c>
      <c r="P3" s="3">
        <f t="shared" si="1"/>
        <v>16.565358649751307</v>
      </c>
      <c r="Q3" s="3">
        <f t="shared" si="2"/>
        <v>0.19067343886121416</v>
      </c>
      <c r="R3" s="3">
        <f t="shared" si="3"/>
        <v>0.35833456613574577</v>
      </c>
      <c r="T3">
        <f t="shared" si="4"/>
        <v>0.93797291783038572</v>
      </c>
      <c r="U3">
        <f t="shared" si="5"/>
        <v>7.5119665927735779</v>
      </c>
      <c r="V3">
        <f t="shared" si="6"/>
        <v>1.0866252778353112</v>
      </c>
      <c r="W3">
        <f t="shared" si="7"/>
        <v>1.018340280902799</v>
      </c>
    </row>
    <row r="4" spans="1:23" x14ac:dyDescent="0.25">
      <c r="A4">
        <f t="shared" si="8"/>
        <v>1024</v>
      </c>
      <c r="B4" t="str">
        <f>_xlfn.CONCAT(A4/1024,"K")</f>
        <v>1K</v>
      </c>
      <c r="C4">
        <v>1048576</v>
      </c>
      <c r="D4" s="1">
        <v>7.8455999999999996E-5</v>
      </c>
      <c r="E4">
        <v>150.43645437199999</v>
      </c>
      <c r="F4" s="1">
        <v>7.8013E-5</v>
      </c>
      <c r="G4">
        <v>170.42847771500001</v>
      </c>
      <c r="H4" s="1">
        <v>7.8046999999999993E-5</v>
      </c>
      <c r="I4">
        <v>146.51332837699999</v>
      </c>
      <c r="J4" s="1">
        <v>7.8367000000000004E-5</v>
      </c>
      <c r="K4">
        <v>151.12430769900001</v>
      </c>
      <c r="L4">
        <v>1.6387653183796901E-4</v>
      </c>
      <c r="M4">
        <v>13.673114032999999</v>
      </c>
      <c r="O4" s="3">
        <f t="shared" si="0"/>
        <v>0.56464770062199909</v>
      </c>
      <c r="P4" s="3">
        <f t="shared" si="1"/>
        <v>108.87699071832495</v>
      </c>
      <c r="Q4" s="3">
        <f t="shared" si="2"/>
        <v>0.52131130824921279</v>
      </c>
      <c r="R4" s="3">
        <f t="shared" si="3"/>
        <v>0.11343938003465874</v>
      </c>
      <c r="T4">
        <f t="shared" si="4"/>
        <v>0.88269552359417425</v>
      </c>
      <c r="U4">
        <f t="shared" si="5"/>
        <v>11.002354987234238</v>
      </c>
      <c r="V4">
        <f t="shared" si="6"/>
        <v>1.026776580932659</v>
      </c>
      <c r="W4">
        <f t="shared" si="7"/>
        <v>0.99544842694419455</v>
      </c>
    </row>
    <row r="5" spans="1:23" x14ac:dyDescent="0.25">
      <c r="A5">
        <f t="shared" si="8"/>
        <v>1536</v>
      </c>
      <c r="B5" t="str">
        <f t="shared" ref="B5:B10" si="9">_xlfn.CONCAT(A5/1024,"K")</f>
        <v>1.5K</v>
      </c>
      <c r="C5">
        <v>1572864</v>
      </c>
      <c r="D5">
        <v>1.1854999999999999E-4</v>
      </c>
      <c r="E5">
        <v>219.17176161899999</v>
      </c>
      <c r="F5">
        <v>1.21177E-4</v>
      </c>
      <c r="G5">
        <v>256.49292113299998</v>
      </c>
      <c r="H5">
        <v>1.1846899999999999E-4</v>
      </c>
      <c r="I5">
        <v>217.123637108</v>
      </c>
      <c r="J5">
        <v>1.1692300000000001E-4</v>
      </c>
      <c r="K5">
        <v>227.27817724299999</v>
      </c>
      <c r="L5">
        <v>1.84936199406926E-4</v>
      </c>
      <c r="M5">
        <v>17.072637103999998</v>
      </c>
      <c r="O5" s="3">
        <f t="shared" si="0"/>
        <v>2.2159426402361877</v>
      </c>
      <c r="P5" s="3">
        <f t="shared" si="1"/>
        <v>55.998481153037538</v>
      </c>
      <c r="Q5" s="3">
        <f t="shared" si="2"/>
        <v>6.832560101223234E-2</v>
      </c>
      <c r="R5" s="3">
        <f t="shared" si="3"/>
        <v>1.372416701813572</v>
      </c>
      <c r="T5">
        <f t="shared" si="4"/>
        <v>0.8544943878016511</v>
      </c>
      <c r="U5">
        <f t="shared" si="5"/>
        <v>12.837604424195815</v>
      </c>
      <c r="V5">
        <f t="shared" si="6"/>
        <v>1.0094329872982979</v>
      </c>
      <c r="W5">
        <f t="shared" si="7"/>
        <v>0.96433262655334995</v>
      </c>
    </row>
    <row r="6" spans="1:23" x14ac:dyDescent="0.25">
      <c r="A6">
        <f t="shared" si="8"/>
        <v>2048</v>
      </c>
      <c r="B6" t="str">
        <f t="shared" si="9"/>
        <v>2K</v>
      </c>
      <c r="C6">
        <v>2097152</v>
      </c>
      <c r="D6">
        <v>1.50832E-4</v>
      </c>
      <c r="E6">
        <v>305.34955950300002</v>
      </c>
      <c r="F6">
        <v>1.51433E-4</v>
      </c>
      <c r="G6">
        <v>346.835121921</v>
      </c>
      <c r="H6">
        <v>1.5126699999999999E-4</v>
      </c>
      <c r="I6">
        <v>294.611410713</v>
      </c>
      <c r="J6">
        <v>1.50999E-4</v>
      </c>
      <c r="K6">
        <v>320.39921899799998</v>
      </c>
      <c r="L6">
        <v>4.9841058186106597E-4</v>
      </c>
      <c r="M6">
        <v>15.945676818000001</v>
      </c>
      <c r="O6" s="3">
        <f t="shared" si="0"/>
        <v>0.39845656094197729</v>
      </c>
      <c r="P6" s="3">
        <f t="shared" si="1"/>
        <v>230.44087584933303</v>
      </c>
      <c r="Q6" s="3">
        <f t="shared" si="2"/>
        <v>0.28840033945050891</v>
      </c>
      <c r="R6" s="3">
        <f t="shared" si="3"/>
        <v>0.11071921077755401</v>
      </c>
      <c r="T6">
        <f t="shared" si="4"/>
        <v>0.8803882311911615</v>
      </c>
      <c r="U6">
        <f t="shared" si="5"/>
        <v>19.149363365894352</v>
      </c>
      <c r="V6">
        <f t="shared" si="6"/>
        <v>1.0364485162472568</v>
      </c>
      <c r="W6">
        <f t="shared" si="7"/>
        <v>0.95302841392040383</v>
      </c>
    </row>
    <row r="7" spans="1:23" x14ac:dyDescent="0.25">
      <c r="A7">
        <f t="shared" si="8"/>
        <v>3072</v>
      </c>
      <c r="B7" t="str">
        <f t="shared" si="9"/>
        <v>3K</v>
      </c>
      <c r="C7">
        <v>3145728</v>
      </c>
      <c r="D7">
        <v>2.0499400000000001E-4</v>
      </c>
      <c r="E7">
        <v>480.88663887299998</v>
      </c>
      <c r="F7">
        <v>2.0519599999999999E-4</v>
      </c>
      <c r="G7">
        <v>534.77129667199995</v>
      </c>
      <c r="H7">
        <v>2.0751100000000001E-4</v>
      </c>
      <c r="I7">
        <v>477.63531637599999</v>
      </c>
      <c r="J7">
        <v>2.1242599999999999E-4</v>
      </c>
      <c r="K7">
        <v>501.059415231</v>
      </c>
      <c r="L7">
        <v>4.9682075730634202E-4</v>
      </c>
      <c r="M7">
        <v>16.411911867000001</v>
      </c>
      <c r="O7" s="3">
        <f t="shared" si="0"/>
        <v>9.8539469447877559E-2</v>
      </c>
      <c r="P7" s="3">
        <f t="shared" si="1"/>
        <v>142.35868235477233</v>
      </c>
      <c r="Q7" s="3">
        <f t="shared" si="2"/>
        <v>1.2278408148531192</v>
      </c>
      <c r="R7" s="3">
        <f t="shared" si="3"/>
        <v>3.6254719650331126</v>
      </c>
      <c r="T7">
        <f t="shared" si="4"/>
        <v>0.89923793940636654</v>
      </c>
      <c r="U7">
        <f t="shared" si="5"/>
        <v>29.301073681728415</v>
      </c>
      <c r="V7">
        <f t="shared" si="6"/>
        <v>1.0068071233125495</v>
      </c>
      <c r="W7">
        <f t="shared" si="7"/>
        <v>0.95973975192403105</v>
      </c>
    </row>
    <row r="8" spans="1:23" x14ac:dyDescent="0.25">
      <c r="A8">
        <f t="shared" si="8"/>
        <v>4096</v>
      </c>
      <c r="B8" t="str">
        <f t="shared" si="9"/>
        <v>4K</v>
      </c>
      <c r="C8">
        <v>4194304</v>
      </c>
      <c r="D8">
        <v>3.1992700000000002E-4</v>
      </c>
      <c r="E8">
        <v>640.70785046900005</v>
      </c>
      <c r="F8">
        <v>3.1878599999999999E-4</v>
      </c>
      <c r="G8">
        <v>699.95406673399998</v>
      </c>
      <c r="H8">
        <v>3.1858199999999998E-4</v>
      </c>
      <c r="I8">
        <v>624.41623349300005</v>
      </c>
      <c r="J8">
        <v>3.2108700000000001E-4</v>
      </c>
      <c r="K8">
        <v>625.28847302899999</v>
      </c>
      <c r="L8">
        <v>3.3844655734938198E-4</v>
      </c>
      <c r="M8">
        <v>26.406937714000001</v>
      </c>
      <c r="O8" s="3">
        <f t="shared" si="0"/>
        <v>0.35664385938042797</v>
      </c>
      <c r="P8" s="3">
        <f t="shared" si="1"/>
        <v>5.7886822148121189</v>
      </c>
      <c r="Q8" s="3">
        <f t="shared" si="2"/>
        <v>0.42040840566755394</v>
      </c>
      <c r="R8" s="3">
        <f t="shared" si="3"/>
        <v>0.36258271418167132</v>
      </c>
      <c r="T8">
        <f t="shared" si="4"/>
        <v>0.91535699400755821</v>
      </c>
      <c r="U8">
        <f t="shared" si="5"/>
        <v>24.262860669729228</v>
      </c>
      <c r="V8">
        <f t="shared" si="6"/>
        <v>1.0260909568043488</v>
      </c>
      <c r="W8">
        <f t="shared" si="7"/>
        <v>1.0246596220865964</v>
      </c>
    </row>
    <row r="9" spans="1:23" x14ac:dyDescent="0.25">
      <c r="A9">
        <f t="shared" si="8"/>
        <v>6144</v>
      </c>
      <c r="B9" t="str">
        <f t="shared" si="9"/>
        <v>6K</v>
      </c>
      <c r="C9">
        <v>6291456</v>
      </c>
      <c r="D9">
        <v>4.17964E-4</v>
      </c>
      <c r="E9">
        <v>932.58338680500003</v>
      </c>
      <c r="F9">
        <v>4.0812900000000002E-4</v>
      </c>
      <c r="G9">
        <v>673.387713631</v>
      </c>
      <c r="H9">
        <v>4.4619499999999998E-4</v>
      </c>
      <c r="I9">
        <v>654.80066729299995</v>
      </c>
      <c r="J9">
        <v>4.4757899999999998E-4</v>
      </c>
      <c r="K9">
        <v>498.227092997</v>
      </c>
      <c r="L9">
        <v>1.49622933302693E-3</v>
      </c>
      <c r="M9">
        <v>17.396595439999999</v>
      </c>
      <c r="O9" s="3">
        <f t="shared" si="0"/>
        <v>2.3530734704424248</v>
      </c>
      <c r="P9" s="3">
        <f t="shared" si="1"/>
        <v>257.98043205322227</v>
      </c>
      <c r="Q9" s="3">
        <f t="shared" si="2"/>
        <v>6.7544094706721109</v>
      </c>
      <c r="R9" s="3">
        <f t="shared" si="3"/>
        <v>7.0855384674278117</v>
      </c>
      <c r="T9">
        <f t="shared" si="4"/>
        <v>1.3849129824130306</v>
      </c>
      <c r="U9">
        <f t="shared" si="5"/>
        <v>53.607235393927176</v>
      </c>
      <c r="V9">
        <f t="shared" si="6"/>
        <v>1.4242248571009812</v>
      </c>
      <c r="W9">
        <f t="shared" si="7"/>
        <v>1.8718038418890548</v>
      </c>
    </row>
    <row r="10" spans="1:23" x14ac:dyDescent="0.25">
      <c r="A10">
        <f t="shared" si="8"/>
        <v>8192</v>
      </c>
      <c r="B10" t="str">
        <f t="shared" si="9"/>
        <v>8K</v>
      </c>
      <c r="C10">
        <v>8388608</v>
      </c>
      <c r="D10">
        <v>5.6221599999999896E-4</v>
      </c>
      <c r="E10">
        <v>1306.4148476739999</v>
      </c>
      <c r="F10">
        <v>5.4913499999999997E-4</v>
      </c>
      <c r="G10">
        <v>719.73649766000005</v>
      </c>
      <c r="H10">
        <v>5.8621599999999997E-4</v>
      </c>
      <c r="I10">
        <v>652.48645222499999</v>
      </c>
      <c r="J10">
        <v>5.6506699999999896E-4</v>
      </c>
      <c r="K10">
        <v>1343.271543244</v>
      </c>
      <c r="L10">
        <v>6.9877746357768203E-4</v>
      </c>
      <c r="M10">
        <v>27.984596684</v>
      </c>
      <c r="O10" s="3">
        <f t="shared" si="0"/>
        <v>2.3266858289338996</v>
      </c>
      <c r="P10" s="3">
        <f t="shared" si="1"/>
        <v>24.289857203936446</v>
      </c>
      <c r="Q10" s="3">
        <f t="shared" si="2"/>
        <v>4.268821947436761</v>
      </c>
      <c r="R10" s="3">
        <f t="shared" si="3"/>
        <v>0.50710047383923773</v>
      </c>
      <c r="T10">
        <f t="shared" si="4"/>
        <v>1.8151293590382072</v>
      </c>
      <c r="U10">
        <f t="shared" si="5"/>
        <v>46.683354504834924</v>
      </c>
      <c r="V10">
        <f t="shared" si="6"/>
        <v>2.0022099205570978</v>
      </c>
      <c r="W10">
        <f t="shared" si="7"/>
        <v>0.97256199183599823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1EBF8-1794-4628-A5FB-938603D54229}">
  <dimension ref="A1:W12"/>
  <sheetViews>
    <sheetView workbookViewId="0">
      <selection activeCell="S6" sqref="S6"/>
    </sheetView>
  </sheetViews>
  <sheetFormatPr defaultRowHeight="15" x14ac:dyDescent="0.25"/>
  <cols>
    <col min="1" max="1" width="13.5703125" customWidth="1"/>
    <col min="2" max="2" width="12.140625" customWidth="1"/>
    <col min="3" max="3" width="13" customWidth="1"/>
    <col min="7" max="7" width="12.5703125" customWidth="1"/>
    <col min="13" max="13" width="14.5703125" customWidth="1"/>
    <col min="16" max="16" width="11.85546875" customWidth="1"/>
    <col min="20" max="20" width="16" customWidth="1"/>
  </cols>
  <sheetData>
    <row r="1" spans="1:23" x14ac:dyDescent="0.25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2" t="s">
        <v>12</v>
      </c>
      <c r="K1" s="2" t="s">
        <v>13</v>
      </c>
      <c r="L1" s="2" t="s">
        <v>16</v>
      </c>
      <c r="M1" s="2" t="s">
        <v>17</v>
      </c>
      <c r="O1" s="2" t="s">
        <v>11</v>
      </c>
      <c r="P1" s="2" t="s">
        <v>18</v>
      </c>
      <c r="Q1" s="2" t="s">
        <v>21</v>
      </c>
      <c r="R1" s="2" t="s">
        <v>14</v>
      </c>
      <c r="T1" s="2" t="s">
        <v>10</v>
      </c>
      <c r="U1" s="2" t="s">
        <v>19</v>
      </c>
      <c r="V1" s="2" t="s">
        <v>9</v>
      </c>
      <c r="W1" s="2" t="s">
        <v>15</v>
      </c>
    </row>
    <row r="2" spans="1:23" x14ac:dyDescent="0.25">
      <c r="A2">
        <f>C2/64/1024</f>
        <v>1</v>
      </c>
      <c r="B2" t="str">
        <f>_xlfn.CONCAT(A2,"K")</f>
        <v>1K</v>
      </c>
      <c r="C2">
        <v>65536</v>
      </c>
      <c r="D2" s="1">
        <v>1.4038E-5</v>
      </c>
      <c r="E2">
        <v>15.225137157000001</v>
      </c>
      <c r="F2" s="1">
        <v>1.3876999999999999E-5</v>
      </c>
      <c r="G2">
        <v>18.211461894999999</v>
      </c>
      <c r="H2" s="1">
        <v>1.3994999999999901E-5</v>
      </c>
      <c r="I2">
        <v>14.702172147000001</v>
      </c>
      <c r="J2" s="1">
        <v>1.3994999999999901E-5</v>
      </c>
      <c r="K2">
        <v>16.084356720999999</v>
      </c>
      <c r="L2" s="1">
        <v>9.0868352647283297E-6</v>
      </c>
      <c r="M2">
        <v>8.0272056230000004</v>
      </c>
      <c r="O2" s="3">
        <f>ABS(F2-$D2)/$D2*100</f>
        <v>1.146887020943159</v>
      </c>
      <c r="P2" s="3">
        <f>ABS(L2-$D2)/$D2*100</f>
        <v>35.269730269779672</v>
      </c>
      <c r="Q2" s="1">
        <f>ABS(H2-$D2)/$D2*100</f>
        <v>0.30631144037682978</v>
      </c>
      <c r="R2" s="1">
        <f>ABS(J2-$D2)/$D2*100</f>
        <v>0.30631144037682978</v>
      </c>
      <c r="T2">
        <f>$E2/G2</f>
        <v>0.83601949391993069</v>
      </c>
      <c r="U2">
        <f>$E2/M2</f>
        <v>1.8966920584887077</v>
      </c>
      <c r="V2">
        <f>$E2/I2</f>
        <v>1.0355705949278191</v>
      </c>
      <c r="W2">
        <f>$E2/K2</f>
        <v>0.94658042103243167</v>
      </c>
    </row>
    <row r="3" spans="1:23" x14ac:dyDescent="0.25">
      <c r="A3">
        <f t="shared" ref="A3:A12" si="0">C3/64/1024</f>
        <v>1.5</v>
      </c>
      <c r="B3" t="str">
        <f t="shared" ref="B3:B12" si="1">_xlfn.CONCAT(A3,"K")</f>
        <v>1.5K</v>
      </c>
      <c r="C3">
        <v>98304</v>
      </c>
      <c r="D3" s="1">
        <v>1.7938999999999999E-5</v>
      </c>
      <c r="E3">
        <v>23.142979885999999</v>
      </c>
      <c r="F3" s="1">
        <v>1.7912999999999999E-5</v>
      </c>
      <c r="G3">
        <v>30.720282012999998</v>
      </c>
      <c r="H3" s="1">
        <v>1.7980000000000001E-5</v>
      </c>
      <c r="I3">
        <v>23.598853543000001</v>
      </c>
      <c r="J3" s="1">
        <v>1.7938999999999999E-5</v>
      </c>
      <c r="K3">
        <v>25.084340122</v>
      </c>
      <c r="L3" s="1">
        <v>1.2055520503831001E-5</v>
      </c>
      <c r="M3">
        <v>9.6432732449999996</v>
      </c>
      <c r="O3" s="3">
        <f t="shared" ref="O3:O12" si="2">ABS(F3-$D3)/$D3*100</f>
        <v>0.14493561514019407</v>
      </c>
      <c r="P3" s="3">
        <f t="shared" ref="P3:P12" si="3">ABS(L3-$D3)/$D3*100</f>
        <v>32.797143074692002</v>
      </c>
      <c r="Q3" s="1">
        <f t="shared" ref="Q3:Q12" si="4">ABS(H3-$D3)/$D3*100</f>
        <v>0.22855231618262895</v>
      </c>
      <c r="R3" s="1">
        <f t="shared" ref="R3:R12" si="5">ABS(J3-$D3)/$D3*100</f>
        <v>0</v>
      </c>
      <c r="T3">
        <f t="shared" ref="T3:T12" si="6">$E3/G3</f>
        <v>0.7533452940375519</v>
      </c>
      <c r="U3">
        <f t="shared" ref="U3:U12" si="7">$E3/M3</f>
        <v>2.39990916963797</v>
      </c>
      <c r="V3">
        <f t="shared" ref="V3:V12" si="8">$E3/I3</f>
        <v>0.98068238119409723</v>
      </c>
      <c r="W3">
        <f t="shared" ref="W3:W12" si="9">$E3/K3</f>
        <v>0.9226066850250787</v>
      </c>
    </row>
    <row r="4" spans="1:23" x14ac:dyDescent="0.25">
      <c r="A4">
        <f t="shared" si="0"/>
        <v>2</v>
      </c>
      <c r="B4" t="str">
        <f t="shared" si="1"/>
        <v>2K</v>
      </c>
      <c r="C4">
        <v>131072</v>
      </c>
      <c r="D4" s="1">
        <v>2.1784E-5</v>
      </c>
      <c r="E4">
        <v>33.184769602999999</v>
      </c>
      <c r="F4" s="1">
        <v>2.17999999999999E-5</v>
      </c>
      <c r="G4">
        <v>42.913202411</v>
      </c>
      <c r="H4" s="1">
        <v>2.1784E-5</v>
      </c>
      <c r="I4">
        <v>33.351392060000002</v>
      </c>
      <c r="J4" s="1">
        <v>2.1648999999999999E-5</v>
      </c>
      <c r="K4">
        <v>34.621368121000003</v>
      </c>
      <c r="L4" s="1">
        <v>1.7652376952202101E-5</v>
      </c>
      <c r="M4">
        <v>9.5873545179999997</v>
      </c>
      <c r="O4" s="3">
        <f t="shared" si="2"/>
        <v>7.3448402496784609E-2</v>
      </c>
      <c r="P4" s="3">
        <f t="shared" si="3"/>
        <v>18.966319536347314</v>
      </c>
      <c r="Q4" s="1">
        <f t="shared" si="4"/>
        <v>0</v>
      </c>
      <c r="R4" s="1">
        <f t="shared" si="5"/>
        <v>0.61972089607051617</v>
      </c>
      <c r="T4">
        <f t="shared" si="6"/>
        <v>0.7732997711327575</v>
      </c>
      <c r="U4">
        <f t="shared" si="7"/>
        <v>3.4613061966881991</v>
      </c>
      <c r="V4">
        <f t="shared" si="8"/>
        <v>0.99500403291412109</v>
      </c>
      <c r="W4">
        <f t="shared" si="9"/>
        <v>0.95850543765401874</v>
      </c>
    </row>
    <row r="5" spans="1:23" x14ac:dyDescent="0.25">
      <c r="A5">
        <f t="shared" si="0"/>
        <v>3</v>
      </c>
      <c r="B5" t="str">
        <f t="shared" si="1"/>
        <v>3K</v>
      </c>
      <c r="C5">
        <v>196608</v>
      </c>
      <c r="D5" s="1">
        <v>2.79189999999999E-5</v>
      </c>
      <c r="E5">
        <v>52.111909210999997</v>
      </c>
      <c r="F5" s="1">
        <v>2.7943999999999999E-5</v>
      </c>
      <c r="G5">
        <v>60.966903477000002</v>
      </c>
      <c r="H5" s="1">
        <v>2.7943999999999999E-5</v>
      </c>
      <c r="I5">
        <v>49.544710086000002</v>
      </c>
      <c r="J5" s="1">
        <v>2.7790999999999999E-5</v>
      </c>
      <c r="K5">
        <v>54.614931345999999</v>
      </c>
      <c r="L5" s="1">
        <v>1.9854948258741701E-5</v>
      </c>
      <c r="M5">
        <v>18.173415268999999</v>
      </c>
      <c r="O5" s="3">
        <f t="shared" si="2"/>
        <v>8.9544754468637675E-2</v>
      </c>
      <c r="P5" s="3">
        <f t="shared" si="3"/>
        <v>28.883741327620001</v>
      </c>
      <c r="Q5" s="1">
        <f t="shared" si="4"/>
        <v>8.9544754468637675E-2</v>
      </c>
      <c r="R5" s="1">
        <f t="shared" si="5"/>
        <v>0.45846914287725798</v>
      </c>
      <c r="T5">
        <f t="shared" si="6"/>
        <v>0.85475735586045332</v>
      </c>
      <c r="U5">
        <f t="shared" si="7"/>
        <v>2.8674802418614118</v>
      </c>
      <c r="V5">
        <f t="shared" si="8"/>
        <v>1.0518158067842931</v>
      </c>
      <c r="W5">
        <f t="shared" si="9"/>
        <v>0.95416963688661083</v>
      </c>
    </row>
    <row r="6" spans="1:23" x14ac:dyDescent="0.25">
      <c r="A6">
        <f t="shared" si="0"/>
        <v>4</v>
      </c>
      <c r="B6" t="str">
        <f t="shared" si="1"/>
        <v>4K</v>
      </c>
      <c r="C6">
        <v>262144</v>
      </c>
      <c r="D6" s="1">
        <v>3.5836E-5</v>
      </c>
      <c r="E6">
        <v>71.610211527000004</v>
      </c>
      <c r="F6" s="1">
        <v>3.5836E-5</v>
      </c>
      <c r="G6">
        <v>84.247459042000003</v>
      </c>
      <c r="H6" s="1">
        <v>3.6276000000000003E-5</v>
      </c>
      <c r="I6">
        <v>67.316821598000004</v>
      </c>
      <c r="J6" s="1">
        <v>3.5836E-5</v>
      </c>
      <c r="K6">
        <v>75.269082161</v>
      </c>
      <c r="L6" s="1">
        <v>3.2050563236449301E-5</v>
      </c>
      <c r="M6">
        <v>15.465830277</v>
      </c>
      <c r="O6" s="3">
        <f t="shared" si="2"/>
        <v>0</v>
      </c>
      <c r="P6" s="3">
        <f t="shared" si="3"/>
        <v>10.563223472348195</v>
      </c>
      <c r="Q6" s="1">
        <f t="shared" si="4"/>
        <v>1.2278156044201434</v>
      </c>
      <c r="R6" s="1">
        <f t="shared" si="5"/>
        <v>0</v>
      </c>
      <c r="T6">
        <f t="shared" si="6"/>
        <v>0.84999847284771002</v>
      </c>
      <c r="U6">
        <f t="shared" si="7"/>
        <v>4.6302209609460858</v>
      </c>
      <c r="V6">
        <f t="shared" si="8"/>
        <v>1.0637788568604605</v>
      </c>
      <c r="W6">
        <f t="shared" si="9"/>
        <v>0.95138946126413904</v>
      </c>
    </row>
    <row r="7" spans="1:23" x14ac:dyDescent="0.25">
      <c r="A7">
        <f t="shared" si="0"/>
        <v>6</v>
      </c>
      <c r="B7" t="str">
        <f t="shared" si="1"/>
        <v>6K</v>
      </c>
      <c r="C7">
        <v>393216</v>
      </c>
      <c r="D7" s="1">
        <v>4.5401000000000001E-5</v>
      </c>
      <c r="E7">
        <v>95.760846061999999</v>
      </c>
      <c r="F7" s="1">
        <v>4.3648E-5</v>
      </c>
      <c r="G7">
        <v>90.994801894999995</v>
      </c>
      <c r="H7" s="1">
        <v>4.5392000000000002E-5</v>
      </c>
      <c r="I7">
        <v>104.528262298</v>
      </c>
      <c r="J7" s="1">
        <v>4.5274000000000001E-5</v>
      </c>
      <c r="K7">
        <v>105.09221415</v>
      </c>
      <c r="L7" s="1">
        <v>3.7152751170347501E-5</v>
      </c>
      <c r="M7">
        <v>18.795969496000001</v>
      </c>
      <c r="O7" s="3">
        <f t="shared" si="2"/>
        <v>3.8611484328539052</v>
      </c>
      <c r="P7" s="3">
        <f t="shared" si="3"/>
        <v>18.167548797719213</v>
      </c>
      <c r="Q7" s="1">
        <f t="shared" si="4"/>
        <v>1.9823351908546959E-2</v>
      </c>
      <c r="R7" s="1">
        <f t="shared" si="5"/>
        <v>0.27972952137618257</v>
      </c>
      <c r="T7">
        <f t="shared" si="6"/>
        <v>1.0523771036119141</v>
      </c>
      <c r="U7">
        <f t="shared" si="7"/>
        <v>5.0947542813569155</v>
      </c>
      <c r="V7">
        <f t="shared" si="8"/>
        <v>0.91612396453119116</v>
      </c>
      <c r="W7">
        <f t="shared" si="9"/>
        <v>0.91120780770037657</v>
      </c>
    </row>
    <row r="8" spans="1:23" x14ac:dyDescent="0.25">
      <c r="A8">
        <f t="shared" si="0"/>
        <v>8</v>
      </c>
      <c r="B8" t="str">
        <f t="shared" si="1"/>
        <v>8K</v>
      </c>
      <c r="C8">
        <v>524288</v>
      </c>
      <c r="D8" s="1">
        <v>6.8288999999999996E-5</v>
      </c>
      <c r="E8">
        <v>160.314909468</v>
      </c>
      <c r="F8" s="1">
        <v>6.2730999999999898E-5</v>
      </c>
      <c r="G8">
        <v>123.96666079800001</v>
      </c>
      <c r="H8" s="1">
        <v>6.8011999999999999E-5</v>
      </c>
      <c r="I8">
        <v>147.60237519899999</v>
      </c>
      <c r="J8" s="1">
        <v>6.8328E-5</v>
      </c>
      <c r="K8">
        <v>95.603928049999993</v>
      </c>
      <c r="L8">
        <v>1.82870260374105E-4</v>
      </c>
      <c r="M8">
        <v>10.290143906000001</v>
      </c>
      <c r="O8" s="3">
        <f t="shared" si="2"/>
        <v>8.1389389213491175</v>
      </c>
      <c r="P8" s="3">
        <f t="shared" si="3"/>
        <v>167.78875129831306</v>
      </c>
      <c r="Q8" s="1">
        <f t="shared" si="4"/>
        <v>0.40562901785060185</v>
      </c>
      <c r="R8" s="1">
        <f t="shared" si="5"/>
        <v>5.7110222729874809E-2</v>
      </c>
      <c r="T8">
        <f t="shared" si="6"/>
        <v>1.2932098713962166</v>
      </c>
      <c r="U8">
        <f t="shared" si="7"/>
        <v>15.579462341097408</v>
      </c>
      <c r="V8">
        <f t="shared" si="8"/>
        <v>1.0861268949897367</v>
      </c>
      <c r="W8">
        <f t="shared" si="9"/>
        <v>1.6768652997621263</v>
      </c>
    </row>
    <row r="9" spans="1:23" x14ac:dyDescent="0.25">
      <c r="A9">
        <f t="shared" si="0"/>
        <v>12</v>
      </c>
      <c r="B9" t="str">
        <f t="shared" si="1"/>
        <v>12K</v>
      </c>
      <c r="C9">
        <v>786432</v>
      </c>
      <c r="D9" s="1">
        <v>8.3899999999999898E-5</v>
      </c>
      <c r="E9">
        <v>206.982114978</v>
      </c>
      <c r="F9" s="1">
        <v>7.6935999999999997E-5</v>
      </c>
      <c r="G9">
        <v>113.46904299099999</v>
      </c>
      <c r="H9" s="1">
        <v>8.6697E-5</v>
      </c>
      <c r="I9">
        <v>121.196089516</v>
      </c>
      <c r="J9" s="1">
        <v>8.3899999999999898E-5</v>
      </c>
      <c r="K9">
        <v>214.22767467700001</v>
      </c>
      <c r="L9" s="1">
        <v>8.7731170688011106E-5</v>
      </c>
      <c r="M9">
        <v>16.751202397</v>
      </c>
      <c r="O9" s="3">
        <f t="shared" si="2"/>
        <v>8.3003575685338618</v>
      </c>
      <c r="P9" s="3">
        <f t="shared" si="3"/>
        <v>4.5663536209907187</v>
      </c>
      <c r="Q9" s="1">
        <f t="shared" si="4"/>
        <v>3.3337306317045359</v>
      </c>
      <c r="R9" s="1">
        <f t="shared" si="5"/>
        <v>0</v>
      </c>
      <c r="T9">
        <f t="shared" si="6"/>
        <v>1.8241284981527266</v>
      </c>
      <c r="U9">
        <f t="shared" si="7"/>
        <v>12.356254200299601</v>
      </c>
      <c r="V9">
        <f t="shared" si="8"/>
        <v>1.7078283284930142</v>
      </c>
      <c r="W9">
        <f t="shared" si="9"/>
        <v>0.96617822739324211</v>
      </c>
    </row>
    <row r="10" spans="1:23" x14ac:dyDescent="0.25">
      <c r="A10">
        <f t="shared" si="0"/>
        <v>16</v>
      </c>
      <c r="B10" t="str">
        <f t="shared" si="1"/>
        <v>16K</v>
      </c>
      <c r="C10">
        <v>1048576</v>
      </c>
      <c r="D10">
        <v>1.34327E-4</v>
      </c>
      <c r="E10">
        <v>299.07516615499998</v>
      </c>
      <c r="F10">
        <v>1.2998299999999999E-4</v>
      </c>
      <c r="G10">
        <v>244.150772711</v>
      </c>
      <c r="H10">
        <v>1.3891000000000001E-4</v>
      </c>
      <c r="I10">
        <v>303.69319345899999</v>
      </c>
      <c r="J10">
        <v>1.36334E-4</v>
      </c>
      <c r="K10">
        <v>198.46428331499999</v>
      </c>
      <c r="L10">
        <v>7.0248339119019802E-4</v>
      </c>
      <c r="M10">
        <v>6.0306847860000001</v>
      </c>
      <c r="O10" s="3">
        <f t="shared" si="2"/>
        <v>3.2338993649824768</v>
      </c>
      <c r="P10" s="3">
        <f t="shared" si="3"/>
        <v>422.96514564473114</v>
      </c>
      <c r="Q10" s="1">
        <f t="shared" si="4"/>
        <v>3.4118233862142433</v>
      </c>
      <c r="R10" s="1">
        <f t="shared" si="5"/>
        <v>1.4941151071638585</v>
      </c>
      <c r="T10">
        <f t="shared" si="6"/>
        <v>1.2249609650386555</v>
      </c>
      <c r="U10">
        <f t="shared" si="7"/>
        <v>49.592239814836837</v>
      </c>
      <c r="V10">
        <f t="shared" si="8"/>
        <v>0.98479377410009861</v>
      </c>
      <c r="W10">
        <f t="shared" si="9"/>
        <v>1.5069470494109596</v>
      </c>
    </row>
    <row r="11" spans="1:23" x14ac:dyDescent="0.25">
      <c r="A11">
        <f t="shared" si="0"/>
        <v>40</v>
      </c>
      <c r="B11" t="str">
        <f t="shared" si="1"/>
        <v>40K</v>
      </c>
      <c r="C11">
        <v>2621440</v>
      </c>
      <c r="D11">
        <v>2.8131099999999899E-4</v>
      </c>
      <c r="E11">
        <v>733.95213033599998</v>
      </c>
      <c r="F11">
        <v>2.42444E-4</v>
      </c>
      <c r="G11">
        <v>183.4415545</v>
      </c>
      <c r="H11">
        <v>2.80683E-4</v>
      </c>
      <c r="I11">
        <v>786.37418042900003</v>
      </c>
      <c r="J11">
        <v>2.43055E-4</v>
      </c>
      <c r="K11">
        <v>180.203685595</v>
      </c>
      <c r="L11">
        <v>9.0512478674513604E-4</v>
      </c>
      <c r="M11">
        <v>15.590943279999999</v>
      </c>
      <c r="O11" s="3">
        <f t="shared" si="2"/>
        <v>13.816381158219595</v>
      </c>
      <c r="P11" s="3">
        <f t="shared" si="3"/>
        <v>221.75236188600493</v>
      </c>
      <c r="Q11" s="1">
        <f t="shared" si="4"/>
        <v>0.22324047051092707</v>
      </c>
      <c r="R11" s="1">
        <f t="shared" si="5"/>
        <v>13.599183821464189</v>
      </c>
      <c r="T11">
        <f t="shared" si="6"/>
        <v>4.0010134690392629</v>
      </c>
      <c r="U11">
        <f t="shared" si="7"/>
        <v>47.075543612393929</v>
      </c>
      <c r="V11">
        <f t="shared" si="8"/>
        <v>0.9333370151288517</v>
      </c>
      <c r="W11">
        <f t="shared" si="9"/>
        <v>4.0729029925920921</v>
      </c>
    </row>
    <row r="12" spans="1:23" x14ac:dyDescent="0.25">
      <c r="A12">
        <f t="shared" si="0"/>
        <v>64</v>
      </c>
      <c r="B12" t="str">
        <f t="shared" si="1"/>
        <v>64K</v>
      </c>
      <c r="C12">
        <v>4194304</v>
      </c>
      <c r="D12">
        <v>4.6773799999999999E-4</v>
      </c>
      <c r="E12">
        <v>1120.6038566679999</v>
      </c>
      <c r="F12">
        <v>4.2737199999999997E-4</v>
      </c>
      <c r="G12">
        <v>250.66115288</v>
      </c>
      <c r="H12">
        <v>4.5064699999999998E-4</v>
      </c>
      <c r="I12">
        <v>616.65095551499996</v>
      </c>
      <c r="J12">
        <v>4.3014799999999999E-4</v>
      </c>
      <c r="K12">
        <v>365.14188342599999</v>
      </c>
      <c r="L12">
        <v>2.81002183985998E-3</v>
      </c>
      <c r="M12">
        <v>13.211240097999999</v>
      </c>
      <c r="O12" s="3">
        <f t="shared" si="2"/>
        <v>8.6300450252064209</v>
      </c>
      <c r="P12" s="3">
        <f t="shared" si="3"/>
        <v>500.7683446416541</v>
      </c>
      <c r="Q12" s="1">
        <f t="shared" si="4"/>
        <v>3.6539686747709195</v>
      </c>
      <c r="R12" s="1">
        <f t="shared" si="5"/>
        <v>8.0365503764928228</v>
      </c>
      <c r="T12">
        <f t="shared" si="6"/>
        <v>4.4705924463870597</v>
      </c>
      <c r="U12">
        <f t="shared" si="7"/>
        <v>84.822003714673542</v>
      </c>
      <c r="V12">
        <f t="shared" si="8"/>
        <v>1.8172417421004732</v>
      </c>
      <c r="W12">
        <f t="shared" si="9"/>
        <v>3.0689545832260094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2B9BC-8F7E-44E2-9402-7BE18AEC5B20}">
  <dimension ref="A1:W6"/>
  <sheetViews>
    <sheetView workbookViewId="0">
      <selection activeCell="A7" sqref="A7:XFD7"/>
    </sheetView>
  </sheetViews>
  <sheetFormatPr defaultRowHeight="15" x14ac:dyDescent="0.25"/>
  <cols>
    <col min="1" max="1" width="13.5703125" customWidth="1"/>
    <col min="2" max="2" width="12.140625" customWidth="1"/>
    <col min="3" max="3" width="13" customWidth="1"/>
    <col min="7" max="7" width="12.5703125" customWidth="1"/>
    <col min="13" max="13" width="14.5703125" customWidth="1"/>
    <col min="16" max="16" width="11.85546875" customWidth="1"/>
    <col min="20" max="20" width="16" customWidth="1"/>
  </cols>
  <sheetData>
    <row r="1" spans="1:23" x14ac:dyDescent="0.25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2" t="s">
        <v>12</v>
      </c>
      <c r="K1" s="2" t="s">
        <v>13</v>
      </c>
      <c r="L1" s="2" t="s">
        <v>16</v>
      </c>
      <c r="M1" s="2" t="s">
        <v>17</v>
      </c>
      <c r="O1" s="2" t="s">
        <v>11</v>
      </c>
      <c r="P1" s="2" t="s">
        <v>18</v>
      </c>
      <c r="Q1" s="2" t="s">
        <v>21</v>
      </c>
      <c r="R1" s="2" t="s">
        <v>14</v>
      </c>
      <c r="T1" s="2" t="s">
        <v>10</v>
      </c>
      <c r="U1" s="2" t="s">
        <v>19</v>
      </c>
      <c r="V1" s="2" t="s">
        <v>9</v>
      </c>
      <c r="W1" s="2" t="s">
        <v>15</v>
      </c>
    </row>
    <row r="2" spans="1:23" x14ac:dyDescent="0.25">
      <c r="A2">
        <v>4096</v>
      </c>
      <c r="B2" t="str">
        <f>_xlfn.CONCAT(A2/1024,"K")</f>
        <v>4K</v>
      </c>
      <c r="C2" t="e">
        <f>-width=1022</f>
        <v>#NAME?</v>
      </c>
      <c r="D2" s="1">
        <v>3.0720999999999999E-5</v>
      </c>
      <c r="E2">
        <v>60.053789270999999</v>
      </c>
      <c r="F2" s="1">
        <v>3.0660000000000001E-5</v>
      </c>
      <c r="G2">
        <v>78.647523243999998</v>
      </c>
      <c r="H2" s="1">
        <v>3.0088999999999999E-5</v>
      </c>
      <c r="I2">
        <v>61.088300039000003</v>
      </c>
      <c r="J2" s="1">
        <v>3.0720999999999999E-5</v>
      </c>
      <c r="K2">
        <v>64.882241695999994</v>
      </c>
      <c r="L2" s="1">
        <v>2.3032328116429699E-5</v>
      </c>
      <c r="M2">
        <v>20.377169944999999</v>
      </c>
      <c r="O2" s="3">
        <f t="shared" ref="O2:O6" si="0">ABS(F2-$D2)/$D2*100</f>
        <v>0.19856124475114167</v>
      </c>
      <c r="P2" s="3">
        <f t="shared" ref="P2:P6" si="1">ABS(L2-$D2)/$D2*100</f>
        <v>25.027414093194555</v>
      </c>
      <c r="Q2" s="3">
        <f t="shared" ref="Q2:Q6" si="2">ABS(H2-$D2)/$D2*100</f>
        <v>2.0572246997168064</v>
      </c>
      <c r="R2" s="3">
        <f t="shared" ref="R2:R6" si="3">ABS(J2-$D2)/$D2*100</f>
        <v>0</v>
      </c>
      <c r="T2">
        <f t="shared" ref="T2:T6" si="4">$E2/G2</f>
        <v>0.76358144279618478</v>
      </c>
      <c r="U2">
        <f t="shared" ref="U2:U6" si="5">$E2/M2</f>
        <v>2.9471113718485507</v>
      </c>
      <c r="V2">
        <f t="shared" ref="V2:V6" si="6">$E2/I2</f>
        <v>0.98306532073507447</v>
      </c>
      <c r="W2">
        <f t="shared" ref="W2:W6" si="7">$E2/K2</f>
        <v>0.92558129468424843</v>
      </c>
    </row>
    <row r="3" spans="1:23" x14ac:dyDescent="0.25">
      <c r="A3">
        <v>8192</v>
      </c>
      <c r="B3" t="str">
        <f t="shared" ref="B3:B6" si="8">_xlfn.CONCAT(A3/1024,"K")</f>
        <v>8K</v>
      </c>
      <c r="C3" t="e">
        <f>-width=2046</f>
        <v>#NAME?</v>
      </c>
      <c r="D3" s="1">
        <v>5.9842999999999901E-5</v>
      </c>
      <c r="E3">
        <v>142.946053251</v>
      </c>
      <c r="F3" s="1">
        <v>5.9338E-5</v>
      </c>
      <c r="G3">
        <v>157.98829802700001</v>
      </c>
      <c r="H3" s="1">
        <v>5.9842999999999901E-5</v>
      </c>
      <c r="I3">
        <v>152.929769464</v>
      </c>
      <c r="J3" s="1">
        <v>5.9842999999999901E-5</v>
      </c>
      <c r="K3">
        <v>162.25475223000001</v>
      </c>
      <c r="L3" s="1">
        <v>9.4320774088987996E-5</v>
      </c>
      <c r="M3">
        <v>14.229419588000001</v>
      </c>
      <c r="O3" s="3">
        <f t="shared" si="0"/>
        <v>0.84387480574152696</v>
      </c>
      <c r="P3" s="3">
        <f t="shared" si="1"/>
        <v>57.61371269653619</v>
      </c>
      <c r="Q3" s="3">
        <f t="shared" si="2"/>
        <v>0</v>
      </c>
      <c r="R3" s="3">
        <f t="shared" si="3"/>
        <v>0</v>
      </c>
      <c r="T3">
        <f t="shared" si="4"/>
        <v>0.90478886750568499</v>
      </c>
      <c r="U3">
        <f t="shared" si="5"/>
        <v>10.045810538298394</v>
      </c>
      <c r="V3">
        <f t="shared" si="6"/>
        <v>0.93471698644422396</v>
      </c>
      <c r="W3">
        <f t="shared" si="7"/>
        <v>0.8809976366570178</v>
      </c>
    </row>
    <row r="4" spans="1:23" x14ac:dyDescent="0.25">
      <c r="A4">
        <v>16384</v>
      </c>
      <c r="B4" t="str">
        <f t="shared" si="8"/>
        <v>16K</v>
      </c>
      <c r="C4" t="e">
        <f>-width=4094</f>
        <v>#NAME?</v>
      </c>
      <c r="D4">
        <v>1.5360800000000001E-4</v>
      </c>
      <c r="E4">
        <v>285.66956194800002</v>
      </c>
      <c r="F4">
        <v>1.3916699999999999E-4</v>
      </c>
      <c r="G4">
        <v>243.29847755500001</v>
      </c>
      <c r="H4">
        <v>1.5678900000000001E-4</v>
      </c>
      <c r="I4">
        <v>285.45965752900003</v>
      </c>
      <c r="J4">
        <v>1.5678900000000001E-4</v>
      </c>
      <c r="K4">
        <v>313.94808864499998</v>
      </c>
      <c r="L4">
        <v>2.6940213945144997E-4</v>
      </c>
      <c r="M4">
        <v>13.637443154</v>
      </c>
      <c r="O4" s="3">
        <f t="shared" si="0"/>
        <v>9.4012030623405156</v>
      </c>
      <c r="P4" s="3">
        <f t="shared" si="1"/>
        <v>75.382883346863423</v>
      </c>
      <c r="Q4" s="3">
        <f t="shared" si="2"/>
        <v>2.0708556845997572</v>
      </c>
      <c r="R4" s="3">
        <f t="shared" si="3"/>
        <v>2.0708556845997572</v>
      </c>
      <c r="T4">
        <f t="shared" si="4"/>
        <v>1.1741526902215063</v>
      </c>
      <c r="U4">
        <f t="shared" si="5"/>
        <v>20.947442913022172</v>
      </c>
      <c r="V4">
        <f t="shared" si="6"/>
        <v>1.0007353207833884</v>
      </c>
      <c r="W4">
        <f t="shared" si="7"/>
        <v>0.90992610651318151</v>
      </c>
    </row>
    <row r="5" spans="1:23" x14ac:dyDescent="0.25">
      <c r="A5">
        <v>32768</v>
      </c>
      <c r="B5" t="str">
        <f t="shared" si="8"/>
        <v>32K</v>
      </c>
      <c r="C5" t="e">
        <f>-width=8190</f>
        <v>#NAME?</v>
      </c>
      <c r="D5">
        <v>3.0624899999999997E-4</v>
      </c>
      <c r="E5">
        <v>592.69464118500002</v>
      </c>
      <c r="F5">
        <v>3.1763000000000001E-4</v>
      </c>
      <c r="G5">
        <v>156.78886123300001</v>
      </c>
      <c r="H5">
        <v>3.0624899999999997E-4</v>
      </c>
      <c r="I5">
        <v>580.85456418000001</v>
      </c>
      <c r="J5">
        <v>3.0369199999999999E-4</v>
      </c>
      <c r="K5">
        <v>604.15339315000006</v>
      </c>
      <c r="L5">
        <v>5.3908741358190499E-4</v>
      </c>
      <c r="M5">
        <v>17.041821159000001</v>
      </c>
      <c r="O5" s="3">
        <f t="shared" si="0"/>
        <v>3.7162570326760362</v>
      </c>
      <c r="P5" s="3">
        <f t="shared" si="1"/>
        <v>76.029117999374705</v>
      </c>
      <c r="Q5" s="3">
        <f t="shared" si="2"/>
        <v>0</v>
      </c>
      <c r="R5" s="3">
        <f t="shared" si="3"/>
        <v>0.83494150184979621</v>
      </c>
      <c r="T5">
        <f t="shared" si="4"/>
        <v>3.7802088523636339</v>
      </c>
      <c r="U5">
        <f t="shared" si="5"/>
        <v>34.778832359239402</v>
      </c>
      <c r="V5">
        <f t="shared" si="6"/>
        <v>1.0203838925182844</v>
      </c>
      <c r="W5">
        <f t="shared" si="7"/>
        <v>0.98103337315502748</v>
      </c>
    </row>
    <row r="6" spans="1:23" x14ac:dyDescent="0.25">
      <c r="A6">
        <v>65536</v>
      </c>
      <c r="B6" t="str">
        <f t="shared" si="8"/>
        <v>64K</v>
      </c>
      <c r="C6" t="e">
        <f>-width=16382</f>
        <v>#NAME?</v>
      </c>
      <c r="D6">
        <v>6.1156199999999996E-4</v>
      </c>
      <c r="E6">
        <v>1159.2089438200001</v>
      </c>
      <c r="F6">
        <v>7.3330299999999895E-4</v>
      </c>
      <c r="G6">
        <v>279.31840418899998</v>
      </c>
      <c r="H6">
        <v>6.6148999999999895E-4</v>
      </c>
      <c r="I6">
        <v>359.63910734299998</v>
      </c>
      <c r="J6">
        <v>6.3599699999999904E-4</v>
      </c>
      <c r="K6">
        <v>1248.1190994860001</v>
      </c>
      <c r="L6">
        <v>1.07931026857572E-3</v>
      </c>
      <c r="M6">
        <v>21.609075190999999</v>
      </c>
      <c r="O6" s="3">
        <f t="shared" si="0"/>
        <v>19.90656711829692</v>
      </c>
      <c r="P6" s="3">
        <f t="shared" si="1"/>
        <v>76.484194337731921</v>
      </c>
      <c r="Q6" s="3">
        <f t="shared" si="2"/>
        <v>8.1640128065509305</v>
      </c>
      <c r="R6" s="3">
        <f t="shared" si="3"/>
        <v>3.9955065880481597</v>
      </c>
      <c r="T6">
        <f t="shared" si="4"/>
        <v>4.150134493234555</v>
      </c>
      <c r="U6">
        <f t="shared" si="5"/>
        <v>53.644542099737848</v>
      </c>
      <c r="V6">
        <f t="shared" si="6"/>
        <v>3.2232560924316367</v>
      </c>
      <c r="W6">
        <f t="shared" si="7"/>
        <v>0.92876468623658193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EC6B1-869A-4BB3-B9D5-9AF85D76D4B2}">
  <dimension ref="A1:V5"/>
  <sheetViews>
    <sheetView tabSelected="1" workbookViewId="0">
      <selection activeCell="C2" sqref="C2"/>
    </sheetView>
  </sheetViews>
  <sheetFormatPr defaultRowHeight="15" x14ac:dyDescent="0.25"/>
  <cols>
    <col min="3" max="3" width="16.7109375" customWidth="1"/>
  </cols>
  <sheetData>
    <row r="1" spans="1:22" x14ac:dyDescent="0.25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11</v>
      </c>
      <c r="I1" s="2" t="s">
        <v>10</v>
      </c>
      <c r="J1" t="s">
        <v>6</v>
      </c>
      <c r="K1" t="s">
        <v>7</v>
      </c>
      <c r="L1" s="2" t="s">
        <v>8</v>
      </c>
      <c r="M1" s="2" t="s">
        <v>9</v>
      </c>
      <c r="N1" s="2" t="s">
        <v>12</v>
      </c>
      <c r="O1" s="2" t="s">
        <v>13</v>
      </c>
      <c r="P1" s="2" t="s">
        <v>14</v>
      </c>
      <c r="Q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</row>
    <row r="2" spans="1:22" x14ac:dyDescent="0.25">
      <c r="A2">
        <f t="shared" ref="A2:A5" si="0">C2/64</f>
        <v>16</v>
      </c>
      <c r="B2" t="str">
        <f>_xlfn.CONCAT(A2)</f>
        <v>16</v>
      </c>
      <c r="C2">
        <v>1024</v>
      </c>
      <c r="D2">
        <v>7.9940299999999996E-4</v>
      </c>
      <c r="E2">
        <v>545.64438676600003</v>
      </c>
      <c r="F2">
        <v>7.9807700000000001E-4</v>
      </c>
      <c r="G2">
        <v>271.24621816199999</v>
      </c>
      <c r="H2">
        <f>ABS(D2-F2)/D2*100</f>
        <v>0.16587378331078981</v>
      </c>
      <c r="I2">
        <f>E2/G2</f>
        <v>2.0116202558080185</v>
      </c>
      <c r="J2">
        <v>8.0926299999999995E-4</v>
      </c>
      <c r="K2">
        <v>268.65101086999999</v>
      </c>
      <c r="L2" s="2">
        <f>(J2-D2)/D2*100</f>
        <v>1.2334204400033513</v>
      </c>
      <c r="M2" s="2">
        <f>E2/K2</f>
        <v>2.0310527959637454</v>
      </c>
      <c r="N2" s="2"/>
      <c r="O2" s="2"/>
      <c r="P2" s="2"/>
      <c r="Q2" s="2"/>
      <c r="S2">
        <v>2.06607176263515E-4</v>
      </c>
      <c r="T2">
        <v>47.177351012000003</v>
      </c>
      <c r="U2" s="3">
        <f t="shared" ref="U2:U5" si="1">(S2-D2)/D2*100</f>
        <v>-74.154815998499501</v>
      </c>
      <c r="V2">
        <f>E2/T2</f>
        <v>11.565812303179342</v>
      </c>
    </row>
    <row r="3" spans="1:22" x14ac:dyDescent="0.25">
      <c r="A3">
        <f t="shared" si="0"/>
        <v>32</v>
      </c>
      <c r="B3" t="str">
        <f t="shared" ref="B3:B5" si="2">_xlfn.CONCAT(A3)</f>
        <v>32</v>
      </c>
      <c r="C3">
        <f>C2*2</f>
        <v>2048</v>
      </c>
      <c r="D3">
        <v>9.8855600000000003E-4</v>
      </c>
      <c r="E3">
        <v>820.20102693599995</v>
      </c>
      <c r="F3">
        <v>8.9421399999999995E-4</v>
      </c>
      <c r="G3">
        <v>260.86935427600002</v>
      </c>
      <c r="H3">
        <f t="shared" ref="H3:H5" si="3">ABS(D3-F3)/D3*100</f>
        <v>9.5434148394223559</v>
      </c>
      <c r="I3">
        <f t="shared" ref="I3:I5" si="4">E3/G3</f>
        <v>3.1441064789397473</v>
      </c>
      <c r="J3" s="1">
        <v>1.9856879999999898E-3</v>
      </c>
      <c r="K3">
        <v>285.478993758</v>
      </c>
      <c r="L3" s="2">
        <f>(J3-D3)/D3*100</f>
        <v>100.8675279903202</v>
      </c>
      <c r="M3" s="2">
        <f>E3/K3</f>
        <v>2.8730696298841618</v>
      </c>
      <c r="N3" s="1">
        <v>3.0904999999999901E-5</v>
      </c>
      <c r="O3">
        <v>58.917747415999997</v>
      </c>
      <c r="P3">
        <f t="shared" ref="P3:P5" si="5">(N3-D3)/D3*100</f>
        <v>-96.873722884692427</v>
      </c>
      <c r="Q3">
        <f>E3/O3</f>
        <v>13.921119915614121</v>
      </c>
      <c r="S3">
        <v>8.6361092080182E-4</v>
      </c>
      <c r="T3">
        <v>86.863645653999995</v>
      </c>
      <c r="U3" s="3">
        <f t="shared" si="1"/>
        <v>-12.639150356497764</v>
      </c>
      <c r="V3">
        <f>E3/T3</f>
        <v>9.4423969977390705</v>
      </c>
    </row>
    <row r="4" spans="1:22" x14ac:dyDescent="0.25">
      <c r="A4">
        <f t="shared" si="0"/>
        <v>64</v>
      </c>
      <c r="B4" t="str">
        <f t="shared" si="2"/>
        <v>64</v>
      </c>
      <c r="C4">
        <f>C3*2</f>
        <v>4096</v>
      </c>
      <c r="D4">
        <v>1.6417160000000001E-3</v>
      </c>
      <c r="E4">
        <v>1224.775447496</v>
      </c>
      <c r="F4">
        <v>1.787442E-3</v>
      </c>
      <c r="G4">
        <v>288.72578519299998</v>
      </c>
      <c r="H4">
        <f t="shared" si="3"/>
        <v>8.8764439160000812</v>
      </c>
      <c r="I4">
        <f t="shared" si="4"/>
        <v>4.2420023091366561</v>
      </c>
      <c r="J4" s="1">
        <v>5.3522629999999899E-3</v>
      </c>
      <c r="K4">
        <v>313.13140600200001</v>
      </c>
      <c r="L4" s="2">
        <f>(J4-D4)/D4*100</f>
        <v>226.01637554851081</v>
      </c>
      <c r="M4" s="2">
        <f>E4/K4</f>
        <v>3.9113784948424408</v>
      </c>
      <c r="N4" s="1">
        <v>7.9816999999999998E-5</v>
      </c>
      <c r="O4">
        <v>98.496067607000001</v>
      </c>
      <c r="P4">
        <f t="shared" si="5"/>
        <v>-95.138196862307495</v>
      </c>
      <c r="Q4">
        <f t="shared" ref="Q4:Q5" si="6">E4/O4</f>
        <v>12.434764932777444</v>
      </c>
      <c r="S4">
        <v>4.03778906142587E-4</v>
      </c>
      <c r="T4">
        <v>23.776966218999998</v>
      </c>
      <c r="U4" s="3">
        <f t="shared" si="1"/>
        <v>-75.405069686682296</v>
      </c>
      <c r="V4">
        <f t="shared" ref="V4:V5" si="7">E4/T4</f>
        <v>51.511005912827137</v>
      </c>
    </row>
    <row r="5" spans="1:22" x14ac:dyDescent="0.25">
      <c r="A5">
        <f t="shared" si="0"/>
        <v>128</v>
      </c>
      <c r="B5" t="str">
        <f t="shared" si="2"/>
        <v>128</v>
      </c>
      <c r="C5">
        <f>C4*2</f>
        <v>8192</v>
      </c>
      <c r="D5">
        <v>2.19622E-3</v>
      </c>
      <c r="E5">
        <v>1849.8270427130001</v>
      </c>
      <c r="F5">
        <v>2.1685279999999999E-3</v>
      </c>
      <c r="G5">
        <v>277.20454204100002</v>
      </c>
      <c r="H5">
        <f t="shared" si="3"/>
        <v>1.2608937173871546</v>
      </c>
      <c r="I5">
        <f t="shared" si="4"/>
        <v>6.6731483874438133</v>
      </c>
      <c r="J5">
        <v>9.4659370000000007E-3</v>
      </c>
      <c r="K5">
        <v>2873.1682590700002</v>
      </c>
      <c r="L5" s="2">
        <f>(J5-D5)/D5*100</f>
        <v>331.01041789984606</v>
      </c>
      <c r="M5" s="2">
        <f>E5/K5</f>
        <v>0.64382830238830502</v>
      </c>
      <c r="N5">
        <v>1.4648299999999999E-4</v>
      </c>
      <c r="O5">
        <v>165.50282342</v>
      </c>
      <c r="P5">
        <f t="shared" si="5"/>
        <v>-93.330221926765091</v>
      </c>
      <c r="Q5">
        <f t="shared" si="6"/>
        <v>11.177011995853722</v>
      </c>
      <c r="S5">
        <v>6.0298626770084404E-4</v>
      </c>
      <c r="T5">
        <v>60.890825055000001</v>
      </c>
      <c r="U5" s="3">
        <f t="shared" si="1"/>
        <v>-72.544359504018544</v>
      </c>
      <c r="V5">
        <f t="shared" si="7"/>
        <v>30.37940512453449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c40d0d8-eb95-4d95-b1ed-ef7b4f6bd0b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3EB16DDD4874E9559A6B180F10303" ma:contentTypeVersion="15" ma:contentTypeDescription="Create a new document." ma:contentTypeScope="" ma:versionID="3cfc2171fa82d9b1df426422255bf240">
  <xsd:schema xmlns:xsd="http://www.w3.org/2001/XMLSchema" xmlns:xs="http://www.w3.org/2001/XMLSchema" xmlns:p="http://schemas.microsoft.com/office/2006/metadata/properties" xmlns:ns3="43360e7c-060e-430c-bb6b-95ebce92fba6" xmlns:ns4="cc40d0d8-eb95-4d95-b1ed-ef7b4f6bd0b1" targetNamespace="http://schemas.microsoft.com/office/2006/metadata/properties" ma:root="true" ma:fieldsID="cda08300f72a678a2a03d85f4808ad79" ns3:_="" ns4:_="">
    <xsd:import namespace="43360e7c-060e-430c-bb6b-95ebce92fba6"/>
    <xsd:import namespace="cc40d0d8-eb95-4d95-b1ed-ef7b4f6bd0b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_activity" minOccurs="0"/>
                <xsd:element ref="ns4:MediaLengthInSecond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360e7c-060e-430c-bb6b-95ebce92fba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40d0d8-eb95-4d95-b1ed-ef7b4f6bd0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5C6FF9-8BFB-476F-93EF-F0F45B1B5FE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cc40d0d8-eb95-4d95-b1ed-ef7b4f6bd0b1"/>
    <ds:schemaRef ds:uri="43360e7c-060e-430c-bb6b-95ebce92fba6"/>
    <ds:schemaRef ds:uri="http://purl.org/dc/terms/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C825A47-A51E-48F7-865D-C3D79C5646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7C33C1-ACE9-41DE-B2D0-ED786A2530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360e7c-060e-430c-bb6b-95ebce92fba6"/>
    <ds:schemaRef ds:uri="cc40d0d8-eb95-4d95-b1ed-ef7b4f6bd0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spmv</vt:lpstr>
      <vt:lpstr>relu</vt:lpstr>
      <vt:lpstr>matmul</vt:lpstr>
      <vt:lpstr>aes</vt:lpstr>
      <vt:lpstr>fir</vt:lpstr>
      <vt:lpstr>conv</vt:lpstr>
      <vt:lpstr>pagerank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2023-08-08T05:11:47Z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0x0101006403EB16DDD4874E9559A6B180F10303</vt:lpwstr>
  </property>
</Properties>
</file>