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.lopez\Desktop\"/>
    </mc:Choice>
  </mc:AlternateContent>
  <xr:revisionPtr revIDLastSave="0" documentId="8_{BFB4722D-F5E8-4F39-9102-FFA7772AB6F6}" xr6:coauthVersionLast="47" xr6:coauthVersionMax="47" xr10:uidLastSave="{00000000-0000-0000-0000-000000000000}"/>
  <bookViews>
    <workbookView xWindow="33720" yWindow="-120" windowWidth="29040" windowHeight="15840" activeTab="3" xr2:uid="{00000000-000D-0000-FFFF-FFFF00000000}"/>
  </bookViews>
  <sheets>
    <sheet name="DateCreatedPivot" sheetId="6" r:id="rId1"/>
    <sheet name="Crowdfunding" sheetId="1" r:id="rId2"/>
    <sheet name="GoalG" sheetId="7" r:id="rId3"/>
    <sheet name="Statistical Analysis" sheetId="8" r:id="rId4"/>
    <sheet name="ParentStats" sheetId="3" r:id="rId5"/>
    <sheet name="SubCatStats" sheetId="4" r:id="rId6"/>
  </sheets>
  <definedNames>
    <definedName name="_xlnm._FilterDatabase" localSheetId="1" hidden="1">Crowdfunding!$A$1:$T$1001</definedName>
    <definedName name="Goal">Crowdfunding!$D:$D</definedName>
    <definedName name="Outcome">Crowdfunding!$G:$G</definedName>
    <definedName name="Percent_Funded">Crowdfunding!$F$1</definedName>
    <definedName name="pledged">Crowdfunding!$E:$E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8" l="1"/>
  <c r="C32" i="8"/>
  <c r="C29" i="8"/>
  <c r="C26" i="8"/>
  <c r="C23" i="8"/>
  <c r="C20" i="8"/>
  <c r="C2" i="8"/>
  <c r="C16" i="8"/>
  <c r="C13" i="8"/>
  <c r="C7" i="8"/>
  <c r="C10" i="8"/>
  <c r="C4" i="8"/>
  <c r="B2" i="7"/>
  <c r="B13" i="7"/>
  <c r="C13" i="7"/>
  <c r="B12" i="7"/>
  <c r="D10" i="7"/>
  <c r="D13" i="7"/>
  <c r="D12" i="7"/>
  <c r="C12" i="7"/>
  <c r="D11" i="7"/>
  <c r="C11" i="7"/>
  <c r="D9" i="7"/>
  <c r="C9" i="7"/>
  <c r="C10" i="7"/>
  <c r="D8" i="7"/>
  <c r="C8" i="7"/>
  <c r="D7" i="7"/>
  <c r="C7" i="7"/>
  <c r="D6" i="7"/>
  <c r="D5" i="7"/>
  <c r="C5" i="7"/>
  <c r="D4" i="7"/>
  <c r="C4" i="7"/>
  <c r="D3" i="7"/>
  <c r="C3" i="7"/>
  <c r="D2" i="7"/>
  <c r="C2" i="7"/>
  <c r="C6" i="7"/>
  <c r="B3" i="7"/>
  <c r="B4" i="7"/>
  <c r="B5" i="7"/>
  <c r="B6" i="7"/>
  <c r="B7" i="7"/>
  <c r="B8" i="7"/>
  <c r="B9" i="7"/>
  <c r="E9" i="7" s="1"/>
  <c r="B10" i="7"/>
  <c r="B11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7" l="1"/>
  <c r="E10" i="7"/>
  <c r="E4" i="7"/>
  <c r="H4" i="7" s="1"/>
  <c r="H10" i="7"/>
  <c r="E11" i="7"/>
  <c r="F11" i="7" s="1"/>
  <c r="G9" i="7"/>
  <c r="E12" i="7"/>
  <c r="G12" i="7" s="1"/>
  <c r="E13" i="7"/>
  <c r="G13" i="7" s="1"/>
  <c r="H9" i="7"/>
  <c r="G3" i="7"/>
  <c r="H3" i="7"/>
  <c r="G4" i="7"/>
  <c r="G10" i="7"/>
  <c r="E8" i="7"/>
  <c r="F8" i="7" s="1"/>
  <c r="E7" i="7"/>
  <c r="F7" i="7" s="1"/>
  <c r="F3" i="7"/>
  <c r="E6" i="7"/>
  <c r="H6" i="7" s="1"/>
  <c r="F10" i="7"/>
  <c r="E2" i="7"/>
  <c r="F2" i="7" s="1"/>
  <c r="E5" i="7"/>
  <c r="F5" i="7" s="1"/>
  <c r="F9" i="7"/>
  <c r="F13" i="7"/>
  <c r="H12" i="7" l="1"/>
  <c r="F6" i="7"/>
  <c r="H13" i="7"/>
  <c r="F4" i="7"/>
  <c r="H11" i="7"/>
  <c r="F12" i="7"/>
  <c r="G11" i="7"/>
  <c r="H5" i="7"/>
  <c r="H8" i="7"/>
  <c r="G6" i="7"/>
  <c r="H2" i="7"/>
  <c r="G8" i="7"/>
  <c r="G2" i="7"/>
  <c r="H7" i="7"/>
  <c r="G7" i="7"/>
  <c r="G5" i="7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<sst xmlns="http://schemas.openxmlformats.org/spreadsheetml/2006/main" count="9070" uniqueCount="2117">
  <si>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</si>
  <si>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</si>
  <si>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</si>
  <si>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</si>
  <si>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</si>
  <si>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</si>
  <si>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</si>
  <si>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</si>
  <si>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</si>
  <si>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</si>
  <si>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</si>
  <si>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</si>
  <si>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</si>
  <si>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</si>
  <si>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</si>
  <si>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</si>
  <si>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</si>
  <si>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</si>
  <si>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</si>
  <si>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</si>
  <si>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</si>
  <si>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</si>
  <si>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</si>
  <si>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</si>
  <si>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</si>
  <si>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</si>
  <si>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</si>
  <si>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</si>
  <si>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</si>
  <si>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</si>
  <si>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</si>
  <si>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</si>
  <si>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</si>
  <si>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</si>
  <si>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</si>
  <si>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</si>
  <si>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</si>
  <si>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</si>
  <si>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</si>
  <si>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</si>
  <si>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</si>
  <si>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</si>
  <si>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</si>
  <si>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</si>
  <si>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</si>
  <si>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</si>
  <si>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</si>
  <si>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</si>
  <si>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</si>
  <si>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</si>
  <si>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</si>
  <si>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</si>
  <si>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</si>
  <si>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</si>
  <si>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</si>
  <si>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</si>
  <si>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</si>
  <si>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</si>
  <si>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</si>
  <si>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</si>
  <si>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</si>
  <si>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</si>
  <si>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</si>
  <si>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</si>
  <si>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</si>
  <si>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</si>
  <si>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</si>
  <si>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</si>
  <si>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</si>
  <si>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</si>
  <si>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</si>
  <si>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</si>
  <si>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</si>
  <si>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</si>
  <si>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</si>
  <si>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</si>
  <si>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</si>
  <si>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</si>
  <si>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</si>
  <si>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</si>
  <si>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</si>
  <si>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</si>
  <si>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</si>
  <si>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</si>
  <si>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</si>
  <si>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</si>
  <si>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</si>
  <si>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</si>
  <si>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</si>
  <si>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</si>
  <si>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</si>
  <si>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</si>
  <si>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</si>
  <si>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</si>
  <si>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</si>
  <si>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</si>
  <si>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</si>
  <si>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</si>
  <si>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</si>
  <si>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</si>
  <si>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</si>
  <si>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</si>
  <si>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</si>
  <si>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</si>
  <si>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</si>
  <si>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</si>
  <si>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</si>
  <si>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</si>
  <si>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</si>
  <si>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</si>
  <si>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</si>
  <si>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</si>
  <si>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</si>
  <si>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</si>
  <si>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</si>
  <si>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</si>
  <si>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</si>
  <si>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</si>
  <si>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</si>
  <si>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</si>
  <si>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</si>
  <si>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</si>
  <si>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</si>
  <si>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</si>
  <si>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</si>
  <si>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</si>
  <si>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</si>
  <si>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</si>
  <si>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</si>
  <si>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</si>
  <si>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</si>
  <si>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</si>
  <si>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</si>
  <si>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</si>
  <si>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</si>
  <si>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</si>
  <si>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</si>
  <si>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</si>
  <si>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</si>
  <si>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</si>
  <si>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</si>
  <si>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</si>
  <si>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</si>
  <si>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</si>
  <si>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</si>
  <si>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</si>
  <si>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</si>
  <si>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</si>
  <si>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</si>
  <si>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</si>
  <si>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</si>
  <si>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</si>
  <si>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</si>
  <si>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</si>
  <si>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</si>
  <si>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</si>
  <si>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</si>
  <si>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</si>
  <si>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</si>
  <si>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</si>
  <si>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</si>
  <si>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</si>
  <si>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</si>
  <si>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</si>
  <si>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</si>
  <si>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</si>
  <si>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</si>
  <si>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</si>
  <si>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</si>
  <si>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</si>
  <si>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</si>
  <si>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</si>
  <si>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</si>
  <si>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</si>
  <si>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</si>
  <si>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</si>
  <si>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</si>
  <si>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</si>
  <si>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</si>
  <si>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</si>
  <si>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</si>
  <si>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</si>
  <si>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</si>
  <si>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</si>
  <si>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</si>
  <si>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</si>
  <si>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</si>
  <si>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</si>
  <si>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</si>
  <si>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</si>
  <si>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</si>
  <si>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</si>
  <si>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</si>
  <si>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</si>
  <si>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</si>
  <si>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</si>
  <si>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</si>
  <si>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</si>
  <si>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</si>
  <si>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</si>
  <si>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</si>
  <si>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</si>
  <si>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</si>
  <si>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</si>
  <si>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</si>
  <si>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</si>
  <si>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</si>
  <si>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</si>
  <si>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</si>
  <si>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</si>
  <si>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</si>
  <si>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</si>
  <si>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</si>
  <si>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</si>
  <si>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</si>
  <si>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</si>
  <si>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</si>
  <si>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</si>
  <si>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</si>
  <si>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</si>
  <si>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</si>
  <si>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</si>
  <si>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</si>
  <si>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</si>
  <si>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</si>
  <si>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</si>
  <si>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</si>
  <si>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</si>
  <si>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</si>
  <si>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</si>
  <si>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</si>
  <si>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</si>
  <si>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</si>
  <si>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</si>
  <si>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</si>
  <si>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</si>
  <si>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</si>
  <si>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</si>
  <si>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</si>
  <si>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</si>
  <si>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</si>
  <si>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</si>
  <si>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</si>
  <si>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</si>
  <si>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</si>
  <si>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</si>
  <si>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</si>
  <si>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</si>
  <si>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</si>
  <si>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</si>
  <si>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</si>
  <si>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</si>
  <si>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</si>
  <si>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</si>
  <si>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</si>
  <si>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</si>
  <si>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</si>
  <si>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</si>
  <si>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</si>
  <si>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</si>
  <si>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</si>
  <si>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</si>
  <si>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</si>
  <si>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</si>
  <si>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</si>
  <si>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</si>
  <si>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</si>
  <si>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</si>
  <si>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</si>
  <si>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</si>
  <si>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</si>
  <si>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</si>
  <si>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</si>
  <si>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</si>
  <si>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</si>
  <si>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</si>
  <si>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</si>
  <si>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</si>
  <si>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</si>
  <si>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</si>
  <si>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</si>
  <si>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</si>
  <si>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</si>
  <si>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</si>
  <si>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</si>
  <si>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</si>
  <si>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</si>
  <si>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</si>
  <si>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</si>
  <si>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</si>
  <si>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</si>
  <si>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</si>
  <si>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</si>
  <si>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</si>
  <si>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</si>
  <si>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</si>
  <si>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</si>
  <si>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</si>
  <si>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</si>
  <si>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</si>
  <si>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</si>
  <si>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</si>
  <si>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</si>
  <si>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</si>
  <si>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</si>
  <si>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</si>
  <si>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</si>
  <si>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</si>
  <si>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</si>
  <si>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</si>
  <si>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</si>
  <si>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</si>
  <si>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</si>
  <si>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</si>
  <si>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</si>
  <si>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</si>
  <si>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</si>
  <si>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</si>
  <si>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</si>
  <si>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</si>
  <si>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</si>
  <si>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</si>
  <si>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</si>
  <si>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</si>
  <si>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</si>
  <si>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</si>
  <si>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</si>
  <si>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</si>
  <si>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</si>
  <si>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</si>
  <si>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</si>
  <si>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</si>
  <si>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</si>
  <si>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</si>
  <si>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</si>
  <si>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</si>
  <si>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</si>
  <si>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</si>
  <si>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</si>
  <si>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</si>
  <si>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</si>
  <si>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</si>
  <si>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</si>
  <si>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</si>
  <si>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</si>
  <si>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</si>
  <si>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</si>
  <si>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</si>
  <si>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</si>
  <si>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</si>
  <si>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</si>
  <si>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</si>
  <si>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</si>
  <si>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</si>
  <si>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</si>
  <si>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</si>
  <si>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</si>
  <si>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</si>
  <si>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</si>
  <si>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</si>
  <si>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</si>
  <si>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</si>
  <si>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</si>
  <si>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</si>
  <si>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</si>
  <si>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</si>
  <si>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</si>
  <si>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</si>
  <si>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</si>
  <si>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</si>
  <si>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</si>
  <si>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</si>
  <si>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</si>
  <si>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</si>
  <si>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</si>
  <si>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</si>
  <si>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</si>
  <si>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</si>
  <si>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</si>
  <si>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</si>
  <si>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</si>
  <si>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</si>
  <si>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</si>
  <si>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</si>
  <si>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</si>
  <si>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</si>
  <si>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</si>
  <si>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</si>
  <si>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</si>
  <si>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</si>
  <si>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</si>
  <si>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</si>
  <si>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</si>
  <si>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</si>
  <si>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</si>
  <si>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</si>
  <si>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</si>
  <si>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</si>
  <si>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</si>
  <si>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</si>
  <si>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</si>
  <si>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</si>
  <si>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</si>
  <si>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</si>
  <si>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</si>
  <si>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</si>
  <si>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</si>
  <si>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</si>
  <si>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</si>
  <si>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</si>
  <si>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</si>
  <si>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</si>
  <si>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</si>
  <si>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</si>
  <si>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</si>
  <si>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</si>
  <si>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</si>
  <si>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</si>
  <si>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</si>
  <si>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</si>
  <si>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</si>
  <si>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</si>
  <si>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</si>
  <si>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</si>
  <si>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</si>
  <si>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</si>
  <si>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</si>
  <si>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</si>
  <si>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</si>
  <si>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</si>
  <si>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</si>
  <si>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</si>
  <si>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</si>
  <si>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</si>
  <si>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</si>
  <si>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</si>
  <si>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</si>
  <si>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</si>
  <si>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</si>
  <si>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</si>
  <si>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</si>
  <si>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</si>
  <si>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</si>
  <si>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</si>
  <si>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</si>
  <si>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</si>
  <si>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</si>
  <si>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</si>
  <si>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</si>
  <si>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</si>
  <si>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</si>
  <si>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</si>
  <si>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</si>
  <si>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</si>
  <si>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</si>
  <si>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</si>
  <si>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</si>
  <si>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</si>
  <si>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</si>
  <si>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</si>
  <si>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</si>
  <si>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</si>
  <si>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</si>
  <si>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</si>
  <si>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</si>
  <si>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</si>
  <si>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</si>
  <si>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</si>
  <si>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</si>
  <si>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</si>
  <si>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</si>
  <si>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</si>
  <si>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</si>
  <si>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</si>
  <si>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</si>
  <si>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</si>
  <si>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</si>
  <si>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</si>
  <si>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</si>
  <si>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</si>
  <si>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</si>
  <si>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</si>
  <si>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</si>
  <si>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</si>
  <si>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</si>
  <si>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</si>
  <si>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</si>
  <si>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</si>
  <si>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</si>
  <si>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</si>
  <si>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</si>
  <si>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</si>
  <si>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</si>
  <si>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</si>
  <si>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</si>
  <si>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</si>
  <si>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</si>
  <si>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</si>
  <si>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</si>
  <si>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</si>
  <si>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</si>
  <si>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</si>
  <si>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</si>
  <si>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</si>
  <si>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</si>
  <si>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</si>
  <si>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</si>
  <si>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</si>
  <si>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</si>
  <si>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</si>
  <si>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</si>
  <si>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</si>
  <si>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</si>
  <si>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</si>
  <si>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</si>
  <si>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</si>
  <si>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</si>
  <si>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</si>
  <si>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</si>
  <si>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</si>
  <si>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</si>
  <si>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</si>
  <si>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</si>
  <si>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</si>
  <si>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</si>
  <si>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</si>
  <si>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</si>
  <si>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</si>
  <si>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</si>
  <si>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</si>
  <si>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</si>
  <si>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</si>
  <si>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</si>
  <si>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</si>
  <si>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</si>
  <si>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</si>
  <si>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</si>
  <si>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</si>
  <si>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</si>
  <si>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</si>
  <si>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</si>
  <si>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</si>
  <si>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</si>
  <si>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</si>
  <si>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</si>
  <si>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</si>
  <si>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</si>
  <si>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</si>
  <si>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</si>
  <si>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</si>
  <si>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</si>
  <si>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</si>
  <si>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</si>
  <si>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</si>
  <si>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</si>
  <si>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</si>
  <si>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</si>
  <si>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</si>
  <si>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</si>
  <si>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</si>
  <si>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</si>
  <si>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</si>
  <si>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</si>
  <si>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</si>
  <si>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</si>
  <si>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</si>
  <si>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</si>
  <si>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</si>
  <si>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</si>
  <si>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</si>
  <si>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</si>
  <si>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</si>
  <si>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</si>
  <si>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</si>
  <si>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</si>
  <si>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</si>
  <si>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</si>
  <si>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</si>
  <si>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</si>
  <si>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</si>
  <si>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</si>
  <si>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</si>
  <si>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</si>
  <si>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</si>
  <si>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</si>
  <si>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</si>
  <si>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</si>
  <si>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</si>
  <si>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</si>
  <si>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</si>
  <si>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</si>
  <si>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</si>
  <si>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</si>
  <si>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</si>
  <si>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</si>
  <si>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</si>
  <si>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</si>
  <si>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</si>
  <si>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</si>
  <si>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</si>
  <si>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</si>
  <si>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</si>
  <si>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</si>
  <si>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</si>
  <si>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</si>
  <si>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</si>
  <si>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</si>
  <si>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</si>
  <si>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</si>
  <si>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</si>
  <si>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</si>
  <si>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</si>
  <si>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</si>
  <si>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</si>
  <si>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</si>
  <si>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</si>
  <si>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</si>
  <si>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</si>
  <si>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</si>
  <si>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</si>
  <si>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</si>
  <si>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</si>
  <si>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</si>
  <si>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</si>
  <si>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</si>
  <si>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</si>
  <si>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</si>
  <si>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</si>
  <si>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</si>
  <si>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</si>
  <si>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</si>
  <si>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</si>
  <si>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</si>
  <si>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</si>
  <si>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</si>
  <si>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</si>
  <si>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</si>
  <si>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</si>
  <si>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</si>
  <si>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</si>
  <si>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</si>
  <si>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</si>
  <si>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</si>
  <si>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</si>
  <si>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</si>
  <si>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</si>
  <si>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</si>
  <si>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</si>
  <si>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</si>
  <si>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</si>
  <si>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</si>
  <si>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</si>
  <si>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</si>
  <si>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</si>
  <si>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</si>
  <si>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</si>
  <si>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</si>
  <si>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</si>
  <si>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</si>
  <si>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</si>
  <si>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</si>
  <si>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</si>
  <si>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</si>
  <si>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</si>
  <si>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</si>
  <si>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</si>
  <si>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</si>
  <si>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</si>
  <si>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</si>
  <si>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</si>
  <si>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</si>
  <si>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</si>
  <si>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</si>
  <si>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</si>
  <si>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</si>
  <si>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</si>
  <si>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</si>
  <si>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</si>
  <si>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</si>
  <si>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</si>
  <si>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</si>
  <si>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</si>
  <si>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</si>
  <si>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</si>
  <si>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</si>
  <si>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</si>
  <si>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</si>
  <si>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</si>
  <si>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</si>
  <si>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</si>
  <si>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</si>
  <si>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</si>
  <si>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</si>
  <si>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</si>
  <si>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</si>
  <si>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</si>
  <si>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</si>
  <si>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</si>
  <si>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</si>
  <si>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</si>
  <si>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</si>
  <si>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</si>
  <si>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</si>
  <si>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</si>
  <si>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</si>
  <si>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</si>
  <si>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</si>
  <si>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</si>
  <si>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</si>
  <si>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</si>
  <si>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</si>
  <si>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</si>
  <si>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</si>
  <si>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</si>
  <si>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</si>
  <si>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</si>
  <si>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</si>
  <si>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</si>
  <si>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</si>
  <si>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</si>
  <si>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</si>
  <si>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</si>
  <si>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</si>
  <si>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</si>
  <si>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</si>
  <si>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</si>
  <si>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</si>
  <si>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</si>
  <si>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</si>
  <si>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</si>
  <si>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</si>
  <si>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</si>
  <si>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</si>
  <si>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</si>
  <si>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</si>
  <si>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</si>
  <si>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</si>
  <si>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</si>
  <si>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</si>
  <si>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</si>
  <si>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</si>
  <si>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</si>
  <si>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</si>
  <si>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</si>
  <si>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</si>
  <si>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</si>
  <si>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</si>
  <si>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</si>
  <si>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</si>
  <si>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</si>
  <si>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</si>
  <si>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</si>
  <si>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</si>
  <si>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</si>
  <si>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</si>
  <si>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</si>
  <si>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</si>
  <si>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</si>
  <si>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</si>
  <si>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</si>
  <si>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</si>
  <si>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</si>
  <si>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</si>
  <si>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</si>
  <si>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</si>
  <si>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</si>
  <si>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</si>
  <si>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</si>
  <si>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</si>
  <si>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</si>
  <si>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</si>
  <si>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</si>
  <si>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</si>
  <si>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</si>
  <si>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</si>
  <si>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</si>
  <si>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</si>
  <si>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</si>
  <si>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</si>
  <si>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</si>
  <si>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</si>
  <si>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</si>
  <si>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</si>
  <si>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</si>
  <si>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</si>
  <si>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</si>
  <si>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</si>
  <si>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</si>
  <si>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</si>
  <si>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</si>
  <si>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</si>
  <si>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</si>
  <si>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</si>
  <si>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</si>
  <si>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</si>
  <si>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</si>
  <si>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</si>
  <si>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</si>
  <si>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</si>
  <si>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</si>
  <si>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</si>
  <si>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</si>
  <si>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</si>
  <si>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</si>
  <si>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</si>
  <si>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</si>
  <si>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</si>
  <si>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</si>
  <si>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</si>
  <si>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</si>
  <si>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</si>
  <si>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</si>
  <si>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</si>
  <si>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</si>
  <si>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</si>
  <si>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</si>
  <si>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</si>
  <si>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</si>
  <si>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</si>
  <si>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</si>
  <si>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</si>
  <si>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</si>
  <si>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</si>
  <si>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</si>
  <si>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</si>
  <si>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</si>
  <si>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</si>
  <si>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</si>
  <si>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</si>
  <si>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</si>
  <si>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</si>
  <si>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</si>
  <si>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</si>
  <si>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</si>
  <si>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</si>
  <si>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</si>
  <si>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</si>
  <si>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</si>
  <si>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</si>
  <si>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</si>
  <si>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</si>
  <si>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</si>
  <si>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</si>
  <si>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</si>
  <si>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</si>
  <si>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</si>
  <si>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</si>
  <si>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</si>
  <si>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</si>
  <si>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</si>
  <si>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</si>
  <si>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</si>
  <si>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</si>
  <si>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</si>
  <si>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</si>
  <si>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</si>
  <si>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</si>
  <si>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</si>
  <si>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</si>
  <si>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</si>
  <si>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</si>
  <si>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</si>
  <si>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</si>
  <si>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</si>
  <si>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</si>
  <si>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</si>
  <si>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</si>
  <si>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</si>
  <si>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</si>
  <si>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</si>
  <si>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</si>
  <si>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</si>
  <si>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</si>
  <si>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</si>
  <si>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</si>
  <si>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</si>
  <si>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</si>
  <si>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</si>
  <si>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</si>
  <si>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</si>
  <si>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</si>
  <si>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</si>
  <si>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</si>
  <si>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</si>
  <si>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</si>
  <si>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</si>
  <si>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</si>
  <si>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</si>
  <si>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</si>
  <si>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</si>
  <si>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</si>
  <si>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</si>
  <si>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</si>
  <si>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</si>
  <si>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</si>
  <si>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</si>
  <si>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</si>
  <si>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</si>
  <si>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</si>
  <si>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</si>
  <si>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</si>
  <si>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</si>
  <si>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</si>
  <si>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</si>
  <si>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</si>
  <si>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</si>
  <si>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</si>
  <si>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</si>
  <si>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</si>
  <si>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</si>
  <si>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</si>
  <si>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</si>
  <si>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</si>
  <si>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</si>
  <si>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</si>
  <si>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</si>
  <si>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</si>
  <si>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</si>
  <si>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</si>
  <si>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</si>
  <si>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</si>
  <si>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</si>
  <si>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</si>
  <si>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</si>
  <si>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</si>
  <si>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</si>
  <si>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</si>
  <si>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</si>
  <si>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</si>
  <si>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</si>
  <si>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</si>
  <si>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</si>
  <si>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</si>
  <si>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</si>
  <si>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</si>
  <si>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</si>
  <si>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</si>
  <si>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</si>
  <si>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</si>
  <si>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</si>
  <si>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</si>
  <si>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</si>
  <si>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</si>
  <si>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</si>
  <si>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</si>
  <si>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</si>
  <si>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</si>
  <si>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</si>
  <si>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</si>
  <si>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</si>
  <si>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</si>
  <si>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</si>
  <si>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</si>
  <si>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</si>
  <si>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</si>
  <si>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</si>
  <si>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</si>
  <si>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</si>
  <si>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</si>
  <si>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</si>
  <si>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</si>
  <si>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</si>
  <si>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</si>
  <si>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</si>
  <si>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</si>
  <si>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</si>
  <si>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</si>
  <si>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</si>
  <si>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</si>
  <si>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</si>
  <si>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</si>
  <si>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</si>
  <si>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</si>
  <si>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</si>
  <si>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</si>
  <si>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</si>
  <si>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</si>
  <si>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</si>
  <si>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</si>
  <si>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</si>
  <si>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</si>
  <si>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</si>
  <si>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</si>
  <si>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</si>
  <si>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</si>
  <si>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</si>
  <si>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</si>
  <si>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</si>
  <si>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</si>
  <si>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</si>
  <si>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</si>
  <si>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</si>
  <si>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</si>
  <si>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</si>
  <si>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</si>
  <si>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</si>
  <si>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</si>
  <si>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</si>
  <si>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</si>
  <si>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</si>
  <si>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</si>
  <si>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</si>
  <si>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</si>
  <si>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</si>
  <si>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</si>
  <si>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</si>
  <si>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</si>
  <si>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</si>
  <si>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</si>
  <si>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</si>
  <si>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</si>
  <si>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</si>
  <si>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</si>
  <si>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</si>
  <si>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</si>
  <si>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</si>
  <si>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</si>
  <si>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</si>
  <si>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</si>
  <si>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</si>
  <si>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</si>
  <si>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</si>
  <si>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</si>
  <si>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</si>
  <si>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</si>
  <si>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</si>
  <si>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</si>
  <si>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</si>
  <si>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</si>
  <si>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</si>
  <si>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</si>
  <si>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</si>
  <si>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</si>
  <si>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</si>
  <si>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</si>
  <si>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</si>
  <si>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</si>
  <si>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</si>
  <si>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</si>
  <si>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</si>
  <si>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</si>
  <si>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</si>
  <si>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</si>
  <si>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</si>
  <si>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</si>
  <si>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</si>
  <si>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</si>
  <si>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</si>
  <si>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</si>
  <si>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</si>
  <si>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</si>
  <si>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</si>
  <si>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</si>
  <si>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</si>
  <si>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</si>
  <si>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</si>
  <si>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</si>
  <si>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</si>
  <si>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</si>
  <si>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</si>
  <si>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</si>
  <si>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</si>
  <si>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</si>
  <si>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</si>
  <si>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</si>
  <si>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</si>
  <si>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</si>
  <si>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</si>
  <si>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</si>
  <si>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</si>
  <si>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</si>
  <si>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</si>
  <si>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</si>
  <si>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</si>
  <si>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</si>
  <si>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</si>
  <si>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</si>
  <si>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</si>
  <si>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</si>
  <si>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</si>
  <si>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</si>
  <si>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</si>
  <si>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</si>
  <si>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</si>
  <si>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</si>
  <si>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</si>
  <si>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</si>
  <si>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</si>
  <si>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</si>
  <si>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</si>
  <si>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</si>
  <si>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</si>
  <si>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</si>
  <si>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</si>
  <si>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</si>
  <si>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</si>
  <si>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</si>
  <si>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</si>
  <si>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</si>
  <si>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</si>
  <si>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</si>
  <si>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</si>
  <si>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</si>
  <si>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</si>
  <si>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</si>
  <si>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</si>
  <si>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</si>
  <si>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</si>
  <si>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</si>
  <si>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</si>
  <si>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</si>
  <si>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</si>
  <si>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</si>
  <si>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</si>
  <si>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</si>
  <si>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</si>
  <si>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</si>
  <si>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</si>
  <si>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</si>
  <si>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</si>
  <si>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</si>
  <si>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</si>
  <si>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</si>
  <si>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</si>
  <si>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</si>
  <si>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</si>
  <si>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</si>
  <si>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</si>
  <si>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</si>
  <si>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</si>
  <si>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</si>
  <si>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</si>
  <si>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</si>
  <si>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</si>
  <si>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</si>
  <si>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</si>
  <si>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</si>
  <si>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</si>
  <si>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</si>
  <si>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</si>
  <si>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</si>
  <si>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</si>
  <si>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</si>
  <si>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</si>
  <si>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</si>
  <si>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</si>
  <si>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</si>
  <si>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</si>
  <si>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</si>
  <si>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</si>
  <si>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</si>
  <si>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</si>
  <si>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</si>
  <si>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</si>
  <si>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</si>
  <si>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</si>
  <si>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</si>
  <si>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</si>
  <si>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</si>
  <si>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</si>
  <si>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</si>
  <si>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</si>
  <si>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</si>
  <si>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</si>
  <si>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</si>
  <si>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</si>
  <si>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</si>
  <si>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</si>
  <si>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</si>
  <si>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</si>
  <si>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</si>
  <si>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</si>
  <si>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</si>
  <si>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</si>
  <si>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</si>
  <si>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</si>
  <si>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</si>
  <si>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</si>
  <si>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</si>
  <si>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</si>
  <si>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</si>
  <si>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</si>
  <si>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</si>
  <si>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</si>
  <si>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</si>
  <si>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</si>
  <si>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</si>
  <si>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</si>
  <si>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</si>
  <si>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</si>
  <si>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</si>
  <si>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</si>
  <si>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</si>
  <si>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</si>
  <si>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</si>
  <si>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</si>
  <si>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</si>
  <si>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</si>
  <si>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</si>
  <si>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</si>
  <si>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</si>
  <si>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</si>
  <si>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</si>
  <si>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</si>
  <si>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</si>
  <si>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</si>
  <si>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</si>
  <si>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</si>
  <si>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</si>
  <si>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</si>
  <si>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</si>
  <si>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</si>
  <si>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</si>
  <si>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</si>
  <si>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</si>
  <si>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</si>
  <si>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</si>
  <si>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</si>
  <si>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</si>
  <si>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</si>
  <si>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</si>
  <si>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</si>
  <si>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</si>
  <si>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</si>
  <si>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</si>
  <si>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</si>
  <si>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</si>
  <si>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</si>
  <si>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</si>
  <si>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</si>
  <si>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</si>
  <si>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</si>
  <si>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</si>
  <si>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</si>
  <si>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</si>
  <si>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</si>
  <si>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</si>
  <si>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</si>
  <si>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</si>
  <si>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</si>
  <si>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</si>
  <si>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</si>
  <si>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</si>
  <si>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</si>
  <si>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</si>
  <si>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</si>
  <si>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</si>
  <si>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</si>
  <si>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</si>
  <si>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</si>
  <si>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</si>
  <si>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</si>
  <si>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</si>
  <si>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</si>
  <si>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</si>
  <si>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</si>
  <si>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</si>
  <si>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</si>
  <si>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</si>
  <si>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</si>
  <si>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</si>
  <si>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</si>
  <si>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</si>
  <si>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</si>
  <si>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</si>
  <si>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</si>
  <si>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</si>
  <si>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</si>
  <si>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</si>
  <si>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</si>
  <si>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</si>
  <si>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</si>
  <si>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</si>
  <si>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</si>
  <si>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</si>
  <si>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</si>
  <si>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</si>
  <si>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</si>
  <si>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</si>
  <si>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</si>
  <si>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</si>
  <si>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</si>
  <si>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</si>
  <si>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</si>
  <si>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</si>
  <si>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</si>
  <si>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</si>
  <si>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</si>
  <si>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</si>
  <si>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</si>
  <si>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</si>
  <si>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</si>
  <si>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</si>
  <si>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</si>
  <si>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</si>
  <si>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</si>
  <si>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</si>
  <si>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</si>
  <si>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</si>
  <si>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</si>
  <si>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</si>
  <si>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</si>
  <si>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</si>
  <si>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</si>
  <si>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</si>
  <si>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</si>
  <si>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</si>
  <si>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</si>
  <si>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</si>
  <si>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</si>
  <si>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</si>
  <si>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</si>
  <si>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</si>
  <si>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</si>
  <si>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</si>
  <si>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</si>
  <si>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</si>
  <si>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</si>
  <si>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</si>
  <si>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</si>
  <si>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</si>
  <si>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</si>
  <si>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</si>
  <si>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</si>
  <si>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</si>
  <si>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</si>
  <si>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</si>
  <si>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</si>
  <si>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</si>
  <si>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</si>
  <si>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</si>
  <si>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</si>
  <si>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</si>
  <si>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</si>
  <si>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</si>
  <si>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</si>
  <si>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</si>
  <si>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</si>
  <si>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</si>
  <si>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</si>
  <si>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</si>
  <si>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</si>
  <si>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</si>
  <si>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</si>
  <si>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</si>
  <si>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</si>
  <si>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</si>
  <si>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</si>
  <si>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</si>
  <si>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</si>
  <si>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</si>
  <si>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</si>
  <si>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</si>
  <si>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</si>
  <si>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</si>
  <si>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</si>
  <si>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</si>
  <si>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</si>
  <si>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</si>
  <si>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</si>
  <si>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</si>
  <si>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</si>
  <si>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</si>
  <si>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</si>
  <si>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</si>
  <si>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</si>
  <si>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</si>
  <si>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</si>
  <si>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</si>
  <si>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</si>
  <si>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</si>
  <si>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</si>
  <si>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</si>
  <si>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</si>
  <si>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</si>
  <si>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</si>
  <si>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</si>
  <si>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</si>
  <si>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</si>
  <si>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</si>
  <si>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</si>
  <si>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</si>
  <si>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</si>
  <si>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</si>
  <si>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</si>
  <si>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</si>
  <si>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</si>
  <si>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</si>
  <si>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</si>
  <si>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</si>
  <si>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</si>
  <si>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</si>
  <si>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</si>
  <si>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</si>
  <si>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</si>
  <si>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</si>
  <si>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</si>
  <si>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</si>
  <si>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</si>
  <si>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</si>
  <si>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</si>
  <si>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</si>
  <si>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</si>
  <si>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</si>
  <si>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</si>
  <si>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</si>
  <si>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</si>
  <si>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</si>
  <si>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</si>
  <si>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</si>
  <si>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</si>
  <si>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</si>
  <si>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</si>
  <si>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</si>
  <si>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</si>
  <si>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</si>
  <si>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</si>
  <si>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</si>
  <si>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</si>
  <si>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</si>
  <si>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</si>
  <si>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</si>
  <si>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</si>
  <si>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</si>
  <si>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</si>
  <si>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</si>
  <si>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</si>
  <si>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</si>
  <si>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</si>
  <si>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</si>
  <si>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</si>
  <si>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</si>
  <si>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</si>
  <si>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</si>
  <si>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</si>
  <si>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</si>
  <si>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</si>
  <si>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</si>
  <si>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</si>
  <si>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</si>
  <si>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</si>
  <si>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</si>
  <si>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</si>
  <si>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</si>
  <si>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</si>
  <si>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</si>
  <si>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</si>
  <si>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</si>
  <si>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</si>
  <si>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</si>
  <si>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</si>
  <si>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</si>
  <si>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</si>
  <si>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</si>
  <si>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</si>
  <si>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</si>
  <si>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</si>
  <si>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</si>
  <si>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</si>
  <si>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</si>
  <si>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</si>
  <si>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</si>
  <si>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</si>
  <si>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</si>
  <si>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</si>
  <si>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</si>
  <si>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</si>
  <si>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</si>
  <si>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</si>
  <si>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</si>
  <si>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</si>
  <si>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</si>
  <si>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</si>
  <si>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</si>
  <si>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</si>
  <si>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</si>
  <si>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</si>
  <si>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</si>
  <si>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</si>
  <si>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</si>
  <si>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</si>
  <si>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</si>
  <si>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</si>
  <si>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</si>
  <si>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</si>
  <si>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</si>
  <si>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</si>
  <si>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</si>
  <si>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</si>
  <si>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</si>
  <si>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</si>
  <si>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</si>
  <si>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</si>
  <si>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</si>
  <si>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</si>
  <si>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</si>
  <si>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</si>
  <si>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</si>
  <si>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</si>
  <si>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</si>
  <si>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</si>
  <si>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</si>
  <si>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</si>
  <si>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</si>
  <si>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</si>
  <si>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</si>
  <si>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</si>
  <si>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</si>
  <si>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</si>
  <si>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</si>
  <si>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</si>
  <si>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</si>
  <si>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</si>
  <si>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</si>
  <si>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</si>
  <si>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</si>
  <si>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</si>
  <si>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</si>
  <si>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</si>
  <si>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</si>
  <si>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</si>
  <si>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</si>
  <si>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</si>
  <si>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</si>
  <si>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</si>
  <si>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</si>
  <si>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</si>
  <si>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</si>
  <si>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</si>
  <si>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</si>
  <si>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</si>
  <si>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</si>
  <si>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</si>
  <si>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</si>
  <si>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</si>
  <si>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</si>
  <si>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</si>
  <si>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</si>
  <si>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</si>
  <si>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</si>
  <si>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</si>
  <si>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</si>
  <si>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</si>
  <si>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</si>
  <si>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</si>
  <si>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</si>
  <si>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</si>
  <si>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</si>
  <si>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</si>
  <si>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</si>
  <si>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</si>
  <si>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</si>
  <si>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</si>
  <si>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</si>
  <si>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</si>
  <si>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</si>
  <si>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</si>
  <si>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</si>
  <si>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</si>
  <si>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</si>
  <si>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</si>
  <si>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</si>
  <si>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</si>
  <si>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</si>
  <si>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</si>
  <si>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</si>
  <si>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</si>
  <si>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</si>
  <si>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</si>
  <si>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</si>
  <si>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</si>
  <si>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</si>
  <si>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</si>
  <si>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</si>
  <si>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</si>
  <si>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</si>
  <si>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</si>
  <si>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</si>
  <si>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</si>
  <si>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</si>
  <si>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</si>
  <si>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</si>
  <si>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</si>
  <si>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</si>
  <si>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</si>
  <si>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</si>
  <si>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</si>
  <si>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</si>
  <si>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</si>
  <si>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</si>
  <si>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</si>
  <si>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</si>
  <si>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</si>
  <si>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</si>
  <si>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</si>
  <si>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</si>
  <si>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</si>
  <si>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</si>
  <si>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</si>
  <si>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</si>
  <si>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</si>
  <si>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</si>
  <si>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</si>
  <si>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</si>
  <si>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</si>
  <si>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</si>
  <si>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</si>
  <si>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</si>
  <si>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</si>
  <si>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</si>
  <si>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</si>
  <si>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</si>
  <si>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</si>
  <si>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</si>
  <si>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</si>
  <si>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</si>
  <si>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</si>
  <si>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</si>
  <si>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</si>
  <si>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</si>
  <si>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</si>
  <si>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</si>
  <si>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</si>
  <si>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</si>
  <si>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</si>
  <si>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</si>
  <si>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</si>
  <si>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</si>
  <si>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</si>
  <si>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</si>
  <si>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</si>
  <si>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</si>
  <si>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</si>
  <si>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</si>
  <si>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</si>
  <si>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</si>
  <si>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</si>
  <si>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</si>
  <si>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</si>
  <si>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</si>
  <si>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</si>
  <si>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</si>
  <si>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</si>
  <si>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</si>
  <si>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</si>
  <si>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</si>
  <si>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</si>
  <si>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</si>
  <si>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</si>
  <si>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</si>
  <si>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</si>
  <si>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</si>
  <si>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</si>
  <si>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</si>
  <si>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</si>
  <si>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</si>
  <si>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</si>
  <si>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</si>
  <si>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</si>
  <si>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</si>
  <si>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</si>
  <si>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</si>
  <si>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</si>
  <si>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</si>
  <si>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</si>
  <si>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</si>
  <si>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</si>
  <si>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</si>
  <si>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</si>
  <si>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</si>
  <si>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</si>
  <si>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</si>
  <si>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</si>
  <si>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</si>
  <si>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</si>
  <si>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</si>
  <si>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</si>
  <si>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</si>
  <si>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</si>
  <si>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</si>
  <si>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</si>
  <si>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</si>
  <si>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</si>
  <si>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</si>
  <si>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</si>
  <si>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</si>
  <si>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</si>
  <si>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</si>
  <si>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</si>
  <si>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</si>
  <si>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</si>
  <si>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</si>
  <si>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</si>
  <si>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</si>
  <si>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</si>
  <si>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</si>
  <si>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</si>
  <si>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</si>
  <si>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</si>
  <si>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</si>
  <si>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</si>
  <si>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</si>
  <si>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</si>
  <si>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</si>
  <si>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</si>
  <si>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</si>
  <si>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</si>
  <si>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</si>
  <si>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</si>
  <si>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</si>
  <si>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</si>
  <si>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</si>
  <si>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</si>
  <si>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</si>
  <si>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</si>
  <si>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</si>
  <si>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</si>
  <si>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</si>
  <si>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</si>
  <si>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</si>
  <si>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</si>
  <si>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</si>
  <si>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</si>
  <si>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</si>
  <si>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</si>
  <si>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</si>
  <si>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</si>
  <si>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</si>
  <si>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</si>
  <si>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</si>
  <si>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</si>
  <si>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</si>
  <si>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</si>
  <si>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</si>
  <si>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</si>
  <si>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</si>
  <si>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</si>
  <si>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</si>
  <si>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</si>
  <si>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</si>
  <si>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</si>
  <si>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</si>
  <si>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</si>
  <si>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</si>
  <si>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</si>
  <si>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</si>
  <si>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</si>
  <si>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</si>
  <si>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</si>
  <si>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</si>
  <si>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</si>
  <si>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</si>
  <si>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</si>
  <si>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</si>
  <si>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</si>
  <si>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</si>
  <si>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</si>
  <si>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</si>
  <si>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</si>
  <si>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</si>
  <si>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</si>
  <si>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</si>
  <si>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</si>
  <si>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</si>
  <si>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</si>
  <si>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</si>
  <si>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</si>
  <si>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</si>
  <si>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</si>
  <si>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</si>
  <si>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</si>
  <si>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</si>
  <si>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</si>
  <si>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</si>
  <si>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</si>
  <si>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</si>
  <si>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</si>
  <si>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</si>
  <si>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</si>
  <si>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</si>
  <si>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</si>
  <si>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</si>
  <si>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</si>
  <si>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</si>
  <si>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</si>
  <si>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</si>
  <si>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</si>
  <si>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</si>
  <si>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</si>
  <si>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</si>
  <si>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</si>
  <si>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</si>
  <si>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</si>
  <si>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</si>
  <si>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</si>
  <si>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</si>
  <si>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</si>
  <si>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</si>
  <si>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</si>
  <si>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</si>
  <si>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</si>
  <si>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</si>
  <si>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</si>
  <si>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</si>
  <si>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</si>
  <si>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</si>
  <si>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</si>
  <si>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</si>
  <si>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</si>
  <si>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</si>
  <si>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</si>
  <si>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</si>
  <si>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</si>
  <si>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</si>
  <si>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</si>
  <si>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</si>
  <si>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</si>
  <si>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</si>
  <si>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</si>
  <si>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</si>
  <si>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</si>
  <si>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</si>
  <si>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</si>
  <si>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</si>
  <si>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</si>
  <si>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</si>
  <si>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</si>
  <si>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</si>
  <si>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</si>
  <si>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</si>
  <si>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</si>
  <si>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</si>
  <si>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</si>
  <si>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</si>
  <si>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</si>
  <si>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</si>
  <si>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</si>
  <si>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</si>
  <si>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</si>
  <si>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</si>
  <si>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</si>
  <si>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</si>
  <si>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</si>
  <si>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</si>
  <si>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</si>
  <si>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</si>
  <si>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</si>
  <si>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</si>
  <si>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</si>
  <si>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</si>
  <si>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</si>
  <si>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</si>
  <si>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</si>
  <si>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</si>
  <si>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</si>
  <si>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</si>
  <si>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</si>
  <si>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</si>
  <si>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</si>
  <si>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</si>
  <si>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</si>
  <si>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</si>
  <si>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</si>
  <si>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</si>
  <si>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</si>
  <si>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</si>
  <si>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</si>
  <si>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</si>
  <si>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</si>
  <si>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</si>
  <si>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</si>
  <si>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</si>
  <si>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</si>
  <si>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</si>
  <si>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</si>
  <si>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</si>
  <si>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</si>
  <si>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</si>
  <si>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</si>
  <si>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</si>
  <si>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</si>
  <si>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</si>
  <si>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</si>
  <si>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</si>
  <si>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</si>
  <si>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</si>
  <si>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</si>
  <si>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</si>
  <si>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</si>
  <si>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</si>
  <si>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</si>
  <si>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</si>
  <si>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</si>
  <si>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</si>
  <si>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</si>
  <si>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</si>
  <si>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</si>
  <si>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</si>
  <si>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</si>
  <si>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</si>
  <si>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</si>
  <si>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</si>
  <si>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</si>
  <si>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</si>
  <si>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</si>
  <si>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</si>
  <si>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</si>
  <si>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</si>
  <si>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</si>
  <si>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</si>
  <si>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</si>
  <si>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</si>
  <si>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</si>
  <si>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</si>
  <si>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</si>
  <si>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</si>
  <si>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</si>
  <si>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</si>
  <si>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</si>
  <si>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</si>
  <si>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</si>
  <si>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</si>
  <si>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</si>
  <si>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</si>
  <si>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</si>
  <si>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</si>
  <si>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</si>
  <si>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</si>
  <si>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</si>
  <si>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</si>
  <si>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</si>
  <si>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</si>
  <si>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</si>
  <si>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</si>
  <si>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</si>
  <si>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</si>
  <si>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</si>
  <si>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</si>
  <si>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</si>
  <si>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</si>
  <si>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</si>
  <si>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</si>
  <si>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</si>
  <si>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</si>
  <si>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</si>
  <si>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</si>
  <si>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</si>
  <si>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</si>
  <si>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</si>
  <si>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</si>
  <si>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</si>
  <si>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</si>
  <si>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</si>
  <si>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</si>
  <si>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</si>
  <si>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</si>
  <si>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</si>
  <si>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</si>
  <si>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</si>
  <si>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</si>
  <si>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</si>
  <si>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</si>
  <si>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</si>
  <si>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</si>
  <si>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</si>
  <si>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</si>
  <si>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</si>
  <si>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</si>
  <si>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</si>
  <si>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</si>
  <si>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</si>
  <si>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</si>
  <si>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</si>
  <si>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</si>
  <si>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</si>
  <si>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</si>
  <si>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</si>
  <si>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</si>
  <si>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</si>
  <si>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</si>
  <si>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</si>
  <si>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</si>
  <si>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</si>
  <si>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</si>
  <si>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</si>
  <si>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</si>
  <si>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</si>
  <si>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</si>
  <si>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</si>
  <si>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</si>
  <si>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</si>
  <si>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</si>
  <si>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</si>
  <si>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</si>
  <si>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</si>
  <si>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</si>
  <si>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</si>
  <si>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</si>
  <si>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</si>
  <si>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</si>
  <si>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</si>
  <si>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</si>
  <si>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</si>
  <si>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</si>
  <si>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</si>
  <si>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</si>
  <si>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</si>
  <si>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</si>
  <si>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</si>
  <si>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</si>
  <si>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</si>
  <si>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</si>
  <si>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</si>
  <si>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</si>
  <si>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</si>
  <si>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</si>
  <si>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</si>
  <si>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</si>
  <si>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</si>
  <si>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</si>
  <si>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</si>
  <si>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</si>
  <si>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</si>
  <si>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</si>
  <si>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</si>
  <si>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</si>
  <si>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</si>
  <si>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</si>
  <si>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</si>
  <si>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</si>
  <si>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</si>
  <si>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</si>
  <si>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</si>
  <si>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</si>
  <si>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</si>
  <si>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</si>
  <si>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</si>
  <si>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</si>
  <si>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</si>
  <si>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</si>
  <si>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</si>
  <si>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</si>
  <si>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</si>
  <si>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</si>
  <si>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</si>
  <si>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</si>
  <si>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</si>
  <si>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</si>
  <si>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</si>
  <si>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</si>
  <si>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</si>
  <si>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</si>
  <si>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</si>
  <si>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</si>
  <si>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</si>
  <si>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</si>
  <si>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</si>
  <si>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</si>
  <si>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</si>
  <si>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</si>
  <si>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</si>
  <si>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</si>
  <si>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</si>
  <si>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</si>
  <si>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</si>
  <si>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</si>
  <si>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</si>
  <si>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</si>
  <si>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</si>
  <si>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</si>
  <si>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</si>
  <si>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</si>
  <si>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</si>
  <si>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</si>
  <si>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</si>
  <si>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</si>
  <si>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</si>
  <si>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</si>
  <si>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</si>
  <si>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</si>
  <si>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</si>
  <si>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</si>
  <si>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</si>
  <si>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</si>
  <si>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</si>
  <si>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</si>
  <si>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</si>
  <si>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</si>
  <si>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</si>
  <si>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</si>
  <si>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</si>
  <si>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</si>
  <si>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</si>
  <si>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</si>
  <si>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that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</si>
  <si>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</si>
  <si>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</si>
  <si>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</si>
  <si>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</si>
  <si>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</si>
  <si>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</si>
  <si>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</si>
  <si>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</si>
  <si>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</si>
  <si>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</si>
  <si>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that 50000</t>
  </si>
  <si>
    <t xml:space="preserve">Variance </t>
  </si>
  <si>
    <t>Mean</t>
  </si>
  <si>
    <t>Median</t>
  </si>
  <si>
    <t>Min</t>
  </si>
  <si>
    <t>Max</t>
  </si>
  <si>
    <t>Unsucessful</t>
  </si>
  <si>
    <r>
      <rPr>
        <sz val="12"/>
        <color theme="1"/>
        <rFont val="Calibri"/>
        <family val="2"/>
        <scheme val="minor"/>
      </rPr>
      <t>Variance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</si>
  <si>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Standard Deviation </t>
  </si>
  <si>
    <t>Analysis</t>
  </si>
  <si>
    <t xml:space="preserve">According to the data as understood at this moment in time, the successful campaigns had the highest standard of deviation and thus, the greater variability. </t>
  </si>
  <si>
    <t xml:space="preserve">The median is better for analyzing the data because it is not affected by outliers.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</si>
</sst>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3" fontId="16" fillId="0" borderId="0" xfId="0" applyNumberFormat="1" applyFont="1" applyAlignment="1">
      <alignment horizontal="center"/>
    </xf>
    <xf numFmtId="3" fontId="0" fillId="0" borderId="0" xfId="0" quotePrefix="1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[Dec. 13 Homework_Book_Final.xlsx]DateCreatedPivot!PivotTable5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E8D-B257-16DED49E1BAB}"/>
            </c:ext>
          </c:extLst>
        </c:ser>
        <c:ser>
          <c:idx val="1"/>
          <c:order val="1"/>
          <c:tx>
            <c:strRef>
              <c:f>DateCreatedPivot!$C$4:$C$5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E8D-B257-16DED49E1BAB}"/>
            </c:ext>
          </c:extLst>
        </c:ser>
        <c:ser>
          <c:idx val="2"/>
          <c:order val="2"/>
          <c:tx>
            <c:strRef>
              <c:f>DateCreatedPivot!$D$4:$D$5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DateCreatedPivot!$A$6:$A$18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1-4E8D-B257-16DED49E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813888"/>
        <c:axId val="1824810528"/>
      </c:lineChart>
      <c:catAx>
        <c:axId val="18248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10528"/>
        <c:crosses val="autoZero"/>
        <c:auto val="1"/>
        <c:lblAlgn val="ctr"/>
        <c:lblOffset val="100"/>
        <c:noMultiLvlLbl val="0"/>
      </c:catAx>
      <c:valAx>
        <c:axId val="1824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GoalG!$F$1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GoalG!$A$2:$A$13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50000</c:v>
                </c:pt>
              </c:strCache>
            </c:strRef>
          </c:cat>
          <c:val>
            <c:numRef>
              <c:f>GoalG!$F$2:$F$13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4-474F-B128-31A26FC0EF95}"/>
            </c:ext>
          </c:extLst>
        </c:ser>
        <c:ser>
          <c:idx val="1"/>
          <c:order val="1"/>
          <c:tx>
            <c:strRef>
              <c:f>GoalG!$G$1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GoalG!$A$2:$A$13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50000</c:v>
                </c:pt>
              </c:strCache>
            </c:strRef>
          </c:cat>
          <c:val>
            <c:numRef>
              <c:f>GoalG!$G$2:$G$13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4-474F-B128-31A26FC0EF95}"/>
            </c:ext>
          </c:extLst>
        </c:ser>
        <c:ser>
          <c:idx val="2"/>
          <c:order val="2"/>
          <c:tx>
            <c:strRef>
              <c:f>GoalG!$H$1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GoalG!$A$2:$A$13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50000</c:v>
                </c:pt>
              </c:strCache>
            </c:strRef>
          </c:cat>
          <c:val>
            <c:numRef>
              <c:f>GoalG!$H$2:$H$13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4-474F-B128-31A26FC0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9472"/>
        <c:axId val="54850112"/>
      </c:lineChart>
      <c:catAx>
        <c:axId val="548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112"/>
        <c:crosses val="autoZero"/>
        <c:auto val="1"/>
        <c:lblAlgn val="ctr"/>
        <c:lblOffset val="100"/>
        <c:noMultiLvlLbl val="0"/>
      </c:catAx>
      <c:valAx>
        <c:axId val="54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[Dec. 13 Homework_Book_Final.xlsx]ParentStats!PivotTable2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0-4827-B38B-36A768874F29}"/>
            </c:ext>
          </c:extLst>
        </c:ser>
        <c:ser>
          <c:idx val="1"/>
          <c:order val="1"/>
          <c:tx>
            <c:strRef>
              <c:f>ParentStats!$C$4:$C$5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0-4827-B38B-36A768874F29}"/>
            </c:ext>
          </c:extLst>
        </c:ser>
        <c:ser>
          <c:idx val="2"/>
          <c:order val="2"/>
          <c:tx>
            <c:strRef>
              <c:f>ParentStats!$D$4:$D$5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0-4827-B38B-36A768874F29}"/>
            </c:ext>
          </c:extLst>
        </c:ser>
        <c:ser>
          <c:idx val="3"/>
          <c:order val="3"/>
          <c:tx>
            <c:strRef>
              <c:f>ParentStats!$E$4:$E$5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0-4827-B38B-36A76887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876287"/>
        <c:axId val="668875327"/>
      </c:barChart>
      <c:catAx>
        <c:axId val="6688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5327"/>
        <c:crosses val="autoZero"/>
        <c:auto val="1"/>
        <c:lblAlgn val="ctr"/>
        <c:lblOffset val="100"/>
        <c:noMultiLvlLbl val="0"/>
      </c:catAx>
      <c:valAx>
        <c:axId val="6688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[Dec. 13 Homework_Book_Final.xlsx]SubCatStats!PivotTable3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7-4B04-877F-5105FFE0FC13}"/>
            </c:ext>
          </c:extLst>
        </c:ser>
        <c:ser>
          <c:idx val="1"/>
          <c:order val="1"/>
          <c:tx>
            <c:strRef>
              <c:f>SubCatStats!$C$4:$C$5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7-4B04-877F-5105FFE0FC13}"/>
            </c:ext>
          </c:extLst>
        </c:ser>
        <c:ser>
          <c:idx val="2"/>
          <c:order val="2"/>
          <c:tx>
            <c:strRef>
              <c:f>SubCatStats!$D$4:$D$5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7-4B04-877F-5105FFE0FC13}"/>
            </c:ext>
          </c:extLst>
        </c:ser>
        <c:ser>
          <c:idx val="3"/>
          <c:order val="3"/>
          <c:tx>
            <c:strRef>
              <c:f>SubCatStats!$E$4:$E$5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7-4B04-877F-5105FFE0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081199"/>
        <c:axId val="1397083119"/>
      </c:barChart>
      <c:catAx>
        <c:axId val="13970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83119"/>
        <c:crosses val="autoZero"/>
        <c:auto val="1"/>
        <c:lblAlgn val="ctr"/>
        <c:lblOffset val="100"/>
        <c:noMultiLvlLbl val="0"/>
      </c:catAx>
      <c:valAx>
        <c:axId val="1397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85724</xdr:rowOff>
    </xdr:from>
    <xdr:to>
      <xdr:col>4</xdr:col>
      <xdr:colOff>828674</xdr:colOff>
      <xdr:row>36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A49B9-7F5B-3C8B-334C-3B14BA90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179387</xdr:colOff>
      <xdr:row>14</xdr:row>
      <xdr:rowOff>171450</xdr:rowOff>
    </xdr:from>
    <xdr:to>
      <xdr:col>8</xdr:col>
      <xdr:colOff>9525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5B593-4573-FC6F-D311-61CE8FFD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190499</xdr:rowOff>
    </xdr:from>
    <xdr:to>
      <xdr:col>7</xdr:col>
      <xdr:colOff>150814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56931-AA2C-1F82-C7BF-68DC220F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123825</xdr:rowOff>
    </xdr:from>
    <xdr:to>
      <xdr:col>7</xdr:col>
      <xdr:colOff>676275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616E7-A894-545E-B8A2-692D71AE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ki tiki" refreshedDate="45633.729469907405" createdVersion="8" refreshedVersion="8" minRefreshableVersion="3" recordCount="1001" xr:uid="{B8AD23DB-7F0A-4051-90D6-D9FFF618CC9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3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A1CA2-F99A-42A2-B445-EA87D35A32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5C589-5C6B-4BFE-8AF0-7A3ECDCA8C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732A-578A-4CC8-877F-81B698C3839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183D-92B4-4FBB-9178-5704A1508693}">
  <dimension ref="A1:E18"/>
  <sheetViews>
    <sheetView topLeftCell="A4" workbookViewId="0">
      <selection activeCell="H26" sqref="H26"/>
    </sheetView>
  </sheetViews>
  <sheetFormatPr defaultRowHeight="15.5" x14ac:dyDescent="0.35"/>
  <cols>
    <col min="1" max="1" width="27.83203125" bestFit="1" customWidth="1"/>
    <col min="2" max="2" width="15.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9" t="s">
        <v>2031</v>
      </c>
      <c r="B1" t="s">
        <v>2070</v>
      </c>
    </row>
    <row r="2" spans="1:5" x14ac:dyDescent="0.35">
      <c r="A2" s="9" t="s">
        <v>2085</v>
      </c>
      <c r="B2" t="s">
        <v>2070</v>
      </c>
    </row>
    <row r="4" spans="1:5" x14ac:dyDescent="0.35">
      <c r="A4" s="9" t="s">
        <v>2069</v>
      </c>
      <c r="B4" s="9" t="s">
        <v>2068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5" max="5" width="15.25" customWidth="1"/>
    <col min="6" max="6" width="15.25" style="8" customWidth="1"/>
    <col min="7" max="7" width="11.25" customWidth="1"/>
    <col min="8" max="8" width="13" bestFit="1" customWidth="1"/>
    <col min="9" max="9" width="16" style="5" customWidth="1"/>
    <col min="12" max="13" width="11.08203125" bestFit="1" customWidth="1"/>
    <col min="14" max="15" width="25" customWidth="1"/>
    <col min="18" max="18" width="28" bestFit="1" customWidth="1"/>
    <col min="19" max="19" width="16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1">
        <f>L2/(24*60*60) + DATE(1970,1,1)</f>
        <v>42336.25</v>
      </c>
      <c r="O2" s="11">
        <f>M2/(24*60*60) + 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L3/(24*60*60) + DATE(1970,1,1)</f>
        <v>41870.208333333336</v>
      </c>
      <c r="O3" s="11">
        <f t="shared" ref="O3:O66" si="2">M3/(24*60*60) + 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L67/(24*60*60) + DATE(1970,1,1)</f>
        <v>40570.25</v>
      </c>
      <c r="O67" s="11">
        <f t="shared" ref="O67:O130" si="6">M67/(24*60*60) + 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L131/(24*60*60) + DATE(1970,1,1)</f>
        <v>42038.25</v>
      </c>
      <c r="O131" s="11">
        <f t="shared" ref="O131:O194" si="10">M131/(24*60*60) + 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L195/(24*60*60) + DATE(1970,1,1)</f>
        <v>43198.208333333328</v>
      </c>
      <c r="O195" s="11">
        <f t="shared" ref="O195:O258" si="14">M195/(24*60*60) + 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L259/(24*60*60) + DATE(1970,1,1)</f>
        <v>41338.25</v>
      </c>
      <c r="O259" s="11">
        <f t="shared" ref="O259:O322" si="18">M259/(24*60*60) + 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L323/(24*60*60) + DATE(1970,1,1)</f>
        <v>40634.208333333336</v>
      </c>
      <c r="O323" s="11">
        <f t="shared" ref="O323:O386" si="22">M323/(24*60*60) + 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L387/(24*60*60) + DATE(1970,1,1)</f>
        <v>43553.208333333328</v>
      </c>
      <c r="O387" s="11">
        <f t="shared" ref="O387:O450" si="26">M387/(24*60*60) + 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L451/(24*60*60) + DATE(1970,1,1)</f>
        <v>43530.25</v>
      </c>
      <c r="O451" s="11">
        <f t="shared" ref="O451:O514" si="30">M451/(24*60*60) + 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L515/(24*60*60) + DATE(1970,1,1)</f>
        <v>40430.208333333336</v>
      </c>
      <c r="O515" s="11">
        <f t="shared" ref="O515:O578" si="34">M515/(24*60*60) + 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L579/(24*60*60) + DATE(1970,1,1)</f>
        <v>40613.25</v>
      </c>
      <c r="O579" s="11">
        <f t="shared" ref="O579:O642" si="38">M579/(24*60*60) + 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L643/(24*60*60) + DATE(1970,1,1)</f>
        <v>42786.25</v>
      </c>
      <c r="O643" s="11">
        <f t="shared" ref="O643:O706" si="42">M643/(24*60*60) + 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L707/(24*60*60) + DATE(1970,1,1)</f>
        <v>41619.25</v>
      </c>
      <c r="O707" s="11">
        <f t="shared" ref="O707:O770" si="46">M707/(24*60*60) + 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L771/(24*60*60) + DATE(1970,1,1)</f>
        <v>41501.208333333336</v>
      </c>
      <c r="O771" s="11">
        <f t="shared" ref="O771:O834" si="50">M771/(24*60*60) + 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L835/(24*60*60) + DATE(1970,1,1)</f>
        <v>40588.25</v>
      </c>
      <c r="O835" s="11">
        <f t="shared" ref="O835:O898" si="54">M835/(24*60*60) + 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L899/(24*60*60) + DATE(1970,1,1)</f>
        <v>43583.208333333328</v>
      </c>
      <c r="O899" s="11">
        <f t="shared" ref="O899:O962" si="58">M899/(24*60*60) + 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L963/(24*60*60) + DATE(1970,1,1)</f>
        <v>40591.25</v>
      </c>
      <c r="O963" s="11">
        <f t="shared" ref="O963:O1001" si="62">M963/(24*60*60) + 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0F4D-1D9B-4E95-9937-2180C26F4C48}">
  <dimension ref="A1:H13"/>
  <sheetViews>
    <sheetView workbookViewId="0">
      <selection activeCell="B3" sqref="B3"/>
    </sheetView>
  </sheetViews>
  <sheetFormatPr defaultRowHeight="15.5" x14ac:dyDescent="0.35"/>
  <cols>
    <col min="1" max="1" width="13.25" bestFit="1" customWidth="1"/>
    <col min="2" max="13" width="17.58203125" bestFit="1" customWidth="1"/>
    <col min="14" max="14" width="11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COUNTIFS(Crowdfunding!D:D,"&lt;1000",Crowdfunding!G:G,"successful")</f>
        <v>30</v>
      </c>
      <c r="C2">
        <f>COUNTIFS([0]!Goal,"&lt;1000",[0]!Outcome,"failed")</f>
        <v>20</v>
      </c>
      <c r="D2">
        <f>COUNTIFS([0]!Goal,"&lt;1000",[0]!Outcome,"canceled")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s="12" t="s">
        <v>2095</v>
      </c>
      <c r="B3">
        <f>COUNTIFS(Crowdfunding!D:D,"&gt;=1000", Crowdfunding!D:D, "&lt;4999", [0]!Outcome, "successful")</f>
        <v>191</v>
      </c>
      <c r="C3">
        <f>COUNTIFS(Crowdfunding!D:D,"&gt;=1000", Crowdfunding!D:D, "&lt;4999", [0]!Outcome, "failed")</f>
        <v>38</v>
      </c>
      <c r="D3">
        <f>COUNTIFS(Crowdfunding!D:D,"&gt;=1000", Crowdfunding!D:D, "&lt;4999", [0]!Outcome,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s="12" t="s">
        <v>2096</v>
      </c>
      <c r="B4">
        <f>COUNTIFS(Crowdfunding!D:D,"&gt;=5000", Crowdfunding!D:D, "&lt;9999", Crowdfunding!G:G, "successful")</f>
        <v>164</v>
      </c>
      <c r="C4">
        <f>COUNTIFS(Crowdfunding!D:D,"&gt;=5000", Crowdfunding!D:D, "&lt;9999", [0]!Outcome, "failed")</f>
        <v>126</v>
      </c>
      <c r="D4">
        <f>COUNTIFS(Crowdfunding!D:D,"&gt;=5000", Crowdfunding!D:D, "&lt;9999", [0]!Outcome,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s="12" t="s">
        <v>2097</v>
      </c>
      <c r="B5">
        <f>COUNTIFS(Crowdfunding!D:D,"&gt;=10000", Crowdfunding!D:D, "&lt;14999", Crowdfunding!G:G, "successful")</f>
        <v>4</v>
      </c>
      <c r="C5">
        <f>COUNTIFS(Crowdfunding!D:D,"&gt;=10000", Crowdfunding!D:D, "&lt;14999", [0]!Outcome, "failed")</f>
        <v>5</v>
      </c>
      <c r="D5">
        <f>COUNTIFS(Crowdfunding!D:D,"&gt;=10000", Crowdfunding!D:D, "&lt;14999", [0]!Outcome,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s="12" t="s">
        <v>2098</v>
      </c>
      <c r="B6">
        <f>COUNTIFS(Crowdfunding!D:D,"&gt;=15000", Crowdfunding!D:D, "&lt;19999", Crowdfunding!G:G, "successful")</f>
        <v>10</v>
      </c>
      <c r="C6">
        <f>COUNTIFS(Crowdfunding!D:D,"&gt;=15000", Crowdfunding!D:D, "&lt;19999", [0]!Outcome, "failed")</f>
        <v>0</v>
      </c>
      <c r="D6">
        <f>COUNTIFS(Crowdfunding!D:D,"&gt;=20000", Crowdfunding!D:D, "&lt;24999", [0]!Outcome,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s="12" t="s">
        <v>2099</v>
      </c>
      <c r="B7">
        <f>COUNTIFS(Crowdfunding!D:D,"&gt;=20000", Crowdfunding!D:D, "&lt;24999", Crowdfunding!G:G, "successful")</f>
        <v>7</v>
      </c>
      <c r="C7">
        <f>COUNTIFS(Crowdfunding!D:D,"&gt;=20000", Crowdfunding!D:D, "&lt;24999", [0]!Outcome, "failed")</f>
        <v>0</v>
      </c>
      <c r="D7">
        <f>COUNTIFS(Crowdfunding!D:D,"&gt;=20000", Crowdfunding!D:D, "&lt;24999", [0]!Outcome,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s="12" t="s">
        <v>2100</v>
      </c>
      <c r="B8">
        <f>COUNTIFS(Crowdfunding!D:D,"&gt;=25000", Crowdfunding!D:D, "&lt;29999", Crowdfunding!G:G, "successful")</f>
        <v>11</v>
      </c>
      <c r="C8">
        <f>COUNTIFS(Crowdfunding!D:D,"&gt;=25000", Crowdfunding!D:D, "&lt;29999", [0]!Outcome, "failed")</f>
        <v>3</v>
      </c>
      <c r="D8">
        <f>COUNTIFS(Crowdfunding!D:D,"&gt;=25000", Crowdfunding!D:D, "&lt;29999", [0]!Outcome,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s="12" t="s">
        <v>2101</v>
      </c>
      <c r="B9">
        <f>COUNTIFS(Crowdfunding!D:D,"&gt;=30000", Crowdfunding!D:D, "&lt;34999", Crowdfunding!G:G, "successful")</f>
        <v>7</v>
      </c>
      <c r="C9">
        <f>COUNTIFS(Crowdfunding!D:D,"&gt;=30000", Crowdfunding!D:D, "&lt;34999", [0]!Outcome, "failed")</f>
        <v>0</v>
      </c>
      <c r="D9">
        <f>COUNTIFS(Crowdfunding!D:D,"&gt;=30000", Crowdfunding!D:D, "&lt;34999", [0]!Outcome,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s="12" t="s">
        <v>2102</v>
      </c>
      <c r="B10">
        <f>COUNTIFS(Crowdfunding!D:D,"&gt;=35000", Crowdfunding!D:D, "&lt;39999", Crowdfunding!G:G, "successful")</f>
        <v>8</v>
      </c>
      <c r="C10">
        <f>COUNTIFS(Crowdfunding!D:D,"&gt;=35000", Crowdfunding!D:D, "&lt;39999", [0]!Outcome, "failed")</f>
        <v>3</v>
      </c>
      <c r="D10">
        <f>COUNTIFS(Crowdfunding!D:D,"&gt;=35000", Crowdfunding!D:D, "&lt;39999", [0]!Outcome,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s="12" t="s">
        <v>2103</v>
      </c>
      <c r="B11">
        <f>COUNTIFS(Crowdfunding!D:D,"&gt;=40000", Crowdfunding!D:D, "&lt;44999", Crowdfunding!G:G, "successful")</f>
        <v>11</v>
      </c>
      <c r="C11">
        <f>COUNTIFS(Crowdfunding!D:D,"&gt;=40000", Crowdfunding!D:D, "&lt;44999", [0]!Outcome, "failed")</f>
        <v>3</v>
      </c>
      <c r="D11">
        <f>COUNTIFS(Crowdfunding!D:D,"&gt;=40000", Crowdfunding!D:D, "&lt;44999", [0]!Outcome,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s="12" t="s">
        <v>2104</v>
      </c>
      <c r="B12">
        <f>COUNTIFS(Crowdfunding!D:D,"&gt;=45000", Crowdfunding!D:D, "&lt;49999", Crowdfunding!G:G, "successful")</f>
        <v>8</v>
      </c>
      <c r="C12">
        <f>COUNTIFS(Crowdfunding!D:D,"&gt;=45000", Crowdfunding!D:D, "&lt;49999", [0]!Outcome, "failed")</f>
        <v>3</v>
      </c>
      <c r="D12">
        <f>COUNTIFS(Crowdfunding!D:D,"&gt;=45000", Crowdfunding!D:D, "&lt;49999", [0]!Outcome,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25" x14ac:dyDescent="0.35">
      <c r="A13" s="12" t="s">
        <v>2105</v>
      </c>
      <c r="B13">
        <f>COUNTIFS(Crowdfunding!D:D,"&gt;50000", [0]!Outcome,"successful")</f>
        <v>114</v>
      </c>
      <c r="C13">
        <f>COUNTIFS(Crowdfunding!D:D,"&gt;50000", [0]!Outcome,"failed")</f>
        <v>163</v>
      </c>
      <c r="D13">
        <f>COUNTIFS(Crowdfunding!D:D,"&gt;50000", [0]!Outcome,"canceled")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2A05-AB17-4A96-AE6B-5D899AE3F8C9}">
  <dimension ref="A1:F566"/>
  <sheetViews>
    <sheetView tabSelected="1" zoomScale="190" zoomScaleNormal="190" workbookViewId="0">
      <selection activeCell="D8" sqref="D8"/>
    </sheetView>
  </sheetViews>
  <sheetFormatPr defaultRowHeight="15.5" x14ac:dyDescent="0.35"/>
  <cols>
    <col min="1" max="1" width="26.4140625" customWidth="1"/>
    <col min="2" max="2" width="12.83203125" customWidth="1"/>
    <col min="3" max="3" width="16.75" customWidth="1"/>
    <col min="4" max="4" width="46" customWidth="1"/>
    <col min="5" max="5" width="16.6640625" customWidth="1"/>
    <col min="6" max="6" width="17.33203125" customWidth="1"/>
  </cols>
  <sheetData>
    <row r="1" spans="1:6" x14ac:dyDescent="0.35">
      <c r="A1" s="1" t="s">
        <v>4</v>
      </c>
      <c r="B1" s="1" t="s">
        <v>5</v>
      </c>
      <c r="C1" s="1" t="s">
        <v>2113</v>
      </c>
      <c r="D1" s="1" t="s">
        <v>2114</v>
      </c>
      <c r="E1" s="1" t="s">
        <v>4</v>
      </c>
      <c r="F1" s="1" t="s">
        <v>5</v>
      </c>
    </row>
    <row r="2" spans="1:6" x14ac:dyDescent="0.35">
      <c r="A2" t="s">
        <v>20</v>
      </c>
      <c r="B2">
        <v>158</v>
      </c>
      <c r="C2">
        <f>STDEV(B2:B566)</f>
        <v>1267.366006183523</v>
      </c>
      <c r="E2" t="s">
        <v>14</v>
      </c>
      <c r="F2">
        <v>0</v>
      </c>
    </row>
    <row r="3" spans="1:6" x14ac:dyDescent="0.35">
      <c r="A3" t="s">
        <v>20</v>
      </c>
      <c r="B3">
        <v>1425</v>
      </c>
      <c r="C3" s="14" t="s">
        <v>2112</v>
      </c>
      <c r="E3" t="s">
        <v>14</v>
      </c>
      <c r="F3">
        <v>24</v>
      </c>
    </row>
    <row r="4" spans="1:6" x14ac:dyDescent="0.35">
      <c r="A4" t="s">
        <v>20</v>
      </c>
      <c r="B4">
        <v>174</v>
      </c>
      <c r="C4" s="5">
        <f>VAR(B2:B566)</f>
        <v>1606216.5936295739</v>
      </c>
      <c r="D4" t="s">
        <v>2115</v>
      </c>
      <c r="E4" t="s">
        <v>14</v>
      </c>
      <c r="F4">
        <v>53</v>
      </c>
    </row>
    <row r="5" spans="1:6" x14ac:dyDescent="0.35">
      <c r="A5" t="s">
        <v>20</v>
      </c>
      <c r="B5">
        <v>227</v>
      </c>
      <c r="E5" t="s">
        <v>14</v>
      </c>
      <c r="F5">
        <v>18</v>
      </c>
    </row>
    <row r="6" spans="1:6" x14ac:dyDescent="0.35">
      <c r="A6" t="s">
        <v>20</v>
      </c>
      <c r="B6">
        <v>220</v>
      </c>
      <c r="C6" t="s">
        <v>2107</v>
      </c>
      <c r="D6" t="s">
        <v>2116</v>
      </c>
      <c r="E6" t="s">
        <v>14</v>
      </c>
      <c r="F6">
        <v>44</v>
      </c>
    </row>
    <row r="7" spans="1:6" x14ac:dyDescent="0.35">
      <c r="A7" t="s">
        <v>20</v>
      </c>
      <c r="B7">
        <v>98</v>
      </c>
      <c r="C7">
        <f>AVERAGE(B2:B566)</f>
        <v>851.14690265486729</v>
      </c>
      <c r="E7" t="s">
        <v>14</v>
      </c>
      <c r="F7">
        <v>27</v>
      </c>
    </row>
    <row r="8" spans="1:6" x14ac:dyDescent="0.35">
      <c r="A8" t="s">
        <v>20</v>
      </c>
      <c r="B8">
        <v>100</v>
      </c>
      <c r="E8" t="s">
        <v>14</v>
      </c>
      <c r="F8">
        <v>55</v>
      </c>
    </row>
    <row r="9" spans="1:6" x14ac:dyDescent="0.35">
      <c r="A9" t="s">
        <v>20</v>
      </c>
      <c r="B9">
        <v>1249</v>
      </c>
      <c r="C9" t="s">
        <v>2108</v>
      </c>
      <c r="E9" t="s">
        <v>14</v>
      </c>
      <c r="F9">
        <v>200</v>
      </c>
    </row>
    <row r="10" spans="1:6" x14ac:dyDescent="0.35">
      <c r="A10" t="s">
        <v>20</v>
      </c>
      <c r="B10">
        <v>1396</v>
      </c>
      <c r="C10">
        <f>MEDIAN(B2:B566)</f>
        <v>201</v>
      </c>
      <c r="E10" t="s">
        <v>14</v>
      </c>
      <c r="F10">
        <v>452</v>
      </c>
    </row>
    <row r="11" spans="1:6" x14ac:dyDescent="0.35">
      <c r="A11" t="s">
        <v>20</v>
      </c>
      <c r="B11">
        <v>890</v>
      </c>
      <c r="E11" t="s">
        <v>14</v>
      </c>
      <c r="F11">
        <v>674</v>
      </c>
    </row>
    <row r="12" spans="1:6" x14ac:dyDescent="0.35">
      <c r="A12" t="s">
        <v>20</v>
      </c>
      <c r="B12">
        <v>142</v>
      </c>
      <c r="C12" t="s">
        <v>2109</v>
      </c>
      <c r="E12" t="s">
        <v>14</v>
      </c>
      <c r="F12">
        <v>558</v>
      </c>
    </row>
    <row r="13" spans="1:6" x14ac:dyDescent="0.35">
      <c r="A13" t="s">
        <v>20</v>
      </c>
      <c r="B13">
        <v>2673</v>
      </c>
      <c r="C13">
        <f>MIN(B2:B566)</f>
        <v>16</v>
      </c>
      <c r="E13" t="s">
        <v>14</v>
      </c>
      <c r="F13">
        <v>15</v>
      </c>
    </row>
    <row r="14" spans="1:6" x14ac:dyDescent="0.35">
      <c r="A14" t="s">
        <v>20</v>
      </c>
      <c r="B14">
        <v>163</v>
      </c>
      <c r="E14" t="s">
        <v>14</v>
      </c>
      <c r="F14">
        <v>2307</v>
      </c>
    </row>
    <row r="15" spans="1:6" x14ac:dyDescent="0.35">
      <c r="A15" t="s">
        <v>20</v>
      </c>
      <c r="B15">
        <v>2220</v>
      </c>
      <c r="C15" t="s">
        <v>2110</v>
      </c>
      <c r="E15" t="s">
        <v>14</v>
      </c>
      <c r="F15">
        <v>88</v>
      </c>
    </row>
    <row r="16" spans="1:6" x14ac:dyDescent="0.35">
      <c r="A16" t="s">
        <v>20</v>
      </c>
      <c r="B16">
        <v>1606</v>
      </c>
      <c r="C16">
        <f>MAX(B2:B566)</f>
        <v>7295</v>
      </c>
      <c r="E16" t="s">
        <v>14</v>
      </c>
      <c r="F16">
        <v>48</v>
      </c>
    </row>
    <row r="17" spans="1:6" x14ac:dyDescent="0.35">
      <c r="A17" t="s">
        <v>20</v>
      </c>
      <c r="B17">
        <v>129</v>
      </c>
      <c r="E17" t="s">
        <v>14</v>
      </c>
      <c r="F17">
        <v>1</v>
      </c>
    </row>
    <row r="18" spans="1:6" x14ac:dyDescent="0.35">
      <c r="A18" t="s">
        <v>20</v>
      </c>
      <c r="B18">
        <v>226</v>
      </c>
      <c r="C18" s="14" t="s">
        <v>2111</v>
      </c>
      <c r="E18" t="s">
        <v>14</v>
      </c>
      <c r="F18">
        <v>1467</v>
      </c>
    </row>
    <row r="19" spans="1:6" x14ac:dyDescent="0.35">
      <c r="A19" t="s">
        <v>20</v>
      </c>
      <c r="B19">
        <v>5419</v>
      </c>
      <c r="C19" t="s">
        <v>2113</v>
      </c>
      <c r="E19" t="s">
        <v>14</v>
      </c>
      <c r="F19">
        <v>75</v>
      </c>
    </row>
    <row r="20" spans="1:6" x14ac:dyDescent="0.35">
      <c r="A20" t="s">
        <v>20</v>
      </c>
      <c r="B20">
        <v>165</v>
      </c>
      <c r="C20">
        <f>STDEV(F1:F365)</f>
        <v>961.30819978260524</v>
      </c>
      <c r="E20" t="s">
        <v>14</v>
      </c>
      <c r="F20">
        <v>120</v>
      </c>
    </row>
    <row r="21" spans="1:6" x14ac:dyDescent="0.35">
      <c r="A21" t="s">
        <v>20</v>
      </c>
      <c r="B21">
        <v>1965</v>
      </c>
      <c r="E21" t="s">
        <v>14</v>
      </c>
      <c r="F21">
        <v>2253</v>
      </c>
    </row>
    <row r="22" spans="1:6" x14ac:dyDescent="0.35">
      <c r="A22" t="s">
        <v>20</v>
      </c>
      <c r="B22">
        <v>16</v>
      </c>
      <c r="C22" t="s">
        <v>2106</v>
      </c>
      <c r="E22" t="s">
        <v>14</v>
      </c>
      <c r="F22">
        <v>5</v>
      </c>
    </row>
    <row r="23" spans="1:6" x14ac:dyDescent="0.35">
      <c r="A23" t="s">
        <v>20</v>
      </c>
      <c r="B23">
        <v>107</v>
      </c>
      <c r="C23">
        <f>VAR(F1:F365)</f>
        <v>924113.45496927318</v>
      </c>
      <c r="E23" t="s">
        <v>14</v>
      </c>
      <c r="F23">
        <v>38</v>
      </c>
    </row>
    <row r="24" spans="1:6" x14ac:dyDescent="0.35">
      <c r="A24" t="s">
        <v>20</v>
      </c>
      <c r="B24">
        <v>134</v>
      </c>
      <c r="E24" t="s">
        <v>14</v>
      </c>
      <c r="F24">
        <v>12</v>
      </c>
    </row>
    <row r="25" spans="1:6" x14ac:dyDescent="0.35">
      <c r="A25" t="s">
        <v>20</v>
      </c>
      <c r="B25">
        <v>198</v>
      </c>
      <c r="C25" t="s">
        <v>2107</v>
      </c>
      <c r="E25" t="s">
        <v>14</v>
      </c>
      <c r="F25">
        <v>1684</v>
      </c>
    </row>
    <row r="26" spans="1:6" x14ac:dyDescent="0.35">
      <c r="A26" t="s">
        <v>20</v>
      </c>
      <c r="B26">
        <v>111</v>
      </c>
      <c r="C26">
        <f>AVERAGE(F1:F365)</f>
        <v>585.61538461538464</v>
      </c>
      <c r="E26" t="s">
        <v>14</v>
      </c>
      <c r="F26">
        <v>56</v>
      </c>
    </row>
    <row r="27" spans="1:6" x14ac:dyDescent="0.35">
      <c r="A27" t="s">
        <v>20</v>
      </c>
      <c r="B27">
        <v>222</v>
      </c>
      <c r="E27" t="s">
        <v>14</v>
      </c>
      <c r="F27">
        <v>838</v>
      </c>
    </row>
    <row r="28" spans="1:6" x14ac:dyDescent="0.35">
      <c r="A28" t="s">
        <v>20</v>
      </c>
      <c r="B28">
        <v>6212</v>
      </c>
      <c r="C28" t="s">
        <v>2108</v>
      </c>
      <c r="E28" t="s">
        <v>14</v>
      </c>
      <c r="F28">
        <v>1000</v>
      </c>
    </row>
    <row r="29" spans="1:6" x14ac:dyDescent="0.35">
      <c r="A29" t="s">
        <v>20</v>
      </c>
      <c r="B29">
        <v>98</v>
      </c>
      <c r="C29">
        <f>MEDIAN(F1:F365)</f>
        <v>114.5</v>
      </c>
      <c r="E29" t="s">
        <v>14</v>
      </c>
      <c r="F29">
        <v>1482</v>
      </c>
    </row>
    <row r="30" spans="1:6" x14ac:dyDescent="0.35">
      <c r="A30" t="s">
        <v>20</v>
      </c>
      <c r="B30">
        <v>92</v>
      </c>
      <c r="E30" t="s">
        <v>14</v>
      </c>
      <c r="F30">
        <v>106</v>
      </c>
    </row>
    <row r="31" spans="1:6" x14ac:dyDescent="0.35">
      <c r="A31" t="s">
        <v>20</v>
      </c>
      <c r="B31">
        <v>149</v>
      </c>
      <c r="C31" t="s">
        <v>2109</v>
      </c>
      <c r="E31" t="s">
        <v>14</v>
      </c>
      <c r="F31">
        <v>679</v>
      </c>
    </row>
    <row r="32" spans="1:6" x14ac:dyDescent="0.35">
      <c r="A32" t="s">
        <v>20</v>
      </c>
      <c r="B32">
        <v>2431</v>
      </c>
      <c r="C32">
        <f>MIN(F1:F365)</f>
        <v>0</v>
      </c>
      <c r="E32" t="s">
        <v>14</v>
      </c>
      <c r="F32">
        <v>1220</v>
      </c>
    </row>
    <row r="33" spans="1:6" x14ac:dyDescent="0.35">
      <c r="A33" t="s">
        <v>20</v>
      </c>
      <c r="B33">
        <v>303</v>
      </c>
      <c r="E33" t="s">
        <v>14</v>
      </c>
      <c r="F33">
        <v>1</v>
      </c>
    </row>
    <row r="34" spans="1:6" x14ac:dyDescent="0.35">
      <c r="A34" t="s">
        <v>20</v>
      </c>
      <c r="B34">
        <v>209</v>
      </c>
      <c r="C34" t="s">
        <v>2110</v>
      </c>
      <c r="E34" t="s">
        <v>14</v>
      </c>
      <c r="F34">
        <v>37</v>
      </c>
    </row>
    <row r="35" spans="1:6" x14ac:dyDescent="0.35">
      <c r="A35" t="s">
        <v>20</v>
      </c>
      <c r="B35">
        <v>131</v>
      </c>
      <c r="C35">
        <f>MAX(F1:F365)</f>
        <v>6080</v>
      </c>
      <c r="E35" t="s">
        <v>14</v>
      </c>
      <c r="F35">
        <v>60</v>
      </c>
    </row>
    <row r="36" spans="1:6" x14ac:dyDescent="0.35">
      <c r="A36" t="s">
        <v>20</v>
      </c>
      <c r="B36">
        <v>164</v>
      </c>
      <c r="E36" t="s">
        <v>14</v>
      </c>
      <c r="F36">
        <v>296</v>
      </c>
    </row>
    <row r="37" spans="1:6" x14ac:dyDescent="0.35">
      <c r="A37" t="s">
        <v>20</v>
      </c>
      <c r="B37">
        <v>201</v>
      </c>
      <c r="E37" t="s">
        <v>14</v>
      </c>
      <c r="F37">
        <v>3304</v>
      </c>
    </row>
    <row r="38" spans="1:6" x14ac:dyDescent="0.35">
      <c r="A38" t="s">
        <v>20</v>
      </c>
      <c r="B38">
        <v>211</v>
      </c>
      <c r="E38" t="s">
        <v>14</v>
      </c>
      <c r="F38">
        <v>73</v>
      </c>
    </row>
    <row r="39" spans="1:6" x14ac:dyDescent="0.35">
      <c r="A39" t="s">
        <v>20</v>
      </c>
      <c r="B39">
        <v>128</v>
      </c>
      <c r="E39" t="s">
        <v>14</v>
      </c>
      <c r="F39">
        <v>3387</v>
      </c>
    </row>
    <row r="40" spans="1:6" x14ac:dyDescent="0.35">
      <c r="A40" t="s">
        <v>20</v>
      </c>
      <c r="B40">
        <v>1600</v>
      </c>
      <c r="E40" t="s">
        <v>14</v>
      </c>
      <c r="F40">
        <v>662</v>
      </c>
    </row>
    <row r="41" spans="1:6" x14ac:dyDescent="0.35">
      <c r="A41" t="s">
        <v>20</v>
      </c>
      <c r="B41">
        <v>249</v>
      </c>
      <c r="E41" t="s">
        <v>14</v>
      </c>
      <c r="F41">
        <v>774</v>
      </c>
    </row>
    <row r="42" spans="1:6" x14ac:dyDescent="0.35">
      <c r="A42" t="s">
        <v>20</v>
      </c>
      <c r="B42">
        <v>236</v>
      </c>
      <c r="E42" t="s">
        <v>14</v>
      </c>
      <c r="F42">
        <v>672</v>
      </c>
    </row>
    <row r="43" spans="1:6" x14ac:dyDescent="0.35">
      <c r="A43" t="s">
        <v>20</v>
      </c>
      <c r="B43">
        <v>4065</v>
      </c>
      <c r="E43" t="s">
        <v>14</v>
      </c>
      <c r="F43">
        <v>940</v>
      </c>
    </row>
    <row r="44" spans="1:6" x14ac:dyDescent="0.35">
      <c r="A44" t="s">
        <v>20</v>
      </c>
      <c r="B44">
        <v>246</v>
      </c>
      <c r="E44" t="s">
        <v>14</v>
      </c>
      <c r="F44">
        <v>117</v>
      </c>
    </row>
    <row r="45" spans="1:6" x14ac:dyDescent="0.35">
      <c r="A45" t="s">
        <v>20</v>
      </c>
      <c r="B45">
        <v>2475</v>
      </c>
      <c r="E45" t="s">
        <v>14</v>
      </c>
      <c r="F45">
        <v>115</v>
      </c>
    </row>
    <row r="46" spans="1:6" x14ac:dyDescent="0.35">
      <c r="A46" t="s">
        <v>20</v>
      </c>
      <c r="B46">
        <v>76</v>
      </c>
      <c r="E46" t="s">
        <v>14</v>
      </c>
      <c r="F46">
        <v>326</v>
      </c>
    </row>
    <row r="47" spans="1:6" x14ac:dyDescent="0.35">
      <c r="A47" t="s">
        <v>20</v>
      </c>
      <c r="B47">
        <v>54</v>
      </c>
      <c r="E47" t="s">
        <v>14</v>
      </c>
      <c r="F47">
        <v>1</v>
      </c>
    </row>
    <row r="48" spans="1:6" x14ac:dyDescent="0.35">
      <c r="A48" t="s">
        <v>20</v>
      </c>
      <c r="B48">
        <v>88</v>
      </c>
      <c r="E48" t="s">
        <v>14</v>
      </c>
      <c r="F48">
        <v>1467</v>
      </c>
    </row>
    <row r="49" spans="1:6" x14ac:dyDescent="0.35">
      <c r="A49" t="s">
        <v>20</v>
      </c>
      <c r="B49">
        <v>85</v>
      </c>
      <c r="E49" t="s">
        <v>14</v>
      </c>
      <c r="F49">
        <v>5681</v>
      </c>
    </row>
    <row r="50" spans="1:6" x14ac:dyDescent="0.35">
      <c r="A50" t="s">
        <v>20</v>
      </c>
      <c r="B50">
        <v>170</v>
      </c>
      <c r="E50" t="s">
        <v>14</v>
      </c>
      <c r="F50">
        <v>1059</v>
      </c>
    </row>
    <row r="51" spans="1:6" x14ac:dyDescent="0.35">
      <c r="A51" t="s">
        <v>20</v>
      </c>
      <c r="B51">
        <v>330</v>
      </c>
      <c r="E51" t="s">
        <v>14</v>
      </c>
      <c r="F51">
        <v>1194</v>
      </c>
    </row>
    <row r="52" spans="1:6" x14ac:dyDescent="0.35">
      <c r="A52" t="s">
        <v>20</v>
      </c>
      <c r="B52">
        <v>127</v>
      </c>
      <c r="E52" t="s">
        <v>14</v>
      </c>
      <c r="F52">
        <v>30</v>
      </c>
    </row>
    <row r="53" spans="1:6" x14ac:dyDescent="0.35">
      <c r="A53" t="s">
        <v>20</v>
      </c>
      <c r="B53">
        <v>411</v>
      </c>
      <c r="E53" t="s">
        <v>14</v>
      </c>
      <c r="F53">
        <v>75</v>
      </c>
    </row>
    <row r="54" spans="1:6" x14ac:dyDescent="0.35">
      <c r="A54" t="s">
        <v>20</v>
      </c>
      <c r="B54">
        <v>180</v>
      </c>
      <c r="E54" t="s">
        <v>14</v>
      </c>
      <c r="F54">
        <v>955</v>
      </c>
    </row>
    <row r="55" spans="1:6" x14ac:dyDescent="0.35">
      <c r="A55" t="s">
        <v>20</v>
      </c>
      <c r="B55">
        <v>374</v>
      </c>
      <c r="E55" t="s">
        <v>14</v>
      </c>
      <c r="F55">
        <v>67</v>
      </c>
    </row>
    <row r="56" spans="1:6" x14ac:dyDescent="0.35">
      <c r="A56" t="s">
        <v>20</v>
      </c>
      <c r="B56">
        <v>71</v>
      </c>
      <c r="E56" t="s">
        <v>14</v>
      </c>
      <c r="F56">
        <v>5</v>
      </c>
    </row>
    <row r="57" spans="1:6" x14ac:dyDescent="0.35">
      <c r="A57" t="s">
        <v>20</v>
      </c>
      <c r="B57">
        <v>203</v>
      </c>
      <c r="E57" t="s">
        <v>14</v>
      </c>
      <c r="F57">
        <v>26</v>
      </c>
    </row>
    <row r="58" spans="1:6" x14ac:dyDescent="0.35">
      <c r="A58" t="s">
        <v>20</v>
      </c>
      <c r="B58">
        <v>113</v>
      </c>
      <c r="E58" t="s">
        <v>14</v>
      </c>
      <c r="F58">
        <v>1130</v>
      </c>
    </row>
    <row r="59" spans="1:6" x14ac:dyDescent="0.35">
      <c r="A59" t="s">
        <v>20</v>
      </c>
      <c r="B59">
        <v>96</v>
      </c>
      <c r="E59" t="s">
        <v>14</v>
      </c>
      <c r="F59">
        <v>782</v>
      </c>
    </row>
    <row r="60" spans="1:6" x14ac:dyDescent="0.35">
      <c r="A60" t="s">
        <v>20</v>
      </c>
      <c r="B60">
        <v>498</v>
      </c>
      <c r="E60" t="s">
        <v>14</v>
      </c>
      <c r="F60">
        <v>210</v>
      </c>
    </row>
    <row r="61" spans="1:6" x14ac:dyDescent="0.35">
      <c r="A61" t="s">
        <v>20</v>
      </c>
      <c r="B61">
        <v>180</v>
      </c>
      <c r="E61" t="s">
        <v>14</v>
      </c>
      <c r="F61">
        <v>136</v>
      </c>
    </row>
    <row r="62" spans="1:6" x14ac:dyDescent="0.35">
      <c r="A62" t="s">
        <v>20</v>
      </c>
      <c r="B62">
        <v>27</v>
      </c>
      <c r="E62" t="s">
        <v>14</v>
      </c>
      <c r="F62">
        <v>86</v>
      </c>
    </row>
    <row r="63" spans="1:6" x14ac:dyDescent="0.35">
      <c r="A63" t="s">
        <v>20</v>
      </c>
      <c r="B63">
        <v>2331</v>
      </c>
      <c r="E63" t="s">
        <v>14</v>
      </c>
      <c r="F63">
        <v>19</v>
      </c>
    </row>
    <row r="64" spans="1:6" x14ac:dyDescent="0.35">
      <c r="A64" t="s">
        <v>20</v>
      </c>
      <c r="B64">
        <v>113</v>
      </c>
      <c r="E64" t="s">
        <v>14</v>
      </c>
      <c r="F64">
        <v>886</v>
      </c>
    </row>
    <row r="65" spans="1:6" x14ac:dyDescent="0.35">
      <c r="A65" t="s">
        <v>20</v>
      </c>
      <c r="B65">
        <v>164</v>
      </c>
      <c r="E65" t="s">
        <v>14</v>
      </c>
      <c r="F65">
        <v>35</v>
      </c>
    </row>
    <row r="66" spans="1:6" x14ac:dyDescent="0.35">
      <c r="A66" t="s">
        <v>20</v>
      </c>
      <c r="B66">
        <v>164</v>
      </c>
      <c r="E66" t="s">
        <v>14</v>
      </c>
      <c r="F66">
        <v>24</v>
      </c>
    </row>
    <row r="67" spans="1:6" x14ac:dyDescent="0.35">
      <c r="A67" t="s">
        <v>20</v>
      </c>
      <c r="B67">
        <v>336</v>
      </c>
      <c r="E67" t="s">
        <v>14</v>
      </c>
      <c r="F67">
        <v>86</v>
      </c>
    </row>
    <row r="68" spans="1:6" x14ac:dyDescent="0.35">
      <c r="A68" t="s">
        <v>20</v>
      </c>
      <c r="B68">
        <v>1917</v>
      </c>
      <c r="E68" t="s">
        <v>14</v>
      </c>
      <c r="F68">
        <v>243</v>
      </c>
    </row>
    <row r="69" spans="1:6" x14ac:dyDescent="0.35">
      <c r="A69" t="s">
        <v>20</v>
      </c>
      <c r="B69">
        <v>95</v>
      </c>
      <c r="E69" t="s">
        <v>14</v>
      </c>
      <c r="F69">
        <v>65</v>
      </c>
    </row>
    <row r="70" spans="1:6" x14ac:dyDescent="0.35">
      <c r="A70" t="s">
        <v>20</v>
      </c>
      <c r="B70">
        <v>147</v>
      </c>
      <c r="E70" t="s">
        <v>14</v>
      </c>
      <c r="F70">
        <v>100</v>
      </c>
    </row>
    <row r="71" spans="1:6" x14ac:dyDescent="0.35">
      <c r="A71" t="s">
        <v>20</v>
      </c>
      <c r="B71">
        <v>86</v>
      </c>
      <c r="E71" t="s">
        <v>14</v>
      </c>
      <c r="F71">
        <v>168</v>
      </c>
    </row>
    <row r="72" spans="1:6" x14ac:dyDescent="0.35">
      <c r="A72" t="s">
        <v>20</v>
      </c>
      <c r="B72">
        <v>83</v>
      </c>
      <c r="E72" t="s">
        <v>14</v>
      </c>
      <c r="F72">
        <v>13</v>
      </c>
    </row>
    <row r="73" spans="1:6" x14ac:dyDescent="0.35">
      <c r="A73" t="s">
        <v>20</v>
      </c>
      <c r="B73">
        <v>676</v>
      </c>
      <c r="E73" t="s">
        <v>14</v>
      </c>
      <c r="F73">
        <v>1</v>
      </c>
    </row>
    <row r="74" spans="1:6" x14ac:dyDescent="0.35">
      <c r="A74" t="s">
        <v>20</v>
      </c>
      <c r="B74">
        <v>361</v>
      </c>
      <c r="E74" t="s">
        <v>14</v>
      </c>
      <c r="F74">
        <v>40</v>
      </c>
    </row>
    <row r="75" spans="1:6" x14ac:dyDescent="0.35">
      <c r="A75" t="s">
        <v>20</v>
      </c>
      <c r="B75">
        <v>131</v>
      </c>
      <c r="E75" t="s">
        <v>14</v>
      </c>
      <c r="F75">
        <v>226</v>
      </c>
    </row>
    <row r="76" spans="1:6" x14ac:dyDescent="0.35">
      <c r="A76" t="s">
        <v>20</v>
      </c>
      <c r="B76">
        <v>126</v>
      </c>
      <c r="E76" t="s">
        <v>14</v>
      </c>
      <c r="F76">
        <v>1625</v>
      </c>
    </row>
    <row r="77" spans="1:6" x14ac:dyDescent="0.35">
      <c r="A77" t="s">
        <v>20</v>
      </c>
      <c r="B77">
        <v>275</v>
      </c>
      <c r="E77" t="s">
        <v>14</v>
      </c>
      <c r="F77">
        <v>143</v>
      </c>
    </row>
    <row r="78" spans="1:6" x14ac:dyDescent="0.35">
      <c r="A78" t="s">
        <v>20</v>
      </c>
      <c r="B78">
        <v>67</v>
      </c>
      <c r="E78" t="s">
        <v>14</v>
      </c>
      <c r="F78">
        <v>934</v>
      </c>
    </row>
    <row r="79" spans="1:6" x14ac:dyDescent="0.35">
      <c r="A79" t="s">
        <v>20</v>
      </c>
      <c r="B79">
        <v>154</v>
      </c>
      <c r="E79" t="s">
        <v>14</v>
      </c>
      <c r="F79">
        <v>17</v>
      </c>
    </row>
    <row r="80" spans="1:6" x14ac:dyDescent="0.35">
      <c r="A80" t="s">
        <v>20</v>
      </c>
      <c r="B80">
        <v>1782</v>
      </c>
      <c r="E80" t="s">
        <v>14</v>
      </c>
      <c r="F80">
        <v>2179</v>
      </c>
    </row>
    <row r="81" spans="1:6" x14ac:dyDescent="0.35">
      <c r="A81" t="s">
        <v>20</v>
      </c>
      <c r="B81">
        <v>903</v>
      </c>
      <c r="E81" t="s">
        <v>14</v>
      </c>
      <c r="F81">
        <v>931</v>
      </c>
    </row>
    <row r="82" spans="1:6" x14ac:dyDescent="0.35">
      <c r="A82" t="s">
        <v>20</v>
      </c>
      <c r="B82">
        <v>94</v>
      </c>
      <c r="E82" t="s">
        <v>14</v>
      </c>
      <c r="F82">
        <v>92</v>
      </c>
    </row>
    <row r="83" spans="1:6" x14ac:dyDescent="0.35">
      <c r="A83" t="s">
        <v>20</v>
      </c>
      <c r="B83">
        <v>180</v>
      </c>
      <c r="E83" t="s">
        <v>14</v>
      </c>
      <c r="F83">
        <v>57</v>
      </c>
    </row>
    <row r="84" spans="1:6" x14ac:dyDescent="0.35">
      <c r="A84" t="s">
        <v>20</v>
      </c>
      <c r="B84">
        <v>533</v>
      </c>
      <c r="E84" t="s">
        <v>14</v>
      </c>
      <c r="F84">
        <v>41</v>
      </c>
    </row>
    <row r="85" spans="1:6" x14ac:dyDescent="0.35">
      <c r="A85" t="s">
        <v>20</v>
      </c>
      <c r="B85">
        <v>2443</v>
      </c>
      <c r="E85" t="s">
        <v>14</v>
      </c>
      <c r="F85">
        <v>1</v>
      </c>
    </row>
    <row r="86" spans="1:6" x14ac:dyDescent="0.35">
      <c r="A86" t="s">
        <v>20</v>
      </c>
      <c r="B86">
        <v>89</v>
      </c>
      <c r="E86" t="s">
        <v>14</v>
      </c>
      <c r="F86">
        <v>101</v>
      </c>
    </row>
    <row r="87" spans="1:6" x14ac:dyDescent="0.35">
      <c r="A87" t="s">
        <v>20</v>
      </c>
      <c r="B87">
        <v>159</v>
      </c>
      <c r="E87" t="s">
        <v>14</v>
      </c>
      <c r="F87">
        <v>1335</v>
      </c>
    </row>
    <row r="88" spans="1:6" x14ac:dyDescent="0.35">
      <c r="A88" t="s">
        <v>20</v>
      </c>
      <c r="B88">
        <v>50</v>
      </c>
      <c r="E88" t="s">
        <v>14</v>
      </c>
      <c r="F88">
        <v>15</v>
      </c>
    </row>
    <row r="89" spans="1:6" x14ac:dyDescent="0.35">
      <c r="A89" t="s">
        <v>20</v>
      </c>
      <c r="B89">
        <v>186</v>
      </c>
      <c r="E89" t="s">
        <v>14</v>
      </c>
      <c r="F89">
        <v>454</v>
      </c>
    </row>
    <row r="90" spans="1:6" x14ac:dyDescent="0.35">
      <c r="A90" t="s">
        <v>20</v>
      </c>
      <c r="B90">
        <v>1071</v>
      </c>
      <c r="E90" t="s">
        <v>14</v>
      </c>
      <c r="F90">
        <v>3182</v>
      </c>
    </row>
    <row r="91" spans="1:6" x14ac:dyDescent="0.35">
      <c r="A91" t="s">
        <v>20</v>
      </c>
      <c r="B91">
        <v>117</v>
      </c>
      <c r="E91" t="s">
        <v>14</v>
      </c>
      <c r="F91">
        <v>15</v>
      </c>
    </row>
    <row r="92" spans="1:6" x14ac:dyDescent="0.35">
      <c r="A92" t="s">
        <v>20</v>
      </c>
      <c r="B92">
        <v>70</v>
      </c>
      <c r="E92" t="s">
        <v>14</v>
      </c>
      <c r="F92">
        <v>133</v>
      </c>
    </row>
    <row r="93" spans="1:6" x14ac:dyDescent="0.35">
      <c r="A93" t="s">
        <v>20</v>
      </c>
      <c r="B93">
        <v>135</v>
      </c>
      <c r="E93" t="s">
        <v>14</v>
      </c>
      <c r="F93">
        <v>2062</v>
      </c>
    </row>
    <row r="94" spans="1:6" x14ac:dyDescent="0.35">
      <c r="A94" t="s">
        <v>20</v>
      </c>
      <c r="B94">
        <v>768</v>
      </c>
      <c r="E94" t="s">
        <v>14</v>
      </c>
      <c r="F94">
        <v>29</v>
      </c>
    </row>
    <row r="95" spans="1:6" x14ac:dyDescent="0.35">
      <c r="A95" t="s">
        <v>20</v>
      </c>
      <c r="B95">
        <v>199</v>
      </c>
      <c r="E95" t="s">
        <v>14</v>
      </c>
      <c r="F95">
        <v>132</v>
      </c>
    </row>
    <row r="96" spans="1:6" x14ac:dyDescent="0.35">
      <c r="A96" t="s">
        <v>20</v>
      </c>
      <c r="B96">
        <v>107</v>
      </c>
      <c r="E96" t="s">
        <v>14</v>
      </c>
      <c r="F96">
        <v>137</v>
      </c>
    </row>
    <row r="97" spans="1:6" x14ac:dyDescent="0.35">
      <c r="A97" t="s">
        <v>20</v>
      </c>
      <c r="B97">
        <v>195</v>
      </c>
      <c r="E97" t="s">
        <v>14</v>
      </c>
      <c r="F97">
        <v>908</v>
      </c>
    </row>
    <row r="98" spans="1:6" x14ac:dyDescent="0.35">
      <c r="A98" t="s">
        <v>20</v>
      </c>
      <c r="B98">
        <v>3376</v>
      </c>
      <c r="E98" t="s">
        <v>14</v>
      </c>
      <c r="F98">
        <v>10</v>
      </c>
    </row>
    <row r="99" spans="1:6" x14ac:dyDescent="0.35">
      <c r="A99" t="s">
        <v>20</v>
      </c>
      <c r="B99">
        <v>41</v>
      </c>
      <c r="E99" t="s">
        <v>14</v>
      </c>
      <c r="F99">
        <v>1910</v>
      </c>
    </row>
    <row r="100" spans="1:6" x14ac:dyDescent="0.35">
      <c r="A100" t="s">
        <v>20</v>
      </c>
      <c r="B100">
        <v>1821</v>
      </c>
      <c r="E100" t="s">
        <v>14</v>
      </c>
      <c r="F100">
        <v>38</v>
      </c>
    </row>
    <row r="101" spans="1:6" x14ac:dyDescent="0.35">
      <c r="A101" t="s">
        <v>20</v>
      </c>
      <c r="B101">
        <v>164</v>
      </c>
      <c r="E101" t="s">
        <v>14</v>
      </c>
      <c r="F101">
        <v>104</v>
      </c>
    </row>
    <row r="102" spans="1:6" x14ac:dyDescent="0.35">
      <c r="A102" t="s">
        <v>20</v>
      </c>
      <c r="B102">
        <v>157</v>
      </c>
      <c r="E102" t="s">
        <v>14</v>
      </c>
      <c r="F102">
        <v>49</v>
      </c>
    </row>
    <row r="103" spans="1:6" x14ac:dyDescent="0.35">
      <c r="A103" t="s">
        <v>20</v>
      </c>
      <c r="B103">
        <v>246</v>
      </c>
      <c r="E103" t="s">
        <v>14</v>
      </c>
      <c r="F103">
        <v>1</v>
      </c>
    </row>
    <row r="104" spans="1:6" x14ac:dyDescent="0.35">
      <c r="A104" t="s">
        <v>20</v>
      </c>
      <c r="B104">
        <v>1396</v>
      </c>
      <c r="E104" t="s">
        <v>14</v>
      </c>
      <c r="F104">
        <v>245</v>
      </c>
    </row>
    <row r="105" spans="1:6" x14ac:dyDescent="0.35">
      <c r="A105" t="s">
        <v>20</v>
      </c>
      <c r="B105">
        <v>2506</v>
      </c>
      <c r="E105" t="s">
        <v>14</v>
      </c>
      <c r="F105">
        <v>32</v>
      </c>
    </row>
    <row r="106" spans="1:6" x14ac:dyDescent="0.35">
      <c r="A106" t="s">
        <v>20</v>
      </c>
      <c r="B106">
        <v>244</v>
      </c>
      <c r="E106" t="s">
        <v>14</v>
      </c>
      <c r="F106">
        <v>7</v>
      </c>
    </row>
    <row r="107" spans="1:6" x14ac:dyDescent="0.35">
      <c r="A107" t="s">
        <v>20</v>
      </c>
      <c r="B107">
        <v>146</v>
      </c>
      <c r="E107" t="s">
        <v>14</v>
      </c>
      <c r="F107">
        <v>803</v>
      </c>
    </row>
    <row r="108" spans="1:6" x14ac:dyDescent="0.35">
      <c r="A108" t="s">
        <v>20</v>
      </c>
      <c r="B108">
        <v>1267</v>
      </c>
      <c r="E108" t="s">
        <v>14</v>
      </c>
      <c r="F108">
        <v>16</v>
      </c>
    </row>
    <row r="109" spans="1:6" x14ac:dyDescent="0.35">
      <c r="A109" t="s">
        <v>20</v>
      </c>
      <c r="B109">
        <v>1561</v>
      </c>
      <c r="E109" t="s">
        <v>14</v>
      </c>
      <c r="F109">
        <v>31</v>
      </c>
    </row>
    <row r="110" spans="1:6" x14ac:dyDescent="0.35">
      <c r="A110" t="s">
        <v>20</v>
      </c>
      <c r="B110">
        <v>48</v>
      </c>
      <c r="E110" t="s">
        <v>14</v>
      </c>
      <c r="F110">
        <v>108</v>
      </c>
    </row>
    <row r="111" spans="1:6" x14ac:dyDescent="0.35">
      <c r="A111" t="s">
        <v>20</v>
      </c>
      <c r="B111">
        <v>2739</v>
      </c>
      <c r="E111" t="s">
        <v>14</v>
      </c>
      <c r="F111">
        <v>30</v>
      </c>
    </row>
    <row r="112" spans="1:6" x14ac:dyDescent="0.35">
      <c r="A112" t="s">
        <v>20</v>
      </c>
      <c r="B112">
        <v>3537</v>
      </c>
      <c r="E112" t="s">
        <v>14</v>
      </c>
      <c r="F112">
        <v>17</v>
      </c>
    </row>
    <row r="113" spans="1:6" x14ac:dyDescent="0.35">
      <c r="A113" t="s">
        <v>20</v>
      </c>
      <c r="B113">
        <v>2107</v>
      </c>
      <c r="E113" t="s">
        <v>14</v>
      </c>
      <c r="F113">
        <v>80</v>
      </c>
    </row>
    <row r="114" spans="1:6" x14ac:dyDescent="0.35">
      <c r="A114" t="s">
        <v>20</v>
      </c>
      <c r="B114">
        <v>3318</v>
      </c>
      <c r="E114" t="s">
        <v>14</v>
      </c>
      <c r="F114">
        <v>2468</v>
      </c>
    </row>
    <row r="115" spans="1:6" x14ac:dyDescent="0.35">
      <c r="A115" t="s">
        <v>20</v>
      </c>
      <c r="B115">
        <v>340</v>
      </c>
      <c r="E115" t="s">
        <v>14</v>
      </c>
      <c r="F115">
        <v>26</v>
      </c>
    </row>
    <row r="116" spans="1:6" x14ac:dyDescent="0.35">
      <c r="A116" t="s">
        <v>20</v>
      </c>
      <c r="B116">
        <v>1442</v>
      </c>
      <c r="E116" t="s">
        <v>14</v>
      </c>
      <c r="F116">
        <v>73</v>
      </c>
    </row>
    <row r="117" spans="1:6" x14ac:dyDescent="0.35">
      <c r="A117" t="s">
        <v>20</v>
      </c>
      <c r="B117">
        <v>126</v>
      </c>
      <c r="E117" t="s">
        <v>14</v>
      </c>
      <c r="F117">
        <v>128</v>
      </c>
    </row>
    <row r="118" spans="1:6" x14ac:dyDescent="0.35">
      <c r="A118" t="s">
        <v>20</v>
      </c>
      <c r="B118">
        <v>524</v>
      </c>
      <c r="E118" t="s">
        <v>14</v>
      </c>
      <c r="F118">
        <v>33</v>
      </c>
    </row>
    <row r="119" spans="1:6" x14ac:dyDescent="0.35">
      <c r="A119" t="s">
        <v>20</v>
      </c>
      <c r="B119">
        <v>1989</v>
      </c>
      <c r="E119" t="s">
        <v>14</v>
      </c>
      <c r="F119">
        <v>1072</v>
      </c>
    </row>
    <row r="120" spans="1:6" x14ac:dyDescent="0.35">
      <c r="A120" t="s">
        <v>20</v>
      </c>
      <c r="B120">
        <v>157</v>
      </c>
      <c r="E120" t="s">
        <v>14</v>
      </c>
      <c r="F120">
        <v>393</v>
      </c>
    </row>
    <row r="121" spans="1:6" x14ac:dyDescent="0.35">
      <c r="A121" t="s">
        <v>20</v>
      </c>
      <c r="B121">
        <v>4498</v>
      </c>
      <c r="E121" t="s">
        <v>14</v>
      </c>
      <c r="F121">
        <v>1257</v>
      </c>
    </row>
    <row r="122" spans="1:6" x14ac:dyDescent="0.35">
      <c r="A122" t="s">
        <v>20</v>
      </c>
      <c r="B122">
        <v>80</v>
      </c>
      <c r="E122" t="s">
        <v>14</v>
      </c>
      <c r="F122">
        <v>328</v>
      </c>
    </row>
    <row r="123" spans="1:6" x14ac:dyDescent="0.35">
      <c r="A123" t="s">
        <v>20</v>
      </c>
      <c r="B123">
        <v>43</v>
      </c>
      <c r="E123" t="s">
        <v>14</v>
      </c>
      <c r="F123">
        <v>147</v>
      </c>
    </row>
    <row r="124" spans="1:6" x14ac:dyDescent="0.35">
      <c r="A124" t="s">
        <v>20</v>
      </c>
      <c r="B124">
        <v>2053</v>
      </c>
      <c r="E124" t="s">
        <v>14</v>
      </c>
      <c r="F124">
        <v>830</v>
      </c>
    </row>
    <row r="125" spans="1:6" x14ac:dyDescent="0.35">
      <c r="A125" t="s">
        <v>20</v>
      </c>
      <c r="B125">
        <v>168</v>
      </c>
      <c r="E125" t="s">
        <v>14</v>
      </c>
      <c r="F125">
        <v>331</v>
      </c>
    </row>
    <row r="126" spans="1:6" x14ac:dyDescent="0.35">
      <c r="A126" t="s">
        <v>20</v>
      </c>
      <c r="B126">
        <v>4289</v>
      </c>
      <c r="E126" t="s">
        <v>14</v>
      </c>
      <c r="F126">
        <v>25</v>
      </c>
    </row>
    <row r="127" spans="1:6" x14ac:dyDescent="0.35">
      <c r="A127" t="s">
        <v>20</v>
      </c>
      <c r="B127">
        <v>165</v>
      </c>
      <c r="E127" t="s">
        <v>14</v>
      </c>
      <c r="F127">
        <v>3483</v>
      </c>
    </row>
    <row r="128" spans="1:6" x14ac:dyDescent="0.35">
      <c r="A128" t="s">
        <v>20</v>
      </c>
      <c r="B128">
        <v>1815</v>
      </c>
      <c r="E128" t="s">
        <v>14</v>
      </c>
      <c r="F128">
        <v>923</v>
      </c>
    </row>
    <row r="129" spans="1:6" x14ac:dyDescent="0.35">
      <c r="A129" t="s">
        <v>20</v>
      </c>
      <c r="B129">
        <v>397</v>
      </c>
      <c r="E129" t="s">
        <v>14</v>
      </c>
      <c r="F129">
        <v>1</v>
      </c>
    </row>
    <row r="130" spans="1:6" x14ac:dyDescent="0.35">
      <c r="A130" t="s">
        <v>20</v>
      </c>
      <c r="B130">
        <v>1539</v>
      </c>
      <c r="E130" t="s">
        <v>14</v>
      </c>
      <c r="F130">
        <v>33</v>
      </c>
    </row>
    <row r="131" spans="1:6" x14ac:dyDescent="0.35">
      <c r="A131" t="s">
        <v>20</v>
      </c>
      <c r="B131">
        <v>138</v>
      </c>
      <c r="E131" t="s">
        <v>14</v>
      </c>
      <c r="F131">
        <v>40</v>
      </c>
    </row>
    <row r="132" spans="1:6" x14ac:dyDescent="0.35">
      <c r="A132" t="s">
        <v>20</v>
      </c>
      <c r="B132">
        <v>3594</v>
      </c>
      <c r="E132" t="s">
        <v>14</v>
      </c>
      <c r="F132">
        <v>23</v>
      </c>
    </row>
    <row r="133" spans="1:6" x14ac:dyDescent="0.35">
      <c r="A133" t="s">
        <v>20</v>
      </c>
      <c r="B133">
        <v>5880</v>
      </c>
      <c r="E133" t="s">
        <v>14</v>
      </c>
      <c r="F133">
        <v>75</v>
      </c>
    </row>
    <row r="134" spans="1:6" x14ac:dyDescent="0.35">
      <c r="A134" t="s">
        <v>20</v>
      </c>
      <c r="B134">
        <v>112</v>
      </c>
      <c r="E134" t="s">
        <v>14</v>
      </c>
      <c r="F134">
        <v>2176</v>
      </c>
    </row>
    <row r="135" spans="1:6" x14ac:dyDescent="0.35">
      <c r="A135" t="s">
        <v>20</v>
      </c>
      <c r="B135">
        <v>943</v>
      </c>
      <c r="E135" t="s">
        <v>14</v>
      </c>
      <c r="F135">
        <v>441</v>
      </c>
    </row>
    <row r="136" spans="1:6" x14ac:dyDescent="0.35">
      <c r="A136" t="s">
        <v>20</v>
      </c>
      <c r="B136">
        <v>2468</v>
      </c>
      <c r="E136" t="s">
        <v>14</v>
      </c>
      <c r="F136">
        <v>25</v>
      </c>
    </row>
    <row r="137" spans="1:6" x14ac:dyDescent="0.35">
      <c r="A137" t="s">
        <v>20</v>
      </c>
      <c r="B137">
        <v>2551</v>
      </c>
      <c r="E137" t="s">
        <v>14</v>
      </c>
      <c r="F137">
        <v>127</v>
      </c>
    </row>
    <row r="138" spans="1:6" x14ac:dyDescent="0.35">
      <c r="A138" t="s">
        <v>20</v>
      </c>
      <c r="B138">
        <v>101</v>
      </c>
      <c r="E138" t="s">
        <v>14</v>
      </c>
      <c r="F138">
        <v>355</v>
      </c>
    </row>
    <row r="139" spans="1:6" x14ac:dyDescent="0.35">
      <c r="A139" t="s">
        <v>20</v>
      </c>
      <c r="B139">
        <v>92</v>
      </c>
      <c r="E139" t="s">
        <v>14</v>
      </c>
      <c r="F139">
        <v>44</v>
      </c>
    </row>
    <row r="140" spans="1:6" x14ac:dyDescent="0.35">
      <c r="A140" t="s">
        <v>20</v>
      </c>
      <c r="B140">
        <v>62</v>
      </c>
      <c r="E140" t="s">
        <v>14</v>
      </c>
      <c r="F140">
        <v>67</v>
      </c>
    </row>
    <row r="141" spans="1:6" x14ac:dyDescent="0.35">
      <c r="A141" t="s">
        <v>20</v>
      </c>
      <c r="B141">
        <v>149</v>
      </c>
      <c r="E141" t="s">
        <v>14</v>
      </c>
      <c r="F141">
        <v>1068</v>
      </c>
    </row>
    <row r="142" spans="1:6" x14ac:dyDescent="0.35">
      <c r="A142" t="s">
        <v>20</v>
      </c>
      <c r="B142">
        <v>329</v>
      </c>
      <c r="E142" t="s">
        <v>14</v>
      </c>
      <c r="F142">
        <v>424</v>
      </c>
    </row>
    <row r="143" spans="1:6" x14ac:dyDescent="0.35">
      <c r="A143" t="s">
        <v>20</v>
      </c>
      <c r="B143">
        <v>97</v>
      </c>
      <c r="E143" t="s">
        <v>14</v>
      </c>
      <c r="F143">
        <v>151</v>
      </c>
    </row>
    <row r="144" spans="1:6" x14ac:dyDescent="0.35">
      <c r="A144" t="s">
        <v>20</v>
      </c>
      <c r="B144">
        <v>1784</v>
      </c>
      <c r="E144" t="s">
        <v>14</v>
      </c>
      <c r="F144">
        <v>1608</v>
      </c>
    </row>
    <row r="145" spans="1:6" x14ac:dyDescent="0.35">
      <c r="A145" t="s">
        <v>20</v>
      </c>
      <c r="B145">
        <v>1684</v>
      </c>
      <c r="E145" t="s">
        <v>14</v>
      </c>
      <c r="F145">
        <v>941</v>
      </c>
    </row>
    <row r="146" spans="1:6" x14ac:dyDescent="0.35">
      <c r="A146" t="s">
        <v>20</v>
      </c>
      <c r="B146">
        <v>250</v>
      </c>
      <c r="E146" t="s">
        <v>14</v>
      </c>
      <c r="F146">
        <v>1</v>
      </c>
    </row>
    <row r="147" spans="1:6" x14ac:dyDescent="0.35">
      <c r="A147" t="s">
        <v>20</v>
      </c>
      <c r="B147">
        <v>238</v>
      </c>
      <c r="E147" t="s">
        <v>14</v>
      </c>
      <c r="F147">
        <v>40</v>
      </c>
    </row>
    <row r="148" spans="1:6" x14ac:dyDescent="0.35">
      <c r="A148" t="s">
        <v>20</v>
      </c>
      <c r="B148">
        <v>53</v>
      </c>
      <c r="E148" t="s">
        <v>14</v>
      </c>
      <c r="F148">
        <v>3015</v>
      </c>
    </row>
    <row r="149" spans="1:6" x14ac:dyDescent="0.35">
      <c r="A149" t="s">
        <v>20</v>
      </c>
      <c r="B149">
        <v>214</v>
      </c>
      <c r="E149" t="s">
        <v>14</v>
      </c>
      <c r="F149">
        <v>435</v>
      </c>
    </row>
    <row r="150" spans="1:6" x14ac:dyDescent="0.35">
      <c r="A150" t="s">
        <v>20</v>
      </c>
      <c r="B150">
        <v>222</v>
      </c>
      <c r="E150" t="s">
        <v>14</v>
      </c>
      <c r="F150">
        <v>714</v>
      </c>
    </row>
    <row r="151" spans="1:6" x14ac:dyDescent="0.35">
      <c r="A151" t="s">
        <v>20</v>
      </c>
      <c r="B151">
        <v>1884</v>
      </c>
      <c r="E151" t="s">
        <v>14</v>
      </c>
      <c r="F151">
        <v>5497</v>
      </c>
    </row>
    <row r="152" spans="1:6" x14ac:dyDescent="0.35">
      <c r="A152" t="s">
        <v>20</v>
      </c>
      <c r="B152">
        <v>218</v>
      </c>
      <c r="E152" t="s">
        <v>14</v>
      </c>
      <c r="F152">
        <v>418</v>
      </c>
    </row>
    <row r="153" spans="1:6" x14ac:dyDescent="0.35">
      <c r="A153" t="s">
        <v>20</v>
      </c>
      <c r="B153">
        <v>6465</v>
      </c>
      <c r="E153" t="s">
        <v>14</v>
      </c>
      <c r="F153">
        <v>1439</v>
      </c>
    </row>
    <row r="154" spans="1:6" x14ac:dyDescent="0.35">
      <c r="A154" t="s">
        <v>20</v>
      </c>
      <c r="B154">
        <v>59</v>
      </c>
      <c r="E154" t="s">
        <v>14</v>
      </c>
      <c r="F154">
        <v>15</v>
      </c>
    </row>
    <row r="155" spans="1:6" x14ac:dyDescent="0.35">
      <c r="A155" t="s">
        <v>20</v>
      </c>
      <c r="B155">
        <v>88</v>
      </c>
      <c r="E155" t="s">
        <v>14</v>
      </c>
      <c r="F155">
        <v>1999</v>
      </c>
    </row>
    <row r="156" spans="1:6" x14ac:dyDescent="0.35">
      <c r="A156" t="s">
        <v>20</v>
      </c>
      <c r="B156">
        <v>1697</v>
      </c>
      <c r="E156" t="s">
        <v>14</v>
      </c>
      <c r="F156">
        <v>118</v>
      </c>
    </row>
    <row r="157" spans="1:6" x14ac:dyDescent="0.35">
      <c r="A157" t="s">
        <v>20</v>
      </c>
      <c r="B157">
        <v>92</v>
      </c>
      <c r="E157" t="s">
        <v>14</v>
      </c>
      <c r="F157">
        <v>162</v>
      </c>
    </row>
    <row r="158" spans="1:6" x14ac:dyDescent="0.35">
      <c r="A158" t="s">
        <v>20</v>
      </c>
      <c r="B158">
        <v>186</v>
      </c>
      <c r="E158" t="s">
        <v>14</v>
      </c>
      <c r="F158">
        <v>83</v>
      </c>
    </row>
    <row r="159" spans="1:6" x14ac:dyDescent="0.35">
      <c r="A159" t="s">
        <v>20</v>
      </c>
      <c r="B159">
        <v>138</v>
      </c>
      <c r="E159" t="s">
        <v>14</v>
      </c>
      <c r="F159">
        <v>747</v>
      </c>
    </row>
    <row r="160" spans="1:6" x14ac:dyDescent="0.35">
      <c r="A160" t="s">
        <v>20</v>
      </c>
      <c r="B160">
        <v>261</v>
      </c>
      <c r="E160" t="s">
        <v>14</v>
      </c>
      <c r="F160">
        <v>84</v>
      </c>
    </row>
    <row r="161" spans="1:6" x14ac:dyDescent="0.35">
      <c r="A161" t="s">
        <v>20</v>
      </c>
      <c r="B161">
        <v>107</v>
      </c>
      <c r="E161" t="s">
        <v>14</v>
      </c>
      <c r="F161">
        <v>91</v>
      </c>
    </row>
    <row r="162" spans="1:6" x14ac:dyDescent="0.35">
      <c r="A162" t="s">
        <v>20</v>
      </c>
      <c r="B162">
        <v>199</v>
      </c>
      <c r="E162" t="s">
        <v>14</v>
      </c>
      <c r="F162">
        <v>792</v>
      </c>
    </row>
    <row r="163" spans="1:6" x14ac:dyDescent="0.35">
      <c r="A163" t="s">
        <v>20</v>
      </c>
      <c r="B163">
        <v>5512</v>
      </c>
      <c r="E163" t="s">
        <v>14</v>
      </c>
      <c r="F163">
        <v>32</v>
      </c>
    </row>
    <row r="164" spans="1:6" x14ac:dyDescent="0.35">
      <c r="A164" t="s">
        <v>20</v>
      </c>
      <c r="B164">
        <v>86</v>
      </c>
      <c r="E164" t="s">
        <v>14</v>
      </c>
      <c r="F164">
        <v>186</v>
      </c>
    </row>
    <row r="165" spans="1:6" x14ac:dyDescent="0.35">
      <c r="A165" t="s">
        <v>20</v>
      </c>
      <c r="B165">
        <v>2768</v>
      </c>
      <c r="E165" t="s">
        <v>14</v>
      </c>
      <c r="F165">
        <v>605</v>
      </c>
    </row>
    <row r="166" spans="1:6" x14ac:dyDescent="0.35">
      <c r="A166" t="s">
        <v>20</v>
      </c>
      <c r="B166">
        <v>48</v>
      </c>
      <c r="E166" t="s">
        <v>14</v>
      </c>
      <c r="F166">
        <v>1</v>
      </c>
    </row>
    <row r="167" spans="1:6" x14ac:dyDescent="0.35">
      <c r="A167" t="s">
        <v>20</v>
      </c>
      <c r="B167">
        <v>87</v>
      </c>
      <c r="E167" t="s">
        <v>14</v>
      </c>
      <c r="F167">
        <v>31</v>
      </c>
    </row>
    <row r="168" spans="1:6" x14ac:dyDescent="0.35">
      <c r="A168" t="s">
        <v>20</v>
      </c>
      <c r="B168">
        <v>1894</v>
      </c>
      <c r="E168" t="s">
        <v>14</v>
      </c>
      <c r="F168">
        <v>1181</v>
      </c>
    </row>
    <row r="169" spans="1:6" x14ac:dyDescent="0.35">
      <c r="A169" t="s">
        <v>20</v>
      </c>
      <c r="B169">
        <v>282</v>
      </c>
      <c r="E169" t="s">
        <v>14</v>
      </c>
      <c r="F169">
        <v>39</v>
      </c>
    </row>
    <row r="170" spans="1:6" x14ac:dyDescent="0.35">
      <c r="A170" t="s">
        <v>20</v>
      </c>
      <c r="B170">
        <v>116</v>
      </c>
      <c r="E170" t="s">
        <v>14</v>
      </c>
      <c r="F170">
        <v>46</v>
      </c>
    </row>
    <row r="171" spans="1:6" x14ac:dyDescent="0.35">
      <c r="A171" t="s">
        <v>20</v>
      </c>
      <c r="B171">
        <v>83</v>
      </c>
      <c r="E171" t="s">
        <v>14</v>
      </c>
      <c r="F171">
        <v>105</v>
      </c>
    </row>
    <row r="172" spans="1:6" x14ac:dyDescent="0.35">
      <c r="A172" t="s">
        <v>20</v>
      </c>
      <c r="B172">
        <v>91</v>
      </c>
      <c r="E172" t="s">
        <v>14</v>
      </c>
      <c r="F172">
        <v>535</v>
      </c>
    </row>
    <row r="173" spans="1:6" x14ac:dyDescent="0.35">
      <c r="A173" t="s">
        <v>20</v>
      </c>
      <c r="B173">
        <v>546</v>
      </c>
      <c r="E173" t="s">
        <v>14</v>
      </c>
      <c r="F173">
        <v>16</v>
      </c>
    </row>
    <row r="174" spans="1:6" x14ac:dyDescent="0.35">
      <c r="A174" t="s">
        <v>20</v>
      </c>
      <c r="B174">
        <v>393</v>
      </c>
      <c r="E174" t="s">
        <v>14</v>
      </c>
      <c r="F174">
        <v>575</v>
      </c>
    </row>
    <row r="175" spans="1:6" x14ac:dyDescent="0.35">
      <c r="A175" t="s">
        <v>20</v>
      </c>
      <c r="B175">
        <v>133</v>
      </c>
      <c r="E175" t="s">
        <v>14</v>
      </c>
      <c r="F175">
        <v>1120</v>
      </c>
    </row>
    <row r="176" spans="1:6" x14ac:dyDescent="0.35">
      <c r="A176" t="s">
        <v>20</v>
      </c>
      <c r="B176">
        <v>254</v>
      </c>
      <c r="E176" t="s">
        <v>14</v>
      </c>
      <c r="F176">
        <v>113</v>
      </c>
    </row>
    <row r="177" spans="1:6" x14ac:dyDescent="0.35">
      <c r="A177" t="s">
        <v>20</v>
      </c>
      <c r="B177">
        <v>176</v>
      </c>
      <c r="E177" t="s">
        <v>14</v>
      </c>
      <c r="F177">
        <v>1538</v>
      </c>
    </row>
    <row r="178" spans="1:6" x14ac:dyDescent="0.35">
      <c r="A178" t="s">
        <v>20</v>
      </c>
      <c r="B178">
        <v>337</v>
      </c>
      <c r="E178" t="s">
        <v>14</v>
      </c>
      <c r="F178">
        <v>9</v>
      </c>
    </row>
    <row r="179" spans="1:6" x14ac:dyDescent="0.35">
      <c r="A179" t="s">
        <v>20</v>
      </c>
      <c r="B179">
        <v>107</v>
      </c>
      <c r="E179" t="s">
        <v>14</v>
      </c>
      <c r="F179">
        <v>554</v>
      </c>
    </row>
    <row r="180" spans="1:6" x14ac:dyDescent="0.35">
      <c r="A180" t="s">
        <v>20</v>
      </c>
      <c r="B180">
        <v>183</v>
      </c>
      <c r="E180" t="s">
        <v>14</v>
      </c>
      <c r="F180">
        <v>648</v>
      </c>
    </row>
    <row r="181" spans="1:6" x14ac:dyDescent="0.35">
      <c r="A181" t="s">
        <v>20</v>
      </c>
      <c r="B181">
        <v>72</v>
      </c>
      <c r="E181" t="s">
        <v>14</v>
      </c>
      <c r="F181">
        <v>21</v>
      </c>
    </row>
    <row r="182" spans="1:6" x14ac:dyDescent="0.35">
      <c r="A182" t="s">
        <v>20</v>
      </c>
      <c r="B182">
        <v>295</v>
      </c>
      <c r="E182" t="s">
        <v>14</v>
      </c>
      <c r="F182">
        <v>54</v>
      </c>
    </row>
    <row r="183" spans="1:6" x14ac:dyDescent="0.35">
      <c r="A183" t="s">
        <v>20</v>
      </c>
      <c r="B183">
        <v>142</v>
      </c>
      <c r="E183" t="s">
        <v>14</v>
      </c>
      <c r="F183">
        <v>120</v>
      </c>
    </row>
    <row r="184" spans="1:6" x14ac:dyDescent="0.35">
      <c r="A184" t="s">
        <v>20</v>
      </c>
      <c r="B184">
        <v>85</v>
      </c>
      <c r="E184" t="s">
        <v>14</v>
      </c>
      <c r="F184">
        <v>579</v>
      </c>
    </row>
    <row r="185" spans="1:6" x14ac:dyDescent="0.35">
      <c r="A185" t="s">
        <v>20</v>
      </c>
      <c r="B185">
        <v>659</v>
      </c>
      <c r="E185" t="s">
        <v>14</v>
      </c>
      <c r="F185">
        <v>2072</v>
      </c>
    </row>
    <row r="186" spans="1:6" x14ac:dyDescent="0.35">
      <c r="A186" t="s">
        <v>20</v>
      </c>
      <c r="B186">
        <v>121</v>
      </c>
      <c r="E186" t="s">
        <v>14</v>
      </c>
      <c r="F186">
        <v>0</v>
      </c>
    </row>
    <row r="187" spans="1:6" x14ac:dyDescent="0.35">
      <c r="A187" t="s">
        <v>20</v>
      </c>
      <c r="B187">
        <v>3742</v>
      </c>
      <c r="E187" t="s">
        <v>14</v>
      </c>
      <c r="F187">
        <v>1796</v>
      </c>
    </row>
    <row r="188" spans="1:6" x14ac:dyDescent="0.35">
      <c r="A188" t="s">
        <v>20</v>
      </c>
      <c r="B188">
        <v>223</v>
      </c>
      <c r="E188" t="s">
        <v>14</v>
      </c>
      <c r="F188">
        <v>62</v>
      </c>
    </row>
    <row r="189" spans="1:6" x14ac:dyDescent="0.35">
      <c r="A189" t="s">
        <v>20</v>
      </c>
      <c r="B189">
        <v>133</v>
      </c>
      <c r="E189" t="s">
        <v>14</v>
      </c>
      <c r="F189">
        <v>347</v>
      </c>
    </row>
    <row r="190" spans="1:6" x14ac:dyDescent="0.35">
      <c r="A190" t="s">
        <v>20</v>
      </c>
      <c r="B190">
        <v>5168</v>
      </c>
      <c r="E190" t="s">
        <v>14</v>
      </c>
      <c r="F190">
        <v>19</v>
      </c>
    </row>
    <row r="191" spans="1:6" x14ac:dyDescent="0.35">
      <c r="A191" t="s">
        <v>20</v>
      </c>
      <c r="B191">
        <v>307</v>
      </c>
      <c r="E191" t="s">
        <v>14</v>
      </c>
      <c r="F191">
        <v>1258</v>
      </c>
    </row>
    <row r="192" spans="1:6" x14ac:dyDescent="0.35">
      <c r="A192" t="s">
        <v>20</v>
      </c>
      <c r="B192">
        <v>2441</v>
      </c>
      <c r="E192" t="s">
        <v>14</v>
      </c>
      <c r="F192">
        <v>362</v>
      </c>
    </row>
    <row r="193" spans="1:6" x14ac:dyDescent="0.35">
      <c r="A193" t="s">
        <v>20</v>
      </c>
      <c r="B193">
        <v>1385</v>
      </c>
      <c r="E193" t="s">
        <v>14</v>
      </c>
      <c r="F193">
        <v>133</v>
      </c>
    </row>
    <row r="194" spans="1:6" x14ac:dyDescent="0.35">
      <c r="A194" t="s">
        <v>20</v>
      </c>
      <c r="B194">
        <v>190</v>
      </c>
      <c r="E194" t="s">
        <v>14</v>
      </c>
      <c r="F194">
        <v>846</v>
      </c>
    </row>
    <row r="195" spans="1:6" x14ac:dyDescent="0.35">
      <c r="A195" t="s">
        <v>20</v>
      </c>
      <c r="B195">
        <v>470</v>
      </c>
      <c r="E195" t="s">
        <v>14</v>
      </c>
      <c r="F195">
        <v>10</v>
      </c>
    </row>
    <row r="196" spans="1:6" x14ac:dyDescent="0.35">
      <c r="A196" t="s">
        <v>20</v>
      </c>
      <c r="B196">
        <v>253</v>
      </c>
      <c r="E196" t="s">
        <v>14</v>
      </c>
      <c r="F196">
        <v>191</v>
      </c>
    </row>
    <row r="197" spans="1:6" x14ac:dyDescent="0.35">
      <c r="A197" t="s">
        <v>20</v>
      </c>
      <c r="B197">
        <v>1113</v>
      </c>
      <c r="E197" t="s">
        <v>14</v>
      </c>
      <c r="F197">
        <v>1979</v>
      </c>
    </row>
    <row r="198" spans="1:6" x14ac:dyDescent="0.35">
      <c r="A198" t="s">
        <v>20</v>
      </c>
      <c r="B198">
        <v>2283</v>
      </c>
      <c r="E198" t="s">
        <v>14</v>
      </c>
      <c r="F198">
        <v>63</v>
      </c>
    </row>
    <row r="199" spans="1:6" x14ac:dyDescent="0.35">
      <c r="A199" t="s">
        <v>20</v>
      </c>
      <c r="B199">
        <v>1095</v>
      </c>
      <c r="E199" t="s">
        <v>14</v>
      </c>
      <c r="F199">
        <v>6080</v>
      </c>
    </row>
    <row r="200" spans="1:6" x14ac:dyDescent="0.35">
      <c r="A200" t="s">
        <v>20</v>
      </c>
      <c r="B200">
        <v>1690</v>
      </c>
      <c r="E200" t="s">
        <v>14</v>
      </c>
      <c r="F200">
        <v>80</v>
      </c>
    </row>
    <row r="201" spans="1:6" x14ac:dyDescent="0.35">
      <c r="A201" t="s">
        <v>20</v>
      </c>
      <c r="B201">
        <v>191</v>
      </c>
      <c r="E201" t="s">
        <v>14</v>
      </c>
      <c r="F201">
        <v>9</v>
      </c>
    </row>
    <row r="202" spans="1:6" x14ac:dyDescent="0.35">
      <c r="A202" t="s">
        <v>20</v>
      </c>
      <c r="B202">
        <v>2013</v>
      </c>
      <c r="E202" t="s">
        <v>14</v>
      </c>
      <c r="F202">
        <v>1784</v>
      </c>
    </row>
    <row r="203" spans="1:6" x14ac:dyDescent="0.35">
      <c r="A203" t="s">
        <v>20</v>
      </c>
      <c r="B203">
        <v>1703</v>
      </c>
      <c r="E203" t="s">
        <v>14</v>
      </c>
      <c r="F203">
        <v>243</v>
      </c>
    </row>
    <row r="204" spans="1:6" x14ac:dyDescent="0.35">
      <c r="A204" t="s">
        <v>20</v>
      </c>
      <c r="B204">
        <v>80</v>
      </c>
      <c r="E204" t="s">
        <v>14</v>
      </c>
      <c r="F204">
        <v>1296</v>
      </c>
    </row>
    <row r="205" spans="1:6" x14ac:dyDescent="0.35">
      <c r="A205" t="s">
        <v>20</v>
      </c>
      <c r="B205">
        <v>41</v>
      </c>
      <c r="E205" t="s">
        <v>14</v>
      </c>
      <c r="F205">
        <v>77</v>
      </c>
    </row>
    <row r="206" spans="1:6" x14ac:dyDescent="0.35">
      <c r="A206" t="s">
        <v>20</v>
      </c>
      <c r="B206">
        <v>187</v>
      </c>
      <c r="E206" t="s">
        <v>14</v>
      </c>
      <c r="F206">
        <v>395</v>
      </c>
    </row>
    <row r="207" spans="1:6" x14ac:dyDescent="0.35">
      <c r="A207" t="s">
        <v>20</v>
      </c>
      <c r="B207">
        <v>2875</v>
      </c>
      <c r="E207" t="s">
        <v>14</v>
      </c>
      <c r="F207">
        <v>49</v>
      </c>
    </row>
    <row r="208" spans="1:6" x14ac:dyDescent="0.35">
      <c r="A208" t="s">
        <v>20</v>
      </c>
      <c r="B208">
        <v>88</v>
      </c>
      <c r="E208" t="s">
        <v>14</v>
      </c>
      <c r="F208">
        <v>180</v>
      </c>
    </row>
    <row r="209" spans="1:6" x14ac:dyDescent="0.35">
      <c r="A209" t="s">
        <v>20</v>
      </c>
      <c r="B209">
        <v>191</v>
      </c>
      <c r="E209" t="s">
        <v>14</v>
      </c>
      <c r="F209">
        <v>2690</v>
      </c>
    </row>
    <row r="210" spans="1:6" x14ac:dyDescent="0.35">
      <c r="A210" t="s">
        <v>20</v>
      </c>
      <c r="B210">
        <v>139</v>
      </c>
      <c r="E210" t="s">
        <v>14</v>
      </c>
      <c r="F210">
        <v>2779</v>
      </c>
    </row>
    <row r="211" spans="1:6" x14ac:dyDescent="0.35">
      <c r="A211" t="s">
        <v>20</v>
      </c>
      <c r="B211">
        <v>186</v>
      </c>
      <c r="E211" t="s">
        <v>14</v>
      </c>
      <c r="F211">
        <v>92</v>
      </c>
    </row>
    <row r="212" spans="1:6" x14ac:dyDescent="0.35">
      <c r="A212" t="s">
        <v>20</v>
      </c>
      <c r="B212">
        <v>112</v>
      </c>
      <c r="E212" t="s">
        <v>14</v>
      </c>
      <c r="F212">
        <v>1028</v>
      </c>
    </row>
    <row r="213" spans="1:6" x14ac:dyDescent="0.35">
      <c r="A213" t="s">
        <v>20</v>
      </c>
      <c r="B213">
        <v>101</v>
      </c>
      <c r="E213" t="s">
        <v>14</v>
      </c>
      <c r="F213">
        <v>26</v>
      </c>
    </row>
    <row r="214" spans="1:6" x14ac:dyDescent="0.35">
      <c r="A214" t="s">
        <v>20</v>
      </c>
      <c r="B214">
        <v>206</v>
      </c>
      <c r="E214" t="s">
        <v>14</v>
      </c>
      <c r="F214">
        <v>1790</v>
      </c>
    </row>
    <row r="215" spans="1:6" x14ac:dyDescent="0.35">
      <c r="A215" t="s">
        <v>20</v>
      </c>
      <c r="B215">
        <v>154</v>
      </c>
      <c r="E215" t="s">
        <v>14</v>
      </c>
      <c r="F215">
        <v>37</v>
      </c>
    </row>
    <row r="216" spans="1:6" x14ac:dyDescent="0.35">
      <c r="A216" t="s">
        <v>20</v>
      </c>
      <c r="B216">
        <v>5966</v>
      </c>
      <c r="E216" t="s">
        <v>14</v>
      </c>
      <c r="F216">
        <v>35</v>
      </c>
    </row>
    <row r="217" spans="1:6" x14ac:dyDescent="0.35">
      <c r="A217" t="s">
        <v>20</v>
      </c>
      <c r="B217">
        <v>169</v>
      </c>
      <c r="E217" t="s">
        <v>14</v>
      </c>
      <c r="F217">
        <v>558</v>
      </c>
    </row>
    <row r="218" spans="1:6" x14ac:dyDescent="0.35">
      <c r="A218" t="s">
        <v>20</v>
      </c>
      <c r="B218">
        <v>2106</v>
      </c>
      <c r="E218" t="s">
        <v>14</v>
      </c>
      <c r="F218">
        <v>64</v>
      </c>
    </row>
    <row r="219" spans="1:6" x14ac:dyDescent="0.35">
      <c r="A219" t="s">
        <v>20</v>
      </c>
      <c r="B219">
        <v>131</v>
      </c>
      <c r="E219" t="s">
        <v>14</v>
      </c>
      <c r="F219">
        <v>245</v>
      </c>
    </row>
    <row r="220" spans="1:6" x14ac:dyDescent="0.35">
      <c r="A220" t="s">
        <v>20</v>
      </c>
      <c r="B220">
        <v>84</v>
      </c>
      <c r="E220" t="s">
        <v>14</v>
      </c>
      <c r="F220">
        <v>71</v>
      </c>
    </row>
    <row r="221" spans="1:6" x14ac:dyDescent="0.35">
      <c r="A221" t="s">
        <v>20</v>
      </c>
      <c r="B221">
        <v>155</v>
      </c>
      <c r="E221" t="s">
        <v>14</v>
      </c>
      <c r="F221">
        <v>42</v>
      </c>
    </row>
    <row r="222" spans="1:6" x14ac:dyDescent="0.35">
      <c r="A222" t="s">
        <v>20</v>
      </c>
      <c r="B222">
        <v>189</v>
      </c>
      <c r="E222" t="s">
        <v>14</v>
      </c>
      <c r="F222">
        <v>156</v>
      </c>
    </row>
    <row r="223" spans="1:6" x14ac:dyDescent="0.35">
      <c r="A223" t="s">
        <v>20</v>
      </c>
      <c r="B223">
        <v>4799</v>
      </c>
      <c r="E223" t="s">
        <v>14</v>
      </c>
      <c r="F223">
        <v>1368</v>
      </c>
    </row>
    <row r="224" spans="1:6" x14ac:dyDescent="0.35">
      <c r="A224" t="s">
        <v>20</v>
      </c>
      <c r="B224">
        <v>1137</v>
      </c>
      <c r="E224" t="s">
        <v>14</v>
      </c>
      <c r="F224">
        <v>102</v>
      </c>
    </row>
    <row r="225" spans="1:6" x14ac:dyDescent="0.35">
      <c r="A225" t="s">
        <v>20</v>
      </c>
      <c r="B225">
        <v>1152</v>
      </c>
      <c r="E225" t="s">
        <v>14</v>
      </c>
      <c r="F225">
        <v>86</v>
      </c>
    </row>
    <row r="226" spans="1:6" x14ac:dyDescent="0.35">
      <c r="A226" t="s">
        <v>20</v>
      </c>
      <c r="B226">
        <v>50</v>
      </c>
      <c r="E226" t="s">
        <v>14</v>
      </c>
      <c r="F226">
        <v>253</v>
      </c>
    </row>
    <row r="227" spans="1:6" x14ac:dyDescent="0.35">
      <c r="A227" t="s">
        <v>20</v>
      </c>
      <c r="B227">
        <v>3059</v>
      </c>
      <c r="E227" t="s">
        <v>14</v>
      </c>
      <c r="F227">
        <v>157</v>
      </c>
    </row>
    <row r="228" spans="1:6" x14ac:dyDescent="0.35">
      <c r="A228" t="s">
        <v>20</v>
      </c>
      <c r="B228">
        <v>34</v>
      </c>
      <c r="E228" t="s">
        <v>14</v>
      </c>
      <c r="F228">
        <v>183</v>
      </c>
    </row>
    <row r="229" spans="1:6" x14ac:dyDescent="0.35">
      <c r="A229" t="s">
        <v>20</v>
      </c>
      <c r="B229">
        <v>220</v>
      </c>
      <c r="E229" t="s">
        <v>14</v>
      </c>
      <c r="F229">
        <v>82</v>
      </c>
    </row>
    <row r="230" spans="1:6" x14ac:dyDescent="0.35">
      <c r="A230" t="s">
        <v>20</v>
      </c>
      <c r="B230">
        <v>1604</v>
      </c>
      <c r="E230" t="s">
        <v>14</v>
      </c>
      <c r="F230">
        <v>1</v>
      </c>
    </row>
    <row r="231" spans="1:6" x14ac:dyDescent="0.35">
      <c r="A231" t="s">
        <v>20</v>
      </c>
      <c r="B231">
        <v>454</v>
      </c>
      <c r="E231" t="s">
        <v>14</v>
      </c>
      <c r="F231">
        <v>1198</v>
      </c>
    </row>
    <row r="232" spans="1:6" x14ac:dyDescent="0.35">
      <c r="A232" t="s">
        <v>20</v>
      </c>
      <c r="B232">
        <v>123</v>
      </c>
      <c r="E232" t="s">
        <v>14</v>
      </c>
      <c r="F232">
        <v>648</v>
      </c>
    </row>
    <row r="233" spans="1:6" x14ac:dyDescent="0.35">
      <c r="A233" t="s">
        <v>20</v>
      </c>
      <c r="B233">
        <v>299</v>
      </c>
      <c r="E233" t="s">
        <v>14</v>
      </c>
      <c r="F233">
        <v>64</v>
      </c>
    </row>
    <row r="234" spans="1:6" x14ac:dyDescent="0.35">
      <c r="A234" t="s">
        <v>20</v>
      </c>
      <c r="B234">
        <v>2237</v>
      </c>
      <c r="E234" t="s">
        <v>14</v>
      </c>
      <c r="F234">
        <v>62</v>
      </c>
    </row>
    <row r="235" spans="1:6" x14ac:dyDescent="0.35">
      <c r="A235" t="s">
        <v>20</v>
      </c>
      <c r="B235">
        <v>645</v>
      </c>
      <c r="E235" t="s">
        <v>14</v>
      </c>
      <c r="F235">
        <v>750</v>
      </c>
    </row>
    <row r="236" spans="1:6" x14ac:dyDescent="0.35">
      <c r="A236" t="s">
        <v>20</v>
      </c>
      <c r="B236">
        <v>484</v>
      </c>
      <c r="E236" t="s">
        <v>14</v>
      </c>
      <c r="F236">
        <v>105</v>
      </c>
    </row>
    <row r="237" spans="1:6" x14ac:dyDescent="0.35">
      <c r="A237" t="s">
        <v>20</v>
      </c>
      <c r="B237">
        <v>154</v>
      </c>
      <c r="E237" t="s">
        <v>14</v>
      </c>
      <c r="F237">
        <v>2604</v>
      </c>
    </row>
    <row r="238" spans="1:6" x14ac:dyDescent="0.35">
      <c r="A238" t="s">
        <v>20</v>
      </c>
      <c r="B238">
        <v>82</v>
      </c>
      <c r="E238" t="s">
        <v>14</v>
      </c>
      <c r="F238">
        <v>65</v>
      </c>
    </row>
    <row r="239" spans="1:6" x14ac:dyDescent="0.35">
      <c r="A239" t="s">
        <v>20</v>
      </c>
      <c r="B239">
        <v>134</v>
      </c>
      <c r="E239" t="s">
        <v>14</v>
      </c>
      <c r="F239">
        <v>94</v>
      </c>
    </row>
    <row r="240" spans="1:6" x14ac:dyDescent="0.35">
      <c r="A240" t="s">
        <v>20</v>
      </c>
      <c r="B240">
        <v>5203</v>
      </c>
      <c r="E240" t="s">
        <v>14</v>
      </c>
      <c r="F240">
        <v>257</v>
      </c>
    </row>
    <row r="241" spans="1:6" x14ac:dyDescent="0.35">
      <c r="A241" t="s">
        <v>20</v>
      </c>
      <c r="B241">
        <v>94</v>
      </c>
      <c r="E241" t="s">
        <v>14</v>
      </c>
      <c r="F241">
        <v>2928</v>
      </c>
    </row>
    <row r="242" spans="1:6" x14ac:dyDescent="0.35">
      <c r="A242" t="s">
        <v>20</v>
      </c>
      <c r="B242">
        <v>205</v>
      </c>
      <c r="E242" t="s">
        <v>14</v>
      </c>
      <c r="F242">
        <v>4697</v>
      </c>
    </row>
    <row r="243" spans="1:6" x14ac:dyDescent="0.35">
      <c r="A243" t="s">
        <v>20</v>
      </c>
      <c r="B243">
        <v>92</v>
      </c>
      <c r="E243" t="s">
        <v>14</v>
      </c>
      <c r="F243">
        <v>2915</v>
      </c>
    </row>
    <row r="244" spans="1:6" x14ac:dyDescent="0.35">
      <c r="A244" t="s">
        <v>20</v>
      </c>
      <c r="B244">
        <v>219</v>
      </c>
      <c r="E244" t="s">
        <v>14</v>
      </c>
      <c r="F244">
        <v>18</v>
      </c>
    </row>
    <row r="245" spans="1:6" x14ac:dyDescent="0.35">
      <c r="A245" t="s">
        <v>20</v>
      </c>
      <c r="B245">
        <v>2526</v>
      </c>
      <c r="E245" t="s">
        <v>14</v>
      </c>
      <c r="F245">
        <v>602</v>
      </c>
    </row>
    <row r="246" spans="1:6" x14ac:dyDescent="0.35">
      <c r="A246" t="s">
        <v>20</v>
      </c>
      <c r="B246">
        <v>94</v>
      </c>
      <c r="E246" t="s">
        <v>14</v>
      </c>
      <c r="F246">
        <v>1</v>
      </c>
    </row>
    <row r="247" spans="1:6" x14ac:dyDescent="0.35">
      <c r="A247" t="s">
        <v>20</v>
      </c>
      <c r="B247">
        <v>1713</v>
      </c>
      <c r="E247" t="s">
        <v>14</v>
      </c>
      <c r="F247">
        <v>3868</v>
      </c>
    </row>
    <row r="248" spans="1:6" x14ac:dyDescent="0.35">
      <c r="A248" t="s">
        <v>20</v>
      </c>
      <c r="B248">
        <v>249</v>
      </c>
      <c r="E248" t="s">
        <v>14</v>
      </c>
      <c r="F248">
        <v>504</v>
      </c>
    </row>
    <row r="249" spans="1:6" x14ac:dyDescent="0.35">
      <c r="A249" t="s">
        <v>20</v>
      </c>
      <c r="B249">
        <v>192</v>
      </c>
      <c r="E249" t="s">
        <v>14</v>
      </c>
      <c r="F249">
        <v>14</v>
      </c>
    </row>
    <row r="250" spans="1:6" x14ac:dyDescent="0.35">
      <c r="A250" t="s">
        <v>20</v>
      </c>
      <c r="B250">
        <v>247</v>
      </c>
      <c r="E250" t="s">
        <v>14</v>
      </c>
      <c r="F250">
        <v>750</v>
      </c>
    </row>
    <row r="251" spans="1:6" x14ac:dyDescent="0.35">
      <c r="A251" t="s">
        <v>20</v>
      </c>
      <c r="B251">
        <v>2293</v>
      </c>
      <c r="E251" t="s">
        <v>14</v>
      </c>
      <c r="F251">
        <v>77</v>
      </c>
    </row>
    <row r="252" spans="1:6" x14ac:dyDescent="0.35">
      <c r="A252" t="s">
        <v>20</v>
      </c>
      <c r="B252">
        <v>3131</v>
      </c>
      <c r="E252" t="s">
        <v>14</v>
      </c>
      <c r="F252">
        <v>752</v>
      </c>
    </row>
    <row r="253" spans="1:6" x14ac:dyDescent="0.35">
      <c r="A253" t="s">
        <v>20</v>
      </c>
      <c r="B253">
        <v>143</v>
      </c>
      <c r="E253" t="s">
        <v>14</v>
      </c>
      <c r="F253">
        <v>131</v>
      </c>
    </row>
    <row r="254" spans="1:6" x14ac:dyDescent="0.35">
      <c r="A254" t="s">
        <v>20</v>
      </c>
      <c r="B254">
        <v>296</v>
      </c>
      <c r="E254" t="s">
        <v>14</v>
      </c>
      <c r="F254">
        <v>87</v>
      </c>
    </row>
    <row r="255" spans="1:6" x14ac:dyDescent="0.35">
      <c r="A255" t="s">
        <v>20</v>
      </c>
      <c r="B255">
        <v>170</v>
      </c>
      <c r="E255" t="s">
        <v>14</v>
      </c>
      <c r="F255">
        <v>1063</v>
      </c>
    </row>
    <row r="256" spans="1:6" x14ac:dyDescent="0.35">
      <c r="A256" t="s">
        <v>20</v>
      </c>
      <c r="B256">
        <v>86</v>
      </c>
      <c r="E256" t="s">
        <v>14</v>
      </c>
      <c r="F256">
        <v>76</v>
      </c>
    </row>
    <row r="257" spans="1:6" x14ac:dyDescent="0.35">
      <c r="A257" t="s">
        <v>20</v>
      </c>
      <c r="B257">
        <v>6286</v>
      </c>
      <c r="E257" t="s">
        <v>14</v>
      </c>
      <c r="F257">
        <v>4428</v>
      </c>
    </row>
    <row r="258" spans="1:6" x14ac:dyDescent="0.35">
      <c r="A258" t="s">
        <v>20</v>
      </c>
      <c r="B258">
        <v>3727</v>
      </c>
      <c r="E258" t="s">
        <v>14</v>
      </c>
      <c r="F258">
        <v>58</v>
      </c>
    </row>
    <row r="259" spans="1:6" x14ac:dyDescent="0.35">
      <c r="A259" t="s">
        <v>20</v>
      </c>
      <c r="B259">
        <v>1605</v>
      </c>
      <c r="E259" t="s">
        <v>14</v>
      </c>
      <c r="F259">
        <v>111</v>
      </c>
    </row>
    <row r="260" spans="1:6" x14ac:dyDescent="0.35">
      <c r="A260" t="s">
        <v>20</v>
      </c>
      <c r="B260">
        <v>2120</v>
      </c>
      <c r="E260" t="s">
        <v>14</v>
      </c>
      <c r="F260">
        <v>2955</v>
      </c>
    </row>
    <row r="261" spans="1:6" x14ac:dyDescent="0.35">
      <c r="A261" t="s">
        <v>20</v>
      </c>
      <c r="B261">
        <v>50</v>
      </c>
      <c r="E261" t="s">
        <v>14</v>
      </c>
      <c r="F261">
        <v>1657</v>
      </c>
    </row>
    <row r="262" spans="1:6" x14ac:dyDescent="0.35">
      <c r="A262" t="s">
        <v>20</v>
      </c>
      <c r="B262">
        <v>2080</v>
      </c>
      <c r="E262" t="s">
        <v>14</v>
      </c>
      <c r="F262">
        <v>926</v>
      </c>
    </row>
    <row r="263" spans="1:6" x14ac:dyDescent="0.35">
      <c r="A263" t="s">
        <v>20</v>
      </c>
      <c r="B263">
        <v>2105</v>
      </c>
      <c r="E263" t="s">
        <v>14</v>
      </c>
      <c r="F263">
        <v>77</v>
      </c>
    </row>
    <row r="264" spans="1:6" x14ac:dyDescent="0.35">
      <c r="A264" t="s">
        <v>20</v>
      </c>
      <c r="B264">
        <v>2436</v>
      </c>
      <c r="E264" t="s">
        <v>14</v>
      </c>
      <c r="F264">
        <v>1748</v>
      </c>
    </row>
    <row r="265" spans="1:6" x14ac:dyDescent="0.35">
      <c r="A265" t="s">
        <v>20</v>
      </c>
      <c r="B265">
        <v>80</v>
      </c>
      <c r="E265" t="s">
        <v>14</v>
      </c>
      <c r="F265">
        <v>79</v>
      </c>
    </row>
    <row r="266" spans="1:6" x14ac:dyDescent="0.35">
      <c r="A266" t="s">
        <v>20</v>
      </c>
      <c r="B266">
        <v>42</v>
      </c>
      <c r="E266" t="s">
        <v>14</v>
      </c>
      <c r="F266">
        <v>889</v>
      </c>
    </row>
    <row r="267" spans="1:6" x14ac:dyDescent="0.35">
      <c r="A267" t="s">
        <v>20</v>
      </c>
      <c r="B267">
        <v>139</v>
      </c>
      <c r="E267" t="s">
        <v>14</v>
      </c>
      <c r="F267">
        <v>56</v>
      </c>
    </row>
    <row r="268" spans="1:6" x14ac:dyDescent="0.35">
      <c r="A268" t="s">
        <v>20</v>
      </c>
      <c r="B268">
        <v>159</v>
      </c>
      <c r="E268" t="s">
        <v>14</v>
      </c>
      <c r="F268">
        <v>1</v>
      </c>
    </row>
    <row r="269" spans="1:6" x14ac:dyDescent="0.35">
      <c r="A269" t="s">
        <v>20</v>
      </c>
      <c r="B269">
        <v>381</v>
      </c>
      <c r="E269" t="s">
        <v>14</v>
      </c>
      <c r="F269">
        <v>83</v>
      </c>
    </row>
    <row r="270" spans="1:6" x14ac:dyDescent="0.35">
      <c r="A270" t="s">
        <v>20</v>
      </c>
      <c r="B270">
        <v>194</v>
      </c>
      <c r="E270" t="s">
        <v>14</v>
      </c>
      <c r="F270">
        <v>2025</v>
      </c>
    </row>
    <row r="271" spans="1:6" x14ac:dyDescent="0.35">
      <c r="A271" t="s">
        <v>20</v>
      </c>
      <c r="B271">
        <v>106</v>
      </c>
      <c r="E271" t="s">
        <v>14</v>
      </c>
      <c r="F271">
        <v>14</v>
      </c>
    </row>
    <row r="272" spans="1:6" x14ac:dyDescent="0.35">
      <c r="A272" t="s">
        <v>20</v>
      </c>
      <c r="B272">
        <v>142</v>
      </c>
      <c r="E272" t="s">
        <v>14</v>
      </c>
      <c r="F272">
        <v>656</v>
      </c>
    </row>
    <row r="273" spans="1:6" x14ac:dyDescent="0.35">
      <c r="A273" t="s">
        <v>20</v>
      </c>
      <c r="B273">
        <v>211</v>
      </c>
      <c r="E273" t="s">
        <v>14</v>
      </c>
      <c r="F273">
        <v>1596</v>
      </c>
    </row>
    <row r="274" spans="1:6" x14ac:dyDescent="0.35">
      <c r="A274" t="s">
        <v>20</v>
      </c>
      <c r="B274">
        <v>2756</v>
      </c>
      <c r="E274" t="s">
        <v>14</v>
      </c>
      <c r="F274">
        <v>10</v>
      </c>
    </row>
    <row r="275" spans="1:6" x14ac:dyDescent="0.35">
      <c r="A275" t="s">
        <v>20</v>
      </c>
      <c r="B275">
        <v>173</v>
      </c>
      <c r="E275" t="s">
        <v>14</v>
      </c>
      <c r="F275">
        <v>1121</v>
      </c>
    </row>
    <row r="276" spans="1:6" x14ac:dyDescent="0.35">
      <c r="A276" t="s">
        <v>20</v>
      </c>
      <c r="B276">
        <v>87</v>
      </c>
      <c r="E276" t="s">
        <v>14</v>
      </c>
      <c r="F276">
        <v>15</v>
      </c>
    </row>
    <row r="277" spans="1:6" x14ac:dyDescent="0.35">
      <c r="A277" t="s">
        <v>20</v>
      </c>
      <c r="B277">
        <v>1572</v>
      </c>
      <c r="E277" t="s">
        <v>14</v>
      </c>
      <c r="F277">
        <v>191</v>
      </c>
    </row>
    <row r="278" spans="1:6" x14ac:dyDescent="0.35">
      <c r="A278" t="s">
        <v>20</v>
      </c>
      <c r="B278">
        <v>2346</v>
      </c>
      <c r="E278" t="s">
        <v>14</v>
      </c>
      <c r="F278">
        <v>16</v>
      </c>
    </row>
    <row r="279" spans="1:6" x14ac:dyDescent="0.35">
      <c r="A279" t="s">
        <v>20</v>
      </c>
      <c r="B279">
        <v>115</v>
      </c>
      <c r="E279" t="s">
        <v>14</v>
      </c>
      <c r="F279">
        <v>17</v>
      </c>
    </row>
    <row r="280" spans="1:6" x14ac:dyDescent="0.35">
      <c r="A280" t="s">
        <v>20</v>
      </c>
      <c r="B280">
        <v>85</v>
      </c>
      <c r="E280" t="s">
        <v>14</v>
      </c>
      <c r="F280">
        <v>34</v>
      </c>
    </row>
    <row r="281" spans="1:6" x14ac:dyDescent="0.35">
      <c r="A281" t="s">
        <v>20</v>
      </c>
      <c r="B281">
        <v>144</v>
      </c>
      <c r="E281" t="s">
        <v>14</v>
      </c>
      <c r="F281">
        <v>1</v>
      </c>
    </row>
    <row r="282" spans="1:6" x14ac:dyDescent="0.35">
      <c r="A282" t="s">
        <v>20</v>
      </c>
      <c r="B282">
        <v>2443</v>
      </c>
      <c r="E282" t="s">
        <v>14</v>
      </c>
      <c r="F282">
        <v>1274</v>
      </c>
    </row>
    <row r="283" spans="1:6" x14ac:dyDescent="0.35">
      <c r="A283" t="s">
        <v>20</v>
      </c>
      <c r="B283">
        <v>64</v>
      </c>
      <c r="E283" t="s">
        <v>14</v>
      </c>
      <c r="F283">
        <v>210</v>
      </c>
    </row>
    <row r="284" spans="1:6" x14ac:dyDescent="0.35">
      <c r="A284" t="s">
        <v>20</v>
      </c>
      <c r="B284">
        <v>268</v>
      </c>
      <c r="E284" t="s">
        <v>14</v>
      </c>
      <c r="F284">
        <v>248</v>
      </c>
    </row>
    <row r="285" spans="1:6" x14ac:dyDescent="0.35">
      <c r="A285" t="s">
        <v>20</v>
      </c>
      <c r="B285">
        <v>195</v>
      </c>
      <c r="E285" t="s">
        <v>14</v>
      </c>
      <c r="F285">
        <v>513</v>
      </c>
    </row>
    <row r="286" spans="1:6" x14ac:dyDescent="0.35">
      <c r="A286" t="s">
        <v>20</v>
      </c>
      <c r="B286">
        <v>186</v>
      </c>
      <c r="E286" t="s">
        <v>14</v>
      </c>
      <c r="F286">
        <v>3410</v>
      </c>
    </row>
    <row r="287" spans="1:6" x14ac:dyDescent="0.35">
      <c r="A287" t="s">
        <v>20</v>
      </c>
      <c r="B287">
        <v>460</v>
      </c>
      <c r="E287" t="s">
        <v>14</v>
      </c>
      <c r="F287">
        <v>10</v>
      </c>
    </row>
    <row r="288" spans="1:6" x14ac:dyDescent="0.35">
      <c r="A288" t="s">
        <v>20</v>
      </c>
      <c r="B288">
        <v>2528</v>
      </c>
      <c r="E288" t="s">
        <v>14</v>
      </c>
      <c r="F288">
        <v>2201</v>
      </c>
    </row>
    <row r="289" spans="1:6" x14ac:dyDescent="0.35">
      <c r="A289" t="s">
        <v>20</v>
      </c>
      <c r="B289">
        <v>3657</v>
      </c>
      <c r="E289" t="s">
        <v>14</v>
      </c>
      <c r="F289">
        <v>676</v>
      </c>
    </row>
    <row r="290" spans="1:6" x14ac:dyDescent="0.35">
      <c r="A290" t="s">
        <v>20</v>
      </c>
      <c r="B290">
        <v>131</v>
      </c>
      <c r="E290" t="s">
        <v>14</v>
      </c>
      <c r="F290">
        <v>831</v>
      </c>
    </row>
    <row r="291" spans="1:6" x14ac:dyDescent="0.35">
      <c r="A291" t="s">
        <v>20</v>
      </c>
      <c r="B291">
        <v>239</v>
      </c>
      <c r="E291" t="s">
        <v>14</v>
      </c>
      <c r="F291">
        <v>859</v>
      </c>
    </row>
    <row r="292" spans="1:6" x14ac:dyDescent="0.35">
      <c r="A292" t="s">
        <v>20</v>
      </c>
      <c r="B292">
        <v>78</v>
      </c>
      <c r="E292" t="s">
        <v>14</v>
      </c>
      <c r="F292">
        <v>45</v>
      </c>
    </row>
    <row r="293" spans="1:6" x14ac:dyDescent="0.35">
      <c r="A293" t="s">
        <v>20</v>
      </c>
      <c r="B293">
        <v>1773</v>
      </c>
      <c r="E293" t="s">
        <v>14</v>
      </c>
      <c r="F293">
        <v>6</v>
      </c>
    </row>
    <row r="294" spans="1:6" x14ac:dyDescent="0.35">
      <c r="A294" t="s">
        <v>20</v>
      </c>
      <c r="B294">
        <v>32</v>
      </c>
      <c r="E294" t="s">
        <v>14</v>
      </c>
      <c r="F294">
        <v>7</v>
      </c>
    </row>
    <row r="295" spans="1:6" x14ac:dyDescent="0.35">
      <c r="A295" t="s">
        <v>20</v>
      </c>
      <c r="B295">
        <v>369</v>
      </c>
      <c r="E295" t="s">
        <v>14</v>
      </c>
      <c r="F295">
        <v>31</v>
      </c>
    </row>
    <row r="296" spans="1:6" x14ac:dyDescent="0.35">
      <c r="A296" t="s">
        <v>20</v>
      </c>
      <c r="B296">
        <v>89</v>
      </c>
      <c r="E296" t="s">
        <v>14</v>
      </c>
      <c r="F296">
        <v>78</v>
      </c>
    </row>
    <row r="297" spans="1:6" x14ac:dyDescent="0.35">
      <c r="A297" t="s">
        <v>20</v>
      </c>
      <c r="B297">
        <v>147</v>
      </c>
      <c r="E297" t="s">
        <v>14</v>
      </c>
      <c r="F297">
        <v>1225</v>
      </c>
    </row>
    <row r="298" spans="1:6" x14ac:dyDescent="0.35">
      <c r="A298" t="s">
        <v>20</v>
      </c>
      <c r="B298">
        <v>126</v>
      </c>
      <c r="E298" t="s">
        <v>14</v>
      </c>
      <c r="F298">
        <v>1</v>
      </c>
    </row>
    <row r="299" spans="1:6" x14ac:dyDescent="0.35">
      <c r="A299" t="s">
        <v>20</v>
      </c>
      <c r="B299">
        <v>2218</v>
      </c>
      <c r="E299" t="s">
        <v>14</v>
      </c>
      <c r="F299">
        <v>67</v>
      </c>
    </row>
    <row r="300" spans="1:6" x14ac:dyDescent="0.35">
      <c r="A300" t="s">
        <v>20</v>
      </c>
      <c r="B300">
        <v>202</v>
      </c>
      <c r="E300" t="s">
        <v>14</v>
      </c>
      <c r="F300">
        <v>19</v>
      </c>
    </row>
    <row r="301" spans="1:6" x14ac:dyDescent="0.35">
      <c r="A301" t="s">
        <v>20</v>
      </c>
      <c r="B301">
        <v>140</v>
      </c>
      <c r="E301" t="s">
        <v>14</v>
      </c>
      <c r="F301">
        <v>2108</v>
      </c>
    </row>
    <row r="302" spans="1:6" x14ac:dyDescent="0.35">
      <c r="A302" t="s">
        <v>20</v>
      </c>
      <c r="B302">
        <v>1052</v>
      </c>
      <c r="E302" t="s">
        <v>14</v>
      </c>
      <c r="F302">
        <v>679</v>
      </c>
    </row>
    <row r="303" spans="1:6" x14ac:dyDescent="0.35">
      <c r="A303" t="s">
        <v>20</v>
      </c>
      <c r="B303">
        <v>247</v>
      </c>
      <c r="E303" t="s">
        <v>14</v>
      </c>
      <c r="F303">
        <v>36</v>
      </c>
    </row>
    <row r="304" spans="1:6" x14ac:dyDescent="0.35">
      <c r="A304" t="s">
        <v>20</v>
      </c>
      <c r="B304">
        <v>84</v>
      </c>
      <c r="E304" t="s">
        <v>14</v>
      </c>
      <c r="F304">
        <v>47</v>
      </c>
    </row>
    <row r="305" spans="1:6" x14ac:dyDescent="0.35">
      <c r="A305" t="s">
        <v>20</v>
      </c>
      <c r="B305">
        <v>88</v>
      </c>
      <c r="E305" t="s">
        <v>14</v>
      </c>
      <c r="F305">
        <v>70</v>
      </c>
    </row>
    <row r="306" spans="1:6" x14ac:dyDescent="0.35">
      <c r="A306" t="s">
        <v>20</v>
      </c>
      <c r="B306">
        <v>156</v>
      </c>
      <c r="E306" t="s">
        <v>14</v>
      </c>
      <c r="F306">
        <v>154</v>
      </c>
    </row>
    <row r="307" spans="1:6" x14ac:dyDescent="0.35">
      <c r="A307" t="s">
        <v>20</v>
      </c>
      <c r="B307">
        <v>2985</v>
      </c>
      <c r="E307" t="s">
        <v>14</v>
      </c>
      <c r="F307">
        <v>22</v>
      </c>
    </row>
    <row r="308" spans="1:6" x14ac:dyDescent="0.35">
      <c r="A308" t="s">
        <v>20</v>
      </c>
      <c r="B308">
        <v>762</v>
      </c>
      <c r="E308" t="s">
        <v>14</v>
      </c>
      <c r="F308">
        <v>1758</v>
      </c>
    </row>
    <row r="309" spans="1:6" x14ac:dyDescent="0.35">
      <c r="A309" t="s">
        <v>20</v>
      </c>
      <c r="B309">
        <v>554</v>
      </c>
      <c r="E309" t="s">
        <v>14</v>
      </c>
      <c r="F309">
        <v>94</v>
      </c>
    </row>
    <row r="310" spans="1:6" x14ac:dyDescent="0.35">
      <c r="A310" t="s">
        <v>20</v>
      </c>
      <c r="B310">
        <v>135</v>
      </c>
      <c r="E310" t="s">
        <v>14</v>
      </c>
      <c r="F310">
        <v>33</v>
      </c>
    </row>
    <row r="311" spans="1:6" x14ac:dyDescent="0.35">
      <c r="A311" t="s">
        <v>20</v>
      </c>
      <c r="B311">
        <v>122</v>
      </c>
      <c r="E311" t="s">
        <v>14</v>
      </c>
      <c r="F311">
        <v>1</v>
      </c>
    </row>
    <row r="312" spans="1:6" x14ac:dyDescent="0.35">
      <c r="A312" t="s">
        <v>20</v>
      </c>
      <c r="B312">
        <v>221</v>
      </c>
      <c r="E312" t="s">
        <v>14</v>
      </c>
      <c r="F312">
        <v>31</v>
      </c>
    </row>
    <row r="313" spans="1:6" x14ac:dyDescent="0.35">
      <c r="A313" t="s">
        <v>20</v>
      </c>
      <c r="B313">
        <v>126</v>
      </c>
      <c r="E313" t="s">
        <v>14</v>
      </c>
      <c r="F313">
        <v>35</v>
      </c>
    </row>
    <row r="314" spans="1:6" x14ac:dyDescent="0.35">
      <c r="A314" t="s">
        <v>20</v>
      </c>
      <c r="B314">
        <v>1022</v>
      </c>
      <c r="E314" t="s">
        <v>14</v>
      </c>
      <c r="F314">
        <v>63</v>
      </c>
    </row>
    <row r="315" spans="1:6" x14ac:dyDescent="0.35">
      <c r="A315" t="s">
        <v>20</v>
      </c>
      <c r="B315">
        <v>3177</v>
      </c>
      <c r="E315" t="s">
        <v>14</v>
      </c>
      <c r="F315">
        <v>526</v>
      </c>
    </row>
    <row r="316" spans="1:6" x14ac:dyDescent="0.35">
      <c r="A316" t="s">
        <v>20</v>
      </c>
      <c r="B316">
        <v>198</v>
      </c>
      <c r="E316" t="s">
        <v>14</v>
      </c>
      <c r="F316">
        <v>121</v>
      </c>
    </row>
    <row r="317" spans="1:6" x14ac:dyDescent="0.35">
      <c r="A317" t="s">
        <v>20</v>
      </c>
      <c r="B317">
        <v>85</v>
      </c>
      <c r="E317" t="s">
        <v>14</v>
      </c>
      <c r="F317">
        <v>67</v>
      </c>
    </row>
    <row r="318" spans="1:6" x14ac:dyDescent="0.35">
      <c r="A318" t="s">
        <v>20</v>
      </c>
      <c r="B318">
        <v>3596</v>
      </c>
      <c r="E318" t="s">
        <v>14</v>
      </c>
      <c r="F318">
        <v>57</v>
      </c>
    </row>
    <row r="319" spans="1:6" x14ac:dyDescent="0.35">
      <c r="A319" t="s">
        <v>20</v>
      </c>
      <c r="B319">
        <v>244</v>
      </c>
      <c r="E319" t="s">
        <v>14</v>
      </c>
      <c r="F319">
        <v>1229</v>
      </c>
    </row>
    <row r="320" spans="1:6" x14ac:dyDescent="0.35">
      <c r="A320" t="s">
        <v>20</v>
      </c>
      <c r="B320">
        <v>5180</v>
      </c>
      <c r="E320" t="s">
        <v>14</v>
      </c>
      <c r="F320">
        <v>12</v>
      </c>
    </row>
    <row r="321" spans="1:6" x14ac:dyDescent="0.35">
      <c r="A321" t="s">
        <v>20</v>
      </c>
      <c r="B321">
        <v>589</v>
      </c>
      <c r="E321" t="s">
        <v>14</v>
      </c>
      <c r="F321">
        <v>452</v>
      </c>
    </row>
    <row r="322" spans="1:6" x14ac:dyDescent="0.35">
      <c r="A322" t="s">
        <v>20</v>
      </c>
      <c r="B322">
        <v>2725</v>
      </c>
      <c r="E322" t="s">
        <v>14</v>
      </c>
      <c r="F322">
        <v>1886</v>
      </c>
    </row>
    <row r="323" spans="1:6" x14ac:dyDescent="0.35">
      <c r="A323" t="s">
        <v>20</v>
      </c>
      <c r="B323">
        <v>300</v>
      </c>
      <c r="E323" t="s">
        <v>14</v>
      </c>
      <c r="F323">
        <v>1825</v>
      </c>
    </row>
    <row r="324" spans="1:6" x14ac:dyDescent="0.35">
      <c r="A324" t="s">
        <v>20</v>
      </c>
      <c r="B324">
        <v>144</v>
      </c>
      <c r="E324" t="s">
        <v>14</v>
      </c>
      <c r="F324">
        <v>31</v>
      </c>
    </row>
    <row r="325" spans="1:6" x14ac:dyDescent="0.35">
      <c r="A325" t="s">
        <v>20</v>
      </c>
      <c r="B325">
        <v>87</v>
      </c>
      <c r="E325" t="s">
        <v>14</v>
      </c>
      <c r="F325">
        <v>107</v>
      </c>
    </row>
    <row r="326" spans="1:6" x14ac:dyDescent="0.35">
      <c r="A326" t="s">
        <v>20</v>
      </c>
      <c r="B326">
        <v>3116</v>
      </c>
      <c r="E326" t="s">
        <v>14</v>
      </c>
      <c r="F326">
        <v>27</v>
      </c>
    </row>
    <row r="327" spans="1:6" x14ac:dyDescent="0.35">
      <c r="A327" t="s">
        <v>20</v>
      </c>
      <c r="B327">
        <v>909</v>
      </c>
      <c r="E327" t="s">
        <v>14</v>
      </c>
      <c r="F327">
        <v>1221</v>
      </c>
    </row>
    <row r="328" spans="1:6" x14ac:dyDescent="0.35">
      <c r="A328" t="s">
        <v>20</v>
      </c>
      <c r="B328">
        <v>1613</v>
      </c>
      <c r="E328" t="s">
        <v>14</v>
      </c>
      <c r="F328">
        <v>1</v>
      </c>
    </row>
    <row r="329" spans="1:6" x14ac:dyDescent="0.35">
      <c r="A329" t="s">
        <v>20</v>
      </c>
      <c r="B329">
        <v>136</v>
      </c>
      <c r="E329" t="s">
        <v>14</v>
      </c>
      <c r="F329">
        <v>16</v>
      </c>
    </row>
    <row r="330" spans="1:6" x14ac:dyDescent="0.35">
      <c r="A330" t="s">
        <v>20</v>
      </c>
      <c r="B330">
        <v>130</v>
      </c>
      <c r="E330" t="s">
        <v>14</v>
      </c>
      <c r="F330">
        <v>41</v>
      </c>
    </row>
    <row r="331" spans="1:6" x14ac:dyDescent="0.35">
      <c r="A331" t="s">
        <v>20</v>
      </c>
      <c r="B331">
        <v>102</v>
      </c>
      <c r="E331" t="s">
        <v>14</v>
      </c>
      <c r="F331">
        <v>523</v>
      </c>
    </row>
    <row r="332" spans="1:6" x14ac:dyDescent="0.35">
      <c r="A332" t="s">
        <v>20</v>
      </c>
      <c r="B332">
        <v>4006</v>
      </c>
      <c r="E332" t="s">
        <v>14</v>
      </c>
      <c r="F332">
        <v>141</v>
      </c>
    </row>
    <row r="333" spans="1:6" x14ac:dyDescent="0.35">
      <c r="A333" t="s">
        <v>20</v>
      </c>
      <c r="B333">
        <v>1629</v>
      </c>
      <c r="E333" t="s">
        <v>14</v>
      </c>
      <c r="F333">
        <v>52</v>
      </c>
    </row>
    <row r="334" spans="1:6" x14ac:dyDescent="0.35">
      <c r="A334" t="s">
        <v>20</v>
      </c>
      <c r="B334">
        <v>2188</v>
      </c>
      <c r="E334" t="s">
        <v>14</v>
      </c>
      <c r="F334">
        <v>225</v>
      </c>
    </row>
    <row r="335" spans="1:6" x14ac:dyDescent="0.35">
      <c r="A335" t="s">
        <v>20</v>
      </c>
      <c r="B335">
        <v>2409</v>
      </c>
      <c r="E335" t="s">
        <v>14</v>
      </c>
      <c r="F335">
        <v>38</v>
      </c>
    </row>
    <row r="336" spans="1:6" x14ac:dyDescent="0.35">
      <c r="A336" t="s">
        <v>20</v>
      </c>
      <c r="B336">
        <v>194</v>
      </c>
      <c r="E336" t="s">
        <v>14</v>
      </c>
      <c r="F336">
        <v>15</v>
      </c>
    </row>
    <row r="337" spans="1:6" x14ac:dyDescent="0.35">
      <c r="A337" t="s">
        <v>20</v>
      </c>
      <c r="B337">
        <v>1140</v>
      </c>
      <c r="E337" t="s">
        <v>14</v>
      </c>
      <c r="F337">
        <v>37</v>
      </c>
    </row>
    <row r="338" spans="1:6" x14ac:dyDescent="0.35">
      <c r="A338" t="s">
        <v>20</v>
      </c>
      <c r="B338">
        <v>102</v>
      </c>
      <c r="E338" t="s">
        <v>14</v>
      </c>
      <c r="F338">
        <v>112</v>
      </c>
    </row>
    <row r="339" spans="1:6" x14ac:dyDescent="0.35">
      <c r="A339" t="s">
        <v>20</v>
      </c>
      <c r="B339">
        <v>2857</v>
      </c>
      <c r="E339" t="s">
        <v>14</v>
      </c>
      <c r="F339">
        <v>21</v>
      </c>
    </row>
    <row r="340" spans="1:6" x14ac:dyDescent="0.35">
      <c r="A340" t="s">
        <v>20</v>
      </c>
      <c r="B340">
        <v>107</v>
      </c>
      <c r="E340" t="s">
        <v>14</v>
      </c>
      <c r="F340">
        <v>67</v>
      </c>
    </row>
    <row r="341" spans="1:6" x14ac:dyDescent="0.35">
      <c r="A341" t="s">
        <v>20</v>
      </c>
      <c r="B341">
        <v>160</v>
      </c>
      <c r="E341" t="s">
        <v>14</v>
      </c>
      <c r="F341">
        <v>78</v>
      </c>
    </row>
    <row r="342" spans="1:6" x14ac:dyDescent="0.35">
      <c r="A342" t="s">
        <v>20</v>
      </c>
      <c r="B342">
        <v>2230</v>
      </c>
      <c r="E342" t="s">
        <v>14</v>
      </c>
      <c r="F342">
        <v>67</v>
      </c>
    </row>
    <row r="343" spans="1:6" x14ac:dyDescent="0.35">
      <c r="A343" t="s">
        <v>20</v>
      </c>
      <c r="B343">
        <v>316</v>
      </c>
      <c r="E343" t="s">
        <v>14</v>
      </c>
      <c r="F343">
        <v>263</v>
      </c>
    </row>
    <row r="344" spans="1:6" x14ac:dyDescent="0.35">
      <c r="A344" t="s">
        <v>20</v>
      </c>
      <c r="B344">
        <v>117</v>
      </c>
      <c r="E344" t="s">
        <v>14</v>
      </c>
      <c r="F344">
        <v>1691</v>
      </c>
    </row>
    <row r="345" spans="1:6" x14ac:dyDescent="0.35">
      <c r="A345" t="s">
        <v>20</v>
      </c>
      <c r="B345">
        <v>6406</v>
      </c>
      <c r="E345" t="s">
        <v>14</v>
      </c>
      <c r="F345">
        <v>181</v>
      </c>
    </row>
    <row r="346" spans="1:6" x14ac:dyDescent="0.35">
      <c r="A346" t="s">
        <v>20</v>
      </c>
      <c r="B346">
        <v>192</v>
      </c>
      <c r="E346" t="s">
        <v>14</v>
      </c>
      <c r="F346">
        <v>13</v>
      </c>
    </row>
    <row r="347" spans="1:6" x14ac:dyDescent="0.35">
      <c r="A347" t="s">
        <v>20</v>
      </c>
      <c r="B347">
        <v>26</v>
      </c>
      <c r="E347" t="s">
        <v>14</v>
      </c>
      <c r="F347">
        <v>1</v>
      </c>
    </row>
    <row r="348" spans="1:6" x14ac:dyDescent="0.35">
      <c r="A348" t="s">
        <v>20</v>
      </c>
      <c r="B348">
        <v>723</v>
      </c>
      <c r="E348" t="s">
        <v>14</v>
      </c>
      <c r="F348">
        <v>21</v>
      </c>
    </row>
    <row r="349" spans="1:6" x14ac:dyDescent="0.35">
      <c r="A349" t="s">
        <v>20</v>
      </c>
      <c r="B349">
        <v>170</v>
      </c>
      <c r="E349" t="s">
        <v>14</v>
      </c>
      <c r="F349">
        <v>830</v>
      </c>
    </row>
    <row r="350" spans="1:6" x14ac:dyDescent="0.35">
      <c r="A350" t="s">
        <v>20</v>
      </c>
      <c r="B350">
        <v>238</v>
      </c>
      <c r="E350" t="s">
        <v>14</v>
      </c>
      <c r="F350">
        <v>130</v>
      </c>
    </row>
    <row r="351" spans="1:6" x14ac:dyDescent="0.35">
      <c r="A351" t="s">
        <v>20</v>
      </c>
      <c r="B351">
        <v>55</v>
      </c>
      <c r="E351" t="s">
        <v>14</v>
      </c>
      <c r="F351">
        <v>55</v>
      </c>
    </row>
    <row r="352" spans="1:6" x14ac:dyDescent="0.35">
      <c r="A352" t="s">
        <v>20</v>
      </c>
      <c r="B352">
        <v>128</v>
      </c>
      <c r="E352" t="s">
        <v>14</v>
      </c>
      <c r="F352">
        <v>114</v>
      </c>
    </row>
    <row r="353" spans="1:6" x14ac:dyDescent="0.35">
      <c r="A353" t="s">
        <v>20</v>
      </c>
      <c r="B353">
        <v>2144</v>
      </c>
      <c r="E353" t="s">
        <v>14</v>
      </c>
      <c r="F353">
        <v>594</v>
      </c>
    </row>
    <row r="354" spans="1:6" x14ac:dyDescent="0.35">
      <c r="A354" t="s">
        <v>20</v>
      </c>
      <c r="B354">
        <v>2693</v>
      </c>
      <c r="E354" t="s">
        <v>14</v>
      </c>
      <c r="F354">
        <v>24</v>
      </c>
    </row>
    <row r="355" spans="1:6" x14ac:dyDescent="0.35">
      <c r="A355" t="s">
        <v>20</v>
      </c>
      <c r="B355">
        <v>432</v>
      </c>
      <c r="E355" t="s">
        <v>14</v>
      </c>
      <c r="F355">
        <v>252</v>
      </c>
    </row>
    <row r="356" spans="1:6" x14ac:dyDescent="0.35">
      <c r="A356" t="s">
        <v>20</v>
      </c>
      <c r="B356">
        <v>189</v>
      </c>
      <c r="E356" t="s">
        <v>14</v>
      </c>
      <c r="F356">
        <v>67</v>
      </c>
    </row>
    <row r="357" spans="1:6" x14ac:dyDescent="0.35">
      <c r="A357" t="s">
        <v>20</v>
      </c>
      <c r="B357">
        <v>154</v>
      </c>
      <c r="E357" t="s">
        <v>14</v>
      </c>
      <c r="F357">
        <v>742</v>
      </c>
    </row>
    <row r="358" spans="1:6" x14ac:dyDescent="0.35">
      <c r="A358" t="s">
        <v>20</v>
      </c>
      <c r="B358">
        <v>96</v>
      </c>
      <c r="E358" t="s">
        <v>14</v>
      </c>
      <c r="F358">
        <v>75</v>
      </c>
    </row>
    <row r="359" spans="1:6" x14ac:dyDescent="0.35">
      <c r="A359" t="s">
        <v>20</v>
      </c>
      <c r="B359">
        <v>3063</v>
      </c>
      <c r="E359" t="s">
        <v>14</v>
      </c>
      <c r="F359">
        <v>4405</v>
      </c>
    </row>
    <row r="360" spans="1:6" x14ac:dyDescent="0.35">
      <c r="A360" t="s">
        <v>20</v>
      </c>
      <c r="B360">
        <v>2266</v>
      </c>
      <c r="E360" t="s">
        <v>14</v>
      </c>
      <c r="F360">
        <v>92</v>
      </c>
    </row>
    <row r="361" spans="1:6" x14ac:dyDescent="0.35">
      <c r="A361" t="s">
        <v>20</v>
      </c>
      <c r="B361">
        <v>194</v>
      </c>
      <c r="E361" t="s">
        <v>14</v>
      </c>
      <c r="F361">
        <v>64</v>
      </c>
    </row>
    <row r="362" spans="1:6" x14ac:dyDescent="0.35">
      <c r="A362" t="s">
        <v>20</v>
      </c>
      <c r="B362">
        <v>129</v>
      </c>
      <c r="E362" t="s">
        <v>14</v>
      </c>
      <c r="F362">
        <v>64</v>
      </c>
    </row>
    <row r="363" spans="1:6" x14ac:dyDescent="0.35">
      <c r="A363" t="s">
        <v>20</v>
      </c>
      <c r="B363">
        <v>375</v>
      </c>
      <c r="E363" t="s">
        <v>14</v>
      </c>
      <c r="F363">
        <v>842</v>
      </c>
    </row>
    <row r="364" spans="1:6" x14ac:dyDescent="0.35">
      <c r="A364" t="s">
        <v>20</v>
      </c>
      <c r="B364">
        <v>409</v>
      </c>
      <c r="E364" t="s">
        <v>14</v>
      </c>
      <c r="F364">
        <v>112</v>
      </c>
    </row>
    <row r="365" spans="1:6" x14ac:dyDescent="0.35">
      <c r="A365" t="s">
        <v>20</v>
      </c>
      <c r="B365">
        <v>234</v>
      </c>
      <c r="E365" t="s">
        <v>14</v>
      </c>
      <c r="F365">
        <v>374</v>
      </c>
    </row>
    <row r="366" spans="1:6" x14ac:dyDescent="0.35">
      <c r="A366" t="s">
        <v>20</v>
      </c>
      <c r="B366">
        <v>3016</v>
      </c>
    </row>
    <row r="367" spans="1:6" x14ac:dyDescent="0.35">
      <c r="A367" t="s">
        <v>20</v>
      </c>
      <c r="B367">
        <v>264</v>
      </c>
    </row>
    <row r="368" spans="1:6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E1:E1047940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D3A0-71C9-471F-A6D8-5112A19054F2}">
  <dimension ref="A2:F15"/>
  <sheetViews>
    <sheetView workbookViewId="0">
      <selection activeCell="J21" sqref="J21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2" spans="1:6" x14ac:dyDescent="0.35">
      <c r="A2" s="9" t="s">
        <v>6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0" t="s">
        <v>2064</v>
      </c>
      <c r="E9">
        <v>4</v>
      </c>
      <c r="F9">
        <v>4</v>
      </c>
    </row>
    <row r="10" spans="1:6" x14ac:dyDescent="0.3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F81B-2ACA-453A-81E5-98DF0DD7B2E1}">
  <dimension ref="A1:F30"/>
  <sheetViews>
    <sheetView workbookViewId="0">
      <selection activeCell="A4" activeCellId="1" sqref="A1:B2 A4:G31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2031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2065</v>
      </c>
      <c r="E7">
        <v>4</v>
      </c>
      <c r="F7">
        <v>4</v>
      </c>
    </row>
    <row r="8" spans="1:6" x14ac:dyDescent="0.3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2043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2056</v>
      </c>
      <c r="C20">
        <v>4</v>
      </c>
      <c r="E20">
        <v>4</v>
      </c>
      <c r="F20">
        <v>8</v>
      </c>
    </row>
    <row r="21" spans="1:6" x14ac:dyDescent="0.3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2063</v>
      </c>
      <c r="C22">
        <v>9</v>
      </c>
      <c r="E22">
        <v>5</v>
      </c>
      <c r="F22">
        <v>14</v>
      </c>
    </row>
    <row r="23" spans="1:6" x14ac:dyDescent="0.3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2059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2062</v>
      </c>
      <c r="E29">
        <v>3</v>
      </c>
      <c r="F29">
        <v>3</v>
      </c>
    </row>
    <row r="30" spans="1:6" x14ac:dyDescent="0.3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DateCreatedPivot</vt:lpstr>
      <vt:lpstr>Crowdfunding</vt:lpstr>
      <vt:lpstr>GoalG</vt:lpstr>
      <vt:lpstr>Statistical Analysis</vt:lpstr>
      <vt:lpstr>ParentStats</vt:lpstr>
      <vt:lpstr>SubCatStats</vt:lpstr>
      <vt:lpstr>Goal</vt:lpstr>
      <vt:lpstr>Outcome</vt:lpstr>
      <vt:lpstr>Percent_Funded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lclopez4 lclopez4</cp:lastModifiedBy>
  <dcterms:created xsi:type="dcterms:W3CDTF">2021-09-29T18:52:28Z</dcterms:created>
  <dcterms:modified xsi:type="dcterms:W3CDTF">2024-12-13T04:34:40Z</dcterms:modified>
</cp:coreProperties>
</file>