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liana/Desktop/GSB 519/Excel Sheets/"/>
    </mc:Choice>
  </mc:AlternateContent>
  <xr:revisionPtr revIDLastSave="0" documentId="13_ncr:1_{BE871031-E792-9F42-879F-21BF391C1CA8}" xr6:coauthVersionLast="47" xr6:coauthVersionMax="47" xr10:uidLastSave="{00000000-0000-0000-0000-000000000000}"/>
  <bookViews>
    <workbookView xWindow="820" yWindow="500" windowWidth="27980" windowHeight="16280" activeTab="1" xr2:uid="{2C17430E-99CC-4740-AF8E-FBA99B6CEF8E}"/>
  </bookViews>
  <sheets>
    <sheet name="ALL MSFT" sheetId="8" r:id="rId1"/>
    <sheet name="MSFT SMALL SAMPLES" sheetId="10" r:id="rId2"/>
    <sheet name="Two Sample" sheetId="12" r:id="rId3"/>
    <sheet name="Q. 6-8" sheetId="1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60" i="10" l="1"/>
  <c r="AB50" i="10"/>
  <c r="M69" i="10"/>
  <c r="E75" i="10"/>
  <c r="B68" i="10"/>
  <c r="AB62" i="10"/>
  <c r="AB61" i="10"/>
  <c r="Y61" i="10"/>
  <c r="B63" i="10"/>
  <c r="B62" i="10"/>
  <c r="B61" i="10"/>
  <c r="B52" i="10"/>
  <c r="B54" i="10"/>
  <c r="F12" i="11"/>
  <c r="F11" i="11"/>
  <c r="F10" i="11"/>
  <c r="B12" i="11"/>
  <c r="B11" i="11"/>
  <c r="B10" i="11"/>
  <c r="A8" i="11"/>
  <c r="B50" i="10"/>
  <c r="E8" i="11" l="1"/>
  <c r="C61" i="10"/>
  <c r="B60" i="10"/>
  <c r="U61" i="10"/>
  <c r="B51" i="10"/>
  <c r="B75" i="10" s="1"/>
  <c r="B76" i="10" s="1"/>
  <c r="B77" i="10" s="1"/>
  <c r="B67" i="10"/>
  <c r="C77" i="10"/>
  <c r="D77" i="10"/>
  <c r="E77" i="10"/>
  <c r="F77" i="10"/>
  <c r="G77" i="10"/>
  <c r="H77" i="10"/>
  <c r="I77" i="10"/>
  <c r="J77" i="10"/>
  <c r="K77" i="10"/>
  <c r="L77" i="10"/>
  <c r="M77" i="10"/>
  <c r="N77" i="10"/>
  <c r="O77" i="10"/>
  <c r="P77" i="10"/>
  <c r="Q77" i="10"/>
  <c r="R77" i="10"/>
  <c r="S77" i="10"/>
  <c r="T77" i="10"/>
  <c r="U77" i="10"/>
  <c r="V77" i="10"/>
  <c r="W77" i="10"/>
  <c r="X77" i="10"/>
  <c r="Y77" i="10"/>
  <c r="Z77" i="10"/>
  <c r="C76" i="10"/>
  <c r="D76" i="10"/>
  <c r="E76" i="10"/>
  <c r="F76" i="10"/>
  <c r="G76" i="10"/>
  <c r="H76" i="10"/>
  <c r="I76" i="10"/>
  <c r="J76" i="10"/>
  <c r="K76" i="10"/>
  <c r="L76" i="10"/>
  <c r="M76" i="10"/>
  <c r="N76" i="10"/>
  <c r="O76" i="10"/>
  <c r="P76" i="10"/>
  <c r="Q76" i="10"/>
  <c r="R76" i="10"/>
  <c r="S76" i="10"/>
  <c r="T76" i="10"/>
  <c r="U76" i="10"/>
  <c r="V76" i="10"/>
  <c r="W76" i="10"/>
  <c r="X76" i="10"/>
  <c r="Y76" i="10"/>
  <c r="Z76" i="10"/>
  <c r="C70" i="10"/>
  <c r="D70" i="10"/>
  <c r="E70" i="10"/>
  <c r="F70" i="10"/>
  <c r="G70" i="10"/>
  <c r="H70" i="10"/>
  <c r="I70" i="10"/>
  <c r="J70" i="10"/>
  <c r="K70" i="10"/>
  <c r="L70" i="10"/>
  <c r="M70" i="10"/>
  <c r="N70" i="10"/>
  <c r="O70" i="10"/>
  <c r="P70" i="10"/>
  <c r="Q70" i="10"/>
  <c r="R70" i="10"/>
  <c r="S70" i="10"/>
  <c r="T70" i="10"/>
  <c r="U70" i="10"/>
  <c r="V70" i="10"/>
  <c r="W70" i="10"/>
  <c r="X70" i="10"/>
  <c r="Y70" i="10"/>
  <c r="Z70" i="10"/>
  <c r="C69" i="10"/>
  <c r="D69" i="10"/>
  <c r="E69" i="10"/>
  <c r="F69" i="10"/>
  <c r="G69" i="10"/>
  <c r="H69" i="10"/>
  <c r="I69" i="10"/>
  <c r="J69" i="10"/>
  <c r="K69" i="10"/>
  <c r="L69" i="10"/>
  <c r="N69" i="10"/>
  <c r="O69" i="10"/>
  <c r="P69" i="10"/>
  <c r="Q69" i="10"/>
  <c r="R69" i="10"/>
  <c r="S69" i="10"/>
  <c r="T69" i="10"/>
  <c r="U69" i="10"/>
  <c r="V69" i="10"/>
  <c r="W69" i="10"/>
  <c r="X69" i="10"/>
  <c r="Y69" i="10"/>
  <c r="Z69" i="10"/>
  <c r="G61" i="10"/>
  <c r="C63" i="10"/>
  <c r="D63" i="10"/>
  <c r="E63" i="10"/>
  <c r="F63" i="10"/>
  <c r="G63" i="10"/>
  <c r="H63" i="10"/>
  <c r="I63" i="10"/>
  <c r="J63" i="10"/>
  <c r="K63" i="10"/>
  <c r="L63" i="10"/>
  <c r="M63" i="10"/>
  <c r="N63" i="10"/>
  <c r="O63" i="10"/>
  <c r="P63" i="10"/>
  <c r="Q63" i="10"/>
  <c r="R63" i="10"/>
  <c r="S63" i="10"/>
  <c r="T63" i="10"/>
  <c r="U63" i="10"/>
  <c r="V63" i="10"/>
  <c r="W63" i="10"/>
  <c r="X63" i="10"/>
  <c r="Y63" i="10"/>
  <c r="Z63" i="10"/>
  <c r="C62" i="10"/>
  <c r="D62" i="10"/>
  <c r="E62" i="10"/>
  <c r="F62" i="10"/>
  <c r="G62" i="10"/>
  <c r="H62" i="10"/>
  <c r="I62" i="10"/>
  <c r="J62" i="10"/>
  <c r="K62" i="10"/>
  <c r="L62" i="10"/>
  <c r="M62" i="10"/>
  <c r="N62" i="10"/>
  <c r="O62" i="10"/>
  <c r="P62" i="10"/>
  <c r="Q62" i="10"/>
  <c r="R62" i="10"/>
  <c r="S62" i="10"/>
  <c r="T62" i="10"/>
  <c r="U62" i="10"/>
  <c r="V62" i="10"/>
  <c r="W62" i="10"/>
  <c r="X62" i="10"/>
  <c r="Y62" i="10"/>
  <c r="Z62" i="10"/>
  <c r="G60" i="10"/>
  <c r="Z54" i="10"/>
  <c r="B69" i="10" l="1"/>
  <c r="B70" i="10" s="1"/>
  <c r="I75" i="10"/>
  <c r="C75" i="10"/>
  <c r="D75" i="10"/>
  <c r="F75" i="10"/>
  <c r="G75" i="10"/>
  <c r="H75" i="10"/>
  <c r="J75" i="10"/>
  <c r="K75" i="10"/>
  <c r="L75" i="10"/>
  <c r="M75" i="10"/>
  <c r="N75" i="10"/>
  <c r="O75" i="10"/>
  <c r="P75" i="10"/>
  <c r="Q75" i="10"/>
  <c r="R75" i="10"/>
  <c r="S75" i="10"/>
  <c r="T75" i="10"/>
  <c r="U75" i="10"/>
  <c r="V75" i="10"/>
  <c r="W75" i="10"/>
  <c r="X75" i="10"/>
  <c r="Y75" i="10"/>
  <c r="Z75" i="10"/>
  <c r="C74" i="10"/>
  <c r="D74" i="10"/>
  <c r="E74" i="10"/>
  <c r="F74" i="10"/>
  <c r="G74" i="10"/>
  <c r="H74" i="10"/>
  <c r="I74" i="10"/>
  <c r="J74" i="10"/>
  <c r="K74" i="10"/>
  <c r="L74" i="10"/>
  <c r="M74" i="10"/>
  <c r="N74" i="10"/>
  <c r="O74" i="10"/>
  <c r="P74" i="10"/>
  <c r="Q74" i="10"/>
  <c r="R74" i="10"/>
  <c r="S74" i="10"/>
  <c r="T74" i="10"/>
  <c r="U74" i="10"/>
  <c r="V74" i="10"/>
  <c r="W74" i="10"/>
  <c r="X74" i="10"/>
  <c r="Y74" i="10"/>
  <c r="Z74" i="10"/>
  <c r="B74" i="10"/>
  <c r="C68" i="10"/>
  <c r="D68" i="10"/>
  <c r="E68" i="10"/>
  <c r="F68" i="10"/>
  <c r="G68" i="10"/>
  <c r="H68" i="10"/>
  <c r="I68" i="10"/>
  <c r="J68" i="10"/>
  <c r="K68" i="10"/>
  <c r="L68" i="10"/>
  <c r="M68" i="10"/>
  <c r="N68" i="10"/>
  <c r="O68" i="10"/>
  <c r="P68" i="10"/>
  <c r="Q68" i="10"/>
  <c r="R68" i="10"/>
  <c r="S68" i="10"/>
  <c r="T68" i="10"/>
  <c r="U68" i="10"/>
  <c r="V68" i="10"/>
  <c r="W68" i="10"/>
  <c r="X68" i="10"/>
  <c r="Y68" i="10"/>
  <c r="Z68" i="10"/>
  <c r="C67" i="10"/>
  <c r="D67" i="10"/>
  <c r="E67" i="10"/>
  <c r="F67" i="10"/>
  <c r="G67" i="10"/>
  <c r="H67" i="10"/>
  <c r="I67" i="10"/>
  <c r="J67" i="10"/>
  <c r="K67" i="10"/>
  <c r="L67" i="10"/>
  <c r="M67" i="10"/>
  <c r="N67" i="10"/>
  <c r="O67" i="10"/>
  <c r="P67" i="10"/>
  <c r="Q67" i="10"/>
  <c r="R67" i="10"/>
  <c r="S67" i="10"/>
  <c r="T67" i="10"/>
  <c r="U67" i="10"/>
  <c r="V67" i="10"/>
  <c r="W67" i="10"/>
  <c r="X67" i="10"/>
  <c r="Y67" i="10"/>
  <c r="Z67" i="10"/>
  <c r="L61" i="10"/>
  <c r="D61" i="10"/>
  <c r="E61" i="10"/>
  <c r="F61" i="10"/>
  <c r="H61" i="10"/>
  <c r="I61" i="10"/>
  <c r="J61" i="10"/>
  <c r="K61" i="10"/>
  <c r="M61" i="10"/>
  <c r="N61" i="10"/>
  <c r="O61" i="10"/>
  <c r="P61" i="10"/>
  <c r="Q61" i="10"/>
  <c r="R61" i="10"/>
  <c r="S61" i="10"/>
  <c r="T61" i="10"/>
  <c r="V61" i="10"/>
  <c r="W61" i="10"/>
  <c r="X61" i="10"/>
  <c r="Z61" i="10"/>
  <c r="C60" i="10"/>
  <c r="D60" i="10"/>
  <c r="E60" i="10"/>
  <c r="F60" i="10"/>
  <c r="H60" i="10"/>
  <c r="I60" i="10"/>
  <c r="J60" i="10"/>
  <c r="K60" i="10"/>
  <c r="L60" i="10"/>
  <c r="M60" i="10"/>
  <c r="N60" i="10"/>
  <c r="O60" i="10"/>
  <c r="P60" i="10"/>
  <c r="Q60" i="10"/>
  <c r="R60" i="10"/>
  <c r="S60" i="10"/>
  <c r="T60" i="10"/>
  <c r="U60" i="10"/>
  <c r="V60" i="10"/>
  <c r="W60" i="10"/>
  <c r="X60" i="10"/>
  <c r="Y60" i="10"/>
  <c r="Z60" i="10"/>
  <c r="C57" i="10" l="1"/>
  <c r="D57" i="10"/>
  <c r="E57" i="10"/>
  <c r="F57" i="10"/>
  <c r="G57" i="10"/>
  <c r="H57" i="10"/>
  <c r="I57" i="10"/>
  <c r="J57" i="10"/>
  <c r="K57" i="10"/>
  <c r="L57" i="10"/>
  <c r="M57" i="10"/>
  <c r="N57" i="10"/>
  <c r="O57" i="10"/>
  <c r="P57" i="10"/>
  <c r="Q57" i="10"/>
  <c r="R57" i="10"/>
  <c r="S57" i="10"/>
  <c r="T57" i="10"/>
  <c r="U57" i="10"/>
  <c r="V57" i="10"/>
  <c r="W57" i="10"/>
  <c r="X57" i="10"/>
  <c r="Y57" i="10"/>
  <c r="Z57" i="10"/>
  <c r="B57" i="10"/>
  <c r="E54" i="10" l="1"/>
  <c r="F54" i="10"/>
  <c r="F55" i="10" s="1"/>
  <c r="M54" i="10"/>
  <c r="N54" i="10"/>
  <c r="N55" i="10" s="1"/>
  <c r="U54" i="10"/>
  <c r="V54" i="10"/>
  <c r="V55" i="10" s="1"/>
  <c r="E52" i="10"/>
  <c r="M52" i="10"/>
  <c r="U52" i="10"/>
  <c r="C51" i="10"/>
  <c r="C54" i="10" s="1"/>
  <c r="D51" i="10"/>
  <c r="D52" i="10" s="1"/>
  <c r="E51" i="10"/>
  <c r="F51" i="10"/>
  <c r="F52" i="10" s="1"/>
  <c r="G51" i="10"/>
  <c r="G54" i="10" s="1"/>
  <c r="H51" i="10"/>
  <c r="H54" i="10" s="1"/>
  <c r="H56" i="10" s="1"/>
  <c r="I51" i="10"/>
  <c r="I54" i="10" s="1"/>
  <c r="J51" i="10"/>
  <c r="J54" i="10" s="1"/>
  <c r="K51" i="10"/>
  <c r="K54" i="10" s="1"/>
  <c r="L51" i="10"/>
  <c r="L52" i="10" s="1"/>
  <c r="M51" i="10"/>
  <c r="N51" i="10"/>
  <c r="N52" i="10" s="1"/>
  <c r="O51" i="10"/>
  <c r="O54" i="10" s="1"/>
  <c r="P51" i="10"/>
  <c r="P54" i="10" s="1"/>
  <c r="P56" i="10" s="1"/>
  <c r="Q51" i="10"/>
  <c r="Q54" i="10" s="1"/>
  <c r="R51" i="10"/>
  <c r="R54" i="10" s="1"/>
  <c r="S51" i="10"/>
  <c r="S54" i="10" s="1"/>
  <c r="T51" i="10"/>
  <c r="T52" i="10" s="1"/>
  <c r="U51" i="10"/>
  <c r="V51" i="10"/>
  <c r="V52" i="10" s="1"/>
  <c r="W51" i="10"/>
  <c r="W54" i="10" s="1"/>
  <c r="X51" i="10"/>
  <c r="X54" i="10" s="1"/>
  <c r="X56" i="10" s="1"/>
  <c r="Y51" i="10"/>
  <c r="Y54" i="10" s="1"/>
  <c r="Z51" i="10"/>
  <c r="D50" i="10"/>
  <c r="C50" i="10"/>
  <c r="E50" i="10"/>
  <c r="E56" i="10" s="1"/>
  <c r="F50" i="10"/>
  <c r="F56" i="10" s="1"/>
  <c r="G50" i="10"/>
  <c r="H50" i="10"/>
  <c r="I50" i="10"/>
  <c r="I56" i="10" s="1"/>
  <c r="J50" i="10"/>
  <c r="J56" i="10" s="1"/>
  <c r="K50" i="10"/>
  <c r="L50" i="10"/>
  <c r="M50" i="10"/>
  <c r="M56" i="10" s="1"/>
  <c r="N50" i="10"/>
  <c r="N56" i="10" s="1"/>
  <c r="O50" i="10"/>
  <c r="P50" i="10"/>
  <c r="Q50" i="10"/>
  <c r="Q56" i="10" s="1"/>
  <c r="R50" i="10"/>
  <c r="R56" i="10" s="1"/>
  <c r="S50" i="10"/>
  <c r="T50" i="10"/>
  <c r="U50" i="10"/>
  <c r="U56" i="10" s="1"/>
  <c r="V50" i="10"/>
  <c r="V56" i="10" s="1"/>
  <c r="W50" i="10"/>
  <c r="X50" i="10"/>
  <c r="Y50" i="10"/>
  <c r="Y56" i="10" s="1"/>
  <c r="Z50" i="10"/>
  <c r="Z56" i="10" s="1"/>
  <c r="D49" i="10"/>
  <c r="C49" i="10"/>
  <c r="E49" i="10"/>
  <c r="F49" i="10"/>
  <c r="G49" i="10"/>
  <c r="H49" i="10"/>
  <c r="I49" i="10"/>
  <c r="J49" i="10"/>
  <c r="K49" i="10"/>
  <c r="L49" i="10"/>
  <c r="M49" i="10"/>
  <c r="N49" i="10"/>
  <c r="O49" i="10"/>
  <c r="P49" i="10"/>
  <c r="Q49" i="10"/>
  <c r="R49" i="10"/>
  <c r="S49" i="10"/>
  <c r="T49" i="10"/>
  <c r="U49" i="10"/>
  <c r="V49" i="10"/>
  <c r="W49" i="10"/>
  <c r="X49" i="10"/>
  <c r="Y49" i="10"/>
  <c r="Z49" i="10"/>
  <c r="B49" i="10"/>
  <c r="W55" i="10" l="1"/>
  <c r="W56" i="10"/>
  <c r="O55" i="10"/>
  <c r="O56" i="10"/>
  <c r="T56" i="10"/>
  <c r="C56" i="10"/>
  <c r="G55" i="10"/>
  <c r="G56" i="10"/>
  <c r="S56" i="10"/>
  <c r="K56" i="10"/>
  <c r="X55" i="10"/>
  <c r="P55" i="10"/>
  <c r="H55" i="10"/>
  <c r="S52" i="10"/>
  <c r="K52" i="10"/>
  <c r="C52" i="10"/>
  <c r="T54" i="10"/>
  <c r="L54" i="10"/>
  <c r="L56" i="10" s="1"/>
  <c r="D54" i="10"/>
  <c r="D56" i="10" s="1"/>
  <c r="U55" i="10"/>
  <c r="M55" i="10"/>
  <c r="E55" i="10"/>
  <c r="Z52" i="10"/>
  <c r="R52" i="10"/>
  <c r="J52" i="10"/>
  <c r="T55" i="10"/>
  <c r="Y52" i="10"/>
  <c r="Q52" i="10"/>
  <c r="I52" i="10"/>
  <c r="B55" i="10"/>
  <c r="S55" i="10"/>
  <c r="K55" i="10"/>
  <c r="C55" i="10"/>
  <c r="X52" i="10"/>
  <c r="P52" i="10"/>
  <c r="H52" i="10"/>
  <c r="Z55" i="10"/>
  <c r="R55" i="10"/>
  <c r="J55" i="10"/>
  <c r="B56" i="10"/>
  <c r="W52" i="10"/>
  <c r="O52" i="10"/>
  <c r="G52" i="10"/>
  <c r="Y55" i="10"/>
  <c r="Q55" i="10"/>
  <c r="I55" i="10"/>
  <c r="I6" i="8"/>
  <c r="I5" i="8"/>
  <c r="E461" i="8"/>
  <c r="E462" i="8"/>
  <c r="E463" i="8"/>
  <c r="E464" i="8"/>
  <c r="E465" i="8"/>
  <c r="D55" i="10" l="1"/>
  <c r="L55" i="10"/>
  <c r="E457" i="8"/>
  <c r="E458" i="8"/>
  <c r="E459" i="8"/>
  <c r="E460" i="8"/>
  <c r="E4" i="8" l="1"/>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3" i="8"/>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09">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bk>
      <extLst>
        <ext uri="{3e2802c4-a4d2-4d8b-9148-e3be6c30e623}">
          <xlrd:rvb i="73"/>
        </ext>
      </extLst>
    </bk>
    <bk>
      <extLst>
        <ext uri="{3e2802c4-a4d2-4d8b-9148-e3be6c30e623}">
          <xlrd:rvb i="74"/>
        </ext>
      </extLst>
    </bk>
    <bk>
      <extLst>
        <ext uri="{3e2802c4-a4d2-4d8b-9148-e3be6c30e623}">
          <xlrd:rvb i="75"/>
        </ext>
      </extLst>
    </bk>
    <bk>
      <extLst>
        <ext uri="{3e2802c4-a4d2-4d8b-9148-e3be6c30e623}">
          <xlrd:rvb i="76"/>
        </ext>
      </extLst>
    </bk>
    <bk>
      <extLst>
        <ext uri="{3e2802c4-a4d2-4d8b-9148-e3be6c30e623}">
          <xlrd:rvb i="77"/>
        </ext>
      </extLst>
    </bk>
    <bk>
      <extLst>
        <ext uri="{3e2802c4-a4d2-4d8b-9148-e3be6c30e623}">
          <xlrd:rvb i="78"/>
        </ext>
      </extLst>
    </bk>
    <bk>
      <extLst>
        <ext uri="{3e2802c4-a4d2-4d8b-9148-e3be6c30e623}">
          <xlrd:rvb i="79"/>
        </ext>
      </extLst>
    </bk>
    <bk>
      <extLst>
        <ext uri="{3e2802c4-a4d2-4d8b-9148-e3be6c30e623}">
          <xlrd:rvb i="80"/>
        </ext>
      </extLst>
    </bk>
    <bk>
      <extLst>
        <ext uri="{3e2802c4-a4d2-4d8b-9148-e3be6c30e623}">
          <xlrd:rvb i="81"/>
        </ext>
      </extLst>
    </bk>
    <bk>
      <extLst>
        <ext uri="{3e2802c4-a4d2-4d8b-9148-e3be6c30e623}">
          <xlrd:rvb i="82"/>
        </ext>
      </extLst>
    </bk>
    <bk>
      <extLst>
        <ext uri="{3e2802c4-a4d2-4d8b-9148-e3be6c30e623}">
          <xlrd:rvb i="83"/>
        </ext>
      </extLst>
    </bk>
    <bk>
      <extLst>
        <ext uri="{3e2802c4-a4d2-4d8b-9148-e3be6c30e623}">
          <xlrd:rvb i="84"/>
        </ext>
      </extLst>
    </bk>
    <bk>
      <extLst>
        <ext uri="{3e2802c4-a4d2-4d8b-9148-e3be6c30e623}">
          <xlrd:rvb i="85"/>
        </ext>
      </extLst>
    </bk>
    <bk>
      <extLst>
        <ext uri="{3e2802c4-a4d2-4d8b-9148-e3be6c30e623}">
          <xlrd:rvb i="86"/>
        </ext>
      </extLst>
    </bk>
    <bk>
      <extLst>
        <ext uri="{3e2802c4-a4d2-4d8b-9148-e3be6c30e623}">
          <xlrd:rvb i="87"/>
        </ext>
      </extLst>
    </bk>
    <bk>
      <extLst>
        <ext uri="{3e2802c4-a4d2-4d8b-9148-e3be6c30e623}">
          <xlrd:rvb i="88"/>
        </ext>
      </extLst>
    </bk>
    <bk>
      <extLst>
        <ext uri="{3e2802c4-a4d2-4d8b-9148-e3be6c30e623}">
          <xlrd:rvb i="89"/>
        </ext>
      </extLst>
    </bk>
    <bk>
      <extLst>
        <ext uri="{3e2802c4-a4d2-4d8b-9148-e3be6c30e623}">
          <xlrd:rvb i="90"/>
        </ext>
      </extLst>
    </bk>
    <bk>
      <extLst>
        <ext uri="{3e2802c4-a4d2-4d8b-9148-e3be6c30e623}">
          <xlrd:rvb i="91"/>
        </ext>
      </extLst>
    </bk>
    <bk>
      <extLst>
        <ext uri="{3e2802c4-a4d2-4d8b-9148-e3be6c30e623}">
          <xlrd:rvb i="92"/>
        </ext>
      </extLst>
    </bk>
    <bk>
      <extLst>
        <ext uri="{3e2802c4-a4d2-4d8b-9148-e3be6c30e623}">
          <xlrd:rvb i="93"/>
        </ext>
      </extLst>
    </bk>
    <bk>
      <extLst>
        <ext uri="{3e2802c4-a4d2-4d8b-9148-e3be6c30e623}">
          <xlrd:rvb i="94"/>
        </ext>
      </extLst>
    </bk>
    <bk>
      <extLst>
        <ext uri="{3e2802c4-a4d2-4d8b-9148-e3be6c30e623}">
          <xlrd:rvb i="95"/>
        </ext>
      </extLst>
    </bk>
    <bk>
      <extLst>
        <ext uri="{3e2802c4-a4d2-4d8b-9148-e3be6c30e623}">
          <xlrd:rvb i="96"/>
        </ext>
      </extLst>
    </bk>
    <bk>
      <extLst>
        <ext uri="{3e2802c4-a4d2-4d8b-9148-e3be6c30e623}">
          <xlrd:rvb i="97"/>
        </ext>
      </extLst>
    </bk>
    <bk>
      <extLst>
        <ext uri="{3e2802c4-a4d2-4d8b-9148-e3be6c30e623}">
          <xlrd:rvb i="98"/>
        </ext>
      </extLst>
    </bk>
    <bk>
      <extLst>
        <ext uri="{3e2802c4-a4d2-4d8b-9148-e3be6c30e623}">
          <xlrd:rvb i="99"/>
        </ext>
      </extLst>
    </bk>
    <bk>
      <extLst>
        <ext uri="{3e2802c4-a4d2-4d8b-9148-e3be6c30e623}">
          <xlrd:rvb i="100"/>
        </ext>
      </extLst>
    </bk>
    <bk>
      <extLst>
        <ext uri="{3e2802c4-a4d2-4d8b-9148-e3be6c30e623}">
          <xlrd:rvb i="101"/>
        </ext>
      </extLst>
    </bk>
    <bk>
      <extLst>
        <ext uri="{3e2802c4-a4d2-4d8b-9148-e3be6c30e623}">
          <xlrd:rvb i="102"/>
        </ext>
      </extLst>
    </bk>
    <bk>
      <extLst>
        <ext uri="{3e2802c4-a4d2-4d8b-9148-e3be6c30e623}">
          <xlrd:rvb i="103"/>
        </ext>
      </extLst>
    </bk>
    <bk>
      <extLst>
        <ext uri="{3e2802c4-a4d2-4d8b-9148-e3be6c30e623}">
          <xlrd:rvb i="104"/>
        </ext>
      </extLst>
    </bk>
    <bk>
      <extLst>
        <ext uri="{3e2802c4-a4d2-4d8b-9148-e3be6c30e623}">
          <xlrd:rvb i="105"/>
        </ext>
      </extLst>
    </bk>
    <bk>
      <extLst>
        <ext uri="{3e2802c4-a4d2-4d8b-9148-e3be6c30e623}">
          <xlrd:rvb i="106"/>
        </ext>
      </extLst>
    </bk>
    <bk>
      <extLst>
        <ext uri="{3e2802c4-a4d2-4d8b-9148-e3be6c30e623}">
          <xlrd:rvb i="107"/>
        </ext>
      </extLst>
    </bk>
    <bk>
      <extLst>
        <ext uri="{3e2802c4-a4d2-4d8b-9148-e3be6c30e623}">
          <xlrd:rvb i="108"/>
        </ext>
      </extLst>
    </bk>
    <bk>
      <extLst>
        <ext uri="{3e2802c4-a4d2-4d8b-9148-e3be6c30e623}">
          <xlrd:rvb i="109"/>
        </ext>
      </extLst>
    </bk>
    <bk>
      <extLst>
        <ext uri="{3e2802c4-a4d2-4d8b-9148-e3be6c30e623}">
          <xlrd:rvb i="110"/>
        </ext>
      </extLst>
    </bk>
    <bk>
      <extLst>
        <ext uri="{3e2802c4-a4d2-4d8b-9148-e3be6c30e623}">
          <xlrd:rvb i="111"/>
        </ext>
      </extLst>
    </bk>
    <bk>
      <extLst>
        <ext uri="{3e2802c4-a4d2-4d8b-9148-e3be6c30e623}">
          <xlrd:rvb i="112"/>
        </ext>
      </extLst>
    </bk>
    <bk>
      <extLst>
        <ext uri="{3e2802c4-a4d2-4d8b-9148-e3be6c30e623}">
          <xlrd:rvb i="113"/>
        </ext>
      </extLst>
    </bk>
    <bk>
      <extLst>
        <ext uri="{3e2802c4-a4d2-4d8b-9148-e3be6c30e623}">
          <xlrd:rvb i="114"/>
        </ext>
      </extLst>
    </bk>
    <bk>
      <extLst>
        <ext uri="{3e2802c4-a4d2-4d8b-9148-e3be6c30e623}">
          <xlrd:rvb i="115"/>
        </ext>
      </extLst>
    </bk>
    <bk>
      <extLst>
        <ext uri="{3e2802c4-a4d2-4d8b-9148-e3be6c30e623}">
          <xlrd:rvb i="116"/>
        </ext>
      </extLst>
    </bk>
    <bk>
      <extLst>
        <ext uri="{3e2802c4-a4d2-4d8b-9148-e3be6c30e623}">
          <xlrd:rvb i="117"/>
        </ext>
      </extLst>
    </bk>
    <bk>
      <extLst>
        <ext uri="{3e2802c4-a4d2-4d8b-9148-e3be6c30e623}">
          <xlrd:rvb i="118"/>
        </ext>
      </extLst>
    </bk>
    <bk>
      <extLst>
        <ext uri="{3e2802c4-a4d2-4d8b-9148-e3be6c30e623}">
          <xlrd:rvb i="119"/>
        </ext>
      </extLst>
    </bk>
    <bk>
      <extLst>
        <ext uri="{3e2802c4-a4d2-4d8b-9148-e3be6c30e623}">
          <xlrd:rvb i="120"/>
        </ext>
      </extLst>
    </bk>
    <bk>
      <extLst>
        <ext uri="{3e2802c4-a4d2-4d8b-9148-e3be6c30e623}">
          <xlrd:rvb i="121"/>
        </ext>
      </extLst>
    </bk>
    <bk>
      <extLst>
        <ext uri="{3e2802c4-a4d2-4d8b-9148-e3be6c30e623}">
          <xlrd:rvb i="122"/>
        </ext>
      </extLst>
    </bk>
    <bk>
      <extLst>
        <ext uri="{3e2802c4-a4d2-4d8b-9148-e3be6c30e623}">
          <xlrd:rvb i="123"/>
        </ext>
      </extLst>
    </bk>
    <bk>
      <extLst>
        <ext uri="{3e2802c4-a4d2-4d8b-9148-e3be6c30e623}">
          <xlrd:rvb i="124"/>
        </ext>
      </extLst>
    </bk>
    <bk>
      <extLst>
        <ext uri="{3e2802c4-a4d2-4d8b-9148-e3be6c30e623}">
          <xlrd:rvb i="125"/>
        </ext>
      </extLst>
    </bk>
    <bk>
      <extLst>
        <ext uri="{3e2802c4-a4d2-4d8b-9148-e3be6c30e623}">
          <xlrd:rvb i="126"/>
        </ext>
      </extLst>
    </bk>
    <bk>
      <extLst>
        <ext uri="{3e2802c4-a4d2-4d8b-9148-e3be6c30e623}">
          <xlrd:rvb i="127"/>
        </ext>
      </extLst>
    </bk>
    <bk>
      <extLst>
        <ext uri="{3e2802c4-a4d2-4d8b-9148-e3be6c30e623}">
          <xlrd:rvb i="128"/>
        </ext>
      </extLst>
    </bk>
    <bk>
      <extLst>
        <ext uri="{3e2802c4-a4d2-4d8b-9148-e3be6c30e623}">
          <xlrd:rvb i="129"/>
        </ext>
      </extLst>
    </bk>
    <bk>
      <extLst>
        <ext uri="{3e2802c4-a4d2-4d8b-9148-e3be6c30e623}">
          <xlrd:rvb i="130"/>
        </ext>
      </extLst>
    </bk>
    <bk>
      <extLst>
        <ext uri="{3e2802c4-a4d2-4d8b-9148-e3be6c30e623}">
          <xlrd:rvb i="131"/>
        </ext>
      </extLst>
    </bk>
    <bk>
      <extLst>
        <ext uri="{3e2802c4-a4d2-4d8b-9148-e3be6c30e623}">
          <xlrd:rvb i="132"/>
        </ext>
      </extLst>
    </bk>
    <bk>
      <extLst>
        <ext uri="{3e2802c4-a4d2-4d8b-9148-e3be6c30e623}">
          <xlrd:rvb i="133"/>
        </ext>
      </extLst>
    </bk>
    <bk>
      <extLst>
        <ext uri="{3e2802c4-a4d2-4d8b-9148-e3be6c30e623}">
          <xlrd:rvb i="134"/>
        </ext>
      </extLst>
    </bk>
    <bk>
      <extLst>
        <ext uri="{3e2802c4-a4d2-4d8b-9148-e3be6c30e623}">
          <xlrd:rvb i="135"/>
        </ext>
      </extLst>
    </bk>
    <bk>
      <extLst>
        <ext uri="{3e2802c4-a4d2-4d8b-9148-e3be6c30e623}">
          <xlrd:rvb i="136"/>
        </ext>
      </extLst>
    </bk>
    <bk>
      <extLst>
        <ext uri="{3e2802c4-a4d2-4d8b-9148-e3be6c30e623}">
          <xlrd:rvb i="137"/>
        </ext>
      </extLst>
    </bk>
    <bk>
      <extLst>
        <ext uri="{3e2802c4-a4d2-4d8b-9148-e3be6c30e623}">
          <xlrd:rvb i="138"/>
        </ext>
      </extLst>
    </bk>
    <bk>
      <extLst>
        <ext uri="{3e2802c4-a4d2-4d8b-9148-e3be6c30e623}">
          <xlrd:rvb i="139"/>
        </ext>
      </extLst>
    </bk>
    <bk>
      <extLst>
        <ext uri="{3e2802c4-a4d2-4d8b-9148-e3be6c30e623}">
          <xlrd:rvb i="140"/>
        </ext>
      </extLst>
    </bk>
    <bk>
      <extLst>
        <ext uri="{3e2802c4-a4d2-4d8b-9148-e3be6c30e623}">
          <xlrd:rvb i="141"/>
        </ext>
      </extLst>
    </bk>
    <bk>
      <extLst>
        <ext uri="{3e2802c4-a4d2-4d8b-9148-e3be6c30e623}">
          <xlrd:rvb i="142"/>
        </ext>
      </extLst>
    </bk>
    <bk>
      <extLst>
        <ext uri="{3e2802c4-a4d2-4d8b-9148-e3be6c30e623}">
          <xlrd:rvb i="143"/>
        </ext>
      </extLst>
    </bk>
    <bk>
      <extLst>
        <ext uri="{3e2802c4-a4d2-4d8b-9148-e3be6c30e623}">
          <xlrd:rvb i="144"/>
        </ext>
      </extLst>
    </bk>
    <bk>
      <extLst>
        <ext uri="{3e2802c4-a4d2-4d8b-9148-e3be6c30e623}">
          <xlrd:rvb i="145"/>
        </ext>
      </extLst>
    </bk>
    <bk>
      <extLst>
        <ext uri="{3e2802c4-a4d2-4d8b-9148-e3be6c30e623}">
          <xlrd:rvb i="146"/>
        </ext>
      </extLst>
    </bk>
    <bk>
      <extLst>
        <ext uri="{3e2802c4-a4d2-4d8b-9148-e3be6c30e623}">
          <xlrd:rvb i="147"/>
        </ext>
      </extLst>
    </bk>
    <bk>
      <extLst>
        <ext uri="{3e2802c4-a4d2-4d8b-9148-e3be6c30e623}">
          <xlrd:rvb i="148"/>
        </ext>
      </extLst>
    </bk>
    <bk>
      <extLst>
        <ext uri="{3e2802c4-a4d2-4d8b-9148-e3be6c30e623}">
          <xlrd:rvb i="149"/>
        </ext>
      </extLst>
    </bk>
    <bk>
      <extLst>
        <ext uri="{3e2802c4-a4d2-4d8b-9148-e3be6c30e623}">
          <xlrd:rvb i="150"/>
        </ext>
      </extLst>
    </bk>
    <bk>
      <extLst>
        <ext uri="{3e2802c4-a4d2-4d8b-9148-e3be6c30e623}">
          <xlrd:rvb i="151"/>
        </ext>
      </extLst>
    </bk>
    <bk>
      <extLst>
        <ext uri="{3e2802c4-a4d2-4d8b-9148-e3be6c30e623}">
          <xlrd:rvb i="152"/>
        </ext>
      </extLst>
    </bk>
    <bk>
      <extLst>
        <ext uri="{3e2802c4-a4d2-4d8b-9148-e3be6c30e623}">
          <xlrd:rvb i="153"/>
        </ext>
      </extLst>
    </bk>
    <bk>
      <extLst>
        <ext uri="{3e2802c4-a4d2-4d8b-9148-e3be6c30e623}">
          <xlrd:rvb i="154"/>
        </ext>
      </extLst>
    </bk>
    <bk>
      <extLst>
        <ext uri="{3e2802c4-a4d2-4d8b-9148-e3be6c30e623}">
          <xlrd:rvb i="155"/>
        </ext>
      </extLst>
    </bk>
    <bk>
      <extLst>
        <ext uri="{3e2802c4-a4d2-4d8b-9148-e3be6c30e623}">
          <xlrd:rvb i="156"/>
        </ext>
      </extLst>
    </bk>
    <bk>
      <extLst>
        <ext uri="{3e2802c4-a4d2-4d8b-9148-e3be6c30e623}">
          <xlrd:rvb i="157"/>
        </ext>
      </extLst>
    </bk>
    <bk>
      <extLst>
        <ext uri="{3e2802c4-a4d2-4d8b-9148-e3be6c30e623}">
          <xlrd:rvb i="158"/>
        </ext>
      </extLst>
    </bk>
    <bk>
      <extLst>
        <ext uri="{3e2802c4-a4d2-4d8b-9148-e3be6c30e623}">
          <xlrd:rvb i="159"/>
        </ext>
      </extLst>
    </bk>
    <bk>
      <extLst>
        <ext uri="{3e2802c4-a4d2-4d8b-9148-e3be6c30e623}">
          <xlrd:rvb i="160"/>
        </ext>
      </extLst>
    </bk>
    <bk>
      <extLst>
        <ext uri="{3e2802c4-a4d2-4d8b-9148-e3be6c30e623}">
          <xlrd:rvb i="161"/>
        </ext>
      </extLst>
    </bk>
    <bk>
      <extLst>
        <ext uri="{3e2802c4-a4d2-4d8b-9148-e3be6c30e623}">
          <xlrd:rvb i="162"/>
        </ext>
      </extLst>
    </bk>
    <bk>
      <extLst>
        <ext uri="{3e2802c4-a4d2-4d8b-9148-e3be6c30e623}">
          <xlrd:rvb i="163"/>
        </ext>
      </extLst>
    </bk>
    <bk>
      <extLst>
        <ext uri="{3e2802c4-a4d2-4d8b-9148-e3be6c30e623}">
          <xlrd:rvb i="164"/>
        </ext>
      </extLst>
    </bk>
    <bk>
      <extLst>
        <ext uri="{3e2802c4-a4d2-4d8b-9148-e3be6c30e623}">
          <xlrd:rvb i="165"/>
        </ext>
      </extLst>
    </bk>
    <bk>
      <extLst>
        <ext uri="{3e2802c4-a4d2-4d8b-9148-e3be6c30e623}">
          <xlrd:rvb i="166"/>
        </ext>
      </extLst>
    </bk>
    <bk>
      <extLst>
        <ext uri="{3e2802c4-a4d2-4d8b-9148-e3be6c30e623}">
          <xlrd:rvb i="167"/>
        </ext>
      </extLst>
    </bk>
    <bk>
      <extLst>
        <ext uri="{3e2802c4-a4d2-4d8b-9148-e3be6c30e623}">
          <xlrd:rvb i="168"/>
        </ext>
      </extLst>
    </bk>
    <bk>
      <extLst>
        <ext uri="{3e2802c4-a4d2-4d8b-9148-e3be6c30e623}">
          <xlrd:rvb i="169"/>
        </ext>
      </extLst>
    </bk>
    <bk>
      <extLst>
        <ext uri="{3e2802c4-a4d2-4d8b-9148-e3be6c30e623}">
          <xlrd:rvb i="170"/>
        </ext>
      </extLst>
    </bk>
    <bk>
      <extLst>
        <ext uri="{3e2802c4-a4d2-4d8b-9148-e3be6c30e623}">
          <xlrd:rvb i="171"/>
        </ext>
      </extLst>
    </bk>
    <bk>
      <extLst>
        <ext uri="{3e2802c4-a4d2-4d8b-9148-e3be6c30e623}">
          <xlrd:rvb i="172"/>
        </ext>
      </extLst>
    </bk>
    <bk>
      <extLst>
        <ext uri="{3e2802c4-a4d2-4d8b-9148-e3be6c30e623}">
          <xlrd:rvb i="173"/>
        </ext>
      </extLst>
    </bk>
    <bk>
      <extLst>
        <ext uri="{3e2802c4-a4d2-4d8b-9148-e3be6c30e623}">
          <xlrd:rvb i="174"/>
        </ext>
      </extLst>
    </bk>
    <bk>
      <extLst>
        <ext uri="{3e2802c4-a4d2-4d8b-9148-e3be6c30e623}">
          <xlrd:rvb i="175"/>
        </ext>
      </extLst>
    </bk>
    <bk>
      <extLst>
        <ext uri="{3e2802c4-a4d2-4d8b-9148-e3be6c30e623}">
          <xlrd:rvb i="176"/>
        </ext>
      </extLst>
    </bk>
    <bk>
      <extLst>
        <ext uri="{3e2802c4-a4d2-4d8b-9148-e3be6c30e623}">
          <xlrd:rvb i="177"/>
        </ext>
      </extLst>
    </bk>
    <bk>
      <extLst>
        <ext uri="{3e2802c4-a4d2-4d8b-9148-e3be6c30e623}">
          <xlrd:rvb i="178"/>
        </ext>
      </extLst>
    </bk>
    <bk>
      <extLst>
        <ext uri="{3e2802c4-a4d2-4d8b-9148-e3be6c30e623}">
          <xlrd:rvb i="179"/>
        </ext>
      </extLst>
    </bk>
    <bk>
      <extLst>
        <ext uri="{3e2802c4-a4d2-4d8b-9148-e3be6c30e623}">
          <xlrd:rvb i="180"/>
        </ext>
      </extLst>
    </bk>
    <bk>
      <extLst>
        <ext uri="{3e2802c4-a4d2-4d8b-9148-e3be6c30e623}">
          <xlrd:rvb i="181"/>
        </ext>
      </extLst>
    </bk>
    <bk>
      <extLst>
        <ext uri="{3e2802c4-a4d2-4d8b-9148-e3be6c30e623}">
          <xlrd:rvb i="182"/>
        </ext>
      </extLst>
    </bk>
    <bk>
      <extLst>
        <ext uri="{3e2802c4-a4d2-4d8b-9148-e3be6c30e623}">
          <xlrd:rvb i="183"/>
        </ext>
      </extLst>
    </bk>
    <bk>
      <extLst>
        <ext uri="{3e2802c4-a4d2-4d8b-9148-e3be6c30e623}">
          <xlrd:rvb i="184"/>
        </ext>
      </extLst>
    </bk>
    <bk>
      <extLst>
        <ext uri="{3e2802c4-a4d2-4d8b-9148-e3be6c30e623}">
          <xlrd:rvb i="185"/>
        </ext>
      </extLst>
    </bk>
    <bk>
      <extLst>
        <ext uri="{3e2802c4-a4d2-4d8b-9148-e3be6c30e623}">
          <xlrd:rvb i="186"/>
        </ext>
      </extLst>
    </bk>
    <bk>
      <extLst>
        <ext uri="{3e2802c4-a4d2-4d8b-9148-e3be6c30e623}">
          <xlrd:rvb i="187"/>
        </ext>
      </extLst>
    </bk>
    <bk>
      <extLst>
        <ext uri="{3e2802c4-a4d2-4d8b-9148-e3be6c30e623}">
          <xlrd:rvb i="188"/>
        </ext>
      </extLst>
    </bk>
    <bk>
      <extLst>
        <ext uri="{3e2802c4-a4d2-4d8b-9148-e3be6c30e623}">
          <xlrd:rvb i="189"/>
        </ext>
      </extLst>
    </bk>
    <bk>
      <extLst>
        <ext uri="{3e2802c4-a4d2-4d8b-9148-e3be6c30e623}">
          <xlrd:rvb i="190"/>
        </ext>
      </extLst>
    </bk>
    <bk>
      <extLst>
        <ext uri="{3e2802c4-a4d2-4d8b-9148-e3be6c30e623}">
          <xlrd:rvb i="191"/>
        </ext>
      </extLst>
    </bk>
    <bk>
      <extLst>
        <ext uri="{3e2802c4-a4d2-4d8b-9148-e3be6c30e623}">
          <xlrd:rvb i="192"/>
        </ext>
      </extLst>
    </bk>
    <bk>
      <extLst>
        <ext uri="{3e2802c4-a4d2-4d8b-9148-e3be6c30e623}">
          <xlrd:rvb i="193"/>
        </ext>
      </extLst>
    </bk>
    <bk>
      <extLst>
        <ext uri="{3e2802c4-a4d2-4d8b-9148-e3be6c30e623}">
          <xlrd:rvb i="194"/>
        </ext>
      </extLst>
    </bk>
    <bk>
      <extLst>
        <ext uri="{3e2802c4-a4d2-4d8b-9148-e3be6c30e623}">
          <xlrd:rvb i="195"/>
        </ext>
      </extLst>
    </bk>
    <bk>
      <extLst>
        <ext uri="{3e2802c4-a4d2-4d8b-9148-e3be6c30e623}">
          <xlrd:rvb i="196"/>
        </ext>
      </extLst>
    </bk>
    <bk>
      <extLst>
        <ext uri="{3e2802c4-a4d2-4d8b-9148-e3be6c30e623}">
          <xlrd:rvb i="197"/>
        </ext>
      </extLst>
    </bk>
    <bk>
      <extLst>
        <ext uri="{3e2802c4-a4d2-4d8b-9148-e3be6c30e623}">
          <xlrd:rvb i="198"/>
        </ext>
      </extLst>
    </bk>
    <bk>
      <extLst>
        <ext uri="{3e2802c4-a4d2-4d8b-9148-e3be6c30e623}">
          <xlrd:rvb i="199"/>
        </ext>
      </extLst>
    </bk>
    <bk>
      <extLst>
        <ext uri="{3e2802c4-a4d2-4d8b-9148-e3be6c30e623}">
          <xlrd:rvb i="200"/>
        </ext>
      </extLst>
    </bk>
    <bk>
      <extLst>
        <ext uri="{3e2802c4-a4d2-4d8b-9148-e3be6c30e623}">
          <xlrd:rvb i="201"/>
        </ext>
      </extLst>
    </bk>
    <bk>
      <extLst>
        <ext uri="{3e2802c4-a4d2-4d8b-9148-e3be6c30e623}">
          <xlrd:rvb i="202"/>
        </ext>
      </extLst>
    </bk>
    <bk>
      <extLst>
        <ext uri="{3e2802c4-a4d2-4d8b-9148-e3be6c30e623}">
          <xlrd:rvb i="203"/>
        </ext>
      </extLst>
    </bk>
    <bk>
      <extLst>
        <ext uri="{3e2802c4-a4d2-4d8b-9148-e3be6c30e623}">
          <xlrd:rvb i="204"/>
        </ext>
      </extLst>
    </bk>
    <bk>
      <extLst>
        <ext uri="{3e2802c4-a4d2-4d8b-9148-e3be6c30e623}">
          <xlrd:rvb i="205"/>
        </ext>
      </extLst>
    </bk>
    <bk>
      <extLst>
        <ext uri="{3e2802c4-a4d2-4d8b-9148-e3be6c30e623}">
          <xlrd:rvb i="206"/>
        </ext>
      </extLst>
    </bk>
    <bk>
      <extLst>
        <ext uri="{3e2802c4-a4d2-4d8b-9148-e3be6c30e623}">
          <xlrd:rvb i="207"/>
        </ext>
      </extLst>
    </bk>
    <bk>
      <extLst>
        <ext uri="{3e2802c4-a4d2-4d8b-9148-e3be6c30e623}">
          <xlrd:rvb i="208"/>
        </ext>
      </extLst>
    </bk>
    <bk>
      <extLst>
        <ext uri="{3e2802c4-a4d2-4d8b-9148-e3be6c30e623}">
          <xlrd:rvb i="209"/>
        </ext>
      </extLst>
    </bk>
    <bk>
      <extLst>
        <ext uri="{3e2802c4-a4d2-4d8b-9148-e3be6c30e623}">
          <xlrd:rvb i="210"/>
        </ext>
      </extLst>
    </bk>
    <bk>
      <extLst>
        <ext uri="{3e2802c4-a4d2-4d8b-9148-e3be6c30e623}">
          <xlrd:rvb i="211"/>
        </ext>
      </extLst>
    </bk>
    <bk>
      <extLst>
        <ext uri="{3e2802c4-a4d2-4d8b-9148-e3be6c30e623}">
          <xlrd:rvb i="212"/>
        </ext>
      </extLst>
    </bk>
    <bk>
      <extLst>
        <ext uri="{3e2802c4-a4d2-4d8b-9148-e3be6c30e623}">
          <xlrd:rvb i="213"/>
        </ext>
      </extLst>
    </bk>
    <bk>
      <extLst>
        <ext uri="{3e2802c4-a4d2-4d8b-9148-e3be6c30e623}">
          <xlrd:rvb i="214"/>
        </ext>
      </extLst>
    </bk>
    <bk>
      <extLst>
        <ext uri="{3e2802c4-a4d2-4d8b-9148-e3be6c30e623}">
          <xlrd:rvb i="215"/>
        </ext>
      </extLst>
    </bk>
    <bk>
      <extLst>
        <ext uri="{3e2802c4-a4d2-4d8b-9148-e3be6c30e623}">
          <xlrd:rvb i="216"/>
        </ext>
      </extLst>
    </bk>
    <bk>
      <extLst>
        <ext uri="{3e2802c4-a4d2-4d8b-9148-e3be6c30e623}">
          <xlrd:rvb i="217"/>
        </ext>
      </extLst>
    </bk>
    <bk>
      <extLst>
        <ext uri="{3e2802c4-a4d2-4d8b-9148-e3be6c30e623}">
          <xlrd:rvb i="218"/>
        </ext>
      </extLst>
    </bk>
    <bk>
      <extLst>
        <ext uri="{3e2802c4-a4d2-4d8b-9148-e3be6c30e623}">
          <xlrd:rvb i="219"/>
        </ext>
      </extLst>
    </bk>
    <bk>
      <extLst>
        <ext uri="{3e2802c4-a4d2-4d8b-9148-e3be6c30e623}">
          <xlrd:rvb i="220"/>
        </ext>
      </extLst>
    </bk>
    <bk>
      <extLst>
        <ext uri="{3e2802c4-a4d2-4d8b-9148-e3be6c30e623}">
          <xlrd:rvb i="221"/>
        </ext>
      </extLst>
    </bk>
    <bk>
      <extLst>
        <ext uri="{3e2802c4-a4d2-4d8b-9148-e3be6c30e623}">
          <xlrd:rvb i="222"/>
        </ext>
      </extLst>
    </bk>
    <bk>
      <extLst>
        <ext uri="{3e2802c4-a4d2-4d8b-9148-e3be6c30e623}">
          <xlrd:rvb i="223"/>
        </ext>
      </extLst>
    </bk>
    <bk>
      <extLst>
        <ext uri="{3e2802c4-a4d2-4d8b-9148-e3be6c30e623}">
          <xlrd:rvb i="224"/>
        </ext>
      </extLst>
    </bk>
    <bk>
      <extLst>
        <ext uri="{3e2802c4-a4d2-4d8b-9148-e3be6c30e623}">
          <xlrd:rvb i="225"/>
        </ext>
      </extLst>
    </bk>
    <bk>
      <extLst>
        <ext uri="{3e2802c4-a4d2-4d8b-9148-e3be6c30e623}">
          <xlrd:rvb i="226"/>
        </ext>
      </extLst>
    </bk>
    <bk>
      <extLst>
        <ext uri="{3e2802c4-a4d2-4d8b-9148-e3be6c30e623}">
          <xlrd:rvb i="227"/>
        </ext>
      </extLst>
    </bk>
    <bk>
      <extLst>
        <ext uri="{3e2802c4-a4d2-4d8b-9148-e3be6c30e623}">
          <xlrd:rvb i="228"/>
        </ext>
      </extLst>
    </bk>
    <bk>
      <extLst>
        <ext uri="{3e2802c4-a4d2-4d8b-9148-e3be6c30e623}">
          <xlrd:rvb i="229"/>
        </ext>
      </extLst>
    </bk>
    <bk>
      <extLst>
        <ext uri="{3e2802c4-a4d2-4d8b-9148-e3be6c30e623}">
          <xlrd:rvb i="230"/>
        </ext>
      </extLst>
    </bk>
    <bk>
      <extLst>
        <ext uri="{3e2802c4-a4d2-4d8b-9148-e3be6c30e623}">
          <xlrd:rvb i="231"/>
        </ext>
      </extLst>
    </bk>
    <bk>
      <extLst>
        <ext uri="{3e2802c4-a4d2-4d8b-9148-e3be6c30e623}">
          <xlrd:rvb i="232"/>
        </ext>
      </extLst>
    </bk>
    <bk>
      <extLst>
        <ext uri="{3e2802c4-a4d2-4d8b-9148-e3be6c30e623}">
          <xlrd:rvb i="233"/>
        </ext>
      </extLst>
    </bk>
    <bk>
      <extLst>
        <ext uri="{3e2802c4-a4d2-4d8b-9148-e3be6c30e623}">
          <xlrd:rvb i="234"/>
        </ext>
      </extLst>
    </bk>
    <bk>
      <extLst>
        <ext uri="{3e2802c4-a4d2-4d8b-9148-e3be6c30e623}">
          <xlrd:rvb i="235"/>
        </ext>
      </extLst>
    </bk>
    <bk>
      <extLst>
        <ext uri="{3e2802c4-a4d2-4d8b-9148-e3be6c30e623}">
          <xlrd:rvb i="236"/>
        </ext>
      </extLst>
    </bk>
    <bk>
      <extLst>
        <ext uri="{3e2802c4-a4d2-4d8b-9148-e3be6c30e623}">
          <xlrd:rvb i="237"/>
        </ext>
      </extLst>
    </bk>
    <bk>
      <extLst>
        <ext uri="{3e2802c4-a4d2-4d8b-9148-e3be6c30e623}">
          <xlrd:rvb i="238"/>
        </ext>
      </extLst>
    </bk>
    <bk>
      <extLst>
        <ext uri="{3e2802c4-a4d2-4d8b-9148-e3be6c30e623}">
          <xlrd:rvb i="239"/>
        </ext>
      </extLst>
    </bk>
    <bk>
      <extLst>
        <ext uri="{3e2802c4-a4d2-4d8b-9148-e3be6c30e623}">
          <xlrd:rvb i="240"/>
        </ext>
      </extLst>
    </bk>
    <bk>
      <extLst>
        <ext uri="{3e2802c4-a4d2-4d8b-9148-e3be6c30e623}">
          <xlrd:rvb i="241"/>
        </ext>
      </extLst>
    </bk>
    <bk>
      <extLst>
        <ext uri="{3e2802c4-a4d2-4d8b-9148-e3be6c30e623}">
          <xlrd:rvb i="242"/>
        </ext>
      </extLst>
    </bk>
    <bk>
      <extLst>
        <ext uri="{3e2802c4-a4d2-4d8b-9148-e3be6c30e623}">
          <xlrd:rvb i="243"/>
        </ext>
      </extLst>
    </bk>
    <bk>
      <extLst>
        <ext uri="{3e2802c4-a4d2-4d8b-9148-e3be6c30e623}">
          <xlrd:rvb i="244"/>
        </ext>
      </extLst>
    </bk>
    <bk>
      <extLst>
        <ext uri="{3e2802c4-a4d2-4d8b-9148-e3be6c30e623}">
          <xlrd:rvb i="245"/>
        </ext>
      </extLst>
    </bk>
    <bk>
      <extLst>
        <ext uri="{3e2802c4-a4d2-4d8b-9148-e3be6c30e623}">
          <xlrd:rvb i="246"/>
        </ext>
      </extLst>
    </bk>
    <bk>
      <extLst>
        <ext uri="{3e2802c4-a4d2-4d8b-9148-e3be6c30e623}">
          <xlrd:rvb i="247"/>
        </ext>
      </extLst>
    </bk>
    <bk>
      <extLst>
        <ext uri="{3e2802c4-a4d2-4d8b-9148-e3be6c30e623}">
          <xlrd:rvb i="248"/>
        </ext>
      </extLst>
    </bk>
    <bk>
      <extLst>
        <ext uri="{3e2802c4-a4d2-4d8b-9148-e3be6c30e623}">
          <xlrd:rvb i="249"/>
        </ext>
      </extLst>
    </bk>
    <bk>
      <extLst>
        <ext uri="{3e2802c4-a4d2-4d8b-9148-e3be6c30e623}">
          <xlrd:rvb i="250"/>
        </ext>
      </extLst>
    </bk>
    <bk>
      <extLst>
        <ext uri="{3e2802c4-a4d2-4d8b-9148-e3be6c30e623}">
          <xlrd:rvb i="251"/>
        </ext>
      </extLst>
    </bk>
    <bk>
      <extLst>
        <ext uri="{3e2802c4-a4d2-4d8b-9148-e3be6c30e623}">
          <xlrd:rvb i="252"/>
        </ext>
      </extLst>
    </bk>
    <bk>
      <extLst>
        <ext uri="{3e2802c4-a4d2-4d8b-9148-e3be6c30e623}">
          <xlrd:rvb i="253"/>
        </ext>
      </extLst>
    </bk>
    <bk>
      <extLst>
        <ext uri="{3e2802c4-a4d2-4d8b-9148-e3be6c30e623}">
          <xlrd:rvb i="254"/>
        </ext>
      </extLst>
    </bk>
    <bk>
      <extLst>
        <ext uri="{3e2802c4-a4d2-4d8b-9148-e3be6c30e623}">
          <xlrd:rvb i="255"/>
        </ext>
      </extLst>
    </bk>
    <bk>
      <extLst>
        <ext uri="{3e2802c4-a4d2-4d8b-9148-e3be6c30e623}">
          <xlrd:rvb i="256"/>
        </ext>
      </extLst>
    </bk>
    <bk>
      <extLst>
        <ext uri="{3e2802c4-a4d2-4d8b-9148-e3be6c30e623}">
          <xlrd:rvb i="257"/>
        </ext>
      </extLst>
    </bk>
    <bk>
      <extLst>
        <ext uri="{3e2802c4-a4d2-4d8b-9148-e3be6c30e623}">
          <xlrd:rvb i="258"/>
        </ext>
      </extLst>
    </bk>
    <bk>
      <extLst>
        <ext uri="{3e2802c4-a4d2-4d8b-9148-e3be6c30e623}">
          <xlrd:rvb i="259"/>
        </ext>
      </extLst>
    </bk>
    <bk>
      <extLst>
        <ext uri="{3e2802c4-a4d2-4d8b-9148-e3be6c30e623}">
          <xlrd:rvb i="260"/>
        </ext>
      </extLst>
    </bk>
    <bk>
      <extLst>
        <ext uri="{3e2802c4-a4d2-4d8b-9148-e3be6c30e623}">
          <xlrd:rvb i="261"/>
        </ext>
      </extLst>
    </bk>
    <bk>
      <extLst>
        <ext uri="{3e2802c4-a4d2-4d8b-9148-e3be6c30e623}">
          <xlrd:rvb i="262"/>
        </ext>
      </extLst>
    </bk>
    <bk>
      <extLst>
        <ext uri="{3e2802c4-a4d2-4d8b-9148-e3be6c30e623}">
          <xlrd:rvb i="263"/>
        </ext>
      </extLst>
    </bk>
    <bk>
      <extLst>
        <ext uri="{3e2802c4-a4d2-4d8b-9148-e3be6c30e623}">
          <xlrd:rvb i="264"/>
        </ext>
      </extLst>
    </bk>
    <bk>
      <extLst>
        <ext uri="{3e2802c4-a4d2-4d8b-9148-e3be6c30e623}">
          <xlrd:rvb i="265"/>
        </ext>
      </extLst>
    </bk>
    <bk>
      <extLst>
        <ext uri="{3e2802c4-a4d2-4d8b-9148-e3be6c30e623}">
          <xlrd:rvb i="266"/>
        </ext>
      </extLst>
    </bk>
    <bk>
      <extLst>
        <ext uri="{3e2802c4-a4d2-4d8b-9148-e3be6c30e623}">
          <xlrd:rvb i="267"/>
        </ext>
      </extLst>
    </bk>
    <bk>
      <extLst>
        <ext uri="{3e2802c4-a4d2-4d8b-9148-e3be6c30e623}">
          <xlrd:rvb i="268"/>
        </ext>
      </extLst>
    </bk>
    <bk>
      <extLst>
        <ext uri="{3e2802c4-a4d2-4d8b-9148-e3be6c30e623}">
          <xlrd:rvb i="269"/>
        </ext>
      </extLst>
    </bk>
    <bk>
      <extLst>
        <ext uri="{3e2802c4-a4d2-4d8b-9148-e3be6c30e623}">
          <xlrd:rvb i="270"/>
        </ext>
      </extLst>
    </bk>
    <bk>
      <extLst>
        <ext uri="{3e2802c4-a4d2-4d8b-9148-e3be6c30e623}">
          <xlrd:rvb i="271"/>
        </ext>
      </extLst>
    </bk>
    <bk>
      <extLst>
        <ext uri="{3e2802c4-a4d2-4d8b-9148-e3be6c30e623}">
          <xlrd:rvb i="272"/>
        </ext>
      </extLst>
    </bk>
    <bk>
      <extLst>
        <ext uri="{3e2802c4-a4d2-4d8b-9148-e3be6c30e623}">
          <xlrd:rvb i="273"/>
        </ext>
      </extLst>
    </bk>
    <bk>
      <extLst>
        <ext uri="{3e2802c4-a4d2-4d8b-9148-e3be6c30e623}">
          <xlrd:rvb i="274"/>
        </ext>
      </extLst>
    </bk>
    <bk>
      <extLst>
        <ext uri="{3e2802c4-a4d2-4d8b-9148-e3be6c30e623}">
          <xlrd:rvb i="275"/>
        </ext>
      </extLst>
    </bk>
    <bk>
      <extLst>
        <ext uri="{3e2802c4-a4d2-4d8b-9148-e3be6c30e623}">
          <xlrd:rvb i="276"/>
        </ext>
      </extLst>
    </bk>
    <bk>
      <extLst>
        <ext uri="{3e2802c4-a4d2-4d8b-9148-e3be6c30e623}">
          <xlrd:rvb i="277"/>
        </ext>
      </extLst>
    </bk>
    <bk>
      <extLst>
        <ext uri="{3e2802c4-a4d2-4d8b-9148-e3be6c30e623}">
          <xlrd:rvb i="278"/>
        </ext>
      </extLst>
    </bk>
    <bk>
      <extLst>
        <ext uri="{3e2802c4-a4d2-4d8b-9148-e3be6c30e623}">
          <xlrd:rvb i="279"/>
        </ext>
      </extLst>
    </bk>
    <bk>
      <extLst>
        <ext uri="{3e2802c4-a4d2-4d8b-9148-e3be6c30e623}">
          <xlrd:rvb i="280"/>
        </ext>
      </extLst>
    </bk>
    <bk>
      <extLst>
        <ext uri="{3e2802c4-a4d2-4d8b-9148-e3be6c30e623}">
          <xlrd:rvb i="281"/>
        </ext>
      </extLst>
    </bk>
    <bk>
      <extLst>
        <ext uri="{3e2802c4-a4d2-4d8b-9148-e3be6c30e623}">
          <xlrd:rvb i="282"/>
        </ext>
      </extLst>
    </bk>
    <bk>
      <extLst>
        <ext uri="{3e2802c4-a4d2-4d8b-9148-e3be6c30e623}">
          <xlrd:rvb i="283"/>
        </ext>
      </extLst>
    </bk>
    <bk>
      <extLst>
        <ext uri="{3e2802c4-a4d2-4d8b-9148-e3be6c30e623}">
          <xlrd:rvb i="284"/>
        </ext>
      </extLst>
    </bk>
    <bk>
      <extLst>
        <ext uri="{3e2802c4-a4d2-4d8b-9148-e3be6c30e623}">
          <xlrd:rvb i="285"/>
        </ext>
      </extLst>
    </bk>
    <bk>
      <extLst>
        <ext uri="{3e2802c4-a4d2-4d8b-9148-e3be6c30e623}">
          <xlrd:rvb i="286"/>
        </ext>
      </extLst>
    </bk>
    <bk>
      <extLst>
        <ext uri="{3e2802c4-a4d2-4d8b-9148-e3be6c30e623}">
          <xlrd:rvb i="287"/>
        </ext>
      </extLst>
    </bk>
    <bk>
      <extLst>
        <ext uri="{3e2802c4-a4d2-4d8b-9148-e3be6c30e623}">
          <xlrd:rvb i="288"/>
        </ext>
      </extLst>
    </bk>
    <bk>
      <extLst>
        <ext uri="{3e2802c4-a4d2-4d8b-9148-e3be6c30e623}">
          <xlrd:rvb i="289"/>
        </ext>
      </extLst>
    </bk>
    <bk>
      <extLst>
        <ext uri="{3e2802c4-a4d2-4d8b-9148-e3be6c30e623}">
          <xlrd:rvb i="290"/>
        </ext>
      </extLst>
    </bk>
    <bk>
      <extLst>
        <ext uri="{3e2802c4-a4d2-4d8b-9148-e3be6c30e623}">
          <xlrd:rvb i="291"/>
        </ext>
      </extLst>
    </bk>
    <bk>
      <extLst>
        <ext uri="{3e2802c4-a4d2-4d8b-9148-e3be6c30e623}">
          <xlrd:rvb i="292"/>
        </ext>
      </extLst>
    </bk>
    <bk>
      <extLst>
        <ext uri="{3e2802c4-a4d2-4d8b-9148-e3be6c30e623}">
          <xlrd:rvb i="293"/>
        </ext>
      </extLst>
    </bk>
    <bk>
      <extLst>
        <ext uri="{3e2802c4-a4d2-4d8b-9148-e3be6c30e623}">
          <xlrd:rvb i="294"/>
        </ext>
      </extLst>
    </bk>
    <bk>
      <extLst>
        <ext uri="{3e2802c4-a4d2-4d8b-9148-e3be6c30e623}">
          <xlrd:rvb i="295"/>
        </ext>
      </extLst>
    </bk>
    <bk>
      <extLst>
        <ext uri="{3e2802c4-a4d2-4d8b-9148-e3be6c30e623}">
          <xlrd:rvb i="296"/>
        </ext>
      </extLst>
    </bk>
    <bk>
      <extLst>
        <ext uri="{3e2802c4-a4d2-4d8b-9148-e3be6c30e623}">
          <xlrd:rvb i="297"/>
        </ext>
      </extLst>
    </bk>
    <bk>
      <extLst>
        <ext uri="{3e2802c4-a4d2-4d8b-9148-e3be6c30e623}">
          <xlrd:rvb i="298"/>
        </ext>
      </extLst>
    </bk>
    <bk>
      <extLst>
        <ext uri="{3e2802c4-a4d2-4d8b-9148-e3be6c30e623}">
          <xlrd:rvb i="299"/>
        </ext>
      </extLst>
    </bk>
    <bk>
      <extLst>
        <ext uri="{3e2802c4-a4d2-4d8b-9148-e3be6c30e623}">
          <xlrd:rvb i="300"/>
        </ext>
      </extLst>
    </bk>
    <bk>
      <extLst>
        <ext uri="{3e2802c4-a4d2-4d8b-9148-e3be6c30e623}">
          <xlrd:rvb i="301"/>
        </ext>
      </extLst>
    </bk>
    <bk>
      <extLst>
        <ext uri="{3e2802c4-a4d2-4d8b-9148-e3be6c30e623}">
          <xlrd:rvb i="302"/>
        </ext>
      </extLst>
    </bk>
    <bk>
      <extLst>
        <ext uri="{3e2802c4-a4d2-4d8b-9148-e3be6c30e623}">
          <xlrd:rvb i="303"/>
        </ext>
      </extLst>
    </bk>
    <bk>
      <extLst>
        <ext uri="{3e2802c4-a4d2-4d8b-9148-e3be6c30e623}">
          <xlrd:rvb i="304"/>
        </ext>
      </extLst>
    </bk>
    <bk>
      <extLst>
        <ext uri="{3e2802c4-a4d2-4d8b-9148-e3be6c30e623}">
          <xlrd:rvb i="305"/>
        </ext>
      </extLst>
    </bk>
    <bk>
      <extLst>
        <ext uri="{3e2802c4-a4d2-4d8b-9148-e3be6c30e623}">
          <xlrd:rvb i="306"/>
        </ext>
      </extLst>
    </bk>
    <bk>
      <extLst>
        <ext uri="{3e2802c4-a4d2-4d8b-9148-e3be6c30e623}">
          <xlrd:rvb i="307"/>
        </ext>
      </extLst>
    </bk>
    <bk>
      <extLst>
        <ext uri="{3e2802c4-a4d2-4d8b-9148-e3be6c30e623}">
          <xlrd:rvb i="308"/>
        </ext>
      </extLst>
    </bk>
    <bk>
      <extLst>
        <ext uri="{3e2802c4-a4d2-4d8b-9148-e3be6c30e623}">
          <xlrd:rvb i="309"/>
        </ext>
      </extLst>
    </bk>
    <bk>
      <extLst>
        <ext uri="{3e2802c4-a4d2-4d8b-9148-e3be6c30e623}">
          <xlrd:rvb i="310"/>
        </ext>
      </extLst>
    </bk>
    <bk>
      <extLst>
        <ext uri="{3e2802c4-a4d2-4d8b-9148-e3be6c30e623}">
          <xlrd:rvb i="311"/>
        </ext>
      </extLst>
    </bk>
    <bk>
      <extLst>
        <ext uri="{3e2802c4-a4d2-4d8b-9148-e3be6c30e623}">
          <xlrd:rvb i="312"/>
        </ext>
      </extLst>
    </bk>
    <bk>
      <extLst>
        <ext uri="{3e2802c4-a4d2-4d8b-9148-e3be6c30e623}">
          <xlrd:rvb i="313"/>
        </ext>
      </extLst>
    </bk>
    <bk>
      <extLst>
        <ext uri="{3e2802c4-a4d2-4d8b-9148-e3be6c30e623}">
          <xlrd:rvb i="314"/>
        </ext>
      </extLst>
    </bk>
    <bk>
      <extLst>
        <ext uri="{3e2802c4-a4d2-4d8b-9148-e3be6c30e623}">
          <xlrd:rvb i="315"/>
        </ext>
      </extLst>
    </bk>
    <bk>
      <extLst>
        <ext uri="{3e2802c4-a4d2-4d8b-9148-e3be6c30e623}">
          <xlrd:rvb i="316"/>
        </ext>
      </extLst>
    </bk>
    <bk>
      <extLst>
        <ext uri="{3e2802c4-a4d2-4d8b-9148-e3be6c30e623}">
          <xlrd:rvb i="317"/>
        </ext>
      </extLst>
    </bk>
    <bk>
      <extLst>
        <ext uri="{3e2802c4-a4d2-4d8b-9148-e3be6c30e623}">
          <xlrd:rvb i="318"/>
        </ext>
      </extLst>
    </bk>
    <bk>
      <extLst>
        <ext uri="{3e2802c4-a4d2-4d8b-9148-e3be6c30e623}">
          <xlrd:rvb i="319"/>
        </ext>
      </extLst>
    </bk>
    <bk>
      <extLst>
        <ext uri="{3e2802c4-a4d2-4d8b-9148-e3be6c30e623}">
          <xlrd:rvb i="320"/>
        </ext>
      </extLst>
    </bk>
    <bk>
      <extLst>
        <ext uri="{3e2802c4-a4d2-4d8b-9148-e3be6c30e623}">
          <xlrd:rvb i="321"/>
        </ext>
      </extLst>
    </bk>
    <bk>
      <extLst>
        <ext uri="{3e2802c4-a4d2-4d8b-9148-e3be6c30e623}">
          <xlrd:rvb i="322"/>
        </ext>
      </extLst>
    </bk>
    <bk>
      <extLst>
        <ext uri="{3e2802c4-a4d2-4d8b-9148-e3be6c30e623}">
          <xlrd:rvb i="323"/>
        </ext>
      </extLst>
    </bk>
    <bk>
      <extLst>
        <ext uri="{3e2802c4-a4d2-4d8b-9148-e3be6c30e623}">
          <xlrd:rvb i="324"/>
        </ext>
      </extLst>
    </bk>
    <bk>
      <extLst>
        <ext uri="{3e2802c4-a4d2-4d8b-9148-e3be6c30e623}">
          <xlrd:rvb i="325"/>
        </ext>
      </extLst>
    </bk>
    <bk>
      <extLst>
        <ext uri="{3e2802c4-a4d2-4d8b-9148-e3be6c30e623}">
          <xlrd:rvb i="326"/>
        </ext>
      </extLst>
    </bk>
    <bk>
      <extLst>
        <ext uri="{3e2802c4-a4d2-4d8b-9148-e3be6c30e623}">
          <xlrd:rvb i="327"/>
        </ext>
      </extLst>
    </bk>
    <bk>
      <extLst>
        <ext uri="{3e2802c4-a4d2-4d8b-9148-e3be6c30e623}">
          <xlrd:rvb i="328"/>
        </ext>
      </extLst>
    </bk>
    <bk>
      <extLst>
        <ext uri="{3e2802c4-a4d2-4d8b-9148-e3be6c30e623}">
          <xlrd:rvb i="329"/>
        </ext>
      </extLst>
    </bk>
    <bk>
      <extLst>
        <ext uri="{3e2802c4-a4d2-4d8b-9148-e3be6c30e623}">
          <xlrd:rvb i="330"/>
        </ext>
      </extLst>
    </bk>
    <bk>
      <extLst>
        <ext uri="{3e2802c4-a4d2-4d8b-9148-e3be6c30e623}">
          <xlrd:rvb i="331"/>
        </ext>
      </extLst>
    </bk>
    <bk>
      <extLst>
        <ext uri="{3e2802c4-a4d2-4d8b-9148-e3be6c30e623}">
          <xlrd:rvb i="332"/>
        </ext>
      </extLst>
    </bk>
    <bk>
      <extLst>
        <ext uri="{3e2802c4-a4d2-4d8b-9148-e3be6c30e623}">
          <xlrd:rvb i="333"/>
        </ext>
      </extLst>
    </bk>
    <bk>
      <extLst>
        <ext uri="{3e2802c4-a4d2-4d8b-9148-e3be6c30e623}">
          <xlrd:rvb i="334"/>
        </ext>
      </extLst>
    </bk>
    <bk>
      <extLst>
        <ext uri="{3e2802c4-a4d2-4d8b-9148-e3be6c30e623}">
          <xlrd:rvb i="335"/>
        </ext>
      </extLst>
    </bk>
    <bk>
      <extLst>
        <ext uri="{3e2802c4-a4d2-4d8b-9148-e3be6c30e623}">
          <xlrd:rvb i="336"/>
        </ext>
      </extLst>
    </bk>
    <bk>
      <extLst>
        <ext uri="{3e2802c4-a4d2-4d8b-9148-e3be6c30e623}">
          <xlrd:rvb i="337"/>
        </ext>
      </extLst>
    </bk>
    <bk>
      <extLst>
        <ext uri="{3e2802c4-a4d2-4d8b-9148-e3be6c30e623}">
          <xlrd:rvb i="338"/>
        </ext>
      </extLst>
    </bk>
    <bk>
      <extLst>
        <ext uri="{3e2802c4-a4d2-4d8b-9148-e3be6c30e623}">
          <xlrd:rvb i="339"/>
        </ext>
      </extLst>
    </bk>
    <bk>
      <extLst>
        <ext uri="{3e2802c4-a4d2-4d8b-9148-e3be6c30e623}">
          <xlrd:rvb i="340"/>
        </ext>
      </extLst>
    </bk>
    <bk>
      <extLst>
        <ext uri="{3e2802c4-a4d2-4d8b-9148-e3be6c30e623}">
          <xlrd:rvb i="341"/>
        </ext>
      </extLst>
    </bk>
    <bk>
      <extLst>
        <ext uri="{3e2802c4-a4d2-4d8b-9148-e3be6c30e623}">
          <xlrd:rvb i="342"/>
        </ext>
      </extLst>
    </bk>
    <bk>
      <extLst>
        <ext uri="{3e2802c4-a4d2-4d8b-9148-e3be6c30e623}">
          <xlrd:rvb i="343"/>
        </ext>
      </extLst>
    </bk>
    <bk>
      <extLst>
        <ext uri="{3e2802c4-a4d2-4d8b-9148-e3be6c30e623}">
          <xlrd:rvb i="344"/>
        </ext>
      </extLst>
    </bk>
    <bk>
      <extLst>
        <ext uri="{3e2802c4-a4d2-4d8b-9148-e3be6c30e623}">
          <xlrd:rvb i="345"/>
        </ext>
      </extLst>
    </bk>
    <bk>
      <extLst>
        <ext uri="{3e2802c4-a4d2-4d8b-9148-e3be6c30e623}">
          <xlrd:rvb i="346"/>
        </ext>
      </extLst>
    </bk>
    <bk>
      <extLst>
        <ext uri="{3e2802c4-a4d2-4d8b-9148-e3be6c30e623}">
          <xlrd:rvb i="347"/>
        </ext>
      </extLst>
    </bk>
    <bk>
      <extLst>
        <ext uri="{3e2802c4-a4d2-4d8b-9148-e3be6c30e623}">
          <xlrd:rvb i="348"/>
        </ext>
      </extLst>
    </bk>
    <bk>
      <extLst>
        <ext uri="{3e2802c4-a4d2-4d8b-9148-e3be6c30e623}">
          <xlrd:rvb i="349"/>
        </ext>
      </extLst>
    </bk>
    <bk>
      <extLst>
        <ext uri="{3e2802c4-a4d2-4d8b-9148-e3be6c30e623}">
          <xlrd:rvb i="350"/>
        </ext>
      </extLst>
    </bk>
    <bk>
      <extLst>
        <ext uri="{3e2802c4-a4d2-4d8b-9148-e3be6c30e623}">
          <xlrd:rvb i="351"/>
        </ext>
      </extLst>
    </bk>
    <bk>
      <extLst>
        <ext uri="{3e2802c4-a4d2-4d8b-9148-e3be6c30e623}">
          <xlrd:rvb i="352"/>
        </ext>
      </extLst>
    </bk>
    <bk>
      <extLst>
        <ext uri="{3e2802c4-a4d2-4d8b-9148-e3be6c30e623}">
          <xlrd:rvb i="353"/>
        </ext>
      </extLst>
    </bk>
    <bk>
      <extLst>
        <ext uri="{3e2802c4-a4d2-4d8b-9148-e3be6c30e623}">
          <xlrd:rvb i="354"/>
        </ext>
      </extLst>
    </bk>
    <bk>
      <extLst>
        <ext uri="{3e2802c4-a4d2-4d8b-9148-e3be6c30e623}">
          <xlrd:rvb i="355"/>
        </ext>
      </extLst>
    </bk>
    <bk>
      <extLst>
        <ext uri="{3e2802c4-a4d2-4d8b-9148-e3be6c30e623}">
          <xlrd:rvb i="356"/>
        </ext>
      </extLst>
    </bk>
    <bk>
      <extLst>
        <ext uri="{3e2802c4-a4d2-4d8b-9148-e3be6c30e623}">
          <xlrd:rvb i="357"/>
        </ext>
      </extLst>
    </bk>
    <bk>
      <extLst>
        <ext uri="{3e2802c4-a4d2-4d8b-9148-e3be6c30e623}">
          <xlrd:rvb i="358"/>
        </ext>
      </extLst>
    </bk>
    <bk>
      <extLst>
        <ext uri="{3e2802c4-a4d2-4d8b-9148-e3be6c30e623}">
          <xlrd:rvb i="359"/>
        </ext>
      </extLst>
    </bk>
    <bk>
      <extLst>
        <ext uri="{3e2802c4-a4d2-4d8b-9148-e3be6c30e623}">
          <xlrd:rvb i="360"/>
        </ext>
      </extLst>
    </bk>
    <bk>
      <extLst>
        <ext uri="{3e2802c4-a4d2-4d8b-9148-e3be6c30e623}">
          <xlrd:rvb i="361"/>
        </ext>
      </extLst>
    </bk>
    <bk>
      <extLst>
        <ext uri="{3e2802c4-a4d2-4d8b-9148-e3be6c30e623}">
          <xlrd:rvb i="362"/>
        </ext>
      </extLst>
    </bk>
    <bk>
      <extLst>
        <ext uri="{3e2802c4-a4d2-4d8b-9148-e3be6c30e623}">
          <xlrd:rvb i="363"/>
        </ext>
      </extLst>
    </bk>
    <bk>
      <extLst>
        <ext uri="{3e2802c4-a4d2-4d8b-9148-e3be6c30e623}">
          <xlrd:rvb i="364"/>
        </ext>
      </extLst>
    </bk>
    <bk>
      <extLst>
        <ext uri="{3e2802c4-a4d2-4d8b-9148-e3be6c30e623}">
          <xlrd:rvb i="365"/>
        </ext>
      </extLst>
    </bk>
    <bk>
      <extLst>
        <ext uri="{3e2802c4-a4d2-4d8b-9148-e3be6c30e623}">
          <xlrd:rvb i="366"/>
        </ext>
      </extLst>
    </bk>
    <bk>
      <extLst>
        <ext uri="{3e2802c4-a4d2-4d8b-9148-e3be6c30e623}">
          <xlrd:rvb i="367"/>
        </ext>
      </extLst>
    </bk>
    <bk>
      <extLst>
        <ext uri="{3e2802c4-a4d2-4d8b-9148-e3be6c30e623}">
          <xlrd:rvb i="368"/>
        </ext>
      </extLst>
    </bk>
    <bk>
      <extLst>
        <ext uri="{3e2802c4-a4d2-4d8b-9148-e3be6c30e623}">
          <xlrd:rvb i="369"/>
        </ext>
      </extLst>
    </bk>
    <bk>
      <extLst>
        <ext uri="{3e2802c4-a4d2-4d8b-9148-e3be6c30e623}">
          <xlrd:rvb i="370"/>
        </ext>
      </extLst>
    </bk>
    <bk>
      <extLst>
        <ext uri="{3e2802c4-a4d2-4d8b-9148-e3be6c30e623}">
          <xlrd:rvb i="371"/>
        </ext>
      </extLst>
    </bk>
    <bk>
      <extLst>
        <ext uri="{3e2802c4-a4d2-4d8b-9148-e3be6c30e623}">
          <xlrd:rvb i="372"/>
        </ext>
      </extLst>
    </bk>
    <bk>
      <extLst>
        <ext uri="{3e2802c4-a4d2-4d8b-9148-e3be6c30e623}">
          <xlrd:rvb i="373"/>
        </ext>
      </extLst>
    </bk>
    <bk>
      <extLst>
        <ext uri="{3e2802c4-a4d2-4d8b-9148-e3be6c30e623}">
          <xlrd:rvb i="374"/>
        </ext>
      </extLst>
    </bk>
    <bk>
      <extLst>
        <ext uri="{3e2802c4-a4d2-4d8b-9148-e3be6c30e623}">
          <xlrd:rvb i="375"/>
        </ext>
      </extLst>
    </bk>
    <bk>
      <extLst>
        <ext uri="{3e2802c4-a4d2-4d8b-9148-e3be6c30e623}">
          <xlrd:rvb i="376"/>
        </ext>
      </extLst>
    </bk>
    <bk>
      <extLst>
        <ext uri="{3e2802c4-a4d2-4d8b-9148-e3be6c30e623}">
          <xlrd:rvb i="377"/>
        </ext>
      </extLst>
    </bk>
    <bk>
      <extLst>
        <ext uri="{3e2802c4-a4d2-4d8b-9148-e3be6c30e623}">
          <xlrd:rvb i="378"/>
        </ext>
      </extLst>
    </bk>
    <bk>
      <extLst>
        <ext uri="{3e2802c4-a4d2-4d8b-9148-e3be6c30e623}">
          <xlrd:rvb i="379"/>
        </ext>
      </extLst>
    </bk>
    <bk>
      <extLst>
        <ext uri="{3e2802c4-a4d2-4d8b-9148-e3be6c30e623}">
          <xlrd:rvb i="380"/>
        </ext>
      </extLst>
    </bk>
    <bk>
      <extLst>
        <ext uri="{3e2802c4-a4d2-4d8b-9148-e3be6c30e623}">
          <xlrd:rvb i="381"/>
        </ext>
      </extLst>
    </bk>
    <bk>
      <extLst>
        <ext uri="{3e2802c4-a4d2-4d8b-9148-e3be6c30e623}">
          <xlrd:rvb i="382"/>
        </ext>
      </extLst>
    </bk>
    <bk>
      <extLst>
        <ext uri="{3e2802c4-a4d2-4d8b-9148-e3be6c30e623}">
          <xlrd:rvb i="383"/>
        </ext>
      </extLst>
    </bk>
    <bk>
      <extLst>
        <ext uri="{3e2802c4-a4d2-4d8b-9148-e3be6c30e623}">
          <xlrd:rvb i="384"/>
        </ext>
      </extLst>
    </bk>
    <bk>
      <extLst>
        <ext uri="{3e2802c4-a4d2-4d8b-9148-e3be6c30e623}">
          <xlrd:rvb i="385"/>
        </ext>
      </extLst>
    </bk>
    <bk>
      <extLst>
        <ext uri="{3e2802c4-a4d2-4d8b-9148-e3be6c30e623}">
          <xlrd:rvb i="386"/>
        </ext>
      </extLst>
    </bk>
    <bk>
      <extLst>
        <ext uri="{3e2802c4-a4d2-4d8b-9148-e3be6c30e623}">
          <xlrd:rvb i="387"/>
        </ext>
      </extLst>
    </bk>
    <bk>
      <extLst>
        <ext uri="{3e2802c4-a4d2-4d8b-9148-e3be6c30e623}">
          <xlrd:rvb i="388"/>
        </ext>
      </extLst>
    </bk>
    <bk>
      <extLst>
        <ext uri="{3e2802c4-a4d2-4d8b-9148-e3be6c30e623}">
          <xlrd:rvb i="389"/>
        </ext>
      </extLst>
    </bk>
    <bk>
      <extLst>
        <ext uri="{3e2802c4-a4d2-4d8b-9148-e3be6c30e623}">
          <xlrd:rvb i="390"/>
        </ext>
      </extLst>
    </bk>
    <bk>
      <extLst>
        <ext uri="{3e2802c4-a4d2-4d8b-9148-e3be6c30e623}">
          <xlrd:rvb i="391"/>
        </ext>
      </extLst>
    </bk>
    <bk>
      <extLst>
        <ext uri="{3e2802c4-a4d2-4d8b-9148-e3be6c30e623}">
          <xlrd:rvb i="392"/>
        </ext>
      </extLst>
    </bk>
    <bk>
      <extLst>
        <ext uri="{3e2802c4-a4d2-4d8b-9148-e3be6c30e623}">
          <xlrd:rvb i="393"/>
        </ext>
      </extLst>
    </bk>
    <bk>
      <extLst>
        <ext uri="{3e2802c4-a4d2-4d8b-9148-e3be6c30e623}">
          <xlrd:rvb i="394"/>
        </ext>
      </extLst>
    </bk>
    <bk>
      <extLst>
        <ext uri="{3e2802c4-a4d2-4d8b-9148-e3be6c30e623}">
          <xlrd:rvb i="395"/>
        </ext>
      </extLst>
    </bk>
    <bk>
      <extLst>
        <ext uri="{3e2802c4-a4d2-4d8b-9148-e3be6c30e623}">
          <xlrd:rvb i="396"/>
        </ext>
      </extLst>
    </bk>
    <bk>
      <extLst>
        <ext uri="{3e2802c4-a4d2-4d8b-9148-e3be6c30e623}">
          <xlrd:rvb i="397"/>
        </ext>
      </extLst>
    </bk>
    <bk>
      <extLst>
        <ext uri="{3e2802c4-a4d2-4d8b-9148-e3be6c30e623}">
          <xlrd:rvb i="398"/>
        </ext>
      </extLst>
    </bk>
    <bk>
      <extLst>
        <ext uri="{3e2802c4-a4d2-4d8b-9148-e3be6c30e623}">
          <xlrd:rvb i="399"/>
        </ext>
      </extLst>
    </bk>
    <bk>
      <extLst>
        <ext uri="{3e2802c4-a4d2-4d8b-9148-e3be6c30e623}">
          <xlrd:rvb i="400"/>
        </ext>
      </extLst>
    </bk>
    <bk>
      <extLst>
        <ext uri="{3e2802c4-a4d2-4d8b-9148-e3be6c30e623}">
          <xlrd:rvb i="401"/>
        </ext>
      </extLst>
    </bk>
    <bk>
      <extLst>
        <ext uri="{3e2802c4-a4d2-4d8b-9148-e3be6c30e623}">
          <xlrd:rvb i="402"/>
        </ext>
      </extLst>
    </bk>
    <bk>
      <extLst>
        <ext uri="{3e2802c4-a4d2-4d8b-9148-e3be6c30e623}">
          <xlrd:rvb i="403"/>
        </ext>
      </extLst>
    </bk>
    <bk>
      <extLst>
        <ext uri="{3e2802c4-a4d2-4d8b-9148-e3be6c30e623}">
          <xlrd:rvb i="404"/>
        </ext>
      </extLst>
    </bk>
    <bk>
      <extLst>
        <ext uri="{3e2802c4-a4d2-4d8b-9148-e3be6c30e623}">
          <xlrd:rvb i="405"/>
        </ext>
      </extLst>
    </bk>
    <bk>
      <extLst>
        <ext uri="{3e2802c4-a4d2-4d8b-9148-e3be6c30e623}">
          <xlrd:rvb i="406"/>
        </ext>
      </extLst>
    </bk>
    <bk>
      <extLst>
        <ext uri="{3e2802c4-a4d2-4d8b-9148-e3be6c30e623}">
          <xlrd:rvb i="407"/>
        </ext>
      </extLst>
    </bk>
    <bk>
      <extLst>
        <ext uri="{3e2802c4-a4d2-4d8b-9148-e3be6c30e623}">
          <xlrd:rvb i="408"/>
        </ext>
      </extLst>
    </bk>
    <bk>
      <extLst>
        <ext uri="{3e2802c4-a4d2-4d8b-9148-e3be6c30e623}">
          <xlrd:rvb i="409"/>
        </ext>
      </extLst>
    </bk>
    <bk>
      <extLst>
        <ext uri="{3e2802c4-a4d2-4d8b-9148-e3be6c30e623}">
          <xlrd:rvb i="410"/>
        </ext>
      </extLst>
    </bk>
    <bk>
      <extLst>
        <ext uri="{3e2802c4-a4d2-4d8b-9148-e3be6c30e623}">
          <xlrd:rvb i="411"/>
        </ext>
      </extLst>
    </bk>
    <bk>
      <extLst>
        <ext uri="{3e2802c4-a4d2-4d8b-9148-e3be6c30e623}">
          <xlrd:rvb i="412"/>
        </ext>
      </extLst>
    </bk>
    <bk>
      <extLst>
        <ext uri="{3e2802c4-a4d2-4d8b-9148-e3be6c30e623}">
          <xlrd:rvb i="413"/>
        </ext>
      </extLst>
    </bk>
    <bk>
      <extLst>
        <ext uri="{3e2802c4-a4d2-4d8b-9148-e3be6c30e623}">
          <xlrd:rvb i="414"/>
        </ext>
      </extLst>
    </bk>
    <bk>
      <extLst>
        <ext uri="{3e2802c4-a4d2-4d8b-9148-e3be6c30e623}">
          <xlrd:rvb i="415"/>
        </ext>
      </extLst>
    </bk>
    <bk>
      <extLst>
        <ext uri="{3e2802c4-a4d2-4d8b-9148-e3be6c30e623}">
          <xlrd:rvb i="416"/>
        </ext>
      </extLst>
    </bk>
    <bk>
      <extLst>
        <ext uri="{3e2802c4-a4d2-4d8b-9148-e3be6c30e623}">
          <xlrd:rvb i="417"/>
        </ext>
      </extLst>
    </bk>
    <bk>
      <extLst>
        <ext uri="{3e2802c4-a4d2-4d8b-9148-e3be6c30e623}">
          <xlrd:rvb i="418"/>
        </ext>
      </extLst>
    </bk>
    <bk>
      <extLst>
        <ext uri="{3e2802c4-a4d2-4d8b-9148-e3be6c30e623}">
          <xlrd:rvb i="419"/>
        </ext>
      </extLst>
    </bk>
    <bk>
      <extLst>
        <ext uri="{3e2802c4-a4d2-4d8b-9148-e3be6c30e623}">
          <xlrd:rvb i="420"/>
        </ext>
      </extLst>
    </bk>
    <bk>
      <extLst>
        <ext uri="{3e2802c4-a4d2-4d8b-9148-e3be6c30e623}">
          <xlrd:rvb i="421"/>
        </ext>
      </extLst>
    </bk>
    <bk>
      <extLst>
        <ext uri="{3e2802c4-a4d2-4d8b-9148-e3be6c30e623}">
          <xlrd:rvb i="422"/>
        </ext>
      </extLst>
    </bk>
    <bk>
      <extLst>
        <ext uri="{3e2802c4-a4d2-4d8b-9148-e3be6c30e623}">
          <xlrd:rvb i="423"/>
        </ext>
      </extLst>
    </bk>
    <bk>
      <extLst>
        <ext uri="{3e2802c4-a4d2-4d8b-9148-e3be6c30e623}">
          <xlrd:rvb i="424"/>
        </ext>
      </extLst>
    </bk>
    <bk>
      <extLst>
        <ext uri="{3e2802c4-a4d2-4d8b-9148-e3be6c30e623}">
          <xlrd:rvb i="425"/>
        </ext>
      </extLst>
    </bk>
    <bk>
      <extLst>
        <ext uri="{3e2802c4-a4d2-4d8b-9148-e3be6c30e623}">
          <xlrd:rvb i="426"/>
        </ext>
      </extLst>
    </bk>
    <bk>
      <extLst>
        <ext uri="{3e2802c4-a4d2-4d8b-9148-e3be6c30e623}">
          <xlrd:rvb i="427"/>
        </ext>
      </extLst>
    </bk>
    <bk>
      <extLst>
        <ext uri="{3e2802c4-a4d2-4d8b-9148-e3be6c30e623}">
          <xlrd:rvb i="428"/>
        </ext>
      </extLst>
    </bk>
    <bk>
      <extLst>
        <ext uri="{3e2802c4-a4d2-4d8b-9148-e3be6c30e623}">
          <xlrd:rvb i="429"/>
        </ext>
      </extLst>
    </bk>
    <bk>
      <extLst>
        <ext uri="{3e2802c4-a4d2-4d8b-9148-e3be6c30e623}">
          <xlrd:rvb i="430"/>
        </ext>
      </extLst>
    </bk>
    <bk>
      <extLst>
        <ext uri="{3e2802c4-a4d2-4d8b-9148-e3be6c30e623}">
          <xlrd:rvb i="431"/>
        </ext>
      </extLst>
    </bk>
    <bk>
      <extLst>
        <ext uri="{3e2802c4-a4d2-4d8b-9148-e3be6c30e623}">
          <xlrd:rvb i="432"/>
        </ext>
      </extLst>
    </bk>
    <bk>
      <extLst>
        <ext uri="{3e2802c4-a4d2-4d8b-9148-e3be6c30e623}">
          <xlrd:rvb i="433"/>
        </ext>
      </extLst>
    </bk>
    <bk>
      <extLst>
        <ext uri="{3e2802c4-a4d2-4d8b-9148-e3be6c30e623}">
          <xlrd:rvb i="434"/>
        </ext>
      </extLst>
    </bk>
    <bk>
      <extLst>
        <ext uri="{3e2802c4-a4d2-4d8b-9148-e3be6c30e623}">
          <xlrd:rvb i="435"/>
        </ext>
      </extLst>
    </bk>
    <bk>
      <extLst>
        <ext uri="{3e2802c4-a4d2-4d8b-9148-e3be6c30e623}">
          <xlrd:rvb i="436"/>
        </ext>
      </extLst>
    </bk>
    <bk>
      <extLst>
        <ext uri="{3e2802c4-a4d2-4d8b-9148-e3be6c30e623}">
          <xlrd:rvb i="437"/>
        </ext>
      </extLst>
    </bk>
    <bk>
      <extLst>
        <ext uri="{3e2802c4-a4d2-4d8b-9148-e3be6c30e623}">
          <xlrd:rvb i="438"/>
        </ext>
      </extLst>
    </bk>
    <bk>
      <extLst>
        <ext uri="{3e2802c4-a4d2-4d8b-9148-e3be6c30e623}">
          <xlrd:rvb i="439"/>
        </ext>
      </extLst>
    </bk>
    <bk>
      <extLst>
        <ext uri="{3e2802c4-a4d2-4d8b-9148-e3be6c30e623}">
          <xlrd:rvb i="440"/>
        </ext>
      </extLst>
    </bk>
    <bk>
      <extLst>
        <ext uri="{3e2802c4-a4d2-4d8b-9148-e3be6c30e623}">
          <xlrd:rvb i="441"/>
        </ext>
      </extLst>
    </bk>
    <bk>
      <extLst>
        <ext uri="{3e2802c4-a4d2-4d8b-9148-e3be6c30e623}">
          <xlrd:rvb i="442"/>
        </ext>
      </extLst>
    </bk>
    <bk>
      <extLst>
        <ext uri="{3e2802c4-a4d2-4d8b-9148-e3be6c30e623}">
          <xlrd:rvb i="443"/>
        </ext>
      </extLst>
    </bk>
    <bk>
      <extLst>
        <ext uri="{3e2802c4-a4d2-4d8b-9148-e3be6c30e623}">
          <xlrd:rvb i="444"/>
        </ext>
      </extLst>
    </bk>
    <bk>
      <extLst>
        <ext uri="{3e2802c4-a4d2-4d8b-9148-e3be6c30e623}">
          <xlrd:rvb i="445"/>
        </ext>
      </extLst>
    </bk>
    <bk>
      <extLst>
        <ext uri="{3e2802c4-a4d2-4d8b-9148-e3be6c30e623}">
          <xlrd:rvb i="446"/>
        </ext>
      </extLst>
    </bk>
    <bk>
      <extLst>
        <ext uri="{3e2802c4-a4d2-4d8b-9148-e3be6c30e623}">
          <xlrd:rvb i="447"/>
        </ext>
      </extLst>
    </bk>
    <bk>
      <extLst>
        <ext uri="{3e2802c4-a4d2-4d8b-9148-e3be6c30e623}">
          <xlrd:rvb i="448"/>
        </ext>
      </extLst>
    </bk>
    <bk>
      <extLst>
        <ext uri="{3e2802c4-a4d2-4d8b-9148-e3be6c30e623}">
          <xlrd:rvb i="449"/>
        </ext>
      </extLst>
    </bk>
    <bk>
      <extLst>
        <ext uri="{3e2802c4-a4d2-4d8b-9148-e3be6c30e623}">
          <xlrd:rvb i="450"/>
        </ext>
      </extLst>
    </bk>
    <bk>
      <extLst>
        <ext uri="{3e2802c4-a4d2-4d8b-9148-e3be6c30e623}">
          <xlrd:rvb i="451"/>
        </ext>
      </extLst>
    </bk>
    <bk>
      <extLst>
        <ext uri="{3e2802c4-a4d2-4d8b-9148-e3be6c30e623}">
          <xlrd:rvb i="452"/>
        </ext>
      </extLst>
    </bk>
    <bk>
      <extLst>
        <ext uri="{3e2802c4-a4d2-4d8b-9148-e3be6c30e623}">
          <xlrd:rvb i="453"/>
        </ext>
      </extLst>
    </bk>
    <bk>
      <extLst>
        <ext uri="{3e2802c4-a4d2-4d8b-9148-e3be6c30e623}">
          <xlrd:rvb i="454"/>
        </ext>
      </extLst>
    </bk>
    <bk>
      <extLst>
        <ext uri="{3e2802c4-a4d2-4d8b-9148-e3be6c30e623}">
          <xlrd:rvb i="455"/>
        </ext>
      </extLst>
    </bk>
    <bk>
      <extLst>
        <ext uri="{3e2802c4-a4d2-4d8b-9148-e3be6c30e623}">
          <xlrd:rvb i="456"/>
        </ext>
      </extLst>
    </bk>
    <bk>
      <extLst>
        <ext uri="{3e2802c4-a4d2-4d8b-9148-e3be6c30e623}">
          <xlrd:rvb i="457"/>
        </ext>
      </extLst>
    </bk>
    <bk>
      <extLst>
        <ext uri="{3e2802c4-a4d2-4d8b-9148-e3be6c30e623}">
          <xlrd:rvb i="458"/>
        </ext>
      </extLst>
    </bk>
    <bk>
      <extLst>
        <ext uri="{3e2802c4-a4d2-4d8b-9148-e3be6c30e623}">
          <xlrd:rvb i="459"/>
        </ext>
      </extLst>
    </bk>
    <bk>
      <extLst>
        <ext uri="{3e2802c4-a4d2-4d8b-9148-e3be6c30e623}">
          <xlrd:rvb i="460"/>
        </ext>
      </extLst>
    </bk>
    <bk>
      <extLst>
        <ext uri="{3e2802c4-a4d2-4d8b-9148-e3be6c30e623}">
          <xlrd:rvb i="461"/>
        </ext>
      </extLst>
    </bk>
    <bk>
      <extLst>
        <ext uri="{3e2802c4-a4d2-4d8b-9148-e3be6c30e623}">
          <xlrd:rvb i="462"/>
        </ext>
      </extLst>
    </bk>
    <bk>
      <extLst>
        <ext uri="{3e2802c4-a4d2-4d8b-9148-e3be6c30e623}">
          <xlrd:rvb i="463"/>
        </ext>
      </extLst>
    </bk>
    <bk>
      <extLst>
        <ext uri="{3e2802c4-a4d2-4d8b-9148-e3be6c30e623}">
          <xlrd:rvb i="464"/>
        </ext>
      </extLst>
    </bk>
    <bk>
      <extLst>
        <ext uri="{3e2802c4-a4d2-4d8b-9148-e3be6c30e623}">
          <xlrd:rvb i="465"/>
        </ext>
      </extLst>
    </bk>
    <bk>
      <extLst>
        <ext uri="{3e2802c4-a4d2-4d8b-9148-e3be6c30e623}">
          <xlrd:rvb i="466"/>
        </ext>
      </extLst>
    </bk>
    <bk>
      <extLst>
        <ext uri="{3e2802c4-a4d2-4d8b-9148-e3be6c30e623}">
          <xlrd:rvb i="467"/>
        </ext>
      </extLst>
    </bk>
    <bk>
      <extLst>
        <ext uri="{3e2802c4-a4d2-4d8b-9148-e3be6c30e623}">
          <xlrd:rvb i="468"/>
        </ext>
      </extLst>
    </bk>
    <bk>
      <extLst>
        <ext uri="{3e2802c4-a4d2-4d8b-9148-e3be6c30e623}">
          <xlrd:rvb i="469"/>
        </ext>
      </extLst>
    </bk>
    <bk>
      <extLst>
        <ext uri="{3e2802c4-a4d2-4d8b-9148-e3be6c30e623}">
          <xlrd:rvb i="470"/>
        </ext>
      </extLst>
    </bk>
    <bk>
      <extLst>
        <ext uri="{3e2802c4-a4d2-4d8b-9148-e3be6c30e623}">
          <xlrd:rvb i="471"/>
        </ext>
      </extLst>
    </bk>
    <bk>
      <extLst>
        <ext uri="{3e2802c4-a4d2-4d8b-9148-e3be6c30e623}">
          <xlrd:rvb i="472"/>
        </ext>
      </extLst>
    </bk>
    <bk>
      <extLst>
        <ext uri="{3e2802c4-a4d2-4d8b-9148-e3be6c30e623}">
          <xlrd:rvb i="473"/>
        </ext>
      </extLst>
    </bk>
    <bk>
      <extLst>
        <ext uri="{3e2802c4-a4d2-4d8b-9148-e3be6c30e623}">
          <xlrd:rvb i="474"/>
        </ext>
      </extLst>
    </bk>
    <bk>
      <extLst>
        <ext uri="{3e2802c4-a4d2-4d8b-9148-e3be6c30e623}">
          <xlrd:rvb i="475"/>
        </ext>
      </extLst>
    </bk>
    <bk>
      <extLst>
        <ext uri="{3e2802c4-a4d2-4d8b-9148-e3be6c30e623}">
          <xlrd:rvb i="476"/>
        </ext>
      </extLst>
    </bk>
    <bk>
      <extLst>
        <ext uri="{3e2802c4-a4d2-4d8b-9148-e3be6c30e623}">
          <xlrd:rvb i="477"/>
        </ext>
      </extLst>
    </bk>
    <bk>
      <extLst>
        <ext uri="{3e2802c4-a4d2-4d8b-9148-e3be6c30e623}">
          <xlrd:rvb i="478"/>
        </ext>
      </extLst>
    </bk>
    <bk>
      <extLst>
        <ext uri="{3e2802c4-a4d2-4d8b-9148-e3be6c30e623}">
          <xlrd:rvb i="479"/>
        </ext>
      </extLst>
    </bk>
    <bk>
      <extLst>
        <ext uri="{3e2802c4-a4d2-4d8b-9148-e3be6c30e623}">
          <xlrd:rvb i="480"/>
        </ext>
      </extLst>
    </bk>
    <bk>
      <extLst>
        <ext uri="{3e2802c4-a4d2-4d8b-9148-e3be6c30e623}">
          <xlrd:rvb i="481"/>
        </ext>
      </extLst>
    </bk>
    <bk>
      <extLst>
        <ext uri="{3e2802c4-a4d2-4d8b-9148-e3be6c30e623}">
          <xlrd:rvb i="482"/>
        </ext>
      </extLst>
    </bk>
    <bk>
      <extLst>
        <ext uri="{3e2802c4-a4d2-4d8b-9148-e3be6c30e623}">
          <xlrd:rvb i="483"/>
        </ext>
      </extLst>
    </bk>
    <bk>
      <extLst>
        <ext uri="{3e2802c4-a4d2-4d8b-9148-e3be6c30e623}">
          <xlrd:rvb i="484"/>
        </ext>
      </extLst>
    </bk>
    <bk>
      <extLst>
        <ext uri="{3e2802c4-a4d2-4d8b-9148-e3be6c30e623}">
          <xlrd:rvb i="485"/>
        </ext>
      </extLst>
    </bk>
    <bk>
      <extLst>
        <ext uri="{3e2802c4-a4d2-4d8b-9148-e3be6c30e623}">
          <xlrd:rvb i="486"/>
        </ext>
      </extLst>
    </bk>
    <bk>
      <extLst>
        <ext uri="{3e2802c4-a4d2-4d8b-9148-e3be6c30e623}">
          <xlrd:rvb i="487"/>
        </ext>
      </extLst>
    </bk>
    <bk>
      <extLst>
        <ext uri="{3e2802c4-a4d2-4d8b-9148-e3be6c30e623}">
          <xlrd:rvb i="488"/>
        </ext>
      </extLst>
    </bk>
    <bk>
      <extLst>
        <ext uri="{3e2802c4-a4d2-4d8b-9148-e3be6c30e623}">
          <xlrd:rvb i="489"/>
        </ext>
      </extLst>
    </bk>
    <bk>
      <extLst>
        <ext uri="{3e2802c4-a4d2-4d8b-9148-e3be6c30e623}">
          <xlrd:rvb i="490"/>
        </ext>
      </extLst>
    </bk>
    <bk>
      <extLst>
        <ext uri="{3e2802c4-a4d2-4d8b-9148-e3be6c30e623}">
          <xlrd:rvb i="491"/>
        </ext>
      </extLst>
    </bk>
    <bk>
      <extLst>
        <ext uri="{3e2802c4-a4d2-4d8b-9148-e3be6c30e623}">
          <xlrd:rvb i="492"/>
        </ext>
      </extLst>
    </bk>
    <bk>
      <extLst>
        <ext uri="{3e2802c4-a4d2-4d8b-9148-e3be6c30e623}">
          <xlrd:rvb i="493"/>
        </ext>
      </extLst>
    </bk>
    <bk>
      <extLst>
        <ext uri="{3e2802c4-a4d2-4d8b-9148-e3be6c30e623}">
          <xlrd:rvb i="494"/>
        </ext>
      </extLst>
    </bk>
    <bk>
      <extLst>
        <ext uri="{3e2802c4-a4d2-4d8b-9148-e3be6c30e623}">
          <xlrd:rvb i="495"/>
        </ext>
      </extLst>
    </bk>
    <bk>
      <extLst>
        <ext uri="{3e2802c4-a4d2-4d8b-9148-e3be6c30e623}">
          <xlrd:rvb i="496"/>
        </ext>
      </extLst>
    </bk>
    <bk>
      <extLst>
        <ext uri="{3e2802c4-a4d2-4d8b-9148-e3be6c30e623}">
          <xlrd:rvb i="497"/>
        </ext>
      </extLst>
    </bk>
    <bk>
      <extLst>
        <ext uri="{3e2802c4-a4d2-4d8b-9148-e3be6c30e623}">
          <xlrd:rvb i="498"/>
        </ext>
      </extLst>
    </bk>
    <bk>
      <extLst>
        <ext uri="{3e2802c4-a4d2-4d8b-9148-e3be6c30e623}">
          <xlrd:rvb i="499"/>
        </ext>
      </extLst>
    </bk>
    <bk>
      <extLst>
        <ext uri="{3e2802c4-a4d2-4d8b-9148-e3be6c30e623}">
          <xlrd:rvb i="500"/>
        </ext>
      </extLst>
    </bk>
    <bk>
      <extLst>
        <ext uri="{3e2802c4-a4d2-4d8b-9148-e3be6c30e623}">
          <xlrd:rvb i="501"/>
        </ext>
      </extLst>
    </bk>
    <bk>
      <extLst>
        <ext uri="{3e2802c4-a4d2-4d8b-9148-e3be6c30e623}">
          <xlrd:rvb i="502"/>
        </ext>
      </extLst>
    </bk>
    <bk>
      <extLst>
        <ext uri="{3e2802c4-a4d2-4d8b-9148-e3be6c30e623}">
          <xlrd:rvb i="503"/>
        </ext>
      </extLst>
    </bk>
    <bk>
      <extLst>
        <ext uri="{3e2802c4-a4d2-4d8b-9148-e3be6c30e623}">
          <xlrd:rvb i="504"/>
        </ext>
      </extLst>
    </bk>
    <bk>
      <extLst>
        <ext uri="{3e2802c4-a4d2-4d8b-9148-e3be6c30e623}">
          <xlrd:rvb i="505"/>
        </ext>
      </extLst>
    </bk>
    <bk>
      <extLst>
        <ext uri="{3e2802c4-a4d2-4d8b-9148-e3be6c30e623}">
          <xlrd:rvb i="506"/>
        </ext>
      </extLst>
    </bk>
    <bk>
      <extLst>
        <ext uri="{3e2802c4-a4d2-4d8b-9148-e3be6c30e623}">
          <xlrd:rvb i="507"/>
        </ext>
      </extLst>
    </bk>
    <bk>
      <extLst>
        <ext uri="{3e2802c4-a4d2-4d8b-9148-e3be6c30e623}">
          <xlrd:rvb i="508"/>
        </ext>
      </extLst>
    </bk>
    <bk>
      <extLst>
        <ext uri="{3e2802c4-a4d2-4d8b-9148-e3be6c30e623}">
          <xlrd:rvb i="509"/>
        </ext>
      </extLst>
    </bk>
    <bk>
      <extLst>
        <ext uri="{3e2802c4-a4d2-4d8b-9148-e3be6c30e623}">
          <xlrd:rvb i="510"/>
        </ext>
      </extLst>
    </bk>
    <bk>
      <extLst>
        <ext uri="{3e2802c4-a4d2-4d8b-9148-e3be6c30e623}">
          <xlrd:rvb i="511"/>
        </ext>
      </extLst>
    </bk>
    <bk>
      <extLst>
        <ext uri="{3e2802c4-a4d2-4d8b-9148-e3be6c30e623}">
          <xlrd:rvb i="512"/>
        </ext>
      </extLst>
    </bk>
    <bk>
      <extLst>
        <ext uri="{3e2802c4-a4d2-4d8b-9148-e3be6c30e623}">
          <xlrd:rvb i="513"/>
        </ext>
      </extLst>
    </bk>
    <bk>
      <extLst>
        <ext uri="{3e2802c4-a4d2-4d8b-9148-e3be6c30e623}">
          <xlrd:rvb i="514"/>
        </ext>
      </extLst>
    </bk>
    <bk>
      <extLst>
        <ext uri="{3e2802c4-a4d2-4d8b-9148-e3be6c30e623}">
          <xlrd:rvb i="515"/>
        </ext>
      </extLst>
    </bk>
    <bk>
      <extLst>
        <ext uri="{3e2802c4-a4d2-4d8b-9148-e3be6c30e623}">
          <xlrd:rvb i="516"/>
        </ext>
      </extLst>
    </bk>
    <bk>
      <extLst>
        <ext uri="{3e2802c4-a4d2-4d8b-9148-e3be6c30e623}">
          <xlrd:rvb i="517"/>
        </ext>
      </extLst>
    </bk>
    <bk>
      <extLst>
        <ext uri="{3e2802c4-a4d2-4d8b-9148-e3be6c30e623}">
          <xlrd:rvb i="518"/>
        </ext>
      </extLst>
    </bk>
    <bk>
      <extLst>
        <ext uri="{3e2802c4-a4d2-4d8b-9148-e3be6c30e623}">
          <xlrd:rvb i="519"/>
        </ext>
      </extLst>
    </bk>
    <bk>
      <extLst>
        <ext uri="{3e2802c4-a4d2-4d8b-9148-e3be6c30e623}">
          <xlrd:rvb i="520"/>
        </ext>
      </extLst>
    </bk>
    <bk>
      <extLst>
        <ext uri="{3e2802c4-a4d2-4d8b-9148-e3be6c30e623}">
          <xlrd:rvb i="521"/>
        </ext>
      </extLst>
    </bk>
    <bk>
      <extLst>
        <ext uri="{3e2802c4-a4d2-4d8b-9148-e3be6c30e623}">
          <xlrd:rvb i="522"/>
        </ext>
      </extLst>
    </bk>
    <bk>
      <extLst>
        <ext uri="{3e2802c4-a4d2-4d8b-9148-e3be6c30e623}">
          <xlrd:rvb i="523"/>
        </ext>
      </extLst>
    </bk>
    <bk>
      <extLst>
        <ext uri="{3e2802c4-a4d2-4d8b-9148-e3be6c30e623}">
          <xlrd:rvb i="524"/>
        </ext>
      </extLst>
    </bk>
    <bk>
      <extLst>
        <ext uri="{3e2802c4-a4d2-4d8b-9148-e3be6c30e623}">
          <xlrd:rvb i="525"/>
        </ext>
      </extLst>
    </bk>
    <bk>
      <extLst>
        <ext uri="{3e2802c4-a4d2-4d8b-9148-e3be6c30e623}">
          <xlrd:rvb i="526"/>
        </ext>
      </extLst>
    </bk>
    <bk>
      <extLst>
        <ext uri="{3e2802c4-a4d2-4d8b-9148-e3be6c30e623}">
          <xlrd:rvb i="527"/>
        </ext>
      </extLst>
    </bk>
    <bk>
      <extLst>
        <ext uri="{3e2802c4-a4d2-4d8b-9148-e3be6c30e623}">
          <xlrd:rvb i="528"/>
        </ext>
      </extLst>
    </bk>
    <bk>
      <extLst>
        <ext uri="{3e2802c4-a4d2-4d8b-9148-e3be6c30e623}">
          <xlrd:rvb i="529"/>
        </ext>
      </extLst>
    </bk>
    <bk>
      <extLst>
        <ext uri="{3e2802c4-a4d2-4d8b-9148-e3be6c30e623}">
          <xlrd:rvb i="530"/>
        </ext>
      </extLst>
    </bk>
    <bk>
      <extLst>
        <ext uri="{3e2802c4-a4d2-4d8b-9148-e3be6c30e623}">
          <xlrd:rvb i="531"/>
        </ext>
      </extLst>
    </bk>
    <bk>
      <extLst>
        <ext uri="{3e2802c4-a4d2-4d8b-9148-e3be6c30e623}">
          <xlrd:rvb i="532"/>
        </ext>
      </extLst>
    </bk>
    <bk>
      <extLst>
        <ext uri="{3e2802c4-a4d2-4d8b-9148-e3be6c30e623}">
          <xlrd:rvb i="533"/>
        </ext>
      </extLst>
    </bk>
    <bk>
      <extLst>
        <ext uri="{3e2802c4-a4d2-4d8b-9148-e3be6c30e623}">
          <xlrd:rvb i="534"/>
        </ext>
      </extLst>
    </bk>
    <bk>
      <extLst>
        <ext uri="{3e2802c4-a4d2-4d8b-9148-e3be6c30e623}">
          <xlrd:rvb i="535"/>
        </ext>
      </extLst>
    </bk>
    <bk>
      <extLst>
        <ext uri="{3e2802c4-a4d2-4d8b-9148-e3be6c30e623}">
          <xlrd:rvb i="536"/>
        </ext>
      </extLst>
    </bk>
    <bk>
      <extLst>
        <ext uri="{3e2802c4-a4d2-4d8b-9148-e3be6c30e623}">
          <xlrd:rvb i="537"/>
        </ext>
      </extLst>
    </bk>
    <bk>
      <extLst>
        <ext uri="{3e2802c4-a4d2-4d8b-9148-e3be6c30e623}">
          <xlrd:rvb i="538"/>
        </ext>
      </extLst>
    </bk>
    <bk>
      <extLst>
        <ext uri="{3e2802c4-a4d2-4d8b-9148-e3be6c30e623}">
          <xlrd:rvb i="539"/>
        </ext>
      </extLst>
    </bk>
    <bk>
      <extLst>
        <ext uri="{3e2802c4-a4d2-4d8b-9148-e3be6c30e623}">
          <xlrd:rvb i="540"/>
        </ext>
      </extLst>
    </bk>
    <bk>
      <extLst>
        <ext uri="{3e2802c4-a4d2-4d8b-9148-e3be6c30e623}">
          <xlrd:rvb i="541"/>
        </ext>
      </extLst>
    </bk>
    <bk>
      <extLst>
        <ext uri="{3e2802c4-a4d2-4d8b-9148-e3be6c30e623}">
          <xlrd:rvb i="542"/>
        </ext>
      </extLst>
    </bk>
    <bk>
      <extLst>
        <ext uri="{3e2802c4-a4d2-4d8b-9148-e3be6c30e623}">
          <xlrd:rvb i="543"/>
        </ext>
      </extLst>
    </bk>
    <bk>
      <extLst>
        <ext uri="{3e2802c4-a4d2-4d8b-9148-e3be6c30e623}">
          <xlrd:rvb i="544"/>
        </ext>
      </extLst>
    </bk>
    <bk>
      <extLst>
        <ext uri="{3e2802c4-a4d2-4d8b-9148-e3be6c30e623}">
          <xlrd:rvb i="545"/>
        </ext>
      </extLst>
    </bk>
    <bk>
      <extLst>
        <ext uri="{3e2802c4-a4d2-4d8b-9148-e3be6c30e623}">
          <xlrd:rvb i="546"/>
        </ext>
      </extLst>
    </bk>
    <bk>
      <extLst>
        <ext uri="{3e2802c4-a4d2-4d8b-9148-e3be6c30e623}">
          <xlrd:rvb i="547"/>
        </ext>
      </extLst>
    </bk>
    <bk>
      <extLst>
        <ext uri="{3e2802c4-a4d2-4d8b-9148-e3be6c30e623}">
          <xlrd:rvb i="548"/>
        </ext>
      </extLst>
    </bk>
    <bk>
      <extLst>
        <ext uri="{3e2802c4-a4d2-4d8b-9148-e3be6c30e623}">
          <xlrd:rvb i="549"/>
        </ext>
      </extLst>
    </bk>
    <bk>
      <extLst>
        <ext uri="{3e2802c4-a4d2-4d8b-9148-e3be6c30e623}">
          <xlrd:rvb i="550"/>
        </ext>
      </extLst>
    </bk>
    <bk>
      <extLst>
        <ext uri="{3e2802c4-a4d2-4d8b-9148-e3be6c30e623}">
          <xlrd:rvb i="551"/>
        </ext>
      </extLst>
    </bk>
    <bk>
      <extLst>
        <ext uri="{3e2802c4-a4d2-4d8b-9148-e3be6c30e623}">
          <xlrd:rvb i="552"/>
        </ext>
      </extLst>
    </bk>
    <bk>
      <extLst>
        <ext uri="{3e2802c4-a4d2-4d8b-9148-e3be6c30e623}">
          <xlrd:rvb i="553"/>
        </ext>
      </extLst>
    </bk>
    <bk>
      <extLst>
        <ext uri="{3e2802c4-a4d2-4d8b-9148-e3be6c30e623}">
          <xlrd:rvb i="554"/>
        </ext>
      </extLst>
    </bk>
    <bk>
      <extLst>
        <ext uri="{3e2802c4-a4d2-4d8b-9148-e3be6c30e623}">
          <xlrd:rvb i="555"/>
        </ext>
      </extLst>
    </bk>
    <bk>
      <extLst>
        <ext uri="{3e2802c4-a4d2-4d8b-9148-e3be6c30e623}">
          <xlrd:rvb i="556"/>
        </ext>
      </extLst>
    </bk>
    <bk>
      <extLst>
        <ext uri="{3e2802c4-a4d2-4d8b-9148-e3be6c30e623}">
          <xlrd:rvb i="557"/>
        </ext>
      </extLst>
    </bk>
    <bk>
      <extLst>
        <ext uri="{3e2802c4-a4d2-4d8b-9148-e3be6c30e623}">
          <xlrd:rvb i="558"/>
        </ext>
      </extLst>
    </bk>
    <bk>
      <extLst>
        <ext uri="{3e2802c4-a4d2-4d8b-9148-e3be6c30e623}">
          <xlrd:rvb i="559"/>
        </ext>
      </extLst>
    </bk>
    <bk>
      <extLst>
        <ext uri="{3e2802c4-a4d2-4d8b-9148-e3be6c30e623}">
          <xlrd:rvb i="560"/>
        </ext>
      </extLst>
    </bk>
    <bk>
      <extLst>
        <ext uri="{3e2802c4-a4d2-4d8b-9148-e3be6c30e623}">
          <xlrd:rvb i="561"/>
        </ext>
      </extLst>
    </bk>
    <bk>
      <extLst>
        <ext uri="{3e2802c4-a4d2-4d8b-9148-e3be6c30e623}">
          <xlrd:rvb i="562"/>
        </ext>
      </extLst>
    </bk>
    <bk>
      <extLst>
        <ext uri="{3e2802c4-a4d2-4d8b-9148-e3be6c30e623}">
          <xlrd:rvb i="563"/>
        </ext>
      </extLst>
    </bk>
    <bk>
      <extLst>
        <ext uri="{3e2802c4-a4d2-4d8b-9148-e3be6c30e623}">
          <xlrd:rvb i="564"/>
        </ext>
      </extLst>
    </bk>
    <bk>
      <extLst>
        <ext uri="{3e2802c4-a4d2-4d8b-9148-e3be6c30e623}">
          <xlrd:rvb i="565"/>
        </ext>
      </extLst>
    </bk>
    <bk>
      <extLst>
        <ext uri="{3e2802c4-a4d2-4d8b-9148-e3be6c30e623}">
          <xlrd:rvb i="566"/>
        </ext>
      </extLst>
    </bk>
    <bk>
      <extLst>
        <ext uri="{3e2802c4-a4d2-4d8b-9148-e3be6c30e623}">
          <xlrd:rvb i="567"/>
        </ext>
      </extLst>
    </bk>
    <bk>
      <extLst>
        <ext uri="{3e2802c4-a4d2-4d8b-9148-e3be6c30e623}">
          <xlrd:rvb i="568"/>
        </ext>
      </extLst>
    </bk>
    <bk>
      <extLst>
        <ext uri="{3e2802c4-a4d2-4d8b-9148-e3be6c30e623}">
          <xlrd:rvb i="569"/>
        </ext>
      </extLst>
    </bk>
    <bk>
      <extLst>
        <ext uri="{3e2802c4-a4d2-4d8b-9148-e3be6c30e623}">
          <xlrd:rvb i="570"/>
        </ext>
      </extLst>
    </bk>
    <bk>
      <extLst>
        <ext uri="{3e2802c4-a4d2-4d8b-9148-e3be6c30e623}">
          <xlrd:rvb i="571"/>
        </ext>
      </extLst>
    </bk>
    <bk>
      <extLst>
        <ext uri="{3e2802c4-a4d2-4d8b-9148-e3be6c30e623}">
          <xlrd:rvb i="572"/>
        </ext>
      </extLst>
    </bk>
    <bk>
      <extLst>
        <ext uri="{3e2802c4-a4d2-4d8b-9148-e3be6c30e623}">
          <xlrd:rvb i="573"/>
        </ext>
      </extLst>
    </bk>
    <bk>
      <extLst>
        <ext uri="{3e2802c4-a4d2-4d8b-9148-e3be6c30e623}">
          <xlrd:rvb i="574"/>
        </ext>
      </extLst>
    </bk>
    <bk>
      <extLst>
        <ext uri="{3e2802c4-a4d2-4d8b-9148-e3be6c30e623}">
          <xlrd:rvb i="575"/>
        </ext>
      </extLst>
    </bk>
    <bk>
      <extLst>
        <ext uri="{3e2802c4-a4d2-4d8b-9148-e3be6c30e623}">
          <xlrd:rvb i="576"/>
        </ext>
      </extLst>
    </bk>
    <bk>
      <extLst>
        <ext uri="{3e2802c4-a4d2-4d8b-9148-e3be6c30e623}">
          <xlrd:rvb i="577"/>
        </ext>
      </extLst>
    </bk>
    <bk>
      <extLst>
        <ext uri="{3e2802c4-a4d2-4d8b-9148-e3be6c30e623}">
          <xlrd:rvb i="578"/>
        </ext>
      </extLst>
    </bk>
    <bk>
      <extLst>
        <ext uri="{3e2802c4-a4d2-4d8b-9148-e3be6c30e623}">
          <xlrd:rvb i="579"/>
        </ext>
      </extLst>
    </bk>
    <bk>
      <extLst>
        <ext uri="{3e2802c4-a4d2-4d8b-9148-e3be6c30e623}">
          <xlrd:rvb i="580"/>
        </ext>
      </extLst>
    </bk>
    <bk>
      <extLst>
        <ext uri="{3e2802c4-a4d2-4d8b-9148-e3be6c30e623}">
          <xlrd:rvb i="581"/>
        </ext>
      </extLst>
    </bk>
    <bk>
      <extLst>
        <ext uri="{3e2802c4-a4d2-4d8b-9148-e3be6c30e623}">
          <xlrd:rvb i="582"/>
        </ext>
      </extLst>
    </bk>
    <bk>
      <extLst>
        <ext uri="{3e2802c4-a4d2-4d8b-9148-e3be6c30e623}">
          <xlrd:rvb i="583"/>
        </ext>
      </extLst>
    </bk>
    <bk>
      <extLst>
        <ext uri="{3e2802c4-a4d2-4d8b-9148-e3be6c30e623}">
          <xlrd:rvb i="584"/>
        </ext>
      </extLst>
    </bk>
    <bk>
      <extLst>
        <ext uri="{3e2802c4-a4d2-4d8b-9148-e3be6c30e623}">
          <xlrd:rvb i="585"/>
        </ext>
      </extLst>
    </bk>
    <bk>
      <extLst>
        <ext uri="{3e2802c4-a4d2-4d8b-9148-e3be6c30e623}">
          <xlrd:rvb i="586"/>
        </ext>
      </extLst>
    </bk>
    <bk>
      <extLst>
        <ext uri="{3e2802c4-a4d2-4d8b-9148-e3be6c30e623}">
          <xlrd:rvb i="587"/>
        </ext>
      </extLst>
    </bk>
    <bk>
      <extLst>
        <ext uri="{3e2802c4-a4d2-4d8b-9148-e3be6c30e623}">
          <xlrd:rvb i="588"/>
        </ext>
      </extLst>
    </bk>
    <bk>
      <extLst>
        <ext uri="{3e2802c4-a4d2-4d8b-9148-e3be6c30e623}">
          <xlrd:rvb i="589"/>
        </ext>
      </extLst>
    </bk>
    <bk>
      <extLst>
        <ext uri="{3e2802c4-a4d2-4d8b-9148-e3be6c30e623}">
          <xlrd:rvb i="590"/>
        </ext>
      </extLst>
    </bk>
    <bk>
      <extLst>
        <ext uri="{3e2802c4-a4d2-4d8b-9148-e3be6c30e623}">
          <xlrd:rvb i="591"/>
        </ext>
      </extLst>
    </bk>
    <bk>
      <extLst>
        <ext uri="{3e2802c4-a4d2-4d8b-9148-e3be6c30e623}">
          <xlrd:rvb i="592"/>
        </ext>
      </extLst>
    </bk>
    <bk>
      <extLst>
        <ext uri="{3e2802c4-a4d2-4d8b-9148-e3be6c30e623}">
          <xlrd:rvb i="593"/>
        </ext>
      </extLst>
    </bk>
    <bk>
      <extLst>
        <ext uri="{3e2802c4-a4d2-4d8b-9148-e3be6c30e623}">
          <xlrd:rvb i="594"/>
        </ext>
      </extLst>
    </bk>
    <bk>
      <extLst>
        <ext uri="{3e2802c4-a4d2-4d8b-9148-e3be6c30e623}">
          <xlrd:rvb i="595"/>
        </ext>
      </extLst>
    </bk>
    <bk>
      <extLst>
        <ext uri="{3e2802c4-a4d2-4d8b-9148-e3be6c30e623}">
          <xlrd:rvb i="596"/>
        </ext>
      </extLst>
    </bk>
    <bk>
      <extLst>
        <ext uri="{3e2802c4-a4d2-4d8b-9148-e3be6c30e623}">
          <xlrd:rvb i="597"/>
        </ext>
      </extLst>
    </bk>
    <bk>
      <extLst>
        <ext uri="{3e2802c4-a4d2-4d8b-9148-e3be6c30e623}">
          <xlrd:rvb i="598"/>
        </ext>
      </extLst>
    </bk>
    <bk>
      <extLst>
        <ext uri="{3e2802c4-a4d2-4d8b-9148-e3be6c30e623}">
          <xlrd:rvb i="599"/>
        </ext>
      </extLst>
    </bk>
    <bk>
      <extLst>
        <ext uri="{3e2802c4-a4d2-4d8b-9148-e3be6c30e623}">
          <xlrd:rvb i="600"/>
        </ext>
      </extLst>
    </bk>
    <bk>
      <extLst>
        <ext uri="{3e2802c4-a4d2-4d8b-9148-e3be6c30e623}">
          <xlrd:rvb i="601"/>
        </ext>
      </extLst>
    </bk>
    <bk>
      <extLst>
        <ext uri="{3e2802c4-a4d2-4d8b-9148-e3be6c30e623}">
          <xlrd:rvb i="602"/>
        </ext>
      </extLst>
    </bk>
    <bk>
      <extLst>
        <ext uri="{3e2802c4-a4d2-4d8b-9148-e3be6c30e623}">
          <xlrd:rvb i="603"/>
        </ext>
      </extLst>
    </bk>
    <bk>
      <extLst>
        <ext uri="{3e2802c4-a4d2-4d8b-9148-e3be6c30e623}">
          <xlrd:rvb i="604"/>
        </ext>
      </extLst>
    </bk>
    <bk>
      <extLst>
        <ext uri="{3e2802c4-a4d2-4d8b-9148-e3be6c30e623}">
          <xlrd:rvb i="605"/>
        </ext>
      </extLst>
    </bk>
    <bk>
      <extLst>
        <ext uri="{3e2802c4-a4d2-4d8b-9148-e3be6c30e623}">
          <xlrd:rvb i="606"/>
        </ext>
      </extLst>
    </bk>
    <bk>
      <extLst>
        <ext uri="{3e2802c4-a4d2-4d8b-9148-e3be6c30e623}">
          <xlrd:rvb i="607"/>
        </ext>
      </extLst>
    </bk>
    <bk>
      <extLst>
        <ext uri="{3e2802c4-a4d2-4d8b-9148-e3be6c30e623}">
          <xlrd:rvb i="608"/>
        </ext>
      </extLst>
    </bk>
    <bk>
      <extLst>
        <ext uri="{3e2802c4-a4d2-4d8b-9148-e3be6c30e623}">
          <xlrd:rvb i="609"/>
        </ext>
      </extLst>
    </bk>
    <bk>
      <extLst>
        <ext uri="{3e2802c4-a4d2-4d8b-9148-e3be6c30e623}">
          <xlrd:rvb i="610"/>
        </ext>
      </extLst>
    </bk>
    <bk>
      <extLst>
        <ext uri="{3e2802c4-a4d2-4d8b-9148-e3be6c30e623}">
          <xlrd:rvb i="611"/>
        </ext>
      </extLst>
    </bk>
    <bk>
      <extLst>
        <ext uri="{3e2802c4-a4d2-4d8b-9148-e3be6c30e623}">
          <xlrd:rvb i="612"/>
        </ext>
      </extLst>
    </bk>
    <bk>
      <extLst>
        <ext uri="{3e2802c4-a4d2-4d8b-9148-e3be6c30e623}">
          <xlrd:rvb i="613"/>
        </ext>
      </extLst>
    </bk>
    <bk>
      <extLst>
        <ext uri="{3e2802c4-a4d2-4d8b-9148-e3be6c30e623}">
          <xlrd:rvb i="614"/>
        </ext>
      </extLst>
    </bk>
    <bk>
      <extLst>
        <ext uri="{3e2802c4-a4d2-4d8b-9148-e3be6c30e623}">
          <xlrd:rvb i="615"/>
        </ext>
      </extLst>
    </bk>
    <bk>
      <extLst>
        <ext uri="{3e2802c4-a4d2-4d8b-9148-e3be6c30e623}">
          <xlrd:rvb i="616"/>
        </ext>
      </extLst>
    </bk>
    <bk>
      <extLst>
        <ext uri="{3e2802c4-a4d2-4d8b-9148-e3be6c30e623}">
          <xlrd:rvb i="617"/>
        </ext>
      </extLst>
    </bk>
    <bk>
      <extLst>
        <ext uri="{3e2802c4-a4d2-4d8b-9148-e3be6c30e623}">
          <xlrd:rvb i="618"/>
        </ext>
      </extLst>
    </bk>
    <bk>
      <extLst>
        <ext uri="{3e2802c4-a4d2-4d8b-9148-e3be6c30e623}">
          <xlrd:rvb i="619"/>
        </ext>
      </extLst>
    </bk>
    <bk>
      <extLst>
        <ext uri="{3e2802c4-a4d2-4d8b-9148-e3be6c30e623}">
          <xlrd:rvb i="620"/>
        </ext>
      </extLst>
    </bk>
    <bk>
      <extLst>
        <ext uri="{3e2802c4-a4d2-4d8b-9148-e3be6c30e623}">
          <xlrd:rvb i="621"/>
        </ext>
      </extLst>
    </bk>
    <bk>
      <extLst>
        <ext uri="{3e2802c4-a4d2-4d8b-9148-e3be6c30e623}">
          <xlrd:rvb i="622"/>
        </ext>
      </extLst>
    </bk>
    <bk>
      <extLst>
        <ext uri="{3e2802c4-a4d2-4d8b-9148-e3be6c30e623}">
          <xlrd:rvb i="623"/>
        </ext>
      </extLst>
    </bk>
    <bk>
      <extLst>
        <ext uri="{3e2802c4-a4d2-4d8b-9148-e3be6c30e623}">
          <xlrd:rvb i="624"/>
        </ext>
      </extLst>
    </bk>
    <bk>
      <extLst>
        <ext uri="{3e2802c4-a4d2-4d8b-9148-e3be6c30e623}">
          <xlrd:rvb i="625"/>
        </ext>
      </extLst>
    </bk>
    <bk>
      <extLst>
        <ext uri="{3e2802c4-a4d2-4d8b-9148-e3be6c30e623}">
          <xlrd:rvb i="626"/>
        </ext>
      </extLst>
    </bk>
    <bk>
      <extLst>
        <ext uri="{3e2802c4-a4d2-4d8b-9148-e3be6c30e623}">
          <xlrd:rvb i="627"/>
        </ext>
      </extLst>
    </bk>
    <bk>
      <extLst>
        <ext uri="{3e2802c4-a4d2-4d8b-9148-e3be6c30e623}">
          <xlrd:rvb i="628"/>
        </ext>
      </extLst>
    </bk>
    <bk>
      <extLst>
        <ext uri="{3e2802c4-a4d2-4d8b-9148-e3be6c30e623}">
          <xlrd:rvb i="629"/>
        </ext>
      </extLst>
    </bk>
    <bk>
      <extLst>
        <ext uri="{3e2802c4-a4d2-4d8b-9148-e3be6c30e623}">
          <xlrd:rvb i="630"/>
        </ext>
      </extLst>
    </bk>
    <bk>
      <extLst>
        <ext uri="{3e2802c4-a4d2-4d8b-9148-e3be6c30e623}">
          <xlrd:rvb i="631"/>
        </ext>
      </extLst>
    </bk>
    <bk>
      <extLst>
        <ext uri="{3e2802c4-a4d2-4d8b-9148-e3be6c30e623}">
          <xlrd:rvb i="632"/>
        </ext>
      </extLst>
    </bk>
    <bk>
      <extLst>
        <ext uri="{3e2802c4-a4d2-4d8b-9148-e3be6c30e623}">
          <xlrd:rvb i="633"/>
        </ext>
      </extLst>
    </bk>
    <bk>
      <extLst>
        <ext uri="{3e2802c4-a4d2-4d8b-9148-e3be6c30e623}">
          <xlrd:rvb i="634"/>
        </ext>
      </extLst>
    </bk>
    <bk>
      <extLst>
        <ext uri="{3e2802c4-a4d2-4d8b-9148-e3be6c30e623}">
          <xlrd:rvb i="635"/>
        </ext>
      </extLst>
    </bk>
    <bk>
      <extLst>
        <ext uri="{3e2802c4-a4d2-4d8b-9148-e3be6c30e623}">
          <xlrd:rvb i="636"/>
        </ext>
      </extLst>
    </bk>
    <bk>
      <extLst>
        <ext uri="{3e2802c4-a4d2-4d8b-9148-e3be6c30e623}">
          <xlrd:rvb i="637"/>
        </ext>
      </extLst>
    </bk>
    <bk>
      <extLst>
        <ext uri="{3e2802c4-a4d2-4d8b-9148-e3be6c30e623}">
          <xlrd:rvb i="638"/>
        </ext>
      </extLst>
    </bk>
    <bk>
      <extLst>
        <ext uri="{3e2802c4-a4d2-4d8b-9148-e3be6c30e623}">
          <xlrd:rvb i="639"/>
        </ext>
      </extLst>
    </bk>
    <bk>
      <extLst>
        <ext uri="{3e2802c4-a4d2-4d8b-9148-e3be6c30e623}">
          <xlrd:rvb i="640"/>
        </ext>
      </extLst>
    </bk>
    <bk>
      <extLst>
        <ext uri="{3e2802c4-a4d2-4d8b-9148-e3be6c30e623}">
          <xlrd:rvb i="641"/>
        </ext>
      </extLst>
    </bk>
    <bk>
      <extLst>
        <ext uri="{3e2802c4-a4d2-4d8b-9148-e3be6c30e623}">
          <xlrd:rvb i="642"/>
        </ext>
      </extLst>
    </bk>
    <bk>
      <extLst>
        <ext uri="{3e2802c4-a4d2-4d8b-9148-e3be6c30e623}">
          <xlrd:rvb i="643"/>
        </ext>
      </extLst>
    </bk>
    <bk>
      <extLst>
        <ext uri="{3e2802c4-a4d2-4d8b-9148-e3be6c30e623}">
          <xlrd:rvb i="644"/>
        </ext>
      </extLst>
    </bk>
    <bk>
      <extLst>
        <ext uri="{3e2802c4-a4d2-4d8b-9148-e3be6c30e623}">
          <xlrd:rvb i="645"/>
        </ext>
      </extLst>
    </bk>
    <bk>
      <extLst>
        <ext uri="{3e2802c4-a4d2-4d8b-9148-e3be6c30e623}">
          <xlrd:rvb i="646"/>
        </ext>
      </extLst>
    </bk>
    <bk>
      <extLst>
        <ext uri="{3e2802c4-a4d2-4d8b-9148-e3be6c30e623}">
          <xlrd:rvb i="647"/>
        </ext>
      </extLst>
    </bk>
    <bk>
      <extLst>
        <ext uri="{3e2802c4-a4d2-4d8b-9148-e3be6c30e623}">
          <xlrd:rvb i="648"/>
        </ext>
      </extLst>
    </bk>
    <bk>
      <extLst>
        <ext uri="{3e2802c4-a4d2-4d8b-9148-e3be6c30e623}">
          <xlrd:rvb i="649"/>
        </ext>
      </extLst>
    </bk>
    <bk>
      <extLst>
        <ext uri="{3e2802c4-a4d2-4d8b-9148-e3be6c30e623}">
          <xlrd:rvb i="650"/>
        </ext>
      </extLst>
    </bk>
    <bk>
      <extLst>
        <ext uri="{3e2802c4-a4d2-4d8b-9148-e3be6c30e623}">
          <xlrd:rvb i="651"/>
        </ext>
      </extLst>
    </bk>
    <bk>
      <extLst>
        <ext uri="{3e2802c4-a4d2-4d8b-9148-e3be6c30e623}">
          <xlrd:rvb i="652"/>
        </ext>
      </extLst>
    </bk>
    <bk>
      <extLst>
        <ext uri="{3e2802c4-a4d2-4d8b-9148-e3be6c30e623}">
          <xlrd:rvb i="653"/>
        </ext>
      </extLst>
    </bk>
    <bk>
      <extLst>
        <ext uri="{3e2802c4-a4d2-4d8b-9148-e3be6c30e623}">
          <xlrd:rvb i="654"/>
        </ext>
      </extLst>
    </bk>
    <bk>
      <extLst>
        <ext uri="{3e2802c4-a4d2-4d8b-9148-e3be6c30e623}">
          <xlrd:rvb i="655"/>
        </ext>
      </extLst>
    </bk>
    <bk>
      <extLst>
        <ext uri="{3e2802c4-a4d2-4d8b-9148-e3be6c30e623}">
          <xlrd:rvb i="656"/>
        </ext>
      </extLst>
    </bk>
    <bk>
      <extLst>
        <ext uri="{3e2802c4-a4d2-4d8b-9148-e3be6c30e623}">
          <xlrd:rvb i="657"/>
        </ext>
      </extLst>
    </bk>
    <bk>
      <extLst>
        <ext uri="{3e2802c4-a4d2-4d8b-9148-e3be6c30e623}">
          <xlrd:rvb i="658"/>
        </ext>
      </extLst>
    </bk>
    <bk>
      <extLst>
        <ext uri="{3e2802c4-a4d2-4d8b-9148-e3be6c30e623}">
          <xlrd:rvb i="659"/>
        </ext>
      </extLst>
    </bk>
    <bk>
      <extLst>
        <ext uri="{3e2802c4-a4d2-4d8b-9148-e3be6c30e623}">
          <xlrd:rvb i="660"/>
        </ext>
      </extLst>
    </bk>
    <bk>
      <extLst>
        <ext uri="{3e2802c4-a4d2-4d8b-9148-e3be6c30e623}">
          <xlrd:rvb i="661"/>
        </ext>
      </extLst>
    </bk>
    <bk>
      <extLst>
        <ext uri="{3e2802c4-a4d2-4d8b-9148-e3be6c30e623}">
          <xlrd:rvb i="662"/>
        </ext>
      </extLst>
    </bk>
    <bk>
      <extLst>
        <ext uri="{3e2802c4-a4d2-4d8b-9148-e3be6c30e623}">
          <xlrd:rvb i="663"/>
        </ext>
      </extLst>
    </bk>
    <bk>
      <extLst>
        <ext uri="{3e2802c4-a4d2-4d8b-9148-e3be6c30e623}">
          <xlrd:rvb i="664"/>
        </ext>
      </extLst>
    </bk>
    <bk>
      <extLst>
        <ext uri="{3e2802c4-a4d2-4d8b-9148-e3be6c30e623}">
          <xlrd:rvb i="665"/>
        </ext>
      </extLst>
    </bk>
    <bk>
      <extLst>
        <ext uri="{3e2802c4-a4d2-4d8b-9148-e3be6c30e623}">
          <xlrd:rvb i="666"/>
        </ext>
      </extLst>
    </bk>
    <bk>
      <extLst>
        <ext uri="{3e2802c4-a4d2-4d8b-9148-e3be6c30e623}">
          <xlrd:rvb i="667"/>
        </ext>
      </extLst>
    </bk>
    <bk>
      <extLst>
        <ext uri="{3e2802c4-a4d2-4d8b-9148-e3be6c30e623}">
          <xlrd:rvb i="668"/>
        </ext>
      </extLst>
    </bk>
    <bk>
      <extLst>
        <ext uri="{3e2802c4-a4d2-4d8b-9148-e3be6c30e623}">
          <xlrd:rvb i="669"/>
        </ext>
      </extLst>
    </bk>
    <bk>
      <extLst>
        <ext uri="{3e2802c4-a4d2-4d8b-9148-e3be6c30e623}">
          <xlrd:rvb i="670"/>
        </ext>
      </extLst>
    </bk>
    <bk>
      <extLst>
        <ext uri="{3e2802c4-a4d2-4d8b-9148-e3be6c30e623}">
          <xlrd:rvb i="671"/>
        </ext>
      </extLst>
    </bk>
    <bk>
      <extLst>
        <ext uri="{3e2802c4-a4d2-4d8b-9148-e3be6c30e623}">
          <xlrd:rvb i="672"/>
        </ext>
      </extLst>
    </bk>
    <bk>
      <extLst>
        <ext uri="{3e2802c4-a4d2-4d8b-9148-e3be6c30e623}">
          <xlrd:rvb i="673"/>
        </ext>
      </extLst>
    </bk>
    <bk>
      <extLst>
        <ext uri="{3e2802c4-a4d2-4d8b-9148-e3be6c30e623}">
          <xlrd:rvb i="674"/>
        </ext>
      </extLst>
    </bk>
    <bk>
      <extLst>
        <ext uri="{3e2802c4-a4d2-4d8b-9148-e3be6c30e623}">
          <xlrd:rvb i="675"/>
        </ext>
      </extLst>
    </bk>
    <bk>
      <extLst>
        <ext uri="{3e2802c4-a4d2-4d8b-9148-e3be6c30e623}">
          <xlrd:rvb i="676"/>
        </ext>
      </extLst>
    </bk>
    <bk>
      <extLst>
        <ext uri="{3e2802c4-a4d2-4d8b-9148-e3be6c30e623}">
          <xlrd:rvb i="677"/>
        </ext>
      </extLst>
    </bk>
    <bk>
      <extLst>
        <ext uri="{3e2802c4-a4d2-4d8b-9148-e3be6c30e623}">
          <xlrd:rvb i="678"/>
        </ext>
      </extLst>
    </bk>
    <bk>
      <extLst>
        <ext uri="{3e2802c4-a4d2-4d8b-9148-e3be6c30e623}">
          <xlrd:rvb i="679"/>
        </ext>
      </extLst>
    </bk>
    <bk>
      <extLst>
        <ext uri="{3e2802c4-a4d2-4d8b-9148-e3be6c30e623}">
          <xlrd:rvb i="680"/>
        </ext>
      </extLst>
    </bk>
    <bk>
      <extLst>
        <ext uri="{3e2802c4-a4d2-4d8b-9148-e3be6c30e623}">
          <xlrd:rvb i="681"/>
        </ext>
      </extLst>
    </bk>
    <bk>
      <extLst>
        <ext uri="{3e2802c4-a4d2-4d8b-9148-e3be6c30e623}">
          <xlrd:rvb i="682"/>
        </ext>
      </extLst>
    </bk>
    <bk>
      <extLst>
        <ext uri="{3e2802c4-a4d2-4d8b-9148-e3be6c30e623}">
          <xlrd:rvb i="683"/>
        </ext>
      </extLst>
    </bk>
    <bk>
      <extLst>
        <ext uri="{3e2802c4-a4d2-4d8b-9148-e3be6c30e623}">
          <xlrd:rvb i="684"/>
        </ext>
      </extLst>
    </bk>
    <bk>
      <extLst>
        <ext uri="{3e2802c4-a4d2-4d8b-9148-e3be6c30e623}">
          <xlrd:rvb i="685"/>
        </ext>
      </extLst>
    </bk>
    <bk>
      <extLst>
        <ext uri="{3e2802c4-a4d2-4d8b-9148-e3be6c30e623}">
          <xlrd:rvb i="686"/>
        </ext>
      </extLst>
    </bk>
    <bk>
      <extLst>
        <ext uri="{3e2802c4-a4d2-4d8b-9148-e3be6c30e623}">
          <xlrd:rvb i="687"/>
        </ext>
      </extLst>
    </bk>
    <bk>
      <extLst>
        <ext uri="{3e2802c4-a4d2-4d8b-9148-e3be6c30e623}">
          <xlrd:rvb i="688"/>
        </ext>
      </extLst>
    </bk>
    <bk>
      <extLst>
        <ext uri="{3e2802c4-a4d2-4d8b-9148-e3be6c30e623}">
          <xlrd:rvb i="689"/>
        </ext>
      </extLst>
    </bk>
    <bk>
      <extLst>
        <ext uri="{3e2802c4-a4d2-4d8b-9148-e3be6c30e623}">
          <xlrd:rvb i="690"/>
        </ext>
      </extLst>
    </bk>
    <bk>
      <extLst>
        <ext uri="{3e2802c4-a4d2-4d8b-9148-e3be6c30e623}">
          <xlrd:rvb i="691"/>
        </ext>
      </extLst>
    </bk>
    <bk>
      <extLst>
        <ext uri="{3e2802c4-a4d2-4d8b-9148-e3be6c30e623}">
          <xlrd:rvb i="692"/>
        </ext>
      </extLst>
    </bk>
    <bk>
      <extLst>
        <ext uri="{3e2802c4-a4d2-4d8b-9148-e3be6c30e623}">
          <xlrd:rvb i="693"/>
        </ext>
      </extLst>
    </bk>
    <bk>
      <extLst>
        <ext uri="{3e2802c4-a4d2-4d8b-9148-e3be6c30e623}">
          <xlrd:rvb i="694"/>
        </ext>
      </extLst>
    </bk>
    <bk>
      <extLst>
        <ext uri="{3e2802c4-a4d2-4d8b-9148-e3be6c30e623}">
          <xlrd:rvb i="695"/>
        </ext>
      </extLst>
    </bk>
    <bk>
      <extLst>
        <ext uri="{3e2802c4-a4d2-4d8b-9148-e3be6c30e623}">
          <xlrd:rvb i="696"/>
        </ext>
      </extLst>
    </bk>
    <bk>
      <extLst>
        <ext uri="{3e2802c4-a4d2-4d8b-9148-e3be6c30e623}">
          <xlrd:rvb i="697"/>
        </ext>
      </extLst>
    </bk>
    <bk>
      <extLst>
        <ext uri="{3e2802c4-a4d2-4d8b-9148-e3be6c30e623}">
          <xlrd:rvb i="698"/>
        </ext>
      </extLst>
    </bk>
    <bk>
      <extLst>
        <ext uri="{3e2802c4-a4d2-4d8b-9148-e3be6c30e623}">
          <xlrd:rvb i="699"/>
        </ext>
      </extLst>
    </bk>
    <bk>
      <extLst>
        <ext uri="{3e2802c4-a4d2-4d8b-9148-e3be6c30e623}">
          <xlrd:rvb i="700"/>
        </ext>
      </extLst>
    </bk>
    <bk>
      <extLst>
        <ext uri="{3e2802c4-a4d2-4d8b-9148-e3be6c30e623}">
          <xlrd:rvb i="701"/>
        </ext>
      </extLst>
    </bk>
    <bk>
      <extLst>
        <ext uri="{3e2802c4-a4d2-4d8b-9148-e3be6c30e623}">
          <xlrd:rvb i="702"/>
        </ext>
      </extLst>
    </bk>
    <bk>
      <extLst>
        <ext uri="{3e2802c4-a4d2-4d8b-9148-e3be6c30e623}">
          <xlrd:rvb i="703"/>
        </ext>
      </extLst>
    </bk>
    <bk>
      <extLst>
        <ext uri="{3e2802c4-a4d2-4d8b-9148-e3be6c30e623}">
          <xlrd:rvb i="704"/>
        </ext>
      </extLst>
    </bk>
    <bk>
      <extLst>
        <ext uri="{3e2802c4-a4d2-4d8b-9148-e3be6c30e623}">
          <xlrd:rvb i="705"/>
        </ext>
      </extLst>
    </bk>
    <bk>
      <extLst>
        <ext uri="{3e2802c4-a4d2-4d8b-9148-e3be6c30e623}">
          <xlrd:rvb i="706"/>
        </ext>
      </extLst>
    </bk>
    <bk>
      <extLst>
        <ext uri="{3e2802c4-a4d2-4d8b-9148-e3be6c30e623}">
          <xlrd:rvb i="707"/>
        </ext>
      </extLst>
    </bk>
    <bk>
      <extLst>
        <ext uri="{3e2802c4-a4d2-4d8b-9148-e3be6c30e623}">
          <xlrd:rvb i="708"/>
        </ext>
      </extLst>
    </bk>
    <bk>
      <extLst>
        <ext uri="{3e2802c4-a4d2-4d8b-9148-e3be6c30e623}">
          <xlrd:rvb i="709"/>
        </ext>
      </extLst>
    </bk>
    <bk>
      <extLst>
        <ext uri="{3e2802c4-a4d2-4d8b-9148-e3be6c30e623}">
          <xlrd:rvb i="710"/>
        </ext>
      </extLst>
    </bk>
    <bk>
      <extLst>
        <ext uri="{3e2802c4-a4d2-4d8b-9148-e3be6c30e623}">
          <xlrd:rvb i="711"/>
        </ext>
      </extLst>
    </bk>
    <bk>
      <extLst>
        <ext uri="{3e2802c4-a4d2-4d8b-9148-e3be6c30e623}">
          <xlrd:rvb i="712"/>
        </ext>
      </extLst>
    </bk>
    <bk>
      <extLst>
        <ext uri="{3e2802c4-a4d2-4d8b-9148-e3be6c30e623}">
          <xlrd:rvb i="713"/>
        </ext>
      </extLst>
    </bk>
    <bk>
      <extLst>
        <ext uri="{3e2802c4-a4d2-4d8b-9148-e3be6c30e623}">
          <xlrd:rvb i="714"/>
        </ext>
      </extLst>
    </bk>
    <bk>
      <extLst>
        <ext uri="{3e2802c4-a4d2-4d8b-9148-e3be6c30e623}">
          <xlrd:rvb i="715"/>
        </ext>
      </extLst>
    </bk>
    <bk>
      <extLst>
        <ext uri="{3e2802c4-a4d2-4d8b-9148-e3be6c30e623}">
          <xlrd:rvb i="716"/>
        </ext>
      </extLst>
    </bk>
    <bk>
      <extLst>
        <ext uri="{3e2802c4-a4d2-4d8b-9148-e3be6c30e623}">
          <xlrd:rvb i="717"/>
        </ext>
      </extLst>
    </bk>
    <bk>
      <extLst>
        <ext uri="{3e2802c4-a4d2-4d8b-9148-e3be6c30e623}">
          <xlrd:rvb i="718"/>
        </ext>
      </extLst>
    </bk>
    <bk>
      <extLst>
        <ext uri="{3e2802c4-a4d2-4d8b-9148-e3be6c30e623}">
          <xlrd:rvb i="719"/>
        </ext>
      </extLst>
    </bk>
    <bk>
      <extLst>
        <ext uri="{3e2802c4-a4d2-4d8b-9148-e3be6c30e623}">
          <xlrd:rvb i="720"/>
        </ext>
      </extLst>
    </bk>
    <bk>
      <extLst>
        <ext uri="{3e2802c4-a4d2-4d8b-9148-e3be6c30e623}">
          <xlrd:rvb i="721"/>
        </ext>
      </extLst>
    </bk>
    <bk>
      <extLst>
        <ext uri="{3e2802c4-a4d2-4d8b-9148-e3be6c30e623}">
          <xlrd:rvb i="722"/>
        </ext>
      </extLst>
    </bk>
    <bk>
      <extLst>
        <ext uri="{3e2802c4-a4d2-4d8b-9148-e3be6c30e623}">
          <xlrd:rvb i="723"/>
        </ext>
      </extLst>
    </bk>
    <bk>
      <extLst>
        <ext uri="{3e2802c4-a4d2-4d8b-9148-e3be6c30e623}">
          <xlrd:rvb i="724"/>
        </ext>
      </extLst>
    </bk>
    <bk>
      <extLst>
        <ext uri="{3e2802c4-a4d2-4d8b-9148-e3be6c30e623}">
          <xlrd:rvb i="725"/>
        </ext>
      </extLst>
    </bk>
    <bk>
      <extLst>
        <ext uri="{3e2802c4-a4d2-4d8b-9148-e3be6c30e623}">
          <xlrd:rvb i="726"/>
        </ext>
      </extLst>
    </bk>
    <bk>
      <extLst>
        <ext uri="{3e2802c4-a4d2-4d8b-9148-e3be6c30e623}">
          <xlrd:rvb i="727"/>
        </ext>
      </extLst>
    </bk>
    <bk>
      <extLst>
        <ext uri="{3e2802c4-a4d2-4d8b-9148-e3be6c30e623}">
          <xlrd:rvb i="728"/>
        </ext>
      </extLst>
    </bk>
    <bk>
      <extLst>
        <ext uri="{3e2802c4-a4d2-4d8b-9148-e3be6c30e623}">
          <xlrd:rvb i="729"/>
        </ext>
      </extLst>
    </bk>
    <bk>
      <extLst>
        <ext uri="{3e2802c4-a4d2-4d8b-9148-e3be6c30e623}">
          <xlrd:rvb i="730"/>
        </ext>
      </extLst>
    </bk>
    <bk>
      <extLst>
        <ext uri="{3e2802c4-a4d2-4d8b-9148-e3be6c30e623}">
          <xlrd:rvb i="731"/>
        </ext>
      </extLst>
    </bk>
    <bk>
      <extLst>
        <ext uri="{3e2802c4-a4d2-4d8b-9148-e3be6c30e623}">
          <xlrd:rvb i="732"/>
        </ext>
      </extLst>
    </bk>
    <bk>
      <extLst>
        <ext uri="{3e2802c4-a4d2-4d8b-9148-e3be6c30e623}">
          <xlrd:rvb i="733"/>
        </ext>
      </extLst>
    </bk>
    <bk>
      <extLst>
        <ext uri="{3e2802c4-a4d2-4d8b-9148-e3be6c30e623}">
          <xlrd:rvb i="734"/>
        </ext>
      </extLst>
    </bk>
    <bk>
      <extLst>
        <ext uri="{3e2802c4-a4d2-4d8b-9148-e3be6c30e623}">
          <xlrd:rvb i="735"/>
        </ext>
      </extLst>
    </bk>
    <bk>
      <extLst>
        <ext uri="{3e2802c4-a4d2-4d8b-9148-e3be6c30e623}">
          <xlrd:rvb i="736"/>
        </ext>
      </extLst>
    </bk>
    <bk>
      <extLst>
        <ext uri="{3e2802c4-a4d2-4d8b-9148-e3be6c30e623}">
          <xlrd:rvb i="737"/>
        </ext>
      </extLst>
    </bk>
    <bk>
      <extLst>
        <ext uri="{3e2802c4-a4d2-4d8b-9148-e3be6c30e623}">
          <xlrd:rvb i="738"/>
        </ext>
      </extLst>
    </bk>
    <bk>
      <extLst>
        <ext uri="{3e2802c4-a4d2-4d8b-9148-e3be6c30e623}">
          <xlrd:rvb i="739"/>
        </ext>
      </extLst>
    </bk>
    <bk>
      <extLst>
        <ext uri="{3e2802c4-a4d2-4d8b-9148-e3be6c30e623}">
          <xlrd:rvb i="740"/>
        </ext>
      </extLst>
    </bk>
    <bk>
      <extLst>
        <ext uri="{3e2802c4-a4d2-4d8b-9148-e3be6c30e623}">
          <xlrd:rvb i="741"/>
        </ext>
      </extLst>
    </bk>
    <bk>
      <extLst>
        <ext uri="{3e2802c4-a4d2-4d8b-9148-e3be6c30e623}">
          <xlrd:rvb i="742"/>
        </ext>
      </extLst>
    </bk>
    <bk>
      <extLst>
        <ext uri="{3e2802c4-a4d2-4d8b-9148-e3be6c30e623}">
          <xlrd:rvb i="743"/>
        </ext>
      </extLst>
    </bk>
    <bk>
      <extLst>
        <ext uri="{3e2802c4-a4d2-4d8b-9148-e3be6c30e623}">
          <xlrd:rvb i="744"/>
        </ext>
      </extLst>
    </bk>
    <bk>
      <extLst>
        <ext uri="{3e2802c4-a4d2-4d8b-9148-e3be6c30e623}">
          <xlrd:rvb i="745"/>
        </ext>
      </extLst>
    </bk>
    <bk>
      <extLst>
        <ext uri="{3e2802c4-a4d2-4d8b-9148-e3be6c30e623}">
          <xlrd:rvb i="746"/>
        </ext>
      </extLst>
    </bk>
    <bk>
      <extLst>
        <ext uri="{3e2802c4-a4d2-4d8b-9148-e3be6c30e623}">
          <xlrd:rvb i="747"/>
        </ext>
      </extLst>
    </bk>
    <bk>
      <extLst>
        <ext uri="{3e2802c4-a4d2-4d8b-9148-e3be6c30e623}">
          <xlrd:rvb i="748"/>
        </ext>
      </extLst>
    </bk>
    <bk>
      <extLst>
        <ext uri="{3e2802c4-a4d2-4d8b-9148-e3be6c30e623}">
          <xlrd:rvb i="749"/>
        </ext>
      </extLst>
    </bk>
    <bk>
      <extLst>
        <ext uri="{3e2802c4-a4d2-4d8b-9148-e3be6c30e623}">
          <xlrd:rvb i="750"/>
        </ext>
      </extLst>
    </bk>
    <bk>
      <extLst>
        <ext uri="{3e2802c4-a4d2-4d8b-9148-e3be6c30e623}">
          <xlrd:rvb i="751"/>
        </ext>
      </extLst>
    </bk>
    <bk>
      <extLst>
        <ext uri="{3e2802c4-a4d2-4d8b-9148-e3be6c30e623}">
          <xlrd:rvb i="752"/>
        </ext>
      </extLst>
    </bk>
    <bk>
      <extLst>
        <ext uri="{3e2802c4-a4d2-4d8b-9148-e3be6c30e623}">
          <xlrd:rvb i="753"/>
        </ext>
      </extLst>
    </bk>
    <bk>
      <extLst>
        <ext uri="{3e2802c4-a4d2-4d8b-9148-e3be6c30e623}">
          <xlrd:rvb i="754"/>
        </ext>
      </extLst>
    </bk>
    <bk>
      <extLst>
        <ext uri="{3e2802c4-a4d2-4d8b-9148-e3be6c30e623}">
          <xlrd:rvb i="755"/>
        </ext>
      </extLst>
    </bk>
    <bk>
      <extLst>
        <ext uri="{3e2802c4-a4d2-4d8b-9148-e3be6c30e623}">
          <xlrd:rvb i="756"/>
        </ext>
      </extLst>
    </bk>
    <bk>
      <extLst>
        <ext uri="{3e2802c4-a4d2-4d8b-9148-e3be6c30e623}">
          <xlrd:rvb i="757"/>
        </ext>
      </extLst>
    </bk>
    <bk>
      <extLst>
        <ext uri="{3e2802c4-a4d2-4d8b-9148-e3be6c30e623}">
          <xlrd:rvb i="758"/>
        </ext>
      </extLst>
    </bk>
    <bk>
      <extLst>
        <ext uri="{3e2802c4-a4d2-4d8b-9148-e3be6c30e623}">
          <xlrd:rvb i="759"/>
        </ext>
      </extLst>
    </bk>
    <bk>
      <extLst>
        <ext uri="{3e2802c4-a4d2-4d8b-9148-e3be6c30e623}">
          <xlrd:rvb i="760"/>
        </ext>
      </extLst>
    </bk>
    <bk>
      <extLst>
        <ext uri="{3e2802c4-a4d2-4d8b-9148-e3be6c30e623}">
          <xlrd:rvb i="761"/>
        </ext>
      </extLst>
    </bk>
    <bk>
      <extLst>
        <ext uri="{3e2802c4-a4d2-4d8b-9148-e3be6c30e623}">
          <xlrd:rvb i="762"/>
        </ext>
      </extLst>
    </bk>
    <bk>
      <extLst>
        <ext uri="{3e2802c4-a4d2-4d8b-9148-e3be6c30e623}">
          <xlrd:rvb i="763"/>
        </ext>
      </extLst>
    </bk>
    <bk>
      <extLst>
        <ext uri="{3e2802c4-a4d2-4d8b-9148-e3be6c30e623}">
          <xlrd:rvb i="764"/>
        </ext>
      </extLst>
    </bk>
    <bk>
      <extLst>
        <ext uri="{3e2802c4-a4d2-4d8b-9148-e3be6c30e623}">
          <xlrd:rvb i="765"/>
        </ext>
      </extLst>
    </bk>
    <bk>
      <extLst>
        <ext uri="{3e2802c4-a4d2-4d8b-9148-e3be6c30e623}">
          <xlrd:rvb i="766"/>
        </ext>
      </extLst>
    </bk>
    <bk>
      <extLst>
        <ext uri="{3e2802c4-a4d2-4d8b-9148-e3be6c30e623}">
          <xlrd:rvb i="767"/>
        </ext>
      </extLst>
    </bk>
    <bk>
      <extLst>
        <ext uri="{3e2802c4-a4d2-4d8b-9148-e3be6c30e623}">
          <xlrd:rvb i="768"/>
        </ext>
      </extLst>
    </bk>
    <bk>
      <extLst>
        <ext uri="{3e2802c4-a4d2-4d8b-9148-e3be6c30e623}">
          <xlrd:rvb i="769"/>
        </ext>
      </extLst>
    </bk>
    <bk>
      <extLst>
        <ext uri="{3e2802c4-a4d2-4d8b-9148-e3be6c30e623}">
          <xlrd:rvb i="770"/>
        </ext>
      </extLst>
    </bk>
    <bk>
      <extLst>
        <ext uri="{3e2802c4-a4d2-4d8b-9148-e3be6c30e623}">
          <xlrd:rvb i="771"/>
        </ext>
      </extLst>
    </bk>
    <bk>
      <extLst>
        <ext uri="{3e2802c4-a4d2-4d8b-9148-e3be6c30e623}">
          <xlrd:rvb i="772"/>
        </ext>
      </extLst>
    </bk>
    <bk>
      <extLst>
        <ext uri="{3e2802c4-a4d2-4d8b-9148-e3be6c30e623}">
          <xlrd:rvb i="773"/>
        </ext>
      </extLst>
    </bk>
    <bk>
      <extLst>
        <ext uri="{3e2802c4-a4d2-4d8b-9148-e3be6c30e623}">
          <xlrd:rvb i="774"/>
        </ext>
      </extLst>
    </bk>
    <bk>
      <extLst>
        <ext uri="{3e2802c4-a4d2-4d8b-9148-e3be6c30e623}">
          <xlrd:rvb i="775"/>
        </ext>
      </extLst>
    </bk>
    <bk>
      <extLst>
        <ext uri="{3e2802c4-a4d2-4d8b-9148-e3be6c30e623}">
          <xlrd:rvb i="776"/>
        </ext>
      </extLst>
    </bk>
    <bk>
      <extLst>
        <ext uri="{3e2802c4-a4d2-4d8b-9148-e3be6c30e623}">
          <xlrd:rvb i="777"/>
        </ext>
      </extLst>
    </bk>
    <bk>
      <extLst>
        <ext uri="{3e2802c4-a4d2-4d8b-9148-e3be6c30e623}">
          <xlrd:rvb i="778"/>
        </ext>
      </extLst>
    </bk>
    <bk>
      <extLst>
        <ext uri="{3e2802c4-a4d2-4d8b-9148-e3be6c30e623}">
          <xlrd:rvb i="779"/>
        </ext>
      </extLst>
    </bk>
    <bk>
      <extLst>
        <ext uri="{3e2802c4-a4d2-4d8b-9148-e3be6c30e623}">
          <xlrd:rvb i="780"/>
        </ext>
      </extLst>
    </bk>
    <bk>
      <extLst>
        <ext uri="{3e2802c4-a4d2-4d8b-9148-e3be6c30e623}">
          <xlrd:rvb i="781"/>
        </ext>
      </extLst>
    </bk>
    <bk>
      <extLst>
        <ext uri="{3e2802c4-a4d2-4d8b-9148-e3be6c30e623}">
          <xlrd:rvb i="782"/>
        </ext>
      </extLst>
    </bk>
    <bk>
      <extLst>
        <ext uri="{3e2802c4-a4d2-4d8b-9148-e3be6c30e623}">
          <xlrd:rvb i="783"/>
        </ext>
      </extLst>
    </bk>
    <bk>
      <extLst>
        <ext uri="{3e2802c4-a4d2-4d8b-9148-e3be6c30e623}">
          <xlrd:rvb i="784"/>
        </ext>
      </extLst>
    </bk>
    <bk>
      <extLst>
        <ext uri="{3e2802c4-a4d2-4d8b-9148-e3be6c30e623}">
          <xlrd:rvb i="785"/>
        </ext>
      </extLst>
    </bk>
    <bk>
      <extLst>
        <ext uri="{3e2802c4-a4d2-4d8b-9148-e3be6c30e623}">
          <xlrd:rvb i="786"/>
        </ext>
      </extLst>
    </bk>
    <bk>
      <extLst>
        <ext uri="{3e2802c4-a4d2-4d8b-9148-e3be6c30e623}">
          <xlrd:rvb i="787"/>
        </ext>
      </extLst>
    </bk>
    <bk>
      <extLst>
        <ext uri="{3e2802c4-a4d2-4d8b-9148-e3be6c30e623}">
          <xlrd:rvb i="788"/>
        </ext>
      </extLst>
    </bk>
    <bk>
      <extLst>
        <ext uri="{3e2802c4-a4d2-4d8b-9148-e3be6c30e623}">
          <xlrd:rvb i="789"/>
        </ext>
      </extLst>
    </bk>
    <bk>
      <extLst>
        <ext uri="{3e2802c4-a4d2-4d8b-9148-e3be6c30e623}">
          <xlrd:rvb i="790"/>
        </ext>
      </extLst>
    </bk>
    <bk>
      <extLst>
        <ext uri="{3e2802c4-a4d2-4d8b-9148-e3be6c30e623}">
          <xlrd:rvb i="791"/>
        </ext>
      </extLst>
    </bk>
    <bk>
      <extLst>
        <ext uri="{3e2802c4-a4d2-4d8b-9148-e3be6c30e623}">
          <xlrd:rvb i="792"/>
        </ext>
      </extLst>
    </bk>
    <bk>
      <extLst>
        <ext uri="{3e2802c4-a4d2-4d8b-9148-e3be6c30e623}">
          <xlrd:rvb i="793"/>
        </ext>
      </extLst>
    </bk>
    <bk>
      <extLst>
        <ext uri="{3e2802c4-a4d2-4d8b-9148-e3be6c30e623}">
          <xlrd:rvb i="794"/>
        </ext>
      </extLst>
    </bk>
    <bk>
      <extLst>
        <ext uri="{3e2802c4-a4d2-4d8b-9148-e3be6c30e623}">
          <xlrd:rvb i="795"/>
        </ext>
      </extLst>
    </bk>
    <bk>
      <extLst>
        <ext uri="{3e2802c4-a4d2-4d8b-9148-e3be6c30e623}">
          <xlrd:rvb i="796"/>
        </ext>
      </extLst>
    </bk>
    <bk>
      <extLst>
        <ext uri="{3e2802c4-a4d2-4d8b-9148-e3be6c30e623}">
          <xlrd:rvb i="797"/>
        </ext>
      </extLst>
    </bk>
    <bk>
      <extLst>
        <ext uri="{3e2802c4-a4d2-4d8b-9148-e3be6c30e623}">
          <xlrd:rvb i="798"/>
        </ext>
      </extLst>
    </bk>
    <bk>
      <extLst>
        <ext uri="{3e2802c4-a4d2-4d8b-9148-e3be6c30e623}">
          <xlrd:rvb i="799"/>
        </ext>
      </extLst>
    </bk>
    <bk>
      <extLst>
        <ext uri="{3e2802c4-a4d2-4d8b-9148-e3be6c30e623}">
          <xlrd:rvb i="800"/>
        </ext>
      </extLst>
    </bk>
    <bk>
      <extLst>
        <ext uri="{3e2802c4-a4d2-4d8b-9148-e3be6c30e623}">
          <xlrd:rvb i="801"/>
        </ext>
      </extLst>
    </bk>
    <bk>
      <extLst>
        <ext uri="{3e2802c4-a4d2-4d8b-9148-e3be6c30e623}">
          <xlrd:rvb i="802"/>
        </ext>
      </extLst>
    </bk>
    <bk>
      <extLst>
        <ext uri="{3e2802c4-a4d2-4d8b-9148-e3be6c30e623}">
          <xlrd:rvb i="803"/>
        </ext>
      </extLst>
    </bk>
    <bk>
      <extLst>
        <ext uri="{3e2802c4-a4d2-4d8b-9148-e3be6c30e623}">
          <xlrd:rvb i="804"/>
        </ext>
      </extLst>
    </bk>
    <bk>
      <extLst>
        <ext uri="{3e2802c4-a4d2-4d8b-9148-e3be6c30e623}">
          <xlrd:rvb i="805"/>
        </ext>
      </extLst>
    </bk>
    <bk>
      <extLst>
        <ext uri="{3e2802c4-a4d2-4d8b-9148-e3be6c30e623}">
          <xlrd:rvb i="806"/>
        </ext>
      </extLst>
    </bk>
    <bk>
      <extLst>
        <ext uri="{3e2802c4-a4d2-4d8b-9148-e3be6c30e623}">
          <xlrd:rvb i="807"/>
        </ext>
      </extLst>
    </bk>
    <bk>
      <extLst>
        <ext uri="{3e2802c4-a4d2-4d8b-9148-e3be6c30e623}">
          <xlrd:rvb i="808"/>
        </ext>
      </extLst>
    </bk>
    <bk>
      <extLst>
        <ext uri="{3e2802c4-a4d2-4d8b-9148-e3be6c30e623}">
          <xlrd:rvb i="809"/>
        </ext>
      </extLst>
    </bk>
    <bk>
      <extLst>
        <ext uri="{3e2802c4-a4d2-4d8b-9148-e3be6c30e623}">
          <xlrd:rvb i="810"/>
        </ext>
      </extLst>
    </bk>
    <bk>
      <extLst>
        <ext uri="{3e2802c4-a4d2-4d8b-9148-e3be6c30e623}">
          <xlrd:rvb i="811"/>
        </ext>
      </extLst>
    </bk>
    <bk>
      <extLst>
        <ext uri="{3e2802c4-a4d2-4d8b-9148-e3be6c30e623}">
          <xlrd:rvb i="812"/>
        </ext>
      </extLst>
    </bk>
    <bk>
      <extLst>
        <ext uri="{3e2802c4-a4d2-4d8b-9148-e3be6c30e623}">
          <xlrd:rvb i="813"/>
        </ext>
      </extLst>
    </bk>
    <bk>
      <extLst>
        <ext uri="{3e2802c4-a4d2-4d8b-9148-e3be6c30e623}">
          <xlrd:rvb i="814"/>
        </ext>
      </extLst>
    </bk>
    <bk>
      <extLst>
        <ext uri="{3e2802c4-a4d2-4d8b-9148-e3be6c30e623}">
          <xlrd:rvb i="815"/>
        </ext>
      </extLst>
    </bk>
    <bk>
      <extLst>
        <ext uri="{3e2802c4-a4d2-4d8b-9148-e3be6c30e623}">
          <xlrd:rvb i="816"/>
        </ext>
      </extLst>
    </bk>
    <bk>
      <extLst>
        <ext uri="{3e2802c4-a4d2-4d8b-9148-e3be6c30e623}">
          <xlrd:rvb i="817"/>
        </ext>
      </extLst>
    </bk>
    <bk>
      <extLst>
        <ext uri="{3e2802c4-a4d2-4d8b-9148-e3be6c30e623}">
          <xlrd:rvb i="818"/>
        </ext>
      </extLst>
    </bk>
    <bk>
      <extLst>
        <ext uri="{3e2802c4-a4d2-4d8b-9148-e3be6c30e623}">
          <xlrd:rvb i="819"/>
        </ext>
      </extLst>
    </bk>
    <bk>
      <extLst>
        <ext uri="{3e2802c4-a4d2-4d8b-9148-e3be6c30e623}">
          <xlrd:rvb i="820"/>
        </ext>
      </extLst>
    </bk>
    <bk>
      <extLst>
        <ext uri="{3e2802c4-a4d2-4d8b-9148-e3be6c30e623}">
          <xlrd:rvb i="821"/>
        </ext>
      </extLst>
    </bk>
    <bk>
      <extLst>
        <ext uri="{3e2802c4-a4d2-4d8b-9148-e3be6c30e623}">
          <xlrd:rvb i="822"/>
        </ext>
      </extLst>
    </bk>
    <bk>
      <extLst>
        <ext uri="{3e2802c4-a4d2-4d8b-9148-e3be6c30e623}">
          <xlrd:rvb i="823"/>
        </ext>
      </extLst>
    </bk>
    <bk>
      <extLst>
        <ext uri="{3e2802c4-a4d2-4d8b-9148-e3be6c30e623}">
          <xlrd:rvb i="824"/>
        </ext>
      </extLst>
    </bk>
    <bk>
      <extLst>
        <ext uri="{3e2802c4-a4d2-4d8b-9148-e3be6c30e623}">
          <xlrd:rvb i="825"/>
        </ext>
      </extLst>
    </bk>
    <bk>
      <extLst>
        <ext uri="{3e2802c4-a4d2-4d8b-9148-e3be6c30e623}">
          <xlrd:rvb i="826"/>
        </ext>
      </extLst>
    </bk>
    <bk>
      <extLst>
        <ext uri="{3e2802c4-a4d2-4d8b-9148-e3be6c30e623}">
          <xlrd:rvb i="827"/>
        </ext>
      </extLst>
    </bk>
    <bk>
      <extLst>
        <ext uri="{3e2802c4-a4d2-4d8b-9148-e3be6c30e623}">
          <xlrd:rvb i="828"/>
        </ext>
      </extLst>
    </bk>
    <bk>
      <extLst>
        <ext uri="{3e2802c4-a4d2-4d8b-9148-e3be6c30e623}">
          <xlrd:rvb i="829"/>
        </ext>
      </extLst>
    </bk>
    <bk>
      <extLst>
        <ext uri="{3e2802c4-a4d2-4d8b-9148-e3be6c30e623}">
          <xlrd:rvb i="830"/>
        </ext>
      </extLst>
    </bk>
    <bk>
      <extLst>
        <ext uri="{3e2802c4-a4d2-4d8b-9148-e3be6c30e623}">
          <xlrd:rvb i="831"/>
        </ext>
      </extLst>
    </bk>
    <bk>
      <extLst>
        <ext uri="{3e2802c4-a4d2-4d8b-9148-e3be6c30e623}">
          <xlrd:rvb i="832"/>
        </ext>
      </extLst>
    </bk>
    <bk>
      <extLst>
        <ext uri="{3e2802c4-a4d2-4d8b-9148-e3be6c30e623}">
          <xlrd:rvb i="833"/>
        </ext>
      </extLst>
    </bk>
    <bk>
      <extLst>
        <ext uri="{3e2802c4-a4d2-4d8b-9148-e3be6c30e623}">
          <xlrd:rvb i="834"/>
        </ext>
      </extLst>
    </bk>
    <bk>
      <extLst>
        <ext uri="{3e2802c4-a4d2-4d8b-9148-e3be6c30e623}">
          <xlrd:rvb i="835"/>
        </ext>
      </extLst>
    </bk>
    <bk>
      <extLst>
        <ext uri="{3e2802c4-a4d2-4d8b-9148-e3be6c30e623}">
          <xlrd:rvb i="836"/>
        </ext>
      </extLst>
    </bk>
    <bk>
      <extLst>
        <ext uri="{3e2802c4-a4d2-4d8b-9148-e3be6c30e623}">
          <xlrd:rvb i="837"/>
        </ext>
      </extLst>
    </bk>
    <bk>
      <extLst>
        <ext uri="{3e2802c4-a4d2-4d8b-9148-e3be6c30e623}">
          <xlrd:rvb i="838"/>
        </ext>
      </extLst>
    </bk>
    <bk>
      <extLst>
        <ext uri="{3e2802c4-a4d2-4d8b-9148-e3be6c30e623}">
          <xlrd:rvb i="839"/>
        </ext>
      </extLst>
    </bk>
    <bk>
      <extLst>
        <ext uri="{3e2802c4-a4d2-4d8b-9148-e3be6c30e623}">
          <xlrd:rvb i="840"/>
        </ext>
      </extLst>
    </bk>
    <bk>
      <extLst>
        <ext uri="{3e2802c4-a4d2-4d8b-9148-e3be6c30e623}">
          <xlrd:rvb i="841"/>
        </ext>
      </extLst>
    </bk>
    <bk>
      <extLst>
        <ext uri="{3e2802c4-a4d2-4d8b-9148-e3be6c30e623}">
          <xlrd:rvb i="842"/>
        </ext>
      </extLst>
    </bk>
    <bk>
      <extLst>
        <ext uri="{3e2802c4-a4d2-4d8b-9148-e3be6c30e623}">
          <xlrd:rvb i="843"/>
        </ext>
      </extLst>
    </bk>
    <bk>
      <extLst>
        <ext uri="{3e2802c4-a4d2-4d8b-9148-e3be6c30e623}">
          <xlrd:rvb i="844"/>
        </ext>
      </extLst>
    </bk>
    <bk>
      <extLst>
        <ext uri="{3e2802c4-a4d2-4d8b-9148-e3be6c30e623}">
          <xlrd:rvb i="845"/>
        </ext>
      </extLst>
    </bk>
    <bk>
      <extLst>
        <ext uri="{3e2802c4-a4d2-4d8b-9148-e3be6c30e623}">
          <xlrd:rvb i="846"/>
        </ext>
      </extLst>
    </bk>
    <bk>
      <extLst>
        <ext uri="{3e2802c4-a4d2-4d8b-9148-e3be6c30e623}">
          <xlrd:rvb i="847"/>
        </ext>
      </extLst>
    </bk>
    <bk>
      <extLst>
        <ext uri="{3e2802c4-a4d2-4d8b-9148-e3be6c30e623}">
          <xlrd:rvb i="848"/>
        </ext>
      </extLst>
    </bk>
    <bk>
      <extLst>
        <ext uri="{3e2802c4-a4d2-4d8b-9148-e3be6c30e623}">
          <xlrd:rvb i="849"/>
        </ext>
      </extLst>
    </bk>
    <bk>
      <extLst>
        <ext uri="{3e2802c4-a4d2-4d8b-9148-e3be6c30e623}">
          <xlrd:rvb i="850"/>
        </ext>
      </extLst>
    </bk>
    <bk>
      <extLst>
        <ext uri="{3e2802c4-a4d2-4d8b-9148-e3be6c30e623}">
          <xlrd:rvb i="851"/>
        </ext>
      </extLst>
    </bk>
    <bk>
      <extLst>
        <ext uri="{3e2802c4-a4d2-4d8b-9148-e3be6c30e623}">
          <xlrd:rvb i="852"/>
        </ext>
      </extLst>
    </bk>
    <bk>
      <extLst>
        <ext uri="{3e2802c4-a4d2-4d8b-9148-e3be6c30e623}">
          <xlrd:rvb i="853"/>
        </ext>
      </extLst>
    </bk>
    <bk>
      <extLst>
        <ext uri="{3e2802c4-a4d2-4d8b-9148-e3be6c30e623}">
          <xlrd:rvb i="854"/>
        </ext>
      </extLst>
    </bk>
    <bk>
      <extLst>
        <ext uri="{3e2802c4-a4d2-4d8b-9148-e3be6c30e623}">
          <xlrd:rvb i="855"/>
        </ext>
      </extLst>
    </bk>
    <bk>
      <extLst>
        <ext uri="{3e2802c4-a4d2-4d8b-9148-e3be6c30e623}">
          <xlrd:rvb i="856"/>
        </ext>
      </extLst>
    </bk>
    <bk>
      <extLst>
        <ext uri="{3e2802c4-a4d2-4d8b-9148-e3be6c30e623}">
          <xlrd:rvb i="857"/>
        </ext>
      </extLst>
    </bk>
    <bk>
      <extLst>
        <ext uri="{3e2802c4-a4d2-4d8b-9148-e3be6c30e623}">
          <xlrd:rvb i="858"/>
        </ext>
      </extLst>
    </bk>
    <bk>
      <extLst>
        <ext uri="{3e2802c4-a4d2-4d8b-9148-e3be6c30e623}">
          <xlrd:rvb i="859"/>
        </ext>
      </extLst>
    </bk>
    <bk>
      <extLst>
        <ext uri="{3e2802c4-a4d2-4d8b-9148-e3be6c30e623}">
          <xlrd:rvb i="860"/>
        </ext>
      </extLst>
    </bk>
    <bk>
      <extLst>
        <ext uri="{3e2802c4-a4d2-4d8b-9148-e3be6c30e623}">
          <xlrd:rvb i="861"/>
        </ext>
      </extLst>
    </bk>
    <bk>
      <extLst>
        <ext uri="{3e2802c4-a4d2-4d8b-9148-e3be6c30e623}">
          <xlrd:rvb i="862"/>
        </ext>
      </extLst>
    </bk>
    <bk>
      <extLst>
        <ext uri="{3e2802c4-a4d2-4d8b-9148-e3be6c30e623}">
          <xlrd:rvb i="863"/>
        </ext>
      </extLst>
    </bk>
    <bk>
      <extLst>
        <ext uri="{3e2802c4-a4d2-4d8b-9148-e3be6c30e623}">
          <xlrd:rvb i="864"/>
        </ext>
      </extLst>
    </bk>
    <bk>
      <extLst>
        <ext uri="{3e2802c4-a4d2-4d8b-9148-e3be6c30e623}">
          <xlrd:rvb i="865"/>
        </ext>
      </extLst>
    </bk>
    <bk>
      <extLst>
        <ext uri="{3e2802c4-a4d2-4d8b-9148-e3be6c30e623}">
          <xlrd:rvb i="866"/>
        </ext>
      </extLst>
    </bk>
    <bk>
      <extLst>
        <ext uri="{3e2802c4-a4d2-4d8b-9148-e3be6c30e623}">
          <xlrd:rvb i="867"/>
        </ext>
      </extLst>
    </bk>
    <bk>
      <extLst>
        <ext uri="{3e2802c4-a4d2-4d8b-9148-e3be6c30e623}">
          <xlrd:rvb i="868"/>
        </ext>
      </extLst>
    </bk>
    <bk>
      <extLst>
        <ext uri="{3e2802c4-a4d2-4d8b-9148-e3be6c30e623}">
          <xlrd:rvb i="869"/>
        </ext>
      </extLst>
    </bk>
    <bk>
      <extLst>
        <ext uri="{3e2802c4-a4d2-4d8b-9148-e3be6c30e623}">
          <xlrd:rvb i="870"/>
        </ext>
      </extLst>
    </bk>
    <bk>
      <extLst>
        <ext uri="{3e2802c4-a4d2-4d8b-9148-e3be6c30e623}">
          <xlrd:rvb i="871"/>
        </ext>
      </extLst>
    </bk>
    <bk>
      <extLst>
        <ext uri="{3e2802c4-a4d2-4d8b-9148-e3be6c30e623}">
          <xlrd:rvb i="872"/>
        </ext>
      </extLst>
    </bk>
    <bk>
      <extLst>
        <ext uri="{3e2802c4-a4d2-4d8b-9148-e3be6c30e623}">
          <xlrd:rvb i="873"/>
        </ext>
      </extLst>
    </bk>
    <bk>
      <extLst>
        <ext uri="{3e2802c4-a4d2-4d8b-9148-e3be6c30e623}">
          <xlrd:rvb i="874"/>
        </ext>
      </extLst>
    </bk>
    <bk>
      <extLst>
        <ext uri="{3e2802c4-a4d2-4d8b-9148-e3be6c30e623}">
          <xlrd:rvb i="875"/>
        </ext>
      </extLst>
    </bk>
    <bk>
      <extLst>
        <ext uri="{3e2802c4-a4d2-4d8b-9148-e3be6c30e623}">
          <xlrd:rvb i="876"/>
        </ext>
      </extLst>
    </bk>
    <bk>
      <extLst>
        <ext uri="{3e2802c4-a4d2-4d8b-9148-e3be6c30e623}">
          <xlrd:rvb i="877"/>
        </ext>
      </extLst>
    </bk>
    <bk>
      <extLst>
        <ext uri="{3e2802c4-a4d2-4d8b-9148-e3be6c30e623}">
          <xlrd:rvb i="878"/>
        </ext>
      </extLst>
    </bk>
    <bk>
      <extLst>
        <ext uri="{3e2802c4-a4d2-4d8b-9148-e3be6c30e623}">
          <xlrd:rvb i="879"/>
        </ext>
      </extLst>
    </bk>
    <bk>
      <extLst>
        <ext uri="{3e2802c4-a4d2-4d8b-9148-e3be6c30e623}">
          <xlrd:rvb i="880"/>
        </ext>
      </extLst>
    </bk>
    <bk>
      <extLst>
        <ext uri="{3e2802c4-a4d2-4d8b-9148-e3be6c30e623}">
          <xlrd:rvb i="881"/>
        </ext>
      </extLst>
    </bk>
    <bk>
      <extLst>
        <ext uri="{3e2802c4-a4d2-4d8b-9148-e3be6c30e623}">
          <xlrd:rvb i="882"/>
        </ext>
      </extLst>
    </bk>
    <bk>
      <extLst>
        <ext uri="{3e2802c4-a4d2-4d8b-9148-e3be6c30e623}">
          <xlrd:rvb i="883"/>
        </ext>
      </extLst>
    </bk>
    <bk>
      <extLst>
        <ext uri="{3e2802c4-a4d2-4d8b-9148-e3be6c30e623}">
          <xlrd:rvb i="884"/>
        </ext>
      </extLst>
    </bk>
    <bk>
      <extLst>
        <ext uri="{3e2802c4-a4d2-4d8b-9148-e3be6c30e623}">
          <xlrd:rvb i="885"/>
        </ext>
      </extLst>
    </bk>
    <bk>
      <extLst>
        <ext uri="{3e2802c4-a4d2-4d8b-9148-e3be6c30e623}">
          <xlrd:rvb i="886"/>
        </ext>
      </extLst>
    </bk>
    <bk>
      <extLst>
        <ext uri="{3e2802c4-a4d2-4d8b-9148-e3be6c30e623}">
          <xlrd:rvb i="887"/>
        </ext>
      </extLst>
    </bk>
    <bk>
      <extLst>
        <ext uri="{3e2802c4-a4d2-4d8b-9148-e3be6c30e623}">
          <xlrd:rvb i="888"/>
        </ext>
      </extLst>
    </bk>
    <bk>
      <extLst>
        <ext uri="{3e2802c4-a4d2-4d8b-9148-e3be6c30e623}">
          <xlrd:rvb i="889"/>
        </ext>
      </extLst>
    </bk>
    <bk>
      <extLst>
        <ext uri="{3e2802c4-a4d2-4d8b-9148-e3be6c30e623}">
          <xlrd:rvb i="890"/>
        </ext>
      </extLst>
    </bk>
    <bk>
      <extLst>
        <ext uri="{3e2802c4-a4d2-4d8b-9148-e3be6c30e623}">
          <xlrd:rvb i="891"/>
        </ext>
      </extLst>
    </bk>
    <bk>
      <extLst>
        <ext uri="{3e2802c4-a4d2-4d8b-9148-e3be6c30e623}">
          <xlrd:rvb i="892"/>
        </ext>
      </extLst>
    </bk>
    <bk>
      <extLst>
        <ext uri="{3e2802c4-a4d2-4d8b-9148-e3be6c30e623}">
          <xlrd:rvb i="893"/>
        </ext>
      </extLst>
    </bk>
    <bk>
      <extLst>
        <ext uri="{3e2802c4-a4d2-4d8b-9148-e3be6c30e623}">
          <xlrd:rvb i="894"/>
        </ext>
      </extLst>
    </bk>
    <bk>
      <extLst>
        <ext uri="{3e2802c4-a4d2-4d8b-9148-e3be6c30e623}">
          <xlrd:rvb i="895"/>
        </ext>
      </extLst>
    </bk>
    <bk>
      <extLst>
        <ext uri="{3e2802c4-a4d2-4d8b-9148-e3be6c30e623}">
          <xlrd:rvb i="896"/>
        </ext>
      </extLst>
    </bk>
    <bk>
      <extLst>
        <ext uri="{3e2802c4-a4d2-4d8b-9148-e3be6c30e623}">
          <xlrd:rvb i="897"/>
        </ext>
      </extLst>
    </bk>
    <bk>
      <extLst>
        <ext uri="{3e2802c4-a4d2-4d8b-9148-e3be6c30e623}">
          <xlrd:rvb i="898"/>
        </ext>
      </extLst>
    </bk>
    <bk>
      <extLst>
        <ext uri="{3e2802c4-a4d2-4d8b-9148-e3be6c30e623}">
          <xlrd:rvb i="899"/>
        </ext>
      </extLst>
    </bk>
    <bk>
      <extLst>
        <ext uri="{3e2802c4-a4d2-4d8b-9148-e3be6c30e623}">
          <xlrd:rvb i="900"/>
        </ext>
      </extLst>
    </bk>
    <bk>
      <extLst>
        <ext uri="{3e2802c4-a4d2-4d8b-9148-e3be6c30e623}">
          <xlrd:rvb i="901"/>
        </ext>
      </extLst>
    </bk>
    <bk>
      <extLst>
        <ext uri="{3e2802c4-a4d2-4d8b-9148-e3be6c30e623}">
          <xlrd:rvb i="902"/>
        </ext>
      </extLst>
    </bk>
    <bk>
      <extLst>
        <ext uri="{3e2802c4-a4d2-4d8b-9148-e3be6c30e623}">
          <xlrd:rvb i="903"/>
        </ext>
      </extLst>
    </bk>
    <bk>
      <extLst>
        <ext uri="{3e2802c4-a4d2-4d8b-9148-e3be6c30e623}">
          <xlrd:rvb i="904"/>
        </ext>
      </extLst>
    </bk>
    <bk>
      <extLst>
        <ext uri="{3e2802c4-a4d2-4d8b-9148-e3be6c30e623}">
          <xlrd:rvb i="905"/>
        </ext>
      </extLst>
    </bk>
    <bk>
      <extLst>
        <ext uri="{3e2802c4-a4d2-4d8b-9148-e3be6c30e623}">
          <xlrd:rvb i="906"/>
        </ext>
      </extLst>
    </bk>
    <bk>
      <extLst>
        <ext uri="{3e2802c4-a4d2-4d8b-9148-e3be6c30e623}">
          <xlrd:rvb i="907"/>
        </ext>
      </extLst>
    </bk>
    <bk>
      <extLst>
        <ext uri="{3e2802c4-a4d2-4d8b-9148-e3be6c30e623}">
          <xlrd:rvb i="908"/>
        </ext>
      </extLst>
    </bk>
    <bk>
      <extLst>
        <ext uri="{3e2802c4-a4d2-4d8b-9148-e3be6c30e623}">
          <xlrd:rvb i="909"/>
        </ext>
      </extLst>
    </bk>
    <bk>
      <extLst>
        <ext uri="{3e2802c4-a4d2-4d8b-9148-e3be6c30e623}">
          <xlrd:rvb i="910"/>
        </ext>
      </extLst>
    </bk>
    <bk>
      <extLst>
        <ext uri="{3e2802c4-a4d2-4d8b-9148-e3be6c30e623}">
          <xlrd:rvb i="911"/>
        </ext>
      </extLst>
    </bk>
    <bk>
      <extLst>
        <ext uri="{3e2802c4-a4d2-4d8b-9148-e3be6c30e623}">
          <xlrd:rvb i="912"/>
        </ext>
      </extLst>
    </bk>
    <bk>
      <extLst>
        <ext uri="{3e2802c4-a4d2-4d8b-9148-e3be6c30e623}">
          <xlrd:rvb i="913"/>
        </ext>
      </extLst>
    </bk>
    <bk>
      <extLst>
        <ext uri="{3e2802c4-a4d2-4d8b-9148-e3be6c30e623}">
          <xlrd:rvb i="914"/>
        </ext>
      </extLst>
    </bk>
  </futureMetadata>
  <valueMetadata count="90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valueMetadata>
</metadata>
</file>

<file path=xl/sharedStrings.xml><?xml version="1.0" encoding="utf-8"?>
<sst xmlns="http://schemas.openxmlformats.org/spreadsheetml/2006/main" count="213" uniqueCount="72">
  <si>
    <t>Returns</t>
  </si>
  <si>
    <t>Date</t>
  </si>
  <si>
    <t>Close</t>
  </si>
  <si>
    <t>Sample 1</t>
  </si>
  <si>
    <t>Sample 2</t>
  </si>
  <si>
    <t>Sample 3</t>
  </si>
  <si>
    <t>Sample 4</t>
  </si>
  <si>
    <t>Sample 5</t>
  </si>
  <si>
    <t>Mean</t>
  </si>
  <si>
    <t>Upper</t>
  </si>
  <si>
    <t>Lower</t>
  </si>
  <si>
    <t>Standard Deviation</t>
  </si>
  <si>
    <t xml:space="preserve">Standard Error </t>
  </si>
  <si>
    <t>Margin of Error</t>
  </si>
  <si>
    <t>Alpha</t>
  </si>
  <si>
    <t>Sample 6</t>
  </si>
  <si>
    <t>Sample 7</t>
  </si>
  <si>
    <t>Sample 8</t>
  </si>
  <si>
    <t>Sample 9</t>
  </si>
  <si>
    <t>Sample 10</t>
  </si>
  <si>
    <t>Count of Obs</t>
  </si>
  <si>
    <t>Sample 11</t>
  </si>
  <si>
    <t>Sample 12</t>
  </si>
  <si>
    <t>Sample 13</t>
  </si>
  <si>
    <t>Sample 14</t>
  </si>
  <si>
    <t>Sample 15</t>
  </si>
  <si>
    <t>Sample 16</t>
  </si>
  <si>
    <t>Sample 17</t>
  </si>
  <si>
    <t>Sample 18</t>
  </si>
  <si>
    <t>Sample 19</t>
  </si>
  <si>
    <t>Sample 20</t>
  </si>
  <si>
    <t>Sample 21</t>
  </si>
  <si>
    <t>Sample 22</t>
  </si>
  <si>
    <t>Sample 23</t>
  </si>
  <si>
    <t>Critical</t>
  </si>
  <si>
    <t>t-stat</t>
  </si>
  <si>
    <t>p-value</t>
  </si>
  <si>
    <t>Decision</t>
  </si>
  <si>
    <t>Left Tailed</t>
  </si>
  <si>
    <t>Two Tailed</t>
  </si>
  <si>
    <t>Right Tailed</t>
  </si>
  <si>
    <t>Sample 24</t>
  </si>
  <si>
    <t>Sample 25</t>
  </si>
  <si>
    <t>use µ</t>
  </si>
  <si>
    <t>population mean</t>
  </si>
  <si>
    <t>sample size</t>
  </si>
  <si>
    <t>sample mean</t>
  </si>
  <si>
    <t>alpha</t>
  </si>
  <si>
    <t>critical value</t>
  </si>
  <si>
    <t>Left tail</t>
  </si>
  <si>
    <t>DOF</t>
  </si>
  <si>
    <t>Two Tail</t>
  </si>
  <si>
    <t>sample std. dev</t>
  </si>
  <si>
    <t>Standard Error</t>
  </si>
  <si>
    <t>Critical Value</t>
  </si>
  <si>
    <t>T-Stat</t>
  </si>
  <si>
    <t>P-Value</t>
  </si>
  <si>
    <t>=COUNTIF(B63:Z63,"Reject")</t>
  </si>
  <si>
    <t>=COUNTIF(B63:Z63,"Fail to Reject")</t>
  </si>
  <si>
    <t>Sample Group</t>
  </si>
  <si>
    <t>t-Test: Two-Sample Assuming Unequal Variances</t>
  </si>
  <si>
    <t>Variance</t>
  </si>
  <si>
    <t>Observations</t>
  </si>
  <si>
    <t>Hypothesized Mean Difference</t>
  </si>
  <si>
    <t>df</t>
  </si>
  <si>
    <t>t Stat</t>
  </si>
  <si>
    <t>P(T&lt;=t) one-tail</t>
  </si>
  <si>
    <t>t Critical one-tail</t>
  </si>
  <si>
    <t>P(T&lt;=t) two-tail</t>
  </si>
  <si>
    <t>t Critical two-tail</t>
  </si>
  <si>
    <t>23/25*100</t>
  </si>
  <si>
    <t>Mean of Means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</si>
</sst>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0.00000000000000%"/>
    <numFmt numFmtId="165" formatCode="0.00000"/>
    <numFmt numFmtId="166" formatCode="0.0000"/>
    <numFmt numFmtId="167" formatCode="0.000"/>
  </numFmts>
  <fonts count="6">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4"/>
      <color rgb="FF000000"/>
      <name val="-webkit-standard"/>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17" fontId="0" fillId="0" borderId="0" xfId="0" applyNumberFormat="1"/>
    <xf numFmtId="10" fontId="0" fillId="0" borderId="0" xfId="1" applyNumberFormat="1" applyFont="1"/>
    <xf numFmtId="10" fontId="0" fillId="0" borderId="0" xfId="0" applyNumberFormat="1"/>
    <xf numFmtId="0" fontId="0" fillId="0" borderId="0" xfId="0" applyAlignment="1">
      <alignment wrapText="1"/>
    </xf>
    <xf numFmtId="9" fontId="0" fillId="0" borderId="0" xfId="0" applyNumberFormat="1"/>
    <xf numFmtId="0" fontId="2" fillId="0" borderId="0" xfId="0" applyFont="1"/>
    <xf numFmtId="10" fontId="0" fillId="0" borderId="0" xfId="1" applyNumberFormat="1" applyFont="1" applyAlignment="1">
      <alignment horizontal="center" vertical="center"/>
    </xf>
    <xf numFmtId="164" fontId="0" fillId="0" borderId="0" xfId="0" applyNumberFormat="1"/>
    <xf numFmtId="0" fontId="0" fillId="0" borderId="0" xfId="0" applyAlignment="1">
      <alignment horizontal="center"/>
    </xf>
    <xf numFmtId="10" fontId="0" fillId="0" borderId="0" xfId="1" applyNumberFormat="1" applyFont="1" applyAlignment="1">
      <alignment horizontal="center"/>
    </xf>
    <xf numFmtId="10" fontId="2" fillId="0" borderId="0" xfId="1" applyNumberFormat="1" applyFont="1" applyAlignment="1">
      <alignment horizontal="center" vertical="center"/>
    </xf>
    <xf numFmtId="0" fontId="2" fillId="0" borderId="0" xfId="0" applyFont="1" applyAlignment="1">
      <alignment horizontal="center"/>
    </xf>
    <xf numFmtId="9" fontId="0" fillId="0" borderId="0" xfId="1" applyFont="1" applyAlignment="1">
      <alignment horizontal="center"/>
    </xf>
    <xf numFmtId="0" fontId="2" fillId="2" borderId="0" xfId="0" applyFont="1" applyFill="1"/>
    <xf numFmtId="0" fontId="2" fillId="2" borderId="0" xfId="0" applyFont="1" applyFill="1" applyAlignment="1">
      <alignment horizontal="center"/>
    </xf>
    <xf numFmtId="10" fontId="2" fillId="2" borderId="0" xfId="1" applyNumberFormat="1" applyFont="1" applyFill="1" applyAlignment="1">
      <alignment horizontal="center"/>
    </xf>
    <xf numFmtId="0" fontId="2" fillId="0" borderId="0" xfId="0" applyFont="1" applyAlignment="1">
      <alignment horizontal="center" vertical="center"/>
    </xf>
    <xf numFmtId="0" fontId="0" fillId="0" borderId="1" xfId="0" applyBorder="1"/>
    <xf numFmtId="10" fontId="0" fillId="0" borderId="1" xfId="1" applyNumberFormat="1" applyFont="1" applyBorder="1"/>
    <xf numFmtId="0" fontId="2" fillId="0" borderId="1" xfId="0" applyFont="1" applyBorder="1"/>
    <xf numFmtId="0" fontId="2" fillId="0" borderId="1" xfId="0" applyFont="1" applyBorder="1" applyAlignment="1">
      <alignment wrapText="1"/>
    </xf>
    <xf numFmtId="0" fontId="0" fillId="0" borderId="1" xfId="0" applyBorder="1" applyAlignment="1">
      <alignment horizontal="center" vertical="center"/>
    </xf>
    <xf numFmtId="10" fontId="0" fillId="0" borderId="1" xfId="1" applyNumberFormat="1" applyFont="1" applyBorder="1" applyAlignment="1">
      <alignment horizontal="center" vertical="center"/>
    </xf>
    <xf numFmtId="0" fontId="2" fillId="0" borderId="1" xfId="0" applyFont="1" applyBorder="1" applyAlignment="1">
      <alignment horizontal="center"/>
    </xf>
    <xf numFmtId="2" fontId="0" fillId="0" borderId="1" xfId="1" applyNumberFormat="1" applyFont="1" applyBorder="1" applyAlignment="1">
      <alignment horizontal="center"/>
    </xf>
    <xf numFmtId="10" fontId="0" fillId="0" borderId="1" xfId="1" applyNumberFormat="1" applyFont="1" applyBorder="1" applyAlignment="1">
      <alignment horizontal="center"/>
    </xf>
    <xf numFmtId="165" fontId="0" fillId="0" borderId="0" xfId="0" applyNumberFormat="1"/>
    <xf numFmtId="2" fontId="0" fillId="0" borderId="0" xfId="0" applyNumberFormat="1"/>
    <xf numFmtId="0" fontId="0" fillId="0" borderId="0" xfId="0" applyAlignment="1">
      <alignment vertical="center"/>
    </xf>
    <xf numFmtId="0" fontId="0" fillId="0" borderId="1" xfId="0" applyBorder="1" applyAlignment="1">
      <alignment horizontal="center"/>
    </xf>
    <xf numFmtId="0" fontId="2" fillId="0" borderId="1" xfId="0" quotePrefix="1" applyFont="1" applyBorder="1" applyAlignment="1">
      <alignment horizontal="center"/>
    </xf>
    <xf numFmtId="166" fontId="0" fillId="0" borderId="1" xfId="0" applyNumberFormat="1" applyBorder="1" applyAlignment="1">
      <alignment horizontal="center"/>
    </xf>
    <xf numFmtId="165" fontId="0" fillId="0" borderId="1" xfId="0" applyNumberFormat="1" applyBorder="1" applyAlignment="1">
      <alignment horizontal="center"/>
    </xf>
    <xf numFmtId="0" fontId="2" fillId="0" borderId="1" xfId="0" applyFont="1" applyBorder="1" applyAlignment="1">
      <alignment horizontal="center" vertical="center"/>
    </xf>
    <xf numFmtId="8" fontId="0" fillId="0" borderId="1" xfId="0" applyNumberFormat="1" applyBorder="1" applyAlignment="1">
      <alignment horizontal="center" vertical="center"/>
    </xf>
    <xf numFmtId="6" fontId="0" fillId="0" borderId="1" xfId="0" applyNumberFormat="1" applyBorder="1" applyAlignment="1">
      <alignment horizontal="center" vertical="center"/>
    </xf>
    <xf numFmtId="0" fontId="2" fillId="0" borderId="1" xfId="0" applyFont="1" applyBorder="1" applyAlignment="1">
      <alignment vertical="center"/>
    </xf>
    <xf numFmtId="0" fontId="0" fillId="0" borderId="1" xfId="0" applyBorder="1" applyAlignment="1">
      <alignment vertical="center"/>
    </xf>
    <xf numFmtId="166" fontId="0" fillId="0" borderId="1" xfId="0" applyNumberFormat="1" applyBorder="1" applyAlignment="1">
      <alignment vertical="center"/>
    </xf>
    <xf numFmtId="0" fontId="4" fillId="0" borderId="0" xfId="0" applyFont="1"/>
    <xf numFmtId="10" fontId="0" fillId="0" borderId="0" xfId="0" applyNumberFormat="1" applyAlignment="1">
      <alignment horizontal="center" vertical="center"/>
    </xf>
    <xf numFmtId="10" fontId="0" fillId="0" borderId="0" xfId="1" applyNumberFormat="1" applyFont="1" applyBorder="1" applyAlignment="1">
      <alignment horizontal="center"/>
    </xf>
    <xf numFmtId="0" fontId="5" fillId="0" borderId="3" xfId="0" applyFont="1" applyBorder="1" applyAlignment="1">
      <alignment horizontal="center"/>
    </xf>
    <xf numFmtId="167" fontId="0" fillId="0" borderId="0" xfId="0" applyNumberFormat="1"/>
    <xf numFmtId="2" fontId="0" fillId="0" borderId="2" xfId="0" applyNumberFormat="1" applyBorder="1"/>
    <xf numFmtId="0" fontId="2" fillId="0" borderId="2" xfId="0" applyFont="1" applyBorder="1"/>
    <xf numFmtId="2" fontId="0" fillId="0" borderId="1" xfId="0" applyNumberFormat="1" applyBorder="1" applyAlignment="1">
      <alignment horizontal="center"/>
    </xf>
    <xf numFmtId="0" fontId="0" fillId="0" borderId="0" xfId="1" applyNumberFormat="1" applyFont="1" applyFill="1" applyBorder="1" applyAlignment="1">
      <alignment horizontal="center"/>
    </xf>
    <xf numFmtId="0" fontId="0" fillId="0" borderId="0" xfId="0" quotePrefix="1"/>
    <xf numFmtId="10" fontId="0" fillId="0" borderId="0" xfId="1" applyNumberFormat="1" applyFont="1" applyFill="1" applyBorder="1" applyAlignment="1">
      <alignment horizontal="center"/>
    </xf>
    <xf numFmtId="0" fontId="0" fillId="0" borderId="4" xfId="0" applyBorder="1" applyAlignment="1">
      <alignment horizontal="center" vertical="center"/>
    </xf>
    <xf numFmtId="10" fontId="0" fillId="0" borderId="4" xfId="1" applyNumberFormat="1" applyFont="1" applyBorder="1" applyAlignment="1">
      <alignment horizontal="center" vertical="center"/>
    </xf>
    <xf numFmtId="10" fontId="0" fillId="0" borderId="4" xfId="1" applyNumberFormat="1" applyFont="1" applyFill="1" applyBorder="1" applyAlignment="1">
      <alignment horizontal="center" vertical="center"/>
    </xf>
    <xf numFmtId="10" fontId="0" fillId="0" borderId="1" xfId="0" applyNumberFormat="1" applyBorder="1" applyAlignment="1">
      <alignment horizontal="center"/>
    </xf>
    <xf numFmtId="2" fontId="2" fillId="0" borderId="0" xfId="0" applyNumberFormat="1" applyFont="1"/>
    <xf numFmtId="0" fontId="0" fillId="0" borderId="0" xfId="0" applyFill="1" applyBorder="1" applyAlignment="1"/>
    <xf numFmtId="167" fontId="0" fillId="0" borderId="0" xfId="0" applyNumberFormat="1" applyFill="1" applyBorder="1" applyAlignment="1"/>
    <xf numFmtId="2" fontId="0" fillId="0" borderId="0" xfId="0" applyNumberFormat="1" applyFill="1" applyBorder="1" applyAlignment="1"/>
    <xf numFmtId="0" fontId="0" fillId="0" borderId="0" xfId="0" applyBorder="1"/>
    <xf numFmtId="0" fontId="5" fillId="0" borderId="0" xfId="0" applyFont="1" applyFill="1" applyBorder="1" applyAlignment="1">
      <alignment horizontal="center"/>
    </xf>
  </cellXfs>
  <cellStyles count="2">
    <cellStyle name="Normal" xfId="0" builtinId="0"/>
    <cellStyle name="Percent" xfId="1"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dSupportingPropertyBag" Target="richData/rdsupporting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ichStyles" Target="richData/richStyles.xml"/><Relationship Id="rId5" Type="http://schemas.openxmlformats.org/officeDocument/2006/relationships/theme" Target="theme/theme1.xml"/><Relationship Id="rId15" Type="http://schemas.openxmlformats.org/officeDocument/2006/relationships/calcChain" Target="calcChain.xml"/><Relationship Id="rId10" Type="http://schemas.microsoft.com/office/2017/06/relationships/rdRichValueStructure" Target="richData/rdrichvaluestructure.xml"/><Relationship Id="rId4" Type="http://schemas.openxmlformats.org/officeDocument/2006/relationships/worksheet" Target="worksheets/sheet4.xml"/><Relationship Id="rId9" Type="http://schemas.microsoft.com/office/2017/06/relationships/rdRichValue" Target="richData/rdrichvalue.xml"/><Relationship Id="rId14" Type="http://schemas.microsoft.com/office/2017/06/relationships/rdRichValueTypes" Target="richData/rdRichValueTypes.xml"/></Relationships>
</file>

<file path=xl/drawings/drawing1.xml><?xml version="1.0" encoding="utf-8"?>
<xdr:wsDr xmlns:xdr="http://schemas.openxmlformats.org/drawingml/2006/spreadsheetDrawing" xmlns:a="http://schemas.openxmlformats.org/drawingml/2006/main">
  <xdr:oneCellAnchor>
    <xdr:from>
      <xdr:col>9</xdr:col>
      <xdr:colOff>459921</xdr:colOff>
      <xdr:row>56</xdr:row>
      <xdr:rowOff>89807</xdr:rowOff>
    </xdr:from>
    <xdr:ext cx="65" cy="172227"/>
    <xdr:sp macro="" textlink="">
      <xdr:nvSpPr>
        <xdr:cNvPr id="2" name="TextBox 1">
          <a:extLst>
            <a:ext uri="{FF2B5EF4-FFF2-40B4-BE49-F238E27FC236}">
              <a16:creationId xmlns:a16="http://schemas.microsoft.com/office/drawing/2014/main" id="{80B8572F-D7E4-2A24-6E7C-3DE948276CA4}"/>
            </a:ext>
          </a:extLst>
        </xdr:cNvPr>
        <xdr:cNvSpPr txBox="1"/>
      </xdr:nvSpPr>
      <xdr:spPr>
        <a:xfrm>
          <a:off x="7867650" y="106380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915">
  <rv s="0">
    <v>http://en.wikipedia.org/wiki/Public_domain</v>
    <v>Public domain</v>
  </rv>
  <rv s="0">
    <v>https://en.wikipedia.org/wiki/Microsoft</v>
    <v>Wikipedia</v>
  </rv>
  <rv s="1">
    <v>0</v>
    <v>1</v>
  </rv>
  <rv s="2">
    <v>6</v>
    <v>https://www.bing.com/th?id=AMMS_e6e837c7bf3a77408619758b7447855a&amp;qlt=95</v>
    <v>2</v>
    <v>0</v>
    <v>https://www.bing.com/images/search?form=xlimg&amp;q=microsoft</v>
    <v>Image of MICROSOFT CORPORATION</v>
  </rv>
  <rv s="0">
    <v>https://www.bing.com/financeapi/forcetrigger?t=a1xzim&amp;q=XNAS%3aMSFT&amp;form=skydnc</v>
    <v>Learn more on Bing</v>
  </rv>
  <rv s="3">
    <v>0</v>
    <v>MICROSOFT CORPORATION (XNAS:MSFT)</v>
    <v>3</v>
    <v>4</v>
    <v>Finance</v>
    <v>5</v>
    <v>en-US</v>
    <v>a1xzim</v>
    <v>268435456</v>
    <v>1</v>
    <v>Powered by Refinitiv</v>
    <v>468.35</v>
    <v>324.39</v>
    <v>0.89510000000000001</v>
    <v>-2.91</v>
    <v>-6.8069999999999997E-3</v>
    <v>-0.36</v>
    <v>-8.4790000000000006E-4</v>
    <v>USD</v>
    <v>Microsoft Corporation is a technology company. The Company develops and supports software, services, devices, and solutions. The Company’s segments include Productivity and Business Processes, Intelligent Cloud, and More Personal Computing. The Productivity and Business Processes segment consists of products and services in its portfolio of productivity, communication, and information services. This segment primarily comprises: Office Commercial, Office Consumer, LinkedIn, and Dynamics business solutions. The Intelligent Cloud segment consists of server products and cloud services, including Azure and other cloud services, SQL Server, Windows Server, Visual Studio, System Center, and related Client Access Licenses (CALs), and Nuance and GitHub; and Enterprise Services, including enterprise support services, industry solutions and Nuance professional services. The More Personal Computing segment primarily comprises Windows, Devices, Gaming, and search and news advertising.</v>
    <v>228000</v>
    <v>Nasdaq Stock Market</v>
    <v>XNAS</v>
    <v>XNAS</v>
    <v>One Microsoft Way, REDMOND, WA, 98052-6399 US</v>
    <v>431.08</v>
    <v>3</v>
    <v>Software &amp; IT Services</v>
    <v>Stock</v>
    <v>45588.999992325778</v>
    <v>4</v>
    <v>422.53</v>
    <v>3156068359400</v>
    <v>MICROSOFT CORPORATION</v>
    <v>MICROSOFT CORPORATION</v>
    <v>430.85500000000002</v>
    <v>36.229999999999997</v>
    <v>427.51</v>
    <v>424.6</v>
    <v>424.24</v>
    <v>7433039000</v>
    <v>MSFT</v>
    <v>MICROSOFT CORPORATION (XNAS:MSFT)</v>
    <v>19654379</v>
    <v>18477619</v>
    <v>1993</v>
  </rv>
  <rv s="4">
    <v>5</v>
  </rv>
  <rv s="5">
    <fb>31472</fb>
    <v>7</v>
  </rv>
  <rv s="5">
    <fb>9.5479999999999995E-2</fb>
    <v>8</v>
  </rv>
  <rv s="5">
    <fb>31503</fb>
    <v>7</v>
  </rv>
  <rv s="5">
    <fb>0.112</fb>
    <v>8</v>
  </rv>
  <rv s="5">
    <fb>31533</fb>
    <v>7</v>
  </rv>
  <rv s="5">
    <fb>0.1207</fb>
    <v>8</v>
  </rv>
  <rv s="5">
    <fb>31564</fb>
    <v>7</v>
  </rv>
  <rv s="5">
    <fb>0.10680000000000001</fb>
    <v>8</v>
  </rv>
  <rv s="5">
    <fb>31594</fb>
    <v>7</v>
  </rv>
  <rv s="5">
    <fb>9.8960000000000006E-2</fb>
    <v>8</v>
  </rv>
  <rv s="5">
    <fb>31625</fb>
    <v>7</v>
  </rv>
  <rv s="5">
    <fb>31656</fb>
    <v>7</v>
  </rv>
  <rv s="5">
    <fb>9.8100000000000007E-2</fb>
    <v>8</v>
  </rv>
  <rv s="5">
    <fb>31686</fb>
    <v>7</v>
  </rv>
  <rv s="5">
    <fb>0.1346</fb>
    <v>8</v>
  </rv>
  <rv s="5">
    <fb>31717</fb>
    <v>7</v>
  </rv>
  <rv s="5">
    <fb>0.17280000000000001</fb>
    <v>8</v>
  </rv>
  <rv s="5">
    <fb>31747</fb>
    <v>7</v>
  </rv>
  <rv s="5">
    <fb>0.16750000000000001</fb>
    <v>8</v>
  </rv>
  <rv s="5">
    <fb>31778</fb>
    <v>7</v>
  </rv>
  <rv s="5">
    <fb>0.25390000000000001</fb>
    <v>8</v>
  </rv>
  <rv s="5">
    <fb>31809</fb>
    <v>7</v>
  </rv>
  <rv s="5">
    <fb>0.26650000000000001</fb>
    <v>8</v>
  </rv>
  <rv s="5">
    <fb>31837</fb>
    <v>7</v>
  </rv>
  <rv s="5">
    <fb>0.33589999999999998</fb>
    <v>8</v>
  </rv>
  <rv s="5">
    <fb>31868</fb>
    <v>7</v>
  </rv>
  <rv s="5">
    <fb>0.36109999999999998</fb>
    <v>8</v>
  </rv>
  <rv s="5">
    <fb>31898</fb>
    <v>7</v>
  </rv>
  <rv s="5">
    <fb>0.4002</fb>
    <v>8</v>
  </rv>
  <rv s="5">
    <fb>31929</fb>
    <v>7</v>
  </rv>
  <rv s="5">
    <fb>0.35420000000000001</fb>
    <v>8</v>
  </rv>
  <rv s="5">
    <fb>31959</fb>
    <v>7</v>
  </rv>
  <rv s="5">
    <fb>0.32640000000000002</fb>
    <v>8</v>
  </rv>
  <rv s="5">
    <fb>31990</fb>
    <v>7</v>
  </rv>
  <rv s="5">
    <fb>0.4123</fb>
    <v>8</v>
  </rv>
  <rv s="5">
    <fb>32021</fb>
    <v>7</v>
  </rv>
  <rv s="5">
    <fb>0.46010000000000001</fb>
    <v>8</v>
  </rv>
  <rv s="5">
    <fb>32051</fb>
    <v>7</v>
  </rv>
  <rv s="5">
    <fb>0.34549999999999997</fb>
    <v>8</v>
  </rv>
  <rv s="5">
    <fb>32082</fb>
    <v>7</v>
  </rv>
  <rv s="5">
    <fb>0.31080000000000002</fb>
    <v>8</v>
  </rv>
  <rv s="5">
    <fb>32112</fb>
    <v>7</v>
  </rv>
  <rv s="5">
    <fb>0.37669999999999998</fb>
    <v>8</v>
  </rv>
  <rv s="5">
    <fb>32143</fb>
    <v>7</v>
  </rv>
  <rv s="5">
    <fb>0.3871</fb>
    <v>8</v>
  </rv>
  <rv s="5">
    <fb>32174</fb>
    <v>7</v>
  </rv>
  <rv s="5">
    <fb>32203</fb>
    <v>7</v>
  </rv>
  <rv s="5">
    <fb>0.39240000000000003</fb>
    <v>8</v>
  </rv>
  <rv s="5">
    <fb>32234</fb>
    <v>7</v>
  </rv>
  <rv s="5">
    <fb>0.3785</fb>
    <v>8</v>
  </rv>
  <rv s="5">
    <fb>32264</fb>
    <v>7</v>
  </rv>
  <rv s="5">
    <fb>0.40279999999999999</fb>
    <v>8</v>
  </rv>
  <rv s="5">
    <fb>32295</fb>
    <v>7</v>
  </rv>
  <rv s="5">
    <fb>0.46529999999999999</fb>
    <v>8</v>
  </rv>
  <rv s="5">
    <fb>32325</fb>
    <v>7</v>
  </rv>
  <rv s="5">
    <fb>0.41320000000000001</fb>
    <v>8</v>
  </rv>
  <rv s="5">
    <fb>32356</fb>
    <v>7</v>
  </rv>
  <rv s="5">
    <fb>0.34720000000000001</fb>
    <v>8</v>
  </rv>
  <rv s="5">
    <fb>32387</fb>
    <v>7</v>
  </rv>
  <rv s="5">
    <fb>0.3629</fb>
    <v>8</v>
  </rv>
  <rv s="5">
    <fb>32417</fb>
    <v>7</v>
  </rv>
  <rv s="5">
    <fb>0.34029999999999999</fb>
    <v>8</v>
  </rv>
  <rv s="5">
    <fb>32448</fb>
    <v>7</v>
  </rv>
  <rv s="5">
    <fb>0.3281</fb>
    <v>8</v>
  </rv>
  <rv s="5">
    <fb>32478</fb>
    <v>7</v>
  </rv>
  <rv s="5">
    <fb>0.36980000000000002</fb>
    <v>8</v>
  </rv>
  <rv s="5">
    <fb>32509</fb>
    <v>7</v>
  </rv>
  <rv s="5">
    <fb>0.41410000000000002</fb>
    <v>8</v>
  </rv>
  <rv s="5">
    <fb>32540</fb>
    <v>7</v>
  </rv>
  <rv s="5">
    <fb>32568</fb>
    <v>7</v>
  </rv>
  <rv s="5">
    <fb>0.34639999999999999</fb>
    <v>8</v>
  </rv>
  <rv s="5">
    <fb>32599</fb>
    <v>7</v>
  </rv>
  <rv s="5">
    <fb>0.38800000000000001</fb>
    <v>8</v>
  </rv>
  <rv s="5">
    <fb>32629</fb>
    <v>7</v>
  </rv>
  <rv s="5">
    <fb>0.42009999999999997</fb>
    <v>8</v>
  </rv>
  <rv s="5">
    <fb>32660</fb>
    <v>7</v>
  </rv>
  <rv s="5">
    <fb>0.36809999999999998</fb>
    <v>8</v>
  </rv>
  <rv s="5">
    <fb>32690</fb>
    <v>7</v>
  </rv>
  <rv s="5">
    <fb>0.38019999999999998</fb>
    <v>8</v>
  </rv>
  <rv s="5">
    <fb>32721</fb>
    <v>7</v>
  </rv>
  <rv s="5">
    <fb>0.40799999999999997</fb>
    <v>8</v>
  </rv>
  <rv s="5">
    <fb>32752</fb>
    <v>7</v>
  </rv>
  <rv s="5">
    <fb>0.47570000000000001</fb>
    <v>8</v>
  </rv>
  <rv s="5">
    <fb>32782</fb>
    <v>7</v>
  </rv>
  <rv s="5">
    <fb>0.56769999999999998</fb>
    <v>8</v>
  </rv>
  <rv s="5">
    <fb>32813</fb>
    <v>7</v>
  </rv>
  <rv s="5">
    <fb>0.60419999999999996</fb>
    <v>8</v>
  </rv>
  <rv s="5">
    <fb>32843</fb>
    <v>7</v>
  </rv>
  <rv s="5">
    <fb>32874</fb>
    <v>7</v>
  </rv>
  <rv s="5">
    <fb>0.64239999999999997</fb>
    <v>8</v>
  </rv>
  <rv s="5">
    <fb>32905</fb>
    <v>7</v>
  </rv>
  <rv s="5">
    <fb>0.68579999999999997</fb>
    <v>8</v>
  </rv>
  <rv s="5">
    <fb>32933</fb>
    <v>7</v>
  </rv>
  <rv s="5">
    <fb>0.76910000000000001</fb>
    <v>8</v>
  </rv>
  <rv s="5">
    <fb>32964</fb>
    <v>7</v>
  </rv>
  <rv s="5">
    <fb>0.80559999999999998</fb>
    <v>8</v>
  </rv>
  <rv s="5">
    <fb>32994</fb>
    <v>7</v>
  </rv>
  <rv s="5">
    <fb>1.0139</fb>
    <v>8</v>
  </rv>
  <rv s="5">
    <fb>33025</fb>
    <v>7</v>
  </rv>
  <rv s="5">
    <fb>1.0556000000000001</fb>
    <v>8</v>
  </rv>
  <rv s="5">
    <fb>33055</fb>
    <v>7</v>
  </rv>
  <rv s="5">
    <fb>0.92359999999999998</fb>
    <v>8</v>
  </rv>
  <rv s="5">
    <fb>33086</fb>
    <v>7</v>
  </rv>
  <rv s="5">
    <fb>0.85419999999999996</fb>
    <v>8</v>
  </rv>
  <rv s="5">
    <fb>33117</fb>
    <v>7</v>
  </rv>
  <rv s="5">
    <fb>0.875</fb>
    <v>8</v>
  </rv>
  <rv s="5">
    <fb>33147</fb>
    <v>7</v>
  </rv>
  <rv s="5">
    <fb>0.88539999999999996</fb>
    <v>8</v>
  </rv>
  <rv s="5">
    <fb>33178</fb>
    <v>7</v>
  </rv>
  <rv s="5">
    <fb>1.0035000000000001</fb>
    <v>8</v>
  </rv>
  <rv s="5">
    <fb>33208</fb>
    <v>7</v>
  </rv>
  <rv s="5">
    <fb>1.0451999999999999</fb>
    <v>8</v>
  </rv>
  <rv s="5">
    <fb>33239</fb>
    <v>7</v>
  </rv>
  <rv s="5">
    <fb>1.3629</fb>
    <v>8</v>
  </rv>
  <rv s="5">
    <fb>33270</fb>
    <v>7</v>
  </rv>
  <rv s="5">
    <fb>1.4410000000000001</fb>
    <v>8</v>
  </rv>
  <rv s="5">
    <fb>33298</fb>
    <v>7</v>
  </rv>
  <rv s="5">
    <fb>1.474</fb>
    <v>8</v>
  </rv>
  <rv s="5">
    <fb>33329</fb>
    <v>7</v>
  </rv>
  <rv s="5">
    <fb>1.375</fb>
    <v>8</v>
  </rv>
  <rv s="5">
    <fb>33359</fb>
    <v>7</v>
  </rv>
  <rv s="5">
    <fb>1.5243</fb>
    <v>8</v>
  </rv>
  <rv s="5">
    <fb>33390</fb>
    <v>7</v>
  </rv>
  <rv s="5">
    <fb>1.4193</fb>
    <v>8</v>
  </rv>
  <rv s="5">
    <fb>33420</fb>
    <v>7</v>
  </rv>
  <rv s="5">
    <fb>1.5313000000000001</fb>
    <v>8</v>
  </rv>
  <rv s="5">
    <fb>33451</fb>
    <v>7</v>
  </rv>
  <rv s="5">
    <fb>1.776</fb>
    <v>8</v>
  </rv>
  <rv s="5">
    <fb>33482</fb>
    <v>7</v>
  </rv>
  <rv s="5">
    <fb>1.8542000000000001</fb>
    <v>8</v>
  </rv>
  <rv s="5">
    <fb>33512</fb>
    <v>7</v>
  </rv>
  <rv s="5">
    <fb>1.9557</fb>
    <v>8</v>
  </rv>
  <rv s="5">
    <fb>33543</fb>
    <v>7</v>
  </rv>
  <rv s="5">
    <fb>2.0259999999999998</fb>
    <v>8</v>
  </rv>
  <rv s="5">
    <fb>33573</fb>
    <v>7</v>
  </rv>
  <rv s="5">
    <fb>2.3176999999999999</fb>
    <v>8</v>
  </rv>
  <rv s="5">
    <fb>33604</fb>
    <v>7</v>
  </rv>
  <rv s="5">
    <fb>2.5051999999999999</fb>
    <v>8</v>
  </rv>
  <rv s="5">
    <fb>33635</fb>
    <v>7</v>
  </rv>
  <rv s="5">
    <fb>2.5729000000000002</fb>
    <v>8</v>
  </rv>
  <rv s="5">
    <fb>33664</fb>
    <v>7</v>
  </rv>
  <rv s="5">
    <fb>2.4687999999999999</fb>
    <v>8</v>
  </rv>
  <rv s="5">
    <fb>33695</fb>
    <v>7</v>
  </rv>
  <rv s="5">
    <fb>2.2968999999999999</fb>
    <v>8</v>
  </rv>
  <rv s="5">
    <fb>33725</fb>
    <v>7</v>
  </rv>
  <rv s="5">
    <fb>2.5207999999999999</fb>
    <v>8</v>
  </rv>
  <rv s="5">
    <fb>33756</fb>
    <v>7</v>
  </rv>
  <rv s="5">
    <fb>2.1875</fb>
    <v>8</v>
  </rv>
  <rv s="5">
    <fb>33786</fb>
    <v>7</v>
  </rv>
  <rv s="5">
    <fb>2.2734000000000001</fb>
    <v>8</v>
  </rv>
  <rv s="5">
    <fb>33817</fb>
    <v>7</v>
  </rv>
  <rv s="5">
    <fb>2.3281000000000001</fb>
    <v>8</v>
  </rv>
  <rv s="5">
    <fb>33848</fb>
    <v>7</v>
  </rv>
  <rv s="5">
    <fb>2.5156000000000001</fb>
    <v>8</v>
  </rv>
  <rv s="5">
    <fb>33878</fb>
    <v>7</v>
  </rv>
  <rv s="5">
    <fb>2.7734000000000001</fb>
    <v>8</v>
  </rv>
  <rv s="5">
    <fb>33909</fb>
    <v>7</v>
  </rv>
  <rv s="5">
    <fb>2.9102000000000001</fb>
    <v>8</v>
  </rv>
  <rv s="5">
    <fb>33939</fb>
    <v>7</v>
  </rv>
  <rv s="5">
    <fb>2.6680000000000001</fb>
    <v>8</v>
  </rv>
  <rv s="5">
    <fb>33970</fb>
    <v>7</v>
  </rv>
  <rv s="5">
    <fb>2.7031000000000001</fb>
    <v>8</v>
  </rv>
  <rv s="5">
    <fb>34001</fb>
    <v>7</v>
  </rv>
  <rv s="5">
    <fb>2.6055000000000001</fb>
    <v>8</v>
  </rv>
  <rv s="5">
    <fb>34029</fb>
    <v>7</v>
  </rv>
  <rv s="5">
    <fb>2.8906000000000001</fb>
    <v>8</v>
  </rv>
  <rv s="5">
    <fb>34060</fb>
    <v>7</v>
  </rv>
  <rv s="5">
    <fb>2.6718999999999999</fb>
    <v>8</v>
  </rv>
  <rv s="5">
    <fb>34090</fb>
    <v>7</v>
  </rv>
  <rv s="5">
    <fb>2.8944999999999999</fb>
    <v>8</v>
  </rv>
  <rv s="5">
    <fb>34121</fb>
    <v>7</v>
  </rv>
  <rv s="5">
    <fb>2.75</fb>
    <v>8</v>
  </rv>
  <rv s="5">
    <fb>34151</fb>
    <v>7</v>
  </rv>
  <rv s="5">
    <fb>2.3125</fb>
    <v>8</v>
  </rv>
  <rv s="5">
    <fb>34182</fb>
    <v>7</v>
  </rv>
  <rv s="5">
    <fb>2.3477000000000001</fb>
    <v>8</v>
  </rv>
  <rv s="5">
    <fb>34213</fb>
    <v>7</v>
  </rv>
  <rv s="5">
    <fb>2.5781000000000001</fb>
    <v>8</v>
  </rv>
  <rv s="5">
    <fb>34243</fb>
    <v>7</v>
  </rv>
  <rv s="5">
    <fb>2.5038999999999998</fb>
    <v>8</v>
  </rv>
  <rv s="5">
    <fb>34274</fb>
    <v>7</v>
  </rv>
  <rv s="5">
    <fb>2.5</fb>
    <v>8</v>
  </rv>
  <rv s="5">
    <fb>34304</fb>
    <v>7</v>
  </rv>
  <rv s="5">
    <fb>2.5194999999999999</fb>
    <v>8</v>
  </rv>
  <rv s="5">
    <fb>34335</fb>
    <v>7</v>
  </rv>
  <rv s="5">
    <fb>2.6602000000000001</fb>
    <v>8</v>
  </rv>
  <rv s="5">
    <fb>34366</fb>
    <v>7</v>
  </rv>
  <rv s="5">
    <fb>34394</fb>
    <v>7</v>
  </rv>
  <rv s="5">
    <fb>2.6484000000000001</fb>
    <v>8</v>
  </rv>
  <rv s="5">
    <fb>34425</fb>
    <v>7</v>
  </rv>
  <rv s="5">
    <fb>34455</fb>
    <v>7</v>
  </rv>
  <rv s="5">
    <fb>3.3593999999999999</fb>
    <v>8</v>
  </rv>
  <rv s="5">
    <fb>34486</fb>
    <v>7</v>
  </rv>
  <rv s="5">
    <fb>3.2265999999999999</fb>
    <v>8</v>
  </rv>
  <rv s="5">
    <fb>34516</fb>
    <v>7</v>
  </rv>
  <rv s="5">
    <fb>3.2187999999999999</fb>
    <v>8</v>
  </rv>
  <rv s="5">
    <fb>34547</fb>
    <v>7</v>
  </rv>
  <rv s="5">
    <fb>3.6328</fb>
    <v>8</v>
  </rv>
  <rv s="5">
    <fb>34578</fb>
    <v>7</v>
  </rv>
  <rv s="5">
    <fb>3.5078</fb>
    <v>8</v>
  </rv>
  <rv s="5">
    <fb>34608</fb>
    <v>7</v>
  </rv>
  <rv s="5">
    <fb>3.9375</fb>
    <v>8</v>
  </rv>
  <rv s="5">
    <fb>34639</fb>
    <v>7</v>
  </rv>
  <rv s="5">
    <fb>3.9297</fb>
    <v>8</v>
  </rv>
  <rv s="5">
    <fb>34669</fb>
    <v>7</v>
  </rv>
  <rv s="5">
    <fb>3.8203</fb>
    <v>8</v>
  </rv>
  <rv s="5">
    <fb>34700</fb>
    <v>7</v>
  </rv>
  <rv s="5">
    <fb>3.7109000000000001</fb>
    <v>8</v>
  </rv>
  <rv s="5">
    <fb>34731</fb>
    <v>7</v>
  </rv>
  <rv s="5">
    <fb>34759</fb>
    <v>7</v>
  </rv>
  <rv s="5">
    <fb>4.4452999999999996</fb>
    <v>8</v>
  </rv>
  <rv s="5">
    <fb>34790</fb>
    <v>7</v>
  </rv>
  <rv s="5">
    <fb>5.1093999999999999</fb>
    <v>8</v>
  </rv>
  <rv s="5">
    <fb>34820</fb>
    <v>7</v>
  </rv>
  <rv s="5">
    <fb>5.2930000000000001</fb>
    <v>8</v>
  </rv>
  <rv s="5">
    <fb>34851</fb>
    <v>7</v>
  </rv>
  <rv s="5">
    <fb>5.6483999999999996</fb>
    <v>8</v>
  </rv>
  <rv s="5">
    <fb>34881</fb>
    <v>7</v>
  </rv>
  <rv s="5">
    <fb>5.6562999999999999</fb>
    <v>8</v>
  </rv>
  <rv s="5">
    <fb>34912</fb>
    <v>7</v>
  </rv>
  <rv s="5">
    <fb>5.7812999999999999</fb>
    <v>8</v>
  </rv>
  <rv s="5">
    <fb>34943</fb>
    <v>7</v>
  </rv>
  <rv s="5">
    <fb>34973</fb>
    <v>7</v>
  </rv>
  <rv s="5">
    <fb>6.25</fb>
    <v>8</v>
  </rv>
  <rv s="5">
    <fb>35004</fb>
    <v>7</v>
  </rv>
  <rv s="5">
    <fb>5.4452999999999996</fb>
    <v>8</v>
  </rv>
  <rv s="5">
    <fb>35034</fb>
    <v>7</v>
  </rv>
  <rv s="5">
    <fb>5.4843999999999999</fb>
    <v>8</v>
  </rv>
  <rv s="5">
    <fb>35065</fb>
    <v>7</v>
  </rv>
  <rv s="5">
    <fb>35096</fb>
    <v>7</v>
  </rv>
  <rv s="5">
    <fb>6.1680000000000001</fb>
    <v>8</v>
  </rv>
  <rv s="5">
    <fb>35125</fb>
    <v>7</v>
  </rv>
  <rv s="5">
    <fb>6.4452999999999996</fb>
    <v>8</v>
  </rv>
  <rv s="5">
    <fb>35156</fb>
    <v>7</v>
  </rv>
  <rv s="5">
    <fb>7.0781000000000001</fb>
    <v>8</v>
  </rv>
  <rv s="5">
    <fb>35186</fb>
    <v>7</v>
  </rv>
  <rv s="5">
    <fb>7.4218999999999999</fb>
    <v>8</v>
  </rv>
  <rv s="5">
    <fb>35217</fb>
    <v>7</v>
  </rv>
  <rv s="5">
    <fb>7.5077999999999996</fb>
    <v>8</v>
  </rv>
  <rv s="5">
    <fb>35247</fb>
    <v>7</v>
  </rv>
  <rv s="5">
    <fb>7.3672000000000004</fb>
    <v>8</v>
  </rv>
  <rv s="5">
    <fb>35278</fb>
    <v>7</v>
  </rv>
  <rv s="5">
    <fb>7.6562999999999999</fb>
    <v>8</v>
  </rv>
  <rv s="5">
    <fb>35309</fb>
    <v>7</v>
  </rv>
  <rv s="5">
    <fb>8.2422000000000004</fb>
    <v>8</v>
  </rv>
  <rv s="5">
    <fb>35339</fb>
    <v>7</v>
  </rv>
  <rv s="5">
    <fb>8.5780999999999992</fb>
    <v>8</v>
  </rv>
  <rv s="5">
    <fb>35370</fb>
    <v>7</v>
  </rv>
  <rv s="5">
    <fb>9.8047000000000004</fb>
    <v>8</v>
  </rv>
  <rv s="5">
    <fb>35400</fb>
    <v>7</v>
  </rv>
  <rv s="5">
    <fb>10.328099999999999</fb>
    <v>8</v>
  </rv>
  <rv s="5">
    <fb>35431</fb>
    <v>7</v>
  </rv>
  <rv s="5">
    <fb>12.75</fb>
    <v>8</v>
  </rv>
  <rv s="5">
    <fb>35462</fb>
    <v>7</v>
  </rv>
  <rv s="5">
    <fb>12.1875</fb>
    <v>8</v>
  </rv>
  <rv s="5">
    <fb>35490</fb>
    <v>7</v>
  </rv>
  <rv s="5">
    <fb>11.460900000000001</fb>
    <v>8</v>
  </rv>
  <rv s="5">
    <fb>35521</fb>
    <v>7</v>
  </rv>
  <rv s="5">
    <fb>15.1875</fb>
    <v>8</v>
  </rv>
  <rv s="5">
    <fb>35551</fb>
    <v>7</v>
  </rv>
  <rv s="5">
    <fb>15.5</fb>
    <v>8</v>
  </rv>
  <rv s="5">
    <fb>35582</fb>
    <v>7</v>
  </rv>
  <rv s="5">
    <fb>15.796900000000001</fb>
    <v>8</v>
  </rv>
  <rv s="5">
    <fb>35612</fb>
    <v>7</v>
  </rv>
  <rv s="5">
    <fb>17.671900000000001</fb>
    <v>8</v>
  </rv>
  <rv s="5">
    <fb>35643</fb>
    <v>7</v>
  </rv>
  <rv s="5">
    <fb>16.523399999999999</fb>
    <v>8</v>
  </rv>
  <rv s="5">
    <fb>35674</fb>
    <v>7</v>
  </rv>
  <rv s="5">
    <fb>16.539100000000001</fb>
    <v>8</v>
  </rv>
  <rv s="5">
    <fb>35704</fb>
    <v>7</v>
  </rv>
  <rv s="5">
    <fb>16.25</fb>
    <v>8</v>
  </rv>
  <rv s="5">
    <fb>35735</fb>
    <v>7</v>
  </rv>
  <rv s="5">
    <fb>17.6875</fb>
    <v>8</v>
  </rv>
  <rv s="5">
    <fb>35765</fb>
    <v>7</v>
  </rv>
  <rv s="5">
    <fb>16.156300000000002</fb>
    <v>8</v>
  </rv>
  <rv s="5">
    <fb>35796</fb>
    <v>7</v>
  </rv>
  <rv s="5">
    <fb>18.648399999999999</fb>
    <v>8</v>
  </rv>
  <rv s="5">
    <fb>35827</fb>
    <v>7</v>
  </rv>
  <rv s="5">
    <fb>21.1875</fb>
    <v>8</v>
  </rv>
  <rv s="5">
    <fb>35855</fb>
    <v>7</v>
  </rv>
  <rv s="5">
    <fb>22.375</fb>
    <v>8</v>
  </rv>
  <rv s="5">
    <fb>35886</fb>
    <v>7</v>
  </rv>
  <rv s="5">
    <fb>22.531300000000002</fb>
    <v>8</v>
  </rv>
  <rv s="5">
    <fb>35916</fb>
    <v>7</v>
  </rv>
  <rv s="5">
    <fb>21.203099999999999</fb>
    <v>8</v>
  </rv>
  <rv s="5">
    <fb>35947</fb>
    <v>7</v>
  </rv>
  <rv s="5">
    <fb>27.093800000000002</fb>
    <v>8</v>
  </rv>
  <rv s="5">
    <fb>35977</fb>
    <v>7</v>
  </rv>
  <rv s="5">
    <fb>27.484400000000001</fb>
    <v>8</v>
  </rv>
  <rv s="5">
    <fb>36008</fb>
    <v>7</v>
  </rv>
  <rv s="5">
    <fb>23.984400000000001</fb>
    <v>8</v>
  </rv>
  <rv s="5">
    <fb>36039</fb>
    <v>7</v>
  </rv>
  <rv s="5">
    <fb>27.515599999999999</fb>
    <v>8</v>
  </rv>
  <rv s="5">
    <fb>36069</fb>
    <v>7</v>
  </rv>
  <rv s="5">
    <fb>26.468800000000002</fb>
    <v>8</v>
  </rv>
  <rv s="5">
    <fb>36100</fb>
    <v>7</v>
  </rv>
  <rv s="5">
    <fb>30.5</fb>
    <v>8</v>
  </rv>
  <rv s="5">
    <fb>36130</fb>
    <v>7</v>
  </rv>
  <rv s="5">
    <fb>34.671900000000001</fb>
    <v>8</v>
  </rv>
  <rv s="5">
    <fb>36161</fb>
    <v>7</v>
  </rv>
  <rv s="5">
    <fb>43.75</fb>
    <v>8</v>
  </rv>
  <rv s="5">
    <fb>36192</fb>
    <v>7</v>
  </rv>
  <rv s="5">
    <fb>37.531300000000002</fb>
    <v>8</v>
  </rv>
  <rv s="5">
    <fb>36220</fb>
    <v>7</v>
  </rv>
  <rv s="5">
    <fb>44.8125</fb>
    <v>8</v>
  </rv>
  <rv s="5">
    <fb>36251</fb>
    <v>7</v>
  </rv>
  <rv s="5">
    <fb>40.656300000000002</fb>
    <v>8</v>
  </rv>
  <rv s="5">
    <fb>36281</fb>
    <v>7</v>
  </rv>
  <rv s="5">
    <fb>40.343800000000002</fb>
    <v>8</v>
  </rv>
  <rv s="5">
    <fb>36312</fb>
    <v>7</v>
  </rv>
  <rv s="5">
    <fb>45.093800000000002</fb>
    <v>8</v>
  </rv>
  <rv s="5">
    <fb>36342</fb>
    <v>7</v>
  </rv>
  <rv s="5">
    <fb>42.906300000000002</fb>
    <v>8</v>
  </rv>
  <rv s="5">
    <fb>36373</fb>
    <v>7</v>
  </rv>
  <rv s="5">
    <fb>46.281300000000002</fb>
    <v>8</v>
  </rv>
  <rv s="5">
    <fb>36404</fb>
    <v>7</v>
  </rv>
  <rv s="5">
    <fb>45.281300000000002</fb>
    <v>8</v>
  </rv>
  <rv s="5">
    <fb>36434</fb>
    <v>7</v>
  </rv>
  <rv s="5">
    <fb>36465</fb>
    <v>7</v>
  </rv>
  <rv s="5">
    <fb>45.523400000000002</fb>
    <v>8</v>
  </rv>
  <rv s="5">
    <fb>36495</fb>
    <v>7</v>
  </rv>
  <rv s="5">
    <fb>58.375</fb>
    <v>8</v>
  </rv>
  <rv s="5">
    <fb>36526</fb>
    <v>7</v>
  </rv>
  <rv s="5">
    <fb>48.9375</fb>
    <v>8</v>
  </rv>
  <rv s="5">
    <fb>36557</fb>
    <v>7</v>
  </rv>
  <rv s="5">
    <fb>44.6875</fb>
    <v>8</v>
  </rv>
  <rv s="5">
    <fb>36586</fb>
    <v>7</v>
  </rv>
  <rv s="5">
    <fb>53.125</fb>
    <v>8</v>
  </rv>
  <rv s="5">
    <fb>36617</fb>
    <v>7</v>
  </rv>
  <rv s="5">
    <fb>34.875</fb>
    <v>8</v>
  </rv>
  <rv s="5">
    <fb>36647</fb>
    <v>7</v>
  </rv>
  <rv s="5">
    <fb>31.281300000000002</fb>
    <v>8</v>
  </rv>
  <rv s="5">
    <fb>36678</fb>
    <v>7</v>
  </rv>
  <rv s="5">
    <fb>40</fb>
    <v>8</v>
  </rv>
  <rv s="5">
    <fb>36708</fb>
    <v>7</v>
  </rv>
  <rv s="5">
    <fb>34.906300000000002</fb>
    <v>8</v>
  </rv>
  <rv s="5">
    <fb>36739</fb>
    <v>7</v>
  </rv>
  <rv s="5">
    <fb>36770</fb>
    <v>7</v>
  </rv>
  <rv s="5">
    <fb>30.156300000000002</fb>
    <v>8</v>
  </rv>
  <rv s="5">
    <fb>36800</fb>
    <v>7</v>
  </rv>
  <rv s="5">
    <fb>34.4375</fb>
    <v>8</v>
  </rv>
  <rv s="5">
    <fb>36831</fb>
    <v>7</v>
  </rv>
  <rv s="5">
    <fb>28.6875</fb>
    <v>8</v>
  </rv>
  <rv s="5">
    <fb>36861</fb>
    <v>7</v>
  </rv>
  <rv s="5">
    <fb>21.6875</fb>
    <v>8</v>
  </rv>
  <rv s="5">
    <fb>36892</fb>
    <v>7</v>
  </rv>
  <rv s="5">
    <fb>30.531300000000002</fb>
    <v>8</v>
  </rv>
  <rv s="5">
    <fb>36923</fb>
    <v>7</v>
  </rv>
  <rv s="5">
    <fb>29.5</fb>
    <v>8</v>
  </rv>
  <rv s="5">
    <fb>36951</fb>
    <v>7</v>
  </rv>
  <rv s="5">
    <fb>27.343800000000002</fb>
    <v>8</v>
  </rv>
  <rv s="5">
    <fb>36982</fb>
    <v>7</v>
  </rv>
  <rv s="5">
    <fb>33.875</fb>
    <v>8</v>
  </rv>
  <rv s="5">
    <fb>37012</fb>
    <v>7</v>
  </rv>
  <rv s="5">
    <fb>34.590000000000003</fb>
    <v>8</v>
  </rv>
  <rv s="5">
    <fb>37043</fb>
    <v>7</v>
  </rv>
  <rv s="5">
    <fb>36.5</fb>
    <v>8</v>
  </rv>
  <rv s="5">
    <fb>37073</fb>
    <v>7</v>
  </rv>
  <rv s="5">
    <fb>33.094999999999999</fb>
    <v>8</v>
  </rv>
  <rv s="5">
    <fb>37104</fb>
    <v>7</v>
  </rv>
  <rv s="5">
    <fb>28.524999999999999</fb>
    <v>8</v>
  </rv>
  <rv s="5">
    <fb>37135</fb>
    <v>7</v>
  </rv>
  <rv s="5">
    <fb>25.585000000000001</fb>
    <v>8</v>
  </rv>
  <rv s="5">
    <fb>37165</fb>
    <v>7</v>
  </rv>
  <rv s="5">
    <fb>29.074999999999999</fb>
    <v>8</v>
  </rv>
  <rv s="5">
    <fb>37196</fb>
    <v>7</v>
  </rv>
  <rv s="5">
    <fb>32.104999999999997</fb>
    <v>8</v>
  </rv>
  <rv s="5">
    <fb>37226</fb>
    <v>7</v>
  </rv>
  <rv s="5">
    <fb>33.125</fb>
    <v>8</v>
  </rv>
  <rv s="5">
    <fb>37257</fb>
    <v>7</v>
  </rv>
  <rv s="5">
    <fb>31.855</fb>
    <v>8</v>
  </rv>
  <rv s="5">
    <fb>37288</fb>
    <v>7</v>
  </rv>
  <rv s="5">
    <fb>29.17</fb>
    <v>8</v>
  </rv>
  <rv s="5">
    <fb>37316</fb>
    <v>7</v>
  </rv>
  <rv s="5">
    <fb>30.155000000000001</fb>
    <v>8</v>
  </rv>
  <rv s="5">
    <fb>37347</fb>
    <v>7</v>
  </rv>
  <rv s="5">
    <fb>26.13</fb>
    <v>8</v>
  </rv>
  <rv s="5">
    <fb>37377</fb>
    <v>7</v>
  </rv>
  <rv s="5">
    <fb>25.454999999999998</fb>
    <v>8</v>
  </rv>
  <rv s="5">
    <fb>37408</fb>
    <v>7</v>
  </rv>
  <rv s="5">
    <fb>27.35</fb>
    <v>8</v>
  </rv>
  <rv s="5">
    <fb>37438</fb>
    <v>7</v>
  </rv>
  <rv s="5">
    <fb>23.99</fb>
    <v>8</v>
  </rv>
  <rv s="5">
    <fb>37469</fb>
    <v>7</v>
  </rv>
  <rv s="5">
    <fb>24.54</fb>
    <v>8</v>
  </rv>
  <rv s="5">
    <fb>37500</fb>
    <v>7</v>
  </rv>
  <rv s="5">
    <fb>21.87</fb>
    <v>8</v>
  </rv>
  <rv s="5">
    <fb>37530</fb>
    <v>7</v>
  </rv>
  <rv s="5">
    <fb>26.734999999999999</fb>
    <v>8</v>
  </rv>
  <rv s="5">
    <fb>37561</fb>
    <v>7</v>
  </rv>
  <rv s="5">
    <fb>28.84</fb>
    <v>8</v>
  </rv>
  <rv s="5">
    <fb>37591</fb>
    <v>7</v>
  </rv>
  <rv s="5">
    <fb>25.85</fb>
    <v>8</v>
  </rv>
  <rv s="5">
    <fb>37622</fb>
    <v>7</v>
  </rv>
  <rv s="5">
    <fb>23.73</fb>
    <v>8</v>
  </rv>
  <rv s="5">
    <fb>37653</fb>
    <v>7</v>
  </rv>
  <rv s="5">
    <fb>23.7</fb>
    <v>8</v>
  </rv>
  <rv s="5">
    <fb>37681</fb>
    <v>7</v>
  </rv>
  <rv s="5">
    <fb>24.21</fb>
    <v>8</v>
  </rv>
  <rv s="5">
    <fb>37712</fb>
    <v>7</v>
  </rv>
  <rv s="5">
    <fb>25.56</fb>
    <v>8</v>
  </rv>
  <rv s="5">
    <fb>37742</fb>
    <v>7</v>
  </rv>
  <rv s="5">
    <fb>24.61</fb>
    <v>8</v>
  </rv>
  <rv s="5">
    <fb>37773</fb>
    <v>7</v>
  </rv>
  <rv s="5">
    <fb>25.64</fb>
    <v>8</v>
  </rv>
  <rv s="5">
    <fb>37803</fb>
    <v>7</v>
  </rv>
  <rv s="5">
    <fb>26.41</fb>
    <v>8</v>
  </rv>
  <rv s="5">
    <fb>37834</fb>
    <v>7</v>
  </rv>
  <rv s="5">
    <fb>26.52</fb>
    <v>8</v>
  </rv>
  <rv s="5">
    <fb>37865</fb>
    <v>7</v>
  </rv>
  <rv s="5">
    <fb>27.8</fb>
    <v>8</v>
  </rv>
  <rv s="5">
    <fb>37895</fb>
    <v>7</v>
  </rv>
  <rv s="5">
    <fb>26.14</fb>
    <v>8</v>
  </rv>
  <rv s="5">
    <fb>37926</fb>
    <v>7</v>
  </rv>
  <rv s="5">
    <fb>25.71</fb>
    <v>8</v>
  </rv>
  <rv s="5">
    <fb>37956</fb>
    <v>7</v>
  </rv>
  <rv s="5">
    <fb>27.37</fb>
    <v>8</v>
  </rv>
  <rv s="5">
    <fb>37987</fb>
    <v>7</v>
  </rv>
  <rv s="5">
    <fb>27.65</fb>
    <v>8</v>
  </rv>
  <rv s="5">
    <fb>38018</fb>
    <v>7</v>
  </rv>
  <rv s="5">
    <fb>26.53</fb>
    <v>8</v>
  </rv>
  <rv s="5">
    <fb>38047</fb>
    <v>7</v>
  </rv>
  <rv s="5">
    <fb>24.93</fb>
    <v>8</v>
  </rv>
  <rv s="5">
    <fb>38078</fb>
    <v>7</v>
  </rv>
  <rv s="5">
    <fb>38108</fb>
    <v>7</v>
  </rv>
  <rv s="5">
    <fb>26.23</fb>
    <v>8</v>
  </rv>
  <rv s="5">
    <fb>38139</fb>
    <v>7</v>
  </rv>
  <rv s="5">
    <fb>28.56</fb>
    <v>8</v>
  </rv>
  <rv s="5">
    <fb>38169</fb>
    <v>7</v>
  </rv>
  <rv s="5">
    <fb>28.49</fb>
    <v>8</v>
  </rv>
  <rv s="5">
    <fb>38200</fb>
    <v>7</v>
  </rv>
  <rv s="5">
    <fb>27.3</fb>
    <v>8</v>
  </rv>
  <rv s="5">
    <fb>38231</fb>
    <v>7</v>
  </rv>
  <rv s="5">
    <fb>38261</fb>
    <v>7</v>
  </rv>
  <rv s="5">
    <fb>27.97</fb>
    <v>8</v>
  </rv>
  <rv s="5">
    <fb>38292</fb>
    <v>7</v>
  </rv>
  <rv s="5">
    <fb>26.81</fb>
    <v>8</v>
  </rv>
  <rv s="5">
    <fb>38322</fb>
    <v>7</v>
  </rv>
  <rv s="5">
    <fb>26.72</fb>
    <v>8</v>
  </rv>
  <rv s="5">
    <fb>38353</fb>
    <v>7</v>
  </rv>
  <rv s="5">
    <fb>26.28</fb>
    <v>8</v>
  </rv>
  <rv s="5">
    <fb>38384</fb>
    <v>7</v>
  </rv>
  <rv s="5">
    <fb>25.16</fb>
    <v>8</v>
  </rv>
  <rv s="5">
    <fb>38412</fb>
    <v>7</v>
  </rv>
  <rv s="5">
    <fb>24.17</fb>
    <v>8</v>
  </rv>
  <rv s="5">
    <fb>38443</fb>
    <v>7</v>
  </rv>
  <rv s="5">
    <fb>25.3</fb>
    <v>8</v>
  </rv>
  <rv s="5">
    <fb>38473</fb>
    <v>7</v>
  </rv>
  <rv s="5">
    <fb>25.8</fb>
    <v>8</v>
  </rv>
  <rv s="5">
    <fb>38504</fb>
    <v>7</v>
  </rv>
  <rv s="5">
    <fb>24.84</fb>
    <v>8</v>
  </rv>
  <rv s="5">
    <fb>38534</fb>
    <v>7</v>
  </rv>
  <rv s="5">
    <fb>25.61</fb>
    <v>8</v>
  </rv>
  <rv s="5">
    <fb>38565</fb>
    <v>7</v>
  </rv>
  <rv s="5">
    <fb>27.38</fb>
    <v>8</v>
  </rv>
  <rv s="5">
    <fb>38596</fb>
    <v>7</v>
  </rv>
  <rv s="5">
    <fb>25.73</fb>
    <v>8</v>
  </rv>
  <rv s="5">
    <fb>38626</fb>
    <v>7</v>
  </rv>
  <rv s="5">
    <fb>25.7</fb>
    <v>8</v>
  </rv>
  <rv s="5">
    <fb>38657</fb>
    <v>7</v>
  </rv>
  <rv s="5">
    <fb>27.68</fb>
    <v>8</v>
  </rv>
  <rv s="5">
    <fb>38687</fb>
    <v>7</v>
  </rv>
  <rv s="5">
    <fb>26.15</fb>
    <v>8</v>
  </rv>
  <rv s="5">
    <fb>38718</fb>
    <v>7</v>
  </rv>
  <rv s="5">
    <fb>28.15</fb>
    <v>8</v>
  </rv>
  <rv s="5">
    <fb>38749</fb>
    <v>7</v>
  </rv>
  <rv s="5">
    <fb>26.87</fb>
    <v>8</v>
  </rv>
  <rv s="5">
    <fb>38777</fb>
    <v>7</v>
  </rv>
  <rv s="5">
    <fb>27.21</fb>
    <v>8</v>
  </rv>
  <rv s="5">
    <fb>38808</fb>
    <v>7</v>
  </rv>
  <rv s="5">
    <fb>24.15</fb>
    <v>8</v>
  </rv>
  <rv s="5">
    <fb>38838</fb>
    <v>7</v>
  </rv>
  <rv s="5">
    <fb>22.65</fb>
    <v>8</v>
  </rv>
  <rv s="5">
    <fb>38869</fb>
    <v>7</v>
  </rv>
  <rv s="5">
    <fb>23.3</fb>
    <v>8</v>
  </rv>
  <rv s="5">
    <fb>38899</fb>
    <v>7</v>
  </rv>
  <rv s="5">
    <fb>24.06</fb>
    <v>8</v>
  </rv>
  <rv s="5">
    <fb>38930</fb>
    <v>7</v>
  </rv>
  <rv s="5">
    <fb>38961</fb>
    <v>7</v>
  </rv>
  <rv s="5">
    <fb>38991</fb>
    <v>7</v>
  </rv>
  <rv s="5">
    <fb>28.71</fb>
    <v>8</v>
  </rv>
  <rv s="5">
    <fb>39022</fb>
    <v>7</v>
  </rv>
  <rv s="5">
    <fb>29.36</fb>
    <v>8</v>
  </rv>
  <rv s="5">
    <fb>39052</fb>
    <v>7</v>
  </rv>
  <rv s="5">
    <fb>29.86</fb>
    <v>8</v>
  </rv>
  <rv s="5">
    <fb>39083</fb>
    <v>7</v>
  </rv>
  <rv s="5">
    <fb>30.86</fb>
    <v>8</v>
  </rv>
  <rv s="5">
    <fb>39114</fb>
    <v>7</v>
  </rv>
  <rv s="5">
    <fb>28.17</fb>
    <v>8</v>
  </rv>
  <rv s="5">
    <fb>39142</fb>
    <v>7</v>
  </rv>
  <rv s="5">
    <fb>27.87</fb>
    <v>8</v>
  </rv>
  <rv s="5">
    <fb>39173</fb>
    <v>7</v>
  </rv>
  <rv s="5">
    <fb>29.94</fb>
    <v>8</v>
  </rv>
  <rv s="5">
    <fb>39203</fb>
    <v>7</v>
  </rv>
  <rv s="5">
    <fb>30.690100000000001</fb>
    <v>8</v>
  </rv>
  <rv s="5">
    <fb>39234</fb>
    <v>7</v>
  </rv>
  <rv s="5">
    <fb>29.47</fb>
    <v>8</v>
  </rv>
  <rv s="5">
    <fb>39264</fb>
    <v>7</v>
  </rv>
  <rv s="5">
    <fb>28.99</fb>
    <v>8</v>
  </rv>
  <rv s="5">
    <fb>39295</fb>
    <v>7</v>
  </rv>
  <rv s="5">
    <fb>28.73</fb>
    <v>8</v>
  </rv>
  <rv s="5">
    <fb>39326</fb>
    <v>7</v>
  </rv>
  <rv s="5">
    <fb>29.46</fb>
    <v>8</v>
  </rv>
  <rv s="5">
    <fb>39356</fb>
    <v>7</v>
  </rv>
  <rv s="5">
    <fb>36.81</fb>
    <v>8</v>
  </rv>
  <rv s="5">
    <fb>39387</fb>
    <v>7</v>
  </rv>
  <rv s="5">
    <fb>33.6</fb>
    <v>8</v>
  </rv>
  <rv s="5">
    <fb>39417</fb>
    <v>7</v>
  </rv>
  <rv s="5">
    <fb>35.6</fb>
    <v>8</v>
  </rv>
  <rv s="5">
    <fb>39448</fb>
    <v>7</v>
  </rv>
  <rv s="5">
    <fb>32.6</fb>
    <v>8</v>
  </rv>
  <rv s="5">
    <fb>39479</fb>
    <v>7</v>
  </rv>
  <rv s="5">
    <fb>27.1999</fb>
    <v>8</v>
  </rv>
  <rv s="5">
    <fb>39508</fb>
    <v>7</v>
  </rv>
  <rv s="5">
    <fb>28.38</fb>
    <v>8</v>
  </rv>
  <rv s="5">
    <fb>39539</fb>
    <v>7</v>
  </rv>
  <rv s="5">
    <fb>28.52</fb>
    <v>8</v>
  </rv>
  <rv s="5">
    <fb>39569</fb>
    <v>7</v>
  </rv>
  <rv s="5">
    <fb>28.32</fb>
    <v>8</v>
  </rv>
  <rv s="5">
    <fb>39600</fb>
    <v>7</v>
  </rv>
  <rv s="5">
    <fb>27.51</fb>
    <v>8</v>
  </rv>
  <rv s="5">
    <fb>39630</fb>
    <v>7</v>
  </rv>
  <rv s="5">
    <fb>25.72</fb>
    <v>8</v>
  </rv>
  <rv s="5">
    <fb>39661</fb>
    <v>7</v>
  </rv>
  <rv s="5">
    <fb>27.29</fb>
    <v>8</v>
  </rv>
  <rv s="5">
    <fb>39692</fb>
    <v>7</v>
  </rv>
  <rv s="5">
    <fb>26.69</fb>
    <v>8</v>
  </rv>
  <rv s="5">
    <fb>39722</fb>
    <v>7</v>
  </rv>
  <rv s="5">
    <fb>22.33</fb>
    <v>8</v>
  </rv>
  <rv s="5">
    <fb>39753</fb>
    <v>7</v>
  </rv>
  <rv s="5">
    <fb>20.22</fb>
    <v>8</v>
  </rv>
  <rv s="5">
    <fb>39783</fb>
    <v>7</v>
  </rv>
  <rv s="5">
    <fb>19.440000000000001</fb>
    <v>8</v>
  </rv>
  <rv s="5">
    <fb>39814</fb>
    <v>7</v>
  </rv>
  <rv s="5">
    <fb>17.100000000000001</fb>
    <v>8</v>
  </rv>
  <rv s="5">
    <fb>39845</fb>
    <v>7</v>
  </rv>
  <rv s="5">
    <fb>16.149999999999999</fb>
    <v>8</v>
  </rv>
  <rv s="5">
    <fb>39873</fb>
    <v>7</v>
  </rv>
  <rv s="5">
    <fb>18.37</fb>
    <v>8</v>
  </rv>
  <rv s="5">
    <fb>39904</fb>
    <v>7</v>
  </rv>
  <rv s="5">
    <fb>20.260000000000002</fb>
    <v>8</v>
  </rv>
  <rv s="5">
    <fb>39934</fb>
    <v>7</v>
  </rv>
  <rv s="5">
    <fb>20.89</fb>
    <v>8</v>
  </rv>
  <rv s="5">
    <fb>39965</fb>
    <v>7</v>
  </rv>
  <rv s="5">
    <fb>23.77</fb>
    <v>8</v>
  </rv>
  <rv s="5">
    <fb>39995</fb>
    <v>7</v>
  </rv>
  <rv s="5">
    <fb>23.52</fb>
    <v>8</v>
  </rv>
  <rv s="5">
    <fb>40026</fb>
    <v>7</v>
  </rv>
  <rv s="5">
    <fb>24.65</fb>
    <v>8</v>
  </rv>
  <rv s="5">
    <fb>40057</fb>
    <v>7</v>
  </rv>
  <rv s="5">
    <fb>40087</fb>
    <v>7</v>
  </rv>
  <rv s="5">
    <fb>27.73</fb>
    <v>8</v>
  </rv>
  <rv s="5">
    <fb>40118</fb>
    <v>7</v>
  </rv>
  <rv s="5">
    <fb>29.41</fb>
    <v>8</v>
  </rv>
  <rv s="5">
    <fb>40148</fb>
    <v>7</v>
  </rv>
  <rv s="5">
    <fb>30.48</fb>
    <v>8</v>
  </rv>
  <rv s="5">
    <fb>40179</fb>
    <v>7</v>
  </rv>
  <rv s="5">
    <fb>28.18</fb>
    <v>8</v>
  </rv>
  <rv s="5">
    <fb>40210</fb>
    <v>7</v>
  </rv>
  <rv s="5">
    <fb>28.67</fb>
    <v>8</v>
  </rv>
  <rv s="5">
    <fb>40238</fb>
    <v>7</v>
  </rv>
  <rv s="5">
    <fb>29.287500000000001</fb>
    <v>8</v>
  </rv>
  <rv s="5">
    <fb>40269</fb>
    <v>7</v>
  </rv>
  <rv s="5">
    <fb>30.535</fb>
    <v>8</v>
  </rv>
  <rv s="5">
    <fb>40299</fb>
    <v>7</v>
  </rv>
  <rv s="5">
    <fb>40330</fb>
    <v>7</v>
  </rv>
  <rv s="5">
    <fb>23.01</fb>
    <v>8</v>
  </rv>
  <rv s="5">
    <fb>40360</fb>
    <v>7</v>
  </rv>
  <rv s="5">
    <fb>25.81</fb>
    <v>8</v>
  </rv>
  <rv s="5">
    <fb>40391</fb>
    <v>7</v>
  </rv>
  <rv s="5">
    <fb>23.465</fb>
    <v>8</v>
  </rv>
  <rv s="5">
    <fb>40422</fb>
    <v>7</v>
  </rv>
  <rv s="5">
    <fb>24.49</fb>
    <v>8</v>
  </rv>
  <rv s="5">
    <fb>40452</fb>
    <v>7</v>
  </rv>
  <rv s="5">
    <fb>26.664999999999999</fb>
    <v>8</v>
  </rv>
  <rv s="5">
    <fb>40483</fb>
    <v>7</v>
  </rv>
  <rv s="5">
    <fb>25.2575</fb>
    <v>8</v>
  </rv>
  <rv s="5">
    <fb>40513</fb>
    <v>7</v>
  </rv>
  <rv s="5">
    <fb>27.91</fb>
    <v>8</v>
  </rv>
  <rv s="5">
    <fb>40544</fb>
    <v>7</v>
  </rv>
  <rv s="5">
    <fb>27.725000000000001</fb>
    <v>8</v>
  </rv>
  <rv s="5">
    <fb>40575</fb>
    <v>7</v>
  </rv>
  <rv s="5">
    <fb>26.58</fb>
    <v>8</v>
  </rv>
  <rv s="5">
    <fb>40603</fb>
    <v>7</v>
  </rv>
  <rv s="5">
    <fb>25.39</fb>
    <v>8</v>
  </rv>
  <rv s="5">
    <fb>40634</fb>
    <v>7</v>
  </rv>
  <rv s="5">
    <fb>25.92</fb>
    <v>8</v>
  </rv>
  <rv s="5">
    <fb>40664</fb>
    <v>7</v>
  </rv>
  <rv s="5">
    <fb>25.01</fb>
    <v>8</v>
  </rv>
  <rv s="5">
    <fb>40695</fb>
    <v>7</v>
  </rv>
  <rv s="5">
    <fb>26</fb>
    <v>8</v>
  </rv>
  <rv s="5">
    <fb>40725</fb>
    <v>7</v>
  </rv>
  <rv s="5">
    <fb>27.4</fb>
    <v>8</v>
  </rv>
  <rv s="5">
    <fb>40756</fb>
    <v>7</v>
  </rv>
  <rv s="5">
    <fb>26.6</fb>
    <v>8</v>
  </rv>
  <rv s="5">
    <fb>40787</fb>
    <v>7</v>
  </rv>
  <rv s="5">
    <fb>24.89</fb>
    <v>8</v>
  </rv>
  <rv s="5">
    <fb>40817</fb>
    <v>7</v>
  </rv>
  <rv s="5">
    <fb>26.63</fb>
    <v>8</v>
  </rv>
  <rv s="5">
    <fb>40848</fb>
    <v>7</v>
  </rv>
  <rv s="5">
    <fb>25.58</fb>
    <v>8</v>
  </rv>
  <rv s="5">
    <fb>40878</fb>
    <v>7</v>
  </rv>
  <rv s="5">
    <fb>25.96</fb>
    <v>8</v>
  </rv>
  <rv s="5">
    <fb>40909</fb>
    <v>7</v>
  </rv>
  <rv s="5">
    <fb>29.53</fb>
    <v>8</v>
  </rv>
  <rv s="5">
    <fb>40940</fb>
    <v>7</v>
  </rv>
  <rv s="5">
    <fb>31.74</fb>
    <v>8</v>
  </rv>
  <rv s="5">
    <fb>40969</fb>
    <v>7</v>
  </rv>
  <rv s="5">
    <fb>32.255000000000003</fb>
    <v>8</v>
  </rv>
  <rv s="5">
    <fb>41000</fb>
    <v>7</v>
  </rv>
  <rv s="5">
    <fb>32.015000000000001</fb>
    <v>8</v>
  </rv>
  <rv s="5">
    <fb>41030</fb>
    <v>7</v>
  </rv>
  <rv s="5">
    <fb>29.19</fb>
    <v>8</v>
  </rv>
  <rv s="5">
    <fb>41061</fb>
    <v>7</v>
  </rv>
  <rv s="5">
    <fb>30.59</fb>
    <v>8</v>
  </rv>
  <rv s="5">
    <fb>41091</fb>
    <v>7</v>
  </rv>
  <rv s="5">
    <fb>41122</fb>
    <v>7</v>
  </rv>
  <rv s="5">
    <fb>30.82</fb>
    <v>8</v>
  </rv>
  <rv s="5">
    <fb>41153</fb>
    <v>7</v>
  </rv>
  <rv s="5">
    <fb>29.76</fb>
    <v>8</v>
  </rv>
  <rv s="5">
    <fb>41183</fb>
    <v>7</v>
  </rv>
  <rv s="5">
    <fb>28.54</fb>
    <v>8</v>
  </rv>
  <rv s="5">
    <fb>41214</fb>
    <v>7</v>
  </rv>
  <rv s="5">
    <fb>26.614999999999998</fb>
    <v>8</v>
  </rv>
  <rv s="5">
    <fb>41244</fb>
    <v>7</v>
  </rv>
  <rv s="5">
    <fb>26.709700000000002</fb>
    <v>8</v>
  </rv>
  <rv s="5">
    <fb>41275</fb>
    <v>7</v>
  </rv>
  <rv s="5">
    <fb>27.45</fb>
    <v>8</v>
  </rv>
  <rv s="5">
    <fb>41306</fb>
    <v>7</v>
  </rv>
  <rv s="5">
    <fb>41334</fb>
    <v>7</v>
  </rv>
  <rv s="5">
    <fb>28.605</fb>
    <v>8</v>
  </rv>
  <rv s="5">
    <fb>41365</fb>
    <v>7</v>
  </rv>
  <rv s="5">
    <fb>33.1</fb>
    <v>8</v>
  </rv>
  <rv s="5">
    <fb>41395</fb>
    <v>7</v>
  </rv>
  <rv s="5">
    <fb>34.9</fb>
    <v>8</v>
  </rv>
  <rv s="5">
    <fb>41426</fb>
    <v>7</v>
  </rv>
  <rv s="5">
    <fb>34.545000000000002</fb>
    <v>8</v>
  </rv>
  <rv s="5">
    <fb>41456</fb>
    <v>7</v>
  </rv>
  <rv s="5">
    <fb>31.84</fb>
    <v>8</v>
  </rv>
  <rv s="5">
    <fb>41487</fb>
    <v>7</v>
  </rv>
  <rv s="5">
    <fb>33.4</fb>
    <v>8</v>
  </rv>
  <rv s="5">
    <fb>41518</fb>
    <v>7</v>
  </rv>
  <rv s="5">
    <fb>33.28</fb>
    <v>8</v>
  </rv>
  <rv s="5">
    <fb>41548</fb>
    <v>7</v>
  </rv>
  <rv s="5">
    <fb>35.405000000000001</fb>
    <v>8</v>
  </rv>
  <rv s="5">
    <fb>41579</fb>
    <v>7</v>
  </rv>
  <rv s="5">
    <fb>38.130000000000003</fb>
    <v>8</v>
  </rv>
  <rv s="5">
    <fb>41609</fb>
    <v>7</v>
  </rv>
  <rv s="5">
    <fb>37.409999999999997</fb>
    <v>8</v>
  </rv>
  <rv s="5">
    <fb>41640</fb>
    <v>7</v>
  </rv>
  <rv s="5">
    <fb>37.840000000000003</fb>
    <v>8</v>
  </rv>
  <rv s="5">
    <fb>41671</fb>
    <v>7</v>
  </rv>
  <rv s="5">
    <fb>38.31</fb>
    <v>8</v>
  </rv>
  <rv s="5">
    <fb>41699</fb>
    <v>7</v>
  </rv>
  <rv s="5">
    <fb>40.99</fb>
    <v>8</v>
  </rv>
  <rv s="5">
    <fb>41730</fb>
    <v>7</v>
  </rv>
  <rv s="5">
    <fb>40.4</fb>
    <v>8</v>
  </rv>
  <rv s="5">
    <fb>41760</fb>
    <v>7</v>
  </rv>
  <rv s="5">
    <fb>40.94</fb>
    <v>8</v>
  </rv>
  <rv s="5">
    <fb>41791</fb>
    <v>7</v>
  </rv>
  <rv s="5">
    <fb>41.7</fb>
    <v>8</v>
  </rv>
  <rv s="5">
    <fb>41821</fb>
    <v>7</v>
  </rv>
  <rv s="5">
    <fb>43.16</fb>
    <v>8</v>
  </rv>
  <rv s="5">
    <fb>41852</fb>
    <v>7</v>
  </rv>
  <rv s="5">
    <fb>45.43</fb>
    <v>8</v>
  </rv>
  <rv s="5">
    <fb>41883</fb>
    <v>7</v>
  </rv>
  <rv s="5">
    <fb>46.36</fb>
    <v>8</v>
  </rv>
  <rv s="5">
    <fb>41913</fb>
    <v>7</v>
  </rv>
  <rv s="5">
    <fb>46.95</fb>
    <v>8</v>
  </rv>
  <rv s="5">
    <fb>41944</fb>
    <v>7</v>
  </rv>
  <rv s="5">
    <fb>47.81</fb>
    <v>8</v>
  </rv>
  <rv s="5">
    <fb>41974</fb>
    <v>7</v>
  </rv>
  <rv s="5">
    <fb>46.45</fb>
    <v>8</v>
  </rv>
  <rv s="5">
    <fb>42005</fb>
    <v>7</v>
  </rv>
  <rv s="5">
    <fb>42036</fb>
    <v>7</v>
  </rv>
  <rv s="5">
    <fb>43.85</fb>
    <v>8</v>
  </rv>
  <rv s="5">
    <fb>42064</fb>
    <v>7</v>
  </rv>
  <rv s="5">
    <fb>40.655000000000001</fb>
    <v>8</v>
  </rv>
  <rv s="5">
    <fb>42095</fb>
    <v>7</v>
  </rv>
  <rv s="5">
    <fb>48.64</fb>
    <v>8</v>
  </rv>
  <rv s="5">
    <fb>42125</fb>
    <v>7</v>
  </rv>
  <rv s="5">
    <fb>46.86</fb>
    <v>8</v>
  </rv>
  <rv s="5">
    <fb>42156</fb>
    <v>7</v>
  </rv>
  <rv s="5">
    <fb>44.15</fb>
    <v>8</v>
  </rv>
  <rv s="5">
    <fb>42186</fb>
    <v>7</v>
  </rv>
  <rv s="5">
    <fb>46.7</fb>
    <v>8</v>
  </rv>
  <rv s="5">
    <fb>42217</fb>
    <v>7</v>
  </rv>
  <rv s="5">
    <fb>43.52</fb>
    <v>8</v>
  </rv>
  <rv s="5">
    <fb>42248</fb>
    <v>7</v>
  </rv>
  <rv s="5">
    <fb>44.26</fb>
    <v>8</v>
  </rv>
  <rv s="5">
    <fb>42278</fb>
    <v>7</v>
  </rv>
  <rv s="5">
    <fb>52.64</fb>
    <v>8</v>
  </rv>
  <rv s="5">
    <fb>42309</fb>
    <v>7</v>
  </rv>
  <rv s="5">
    <fb>54.35</fb>
    <v>8</v>
  </rv>
  <rv s="5">
    <fb>42339</fb>
    <v>7</v>
  </rv>
  <rv s="5">
    <fb>55.48</fb>
    <v>8</v>
  </rv>
  <rv s="5">
    <fb>42370</fb>
    <v>7</v>
  </rv>
  <rv s="5">
    <fb>55.09</fb>
    <v>8</v>
  </rv>
  <rv s="5">
    <fb>42401</fb>
    <v>7</v>
  </rv>
  <rv s="5">
    <fb>50.88</fb>
    <v>8</v>
  </rv>
  <rv s="5">
    <fb>42430</fb>
    <v>7</v>
  </rv>
  <rv s="5">
    <fb>55.23</fb>
    <v>8</v>
  </rv>
  <rv s="5">
    <fb>42461</fb>
    <v>7</v>
  </rv>
  <rv s="5">
    <fb>49.87</fb>
    <v>8</v>
  </rv>
  <rv s="5">
    <fb>42491</fb>
    <v>7</v>
  </rv>
  <rv s="5">
    <fb>53</fb>
    <v>8</v>
  </rv>
  <rv s="5">
    <fb>42522</fb>
    <v>7</v>
  </rv>
  <rv s="5">
    <fb>51.17</fb>
    <v>8</v>
  </rv>
  <rv s="5">
    <fb>42552</fb>
    <v>7</v>
  </rv>
  <rv s="5">
    <fb>56.68</fb>
    <v>8</v>
  </rv>
  <rv s="5">
    <fb>42583</fb>
    <v>7</v>
  </rv>
  <rv s="5">
    <fb>57.46</fb>
    <v>8</v>
  </rv>
  <rv s="5">
    <fb>42614</fb>
    <v>7</v>
  </rv>
  <rv s="5">
    <fb>57.6</fb>
    <v>8</v>
  </rv>
  <rv s="5">
    <fb>42644</fb>
    <v>7</v>
  </rv>
  <rv s="5">
    <fb>59.92</fb>
    <v>8</v>
  </rv>
  <rv s="5">
    <fb>42675</fb>
    <v>7</v>
  </rv>
  <rv s="5">
    <fb>60.26</fb>
    <v>8</v>
  </rv>
  <rv s="5">
    <fb>42705</fb>
    <v>7</v>
  </rv>
  <rv s="5">
    <fb>62.14</fb>
    <v>8</v>
  </rv>
  <rv s="5">
    <fb>42736</fb>
    <v>7</v>
  </rv>
  <rv s="5">
    <fb>64.650000000000006</fb>
    <v>8</v>
  </rv>
  <rv s="5">
    <fb>42767</fb>
    <v>7</v>
  </rv>
  <rv s="5">
    <fb>63.98</fb>
    <v>8</v>
  </rv>
  <rv s="5">
    <fb>42795</fb>
    <v>7</v>
  </rv>
  <rv s="5">
    <fb>65.86</fb>
    <v>8</v>
  </rv>
  <rv s="5">
    <fb>42826</fb>
    <v>7</v>
  </rv>
  <rv s="5">
    <fb>68.459999999999994</fb>
    <v>8</v>
  </rv>
  <rv s="5">
    <fb>42856</fb>
    <v>7</v>
  </rv>
  <rv s="5">
    <fb>69.84</fb>
    <v>8</v>
  </rv>
  <rv s="5">
    <fb>42887</fb>
    <v>7</v>
  </rv>
  <rv s="5">
    <fb>68.930000000000007</fb>
    <v>8</v>
  </rv>
  <rv s="5">
    <fb>42917</fb>
    <v>7</v>
  </rv>
  <rv s="5">
    <fb>72.7</fb>
    <v>8</v>
  </rv>
  <rv s="5">
    <fb>42948</fb>
    <v>7</v>
  </rv>
  <rv s="5">
    <fb>74.77</fb>
    <v>8</v>
  </rv>
  <rv s="5">
    <fb>42979</fb>
    <v>7</v>
  </rv>
  <rv s="5">
    <fb>74.489999999999995</fb>
    <v>8</v>
  </rv>
  <rv s="5">
    <fb>43009</fb>
    <v>7</v>
  </rv>
  <rv s="5">
    <fb>83.18</fb>
    <v>8</v>
  </rv>
  <rv s="5">
    <fb>43040</fb>
    <v>7</v>
  </rv>
  <rv s="5">
    <fb>84.17</fb>
    <v>8</v>
  </rv>
  <rv s="5">
    <fb>43070</fb>
    <v>7</v>
  </rv>
  <rv s="5">
    <fb>85.54</fb>
    <v>8</v>
  </rv>
  <rv s="5">
    <fb>43101</fb>
    <v>7</v>
  </rv>
  <rv s="5">
    <fb>95.01</fb>
    <v>8</v>
  </rv>
  <rv s="5">
    <fb>43132</fb>
    <v>7</v>
  </rv>
  <rv s="5">
    <fb>93.77</fb>
    <v>8</v>
  </rv>
  <rv s="5">
    <fb>43160</fb>
    <v>7</v>
  </rv>
  <rv s="5">
    <fb>91.27</fb>
    <v>8</v>
  </rv>
  <rv s="5">
    <fb>43191</fb>
    <v>7</v>
  </rv>
  <rv s="5">
    <fb>93.52</fb>
    <v>8</v>
  </rv>
  <rv s="5">
    <fb>43221</fb>
    <v>7</v>
  </rv>
  <rv s="5">
    <fb>98.84</fb>
    <v>8</v>
  </rv>
  <rv s="5">
    <fb>43252</fb>
    <v>7</v>
  </rv>
  <rv s="5">
    <fb>98.61</fb>
    <v>8</v>
  </rv>
  <rv s="5">
    <fb>43282</fb>
    <v>7</v>
  </rv>
  <rv s="5">
    <fb>106.08</fb>
    <v>8</v>
  </rv>
  <rv s="5">
    <fb>43313</fb>
    <v>7</v>
  </rv>
  <rv s="5">
    <fb>112.33</fb>
    <v>8</v>
  </rv>
  <rv s="5">
    <fb>43344</fb>
    <v>7</v>
  </rv>
  <rv s="5">
    <fb>114.37</fb>
    <v>8</v>
  </rv>
  <rv s="5">
    <fb>43374</fb>
    <v>7</v>
  </rv>
  <rv s="5">
    <fb>106.81</fb>
    <v>8</v>
  </rv>
  <rv s="5">
    <fb>43405</fb>
    <v>7</v>
  </rv>
  <rv s="5">
    <fb>110.89</fb>
    <v>8</v>
  </rv>
  <rv s="5">
    <fb>43435</fb>
    <v>7</v>
  </rv>
  <rv s="5">
    <fb>101.57</fb>
    <v>8</v>
  </rv>
  <rv s="5">
    <fb>43466</fb>
    <v>7</v>
  </rv>
  <rv s="5">
    <fb>104.43</fb>
    <v>8</v>
  </rv>
  <rv s="5">
    <fb>43497</fb>
    <v>7</v>
  </rv>
  <rv s="5">
    <fb>112.03</fb>
    <v>8</v>
  </rv>
  <rv s="5">
    <fb>43525</fb>
    <v>7</v>
  </rv>
  <rv s="5">
    <fb>117.94</fb>
    <v>8</v>
  </rv>
  <rv s="5">
    <fb>43556</fb>
    <v>7</v>
  </rv>
  <rv s="5">
    <fb>130.6</fb>
    <v>8</v>
  </rv>
  <rv s="5">
    <fb>43586</fb>
    <v>7</v>
  </rv>
  <rv s="5">
    <fb>123.68</fb>
    <v>8</v>
  </rv>
  <rv s="5">
    <fb>43617</fb>
    <v>7</v>
  </rv>
  <rv s="5">
    <fb>133.96</fb>
    <v>8</v>
  </rv>
  <rv s="5">
    <fb>43647</fb>
    <v>7</v>
  </rv>
  <rv s="5">
    <fb>136.27000000000001</fb>
    <v>8</v>
  </rv>
  <rv s="5">
    <fb>43678</fb>
    <v>7</v>
  </rv>
  <rv s="5">
    <fb>137.86000000000001</fb>
    <v>8</v>
  </rv>
  <rv s="5">
    <fb>43709</fb>
    <v>7</v>
  </rv>
  <rv s="5">
    <fb>139.03</fb>
    <v>8</v>
  </rv>
  <rv s="5">
    <fb>43739</fb>
    <v>7</v>
  </rv>
  <rv s="5">
    <fb>143.37</fb>
    <v>8</v>
  </rv>
  <rv s="5">
    <fb>43770</fb>
    <v>7</v>
  </rv>
  <rv s="5">
    <fb>151.38</fb>
    <v>8</v>
  </rv>
  <rv s="5">
    <fb>43800</fb>
    <v>7</v>
  </rv>
  <rv s="5">
    <fb>157.69999999999999</fb>
    <v>8</v>
  </rv>
  <rv s="5">
    <fb>43831</fb>
    <v>7</v>
  </rv>
  <rv s="5">
    <fb>170.23</fb>
    <v>8</v>
  </rv>
  <rv s="5">
    <fb>43862</fb>
    <v>7</v>
  </rv>
  <rv s="5">
    <fb>162.01</fb>
    <v>8</v>
  </rv>
  <rv s="5">
    <fb>43891</fb>
    <v>7</v>
  </rv>
  <rv s="5">
    <fb>157.71</fb>
    <v>8</v>
  </rv>
  <rv s="5">
    <fb>43922</fb>
    <v>7</v>
  </rv>
  <rv s="5">
    <fb>179.21</fb>
    <v>8</v>
  </rv>
  <rv s="5">
    <fb>43952</fb>
    <v>7</v>
  </rv>
  <rv s="5">
    <fb>183.25</fb>
    <v>8</v>
  </rv>
  <rv s="5">
    <fb>43983</fb>
    <v>7</v>
  </rv>
  <rv s="5">
    <fb>203.51</fb>
    <v>8</v>
  </rv>
  <rv s="5">
    <fb>44013</fb>
    <v>7</v>
  </rv>
  <rv s="5">
    <fb>205.01</fb>
    <v>8</v>
  </rv>
  <rv s="5">
    <fb>44044</fb>
    <v>7</v>
  </rv>
  <rv s="5">
    <fb>225.53</fb>
    <v>8</v>
  </rv>
  <rv s="5">
    <fb>44075</fb>
    <v>7</v>
  </rv>
  <rv s="5">
    <fb>210.33</fb>
    <v>8</v>
  </rv>
  <rv s="5">
    <fb>44105</fb>
    <v>7</v>
  </rv>
  <rv s="5">
    <fb>202.47</fb>
    <v>8</v>
  </rv>
  <rv s="5">
    <fb>44136</fb>
    <v>7</v>
  </rv>
  <rv s="5">
    <fb>214.07</fb>
    <v>8</v>
  </rv>
  <rv s="5">
    <fb>44166</fb>
    <v>7</v>
  </rv>
  <rv s="5">
    <fb>222.42</fb>
    <v>8</v>
  </rv>
  <rv s="5">
    <fb>44197</fb>
    <v>7</v>
  </rv>
  <rv s="5">
    <fb>231.96</fb>
    <v>8</v>
  </rv>
  <rv s="5">
    <fb>44228</fb>
    <v>7</v>
  </rv>
  <rv s="5">
    <fb>232.38</fb>
    <v>8</v>
  </rv>
  <rv s="5">
    <fb>44256</fb>
    <v>7</v>
  </rv>
  <rv s="5">
    <fb>235.77</fb>
    <v>8</v>
  </rv>
  <rv s="5">
    <fb>44287</fb>
    <v>7</v>
  </rv>
  <rv s="5">
    <fb>252.18</fb>
    <v>8</v>
  </rv>
  <rv s="5">
    <fb>44317</fb>
    <v>7</v>
  </rv>
  <rv s="5">
    <fb>249.68</fb>
    <v>8</v>
  </rv>
  <rv s="5">
    <fb>44348</fb>
    <v>7</v>
  </rv>
  <rv s="5">
    <fb>270.89999999999998</fb>
    <v>8</v>
  </rv>
  <rv s="5">
    <fb>44378</fb>
    <v>7</v>
  </rv>
  <rv s="5">
    <fb>284.91000000000003</fb>
    <v>8</v>
  </rv>
  <rv s="5">
    <fb>44409</fb>
    <v>7</v>
  </rv>
  <rv s="5">
    <fb>301.88</fb>
    <v>8</v>
  </rv>
  <rv s="5">
    <fb>44440</fb>
    <v>7</v>
  </rv>
  <rv s="5">
    <fb>281.92</fb>
    <v>8</v>
  </rv>
  <rv s="5">
    <fb>44470</fb>
    <v>7</v>
  </rv>
  <rv s="5">
    <fb>331.62</fb>
    <v>8</v>
  </rv>
  <rv s="5">
    <fb>44501</fb>
    <v>7</v>
  </rv>
  <rv s="5">
    <fb>330.59</fb>
    <v>8</v>
  </rv>
  <rv s="5">
    <fb>44531</fb>
    <v>7</v>
  </rv>
  <rv s="5">
    <fb>336.32</fb>
    <v>8</v>
  </rv>
  <rv s="5">
    <fb>44562</fb>
    <v>7</v>
  </rv>
  <rv s="5">
    <fb>310.98</fb>
    <v>8</v>
  </rv>
  <rv s="5">
    <fb>44593</fb>
    <v>7</v>
  </rv>
  <rv s="5">
    <fb>298.79000000000002</fb>
    <v>8</v>
  </rv>
  <rv s="5">
    <fb>44621</fb>
    <v>7</v>
  </rv>
  <rv s="5">
    <fb>308.31</fb>
    <v>8</v>
  </rv>
  <rv s="5">
    <fb>44652</fb>
    <v>7</v>
  </rv>
  <rv s="5">
    <fb>277.52</fb>
    <v>8</v>
  </rv>
  <rv s="5">
    <fb>44682</fb>
    <v>7</v>
  </rv>
  <rv s="5">
    <fb>271.87</fb>
    <v>8</v>
  </rv>
  <rv s="5">
    <fb>44713</fb>
    <v>7</v>
  </rv>
  <rv s="5">
    <fb>256.83</fb>
    <v>8</v>
  </rv>
  <rv s="5">
    <fb>44743</fb>
    <v>7</v>
  </rv>
  <rv s="5">
    <fb>280.74</fb>
    <v>8</v>
  </rv>
  <rv s="5">
    <fb>44774</fb>
    <v>7</v>
  </rv>
  <rv s="5">
    <fb>261.47000000000003</fb>
    <v>8</v>
  </rv>
  <rv s="5">
    <fb>44805</fb>
    <v>7</v>
  </rv>
  <rv s="5">
    <fb>232.9</fb>
    <v>8</v>
  </rv>
  <rv s="5">
    <fb>44835</fb>
    <v>7</v>
  </rv>
  <rv s="5">
    <fb>232.13</fb>
    <v>8</v>
  </rv>
  <rv s="5">
    <fb>44866</fb>
    <v>7</v>
  </rv>
  <rv s="5">
    <fb>255.14</fb>
    <v>8</v>
  </rv>
  <rv s="5">
    <fb>44896</fb>
    <v>7</v>
  </rv>
  <rv s="5">
    <fb>239.82</fb>
    <v>8</v>
  </rv>
  <rv s="5">
    <fb>44927</fb>
    <v>7</v>
  </rv>
  <rv s="5">
    <fb>247.81</fb>
    <v>8</v>
  </rv>
  <rv s="5">
    <fb>44958</fb>
    <v>7</v>
  </rv>
  <rv s="5">
    <fb>249.42</fb>
    <v>8</v>
  </rv>
  <rv s="5">
    <fb>44986</fb>
    <v>7</v>
  </rv>
  <rv s="5">
    <fb>288.3</fb>
    <v>8</v>
  </rv>
  <rv s="5">
    <fb>45017</fb>
    <v>7</v>
  </rv>
  <rv s="5">
    <fb>307.26</fb>
    <v>8</v>
  </rv>
  <rv s="5">
    <fb>45047</fb>
    <v>7</v>
  </rv>
  <rv s="5">
    <fb>328.39</fb>
    <v>8</v>
  </rv>
  <rv s="5">
    <fb>45078</fb>
    <v>7</v>
  </rv>
  <rv s="5">
    <fb>340.54</fb>
    <v>8</v>
  </rv>
  <rv s="5">
    <fb>45108</fb>
    <v>7</v>
  </rv>
  <rv s="5">
    <fb>335.92</fb>
    <v>8</v>
  </rv>
  <rv s="5">
    <fb>45139</fb>
    <v>7</v>
  </rv>
  <rv s="5">
    <fb>327.76</fb>
    <v>8</v>
  </rv>
  <rv s="5">
    <fb>45170</fb>
    <v>7</v>
  </rv>
  <rv s="5">
    <fb>315.75</fb>
    <v>8</v>
  </rv>
  <rv s="5">
    <fb>45200</fb>
    <v>7</v>
  </rv>
  <rv s="5">
    <fb>338.11</fb>
    <v>8</v>
  </rv>
  <rv s="5">
    <fb>45231</fb>
    <v>7</v>
  </rv>
  <rv s="5">
    <fb>378.91</fb>
    <v>8</v>
  </rv>
  <rv s="5">
    <fb>45261</fb>
    <v>7</v>
  </rv>
  <rv s="5">
    <fb>376.04</fb>
    <v>8</v>
  </rv>
  <rv s="5">
    <fb>45292</fb>
    <v>7</v>
  </rv>
  <rv s="5">
    <fb>397.58</fb>
    <v>8</v>
  </rv>
  <rv s="5">
    <fb>45323</fb>
    <v>7</v>
  </rv>
  <rv s="5">
    <fb>413.64</fb>
    <v>8</v>
  </rv>
  <rv s="5">
    <fb>45352</fb>
    <v>7</v>
  </rv>
  <rv s="5">
    <fb>420.72</fb>
    <v>8</v>
  </rv>
  <rv s="5">
    <fb>45383</fb>
    <v>7</v>
  </rv>
  <rv s="5">
    <fb>389.33</fb>
    <v>8</v>
  </rv>
  <rv s="5">
    <fb>45413</fb>
    <v>7</v>
  </rv>
  <rv s="5">
    <fb>415.13</fb>
    <v>8</v>
  </rv>
  <rv s="5">
    <fb>45444</fb>
    <v>7</v>
  </rv>
  <rv s="5">
    <fb>446.95</fb>
    <v>8</v>
  </rv>
  <rv s="5">
    <fb>45474</fb>
    <v>7</v>
  </rv>
  <rv s="5">
    <fb>418.35</fb>
    <v>8</v>
  </rv>
  <rv s="5">
    <fb>45505</fb>
    <v>7</v>
  </rv>
  <rv s="5">
    <fb>417.14</fb>
    <v>8</v>
  </rv>
  <rv s="5">
    <fb>45536</fb>
    <v>7</v>
  </rv>
  <rv s="5">
    <fb>430.3</fb>
    <v>8</v>
  </rv>
  <rv s="5">
    <fb>45566</fb>
    <v>7</v>
  </rv>
  <rv s="5">
    <fb>416.06</fb>
    <v>8</v>
  </rv>
</rvData>
</file>

<file path=xl/richData/rdrichvaluestructure.xml><?xml version="1.0" encoding="utf-8"?>
<rvStructures xmlns="http://schemas.microsoft.com/office/spreadsheetml/2017/richdata" count="6">
  <s t="_hyperlink">
    <k n="Address" t="s"/>
    <k n="Text" t="s"/>
  </s>
  <s t="_sourceattribution">
    <k n="License" t="r"/>
    <k n="Source" t="r"/>
  </s>
  <s t="_imageurl">
    <k n="_Provider" t="spb"/>
    <k n="Address" t="s"/>
    <k n="Attribution" t="r"/>
    <k n="ComputedImage" t="b"/>
    <k n="More Images 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s t="_formattednumber">
    <k n="_Format" t="spb"/>
  </s>
</rvStructures>
</file>

<file path=xl/richData/rdsupportingpropertybag.xml><?xml version="1.0" encoding="utf-8"?>
<supportingPropertyBags xmlns="http://schemas.microsoft.com/office/spreadsheetml/2017/richdata2">
  <spbArrays count="1">
    <a count="46">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spbArrays>
  <spbData count="9">
    <spb s="0">
      <v>0</v>
      <v>Name</v>
      <v>LearnMoreOnLink</v>
    </spb>
    <spb s="1">
      <v>0</v>
      <v>0</v>
    </spb>
    <spb s="2">
      <v>0</v>
      <v>0</v>
      <v>0</v>
    </spb>
    <spb s="3">
      <v>1</v>
      <v>2</v>
      <v>2</v>
      <v>2</v>
      <v>2</v>
    </spb>
    <spb s="4">
      <v>1</v>
      <v>2</v>
      <v>2</v>
      <v>1</v>
      <v>3</v>
      <v>1</v>
      <v>4</v>
      <v>1</v>
      <v>1</v>
      <v>5</v>
      <v>5</v>
      <v>6</v>
      <v>7</v>
      <v>1</v>
      <v>1</v>
      <v>1</v>
      <v>5</v>
      <v>8</v>
      <v>9</v>
      <v>10</v>
      <v>5</v>
      <v>1</v>
      <v>1</v>
      <v>6</v>
    </spb>
    <spb s="5">
      <v>at close</v>
      <v>from previous close</v>
      <v>from previous close</v>
      <v>Source: Nasdaq Last Sale</v>
      <v>GMT</v>
      <v>Real-Time Nasdaq Last Sale</v>
      <v>from close</v>
      <v>from close</v>
    </spb>
    <spb s="6">
      <v>Powered by Refinitiv</v>
    </spb>
    <spb s="7">
      <v>11</v>
    </spb>
    <spb s="7">
      <v>1</v>
    </spb>
  </spbData>
</supportingPropertyBags>
</file>

<file path=xl/richData/rdsupportingpropertybagstructure.xml><?xml version="1.0" encoding="utf-8"?>
<spbStructures xmlns="http://schemas.microsoft.com/office/spreadsheetml/2017/richdata2" count="8">
  <s>
    <k n="^Order" t="spba"/>
    <k n="TitleProperty" t="s"/>
    <k n="SubTitleProperty" t="s"/>
  </s>
  <s>
    <k n="ShowInDotNotation" t="b"/>
    <k n="ShowInAutoComplete" t="b"/>
  </s>
  <s>
    <k n="ShowInCardView" t="b"/>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name"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x:dxf>
      <x:numFmt numFmtId="19" formatCode="m/d/yy"/>
    </x:dxf>
  </dxfs>
  <richProperties>
    <rPr n="NumberFormat" t="s"/>
    <rPr n="IsTitleField" t="b"/>
    <rPr n="IsHeroField" t="b"/>
  </richProperties>
  <richStyles>
    <rSty dxfid="1">
      <rpv i="0">_([$$-en-US]* #,##0.00_);_([$$-en-US]* (#,##0.00);_([$$-en-US]* "-"??_);_(@_)</rpv>
    </rSty>
    <rSty dxfid="5">
      <rpv i="0">#,##0.00</rpv>
    </rSty>
    <rSty>
      <rpv i="1">1</rpv>
    </rSty>
    <rSty>
      <rpv i="2">1</rpv>
    </rSty>
    <rSty dxfid="4">
      <rpv i="0">#,##0</rpv>
    </rSty>
    <rSty dxfid="3"/>
    <rSty dxfid="1">
      <rpv i="0">_([$$-en-US]* #,##0_);_([$$-en-US]* (#,##0);_([$$-en-US]* "-"_);_(@_)</rpv>
    </rSty>
    <rSty dxfid="2"/>
    <rSty dxfid="6">
      <rpv i="0">0</rpv>
    </rSty>
    <rSty dxfid="0">
      <rpv i="0">0.00</rpv>
    </rSty>
    <rSty dxfid="7"/>
  </richStyles>
</richStyleShee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B6A25-5A03-46D9-BE99-1D2C71DC9347}">
  <dimension ref="A1:R465"/>
  <sheetViews>
    <sheetView zoomScale="110" zoomScaleNormal="110" workbookViewId="0">
      <selection activeCell="H10" sqref="H10"/>
    </sheetView>
  </sheetViews>
  <sheetFormatPr baseColWidth="10" defaultColWidth="8.83203125" defaultRowHeight="15"/>
  <cols>
    <col min="3" max="3" width="9.33203125" bestFit="1" customWidth="1"/>
    <col min="8" max="8" width="26.33203125" customWidth="1"/>
    <col min="13" max="13" width="20" bestFit="1" customWidth="1"/>
    <col min="15" max="15" width="20" bestFit="1" customWidth="1"/>
  </cols>
  <sheetData>
    <row r="1" spans="1:18">
      <c r="A1" t="e" vm="1">
        <v>#VALUE!</v>
      </c>
      <c r="C1" t="s">
        <v>1</v>
      </c>
      <c r="D1" t="s">
        <v>2</v>
      </c>
      <c r="E1" t="s">
        <v>0</v>
      </c>
    </row>
    <row r="2" spans="1:18">
      <c r="C2" vm="2">
        <v>31472</v>
      </c>
      <c r="D2" vm="3">
        <v>9.5479999999999995E-2</v>
      </c>
      <c r="I2" s="5"/>
      <c r="K2" s="5"/>
    </row>
    <row r="3" spans="1:18">
      <c r="A3" s="1"/>
      <c r="C3" vm="4">
        <v>31503</v>
      </c>
      <c r="D3" vm="5">
        <v>0.112</v>
      </c>
      <c r="E3" s="2">
        <f>LN(D3/D2)</f>
        <v>0.15958206982446527</v>
      </c>
    </row>
    <row r="4" spans="1:18">
      <c r="C4" vm="6">
        <v>31533</v>
      </c>
      <c r="D4" vm="7">
        <v>0.1207</v>
      </c>
      <c r="E4" s="2">
        <f t="shared" ref="E4:E67" si="0">LN(D4/D3)</f>
        <v>7.4809256808391331E-2</v>
      </c>
    </row>
    <row r="5" spans="1:18">
      <c r="C5" vm="8">
        <v>31564</v>
      </c>
      <c r="D5" vm="9">
        <v>0.10680000000000001</v>
      </c>
      <c r="E5" s="2">
        <f t="shared" si="0"/>
        <v>-0.12235020157739128</v>
      </c>
      <c r="H5" s="20" t="s">
        <v>8</v>
      </c>
      <c r="I5" s="19">
        <f>AVERAGE(E2:E465)</f>
        <v>1.8098634898794291E-2</v>
      </c>
      <c r="K5" s="2"/>
      <c r="M5" s="8"/>
      <c r="O5" s="8"/>
    </row>
    <row r="6" spans="1:18" ht="16">
      <c r="C6" vm="10">
        <v>31594</v>
      </c>
      <c r="D6" vm="11">
        <v>9.8960000000000006E-2</v>
      </c>
      <c r="E6" s="2">
        <f t="shared" si="0"/>
        <v>-7.6242198441862058E-2</v>
      </c>
      <c r="H6" s="21" t="s">
        <v>11</v>
      </c>
      <c r="I6" s="19">
        <f>_xlfn.STDEV.P(E2:E465)</f>
        <v>9.1029483313893544E-2</v>
      </c>
      <c r="K6" s="2"/>
    </row>
    <row r="7" spans="1:18">
      <c r="C7" vm="12">
        <v>31625</v>
      </c>
      <c r="D7" vm="11">
        <v>9.8960000000000006E-2</v>
      </c>
      <c r="E7" s="2">
        <f t="shared" si="0"/>
        <v>0</v>
      </c>
      <c r="H7" s="4"/>
      <c r="I7" s="2"/>
      <c r="K7" s="2"/>
    </row>
    <row r="8" spans="1:18">
      <c r="C8" vm="13">
        <v>31656</v>
      </c>
      <c r="D8" vm="14">
        <v>9.8100000000000007E-2</v>
      </c>
      <c r="E8" s="2">
        <f t="shared" si="0"/>
        <v>-8.7283615129150824E-3</v>
      </c>
      <c r="I8" s="2"/>
      <c r="K8" s="2"/>
      <c r="P8" s="2"/>
      <c r="Q8" s="2"/>
      <c r="R8" s="2"/>
    </row>
    <row r="9" spans="1:18">
      <c r="C9" vm="15">
        <v>31686</v>
      </c>
      <c r="D9" vm="16">
        <v>0.1346</v>
      </c>
      <c r="E9" s="2">
        <f t="shared" si="0"/>
        <v>0.3163200506393099</v>
      </c>
      <c r="I9" s="2"/>
      <c r="K9" s="2"/>
      <c r="P9" s="2"/>
      <c r="Q9" s="2"/>
      <c r="R9" s="2"/>
    </row>
    <row r="10" spans="1:18">
      <c r="C10" vm="17">
        <v>31717</v>
      </c>
      <c r="D10" vm="18">
        <v>0.17280000000000001</v>
      </c>
      <c r="E10" s="2">
        <f t="shared" si="0"/>
        <v>0.2498274391593279</v>
      </c>
      <c r="I10" s="2"/>
      <c r="K10" s="2"/>
      <c r="P10" s="2"/>
      <c r="Q10" s="2"/>
      <c r="R10" s="2"/>
    </row>
    <row r="11" spans="1:18">
      <c r="C11" vm="19">
        <v>31747</v>
      </c>
      <c r="D11" vm="20">
        <v>0.16750000000000001</v>
      </c>
      <c r="E11" s="2">
        <f t="shared" si="0"/>
        <v>-3.1151505104834106E-2</v>
      </c>
      <c r="I11" s="3"/>
      <c r="K11" s="3"/>
      <c r="P11" s="2"/>
      <c r="Q11" s="2"/>
      <c r="R11" s="2"/>
    </row>
    <row r="12" spans="1:18">
      <c r="C12" vm="21">
        <v>31778</v>
      </c>
      <c r="D12" vm="22">
        <v>0.25390000000000001</v>
      </c>
      <c r="E12" s="2">
        <f t="shared" si="0"/>
        <v>0.41595713744551155</v>
      </c>
      <c r="P12" s="2"/>
      <c r="Q12" s="2"/>
      <c r="R12" s="2"/>
    </row>
    <row r="13" spans="1:18">
      <c r="C13" vm="23">
        <v>31809</v>
      </c>
      <c r="D13" vm="24">
        <v>0.26650000000000001</v>
      </c>
      <c r="E13" s="2">
        <f t="shared" si="0"/>
        <v>4.8433754895266481E-2</v>
      </c>
      <c r="P13" s="2"/>
      <c r="Q13" s="2"/>
      <c r="R13" s="2"/>
    </row>
    <row r="14" spans="1:18">
      <c r="C14" vm="25">
        <v>31837</v>
      </c>
      <c r="D14" vm="26">
        <v>0.33589999999999998</v>
      </c>
      <c r="E14" s="2">
        <f t="shared" si="0"/>
        <v>0.23143925301234769</v>
      </c>
      <c r="P14" s="2"/>
      <c r="Q14" s="2"/>
      <c r="R14" s="2"/>
    </row>
    <row r="15" spans="1:18">
      <c r="C15" vm="27">
        <v>31868</v>
      </c>
      <c r="D15" vm="28">
        <v>0.36109999999999998</v>
      </c>
      <c r="E15" s="2">
        <f t="shared" si="0"/>
        <v>7.2341431665165074E-2</v>
      </c>
    </row>
    <row r="16" spans="1:18">
      <c r="C16" vm="29">
        <v>31898</v>
      </c>
      <c r="D16" vm="30">
        <v>0.4002</v>
      </c>
      <c r="E16" s="2">
        <f t="shared" si="0"/>
        <v>0.10280949386622094</v>
      </c>
    </row>
    <row r="17" spans="3:5">
      <c r="C17" vm="31">
        <v>31929</v>
      </c>
      <c r="D17" vm="32">
        <v>0.35420000000000001</v>
      </c>
      <c r="E17" s="2">
        <f t="shared" si="0"/>
        <v>-0.12210269680089984</v>
      </c>
    </row>
    <row r="18" spans="3:5">
      <c r="C18" vm="33">
        <v>31959</v>
      </c>
      <c r="D18" vm="34">
        <v>0.32640000000000002</v>
      </c>
      <c r="E18" s="2">
        <f t="shared" si="0"/>
        <v>-8.1738102258781226E-2</v>
      </c>
    </row>
    <row r="19" spans="3:5">
      <c r="C19" vm="35">
        <v>31990</v>
      </c>
      <c r="D19" vm="36">
        <v>0.4123</v>
      </c>
      <c r="E19" s="2">
        <f t="shared" si="0"/>
        <v>0.23362761662290238</v>
      </c>
    </row>
    <row r="20" spans="3:5">
      <c r="C20" vm="37">
        <v>32021</v>
      </c>
      <c r="D20" vm="38">
        <v>0.46010000000000001</v>
      </c>
      <c r="E20" s="2">
        <f t="shared" si="0"/>
        <v>0.10969261744856863</v>
      </c>
    </row>
    <row r="21" spans="3:5">
      <c r="C21" vm="39">
        <v>32051</v>
      </c>
      <c r="D21" vm="40">
        <v>0.34549999999999997</v>
      </c>
      <c r="E21" s="2">
        <f t="shared" si="0"/>
        <v>-0.28645121395369844</v>
      </c>
    </row>
    <row r="22" spans="3:5">
      <c r="C22" vm="41">
        <v>32082</v>
      </c>
      <c r="D22" vm="42">
        <v>0.31080000000000002</v>
      </c>
      <c r="E22" s="2">
        <f t="shared" si="0"/>
        <v>-0.10584302471423203</v>
      </c>
    </row>
    <row r="23" spans="3:5">
      <c r="C23" vm="43">
        <v>32112</v>
      </c>
      <c r="D23" vm="44">
        <v>0.37669999999999998</v>
      </c>
      <c r="E23" s="2">
        <f t="shared" si="0"/>
        <v>0.19229949620450285</v>
      </c>
    </row>
    <row r="24" spans="3:5">
      <c r="C24" vm="45">
        <v>32143</v>
      </c>
      <c r="D24" vm="46">
        <v>0.3871</v>
      </c>
      <c r="E24" s="2">
        <f t="shared" si="0"/>
        <v>2.723394288560714E-2</v>
      </c>
    </row>
    <row r="25" spans="3:5">
      <c r="C25" vm="47">
        <v>32174</v>
      </c>
      <c r="D25" vm="36">
        <v>0.4123</v>
      </c>
      <c r="E25" s="2">
        <f t="shared" si="0"/>
        <v>6.3068182129251846E-2</v>
      </c>
    </row>
    <row r="26" spans="3:5">
      <c r="C26" vm="48">
        <v>32203</v>
      </c>
      <c r="D26" vm="49">
        <v>0.39240000000000003</v>
      </c>
      <c r="E26" s="2">
        <f t="shared" si="0"/>
        <v>-4.9469512021646185E-2</v>
      </c>
    </row>
    <row r="27" spans="3:5">
      <c r="C27" vm="50">
        <v>32234</v>
      </c>
      <c r="D27" vm="51">
        <v>0.3785</v>
      </c>
      <c r="E27" s="2">
        <f t="shared" si="0"/>
        <v>-3.6065654813704558E-2</v>
      </c>
    </row>
    <row r="28" spans="3:5">
      <c r="C28" vm="52">
        <v>32264</v>
      </c>
      <c r="D28" vm="53">
        <v>0.40279999999999999</v>
      </c>
      <c r="E28" s="2">
        <f t="shared" si="0"/>
        <v>6.2224087966903721E-2</v>
      </c>
    </row>
    <row r="29" spans="3:5">
      <c r="C29" vm="54">
        <v>32295</v>
      </c>
      <c r="D29" vm="55">
        <v>0.46529999999999999</v>
      </c>
      <c r="E29" s="2">
        <f t="shared" si="0"/>
        <v>0.14424219800619562</v>
      </c>
    </row>
    <row r="30" spans="3:5">
      <c r="C30" vm="56">
        <v>32325</v>
      </c>
      <c r="D30" vm="57">
        <v>0.41320000000000001</v>
      </c>
      <c r="E30" s="2">
        <f t="shared" si="0"/>
        <v>-0.11875062160511932</v>
      </c>
    </row>
    <row r="31" spans="3:5">
      <c r="C31" vm="58">
        <v>32356</v>
      </c>
      <c r="D31" vm="59">
        <v>0.34720000000000001</v>
      </c>
      <c r="E31" s="2">
        <f t="shared" si="0"/>
        <v>-0.17403075445928834</v>
      </c>
    </row>
    <row r="32" spans="3:5">
      <c r="C32" vm="60">
        <v>32387</v>
      </c>
      <c r="D32" vm="61">
        <v>0.3629</v>
      </c>
      <c r="E32" s="2">
        <f t="shared" si="0"/>
        <v>4.4226331432829592E-2</v>
      </c>
    </row>
    <row r="33" spans="3:5">
      <c r="C33" vm="62">
        <v>32417</v>
      </c>
      <c r="D33" vm="63">
        <v>0.34029999999999999</v>
      </c>
      <c r="E33" s="2">
        <f t="shared" si="0"/>
        <v>-6.4299732712164687E-2</v>
      </c>
    </row>
    <row r="34" spans="3:5">
      <c r="C34" vm="64">
        <v>32448</v>
      </c>
      <c r="D34" vm="65">
        <v>0.3281</v>
      </c>
      <c r="E34" s="2">
        <f t="shared" si="0"/>
        <v>-3.6509141539804044E-2</v>
      </c>
    </row>
    <row r="35" spans="3:5">
      <c r="C35" vm="66">
        <v>32478</v>
      </c>
      <c r="D35" vm="67">
        <v>0.36980000000000002</v>
      </c>
      <c r="E35" s="2">
        <f t="shared" si="0"/>
        <v>0.11964387898596857</v>
      </c>
    </row>
    <row r="36" spans="3:5">
      <c r="C36" vm="68">
        <v>32509</v>
      </c>
      <c r="D36" vm="69">
        <v>0.41410000000000002</v>
      </c>
      <c r="E36" s="2">
        <f t="shared" si="0"/>
        <v>0.11314517159849702</v>
      </c>
    </row>
    <row r="37" spans="3:5">
      <c r="C37" vm="70">
        <v>32540</v>
      </c>
      <c r="D37" vm="57">
        <v>0.41320000000000001</v>
      </c>
      <c r="E37" s="2">
        <f t="shared" si="0"/>
        <v>-2.1757533060380915E-3</v>
      </c>
    </row>
    <row r="38" spans="3:5">
      <c r="C38" vm="71">
        <v>32568</v>
      </c>
      <c r="D38" vm="72">
        <v>0.34639999999999999</v>
      </c>
      <c r="E38" s="2">
        <f t="shared" si="0"/>
        <v>-0.17633756055720343</v>
      </c>
    </row>
    <row r="39" spans="3:5">
      <c r="C39" vm="73">
        <v>32599</v>
      </c>
      <c r="D39" vm="74">
        <v>0.38800000000000001</v>
      </c>
      <c r="E39" s="2">
        <f t="shared" si="0"/>
        <v>0.11341116293499343</v>
      </c>
    </row>
    <row r="40" spans="3:5">
      <c r="C40" vm="75">
        <v>32629</v>
      </c>
      <c r="D40" vm="76">
        <v>0.42009999999999997</v>
      </c>
      <c r="E40" s="2">
        <f t="shared" si="0"/>
        <v>7.9487438552062875E-2</v>
      </c>
    </row>
    <row r="41" spans="3:5">
      <c r="C41" vm="77">
        <v>32660</v>
      </c>
      <c r="D41" vm="78">
        <v>0.36809999999999998</v>
      </c>
      <c r="E41" s="2">
        <f t="shared" si="0"/>
        <v>-0.1321381377903609</v>
      </c>
    </row>
    <row r="42" spans="3:5">
      <c r="C42" vm="79">
        <v>32690</v>
      </c>
      <c r="D42" vm="80">
        <v>0.38019999999999998</v>
      </c>
      <c r="E42" s="2">
        <f t="shared" si="0"/>
        <v>3.2342789669353257E-2</v>
      </c>
    </row>
    <row r="43" spans="3:5">
      <c r="C43" vm="81">
        <v>32721</v>
      </c>
      <c r="D43" vm="82">
        <v>0.40799999999999997</v>
      </c>
      <c r="E43" s="2">
        <f t="shared" si="0"/>
        <v>7.0569744349832958E-2</v>
      </c>
    </row>
    <row r="44" spans="3:5">
      <c r="C44" vm="83">
        <v>32752</v>
      </c>
      <c r="D44" vm="84">
        <v>0.47570000000000001</v>
      </c>
      <c r="E44" s="2">
        <f t="shared" si="0"/>
        <v>0.15352022903407417</v>
      </c>
    </row>
    <row r="45" spans="3:5">
      <c r="C45" vm="85">
        <v>32782</v>
      </c>
      <c r="D45" vm="86">
        <v>0.56769999999999998</v>
      </c>
      <c r="E45" s="2">
        <f t="shared" si="0"/>
        <v>0.17680570673844476</v>
      </c>
    </row>
    <row r="46" spans="3:5">
      <c r="C46" vm="87">
        <v>32813</v>
      </c>
      <c r="D46" vm="88">
        <v>0.60419999999999996</v>
      </c>
      <c r="E46" s="2">
        <f t="shared" si="0"/>
        <v>6.2312158775891018E-2</v>
      </c>
    </row>
    <row r="47" spans="3:5">
      <c r="C47" vm="89">
        <v>32843</v>
      </c>
      <c r="D47" vm="88">
        <v>0.60419999999999996</v>
      </c>
      <c r="E47" s="2">
        <f t="shared" si="0"/>
        <v>0</v>
      </c>
    </row>
    <row r="48" spans="3:5">
      <c r="C48" vm="90">
        <v>32874</v>
      </c>
      <c r="D48" vm="91">
        <v>0.64239999999999997</v>
      </c>
      <c r="E48" s="2">
        <f t="shared" si="0"/>
        <v>6.1305893679980225E-2</v>
      </c>
    </row>
    <row r="49" spans="3:5">
      <c r="C49" vm="92">
        <v>32905</v>
      </c>
      <c r="D49" vm="93">
        <v>0.68579999999999997</v>
      </c>
      <c r="E49" s="2">
        <f t="shared" si="0"/>
        <v>6.5374877396268002E-2</v>
      </c>
    </row>
    <row r="50" spans="3:5">
      <c r="C50" vm="94">
        <v>32933</v>
      </c>
      <c r="D50" vm="95">
        <v>0.76910000000000001</v>
      </c>
      <c r="E50" s="2">
        <f t="shared" si="0"/>
        <v>0.1146349600341882</v>
      </c>
    </row>
    <row r="51" spans="3:5">
      <c r="C51" vm="96">
        <v>32964</v>
      </c>
      <c r="D51" vm="97">
        <v>0.80559999999999998</v>
      </c>
      <c r="E51" s="2">
        <f t="shared" si="0"/>
        <v>4.6366341341344416E-2</v>
      </c>
    </row>
    <row r="52" spans="3:5">
      <c r="C52" vm="98">
        <v>32994</v>
      </c>
      <c r="D52" vm="99">
        <v>1.0139</v>
      </c>
      <c r="E52" s="2">
        <f t="shared" si="0"/>
        <v>0.22997221855418157</v>
      </c>
    </row>
    <row r="53" spans="3:5">
      <c r="C53" vm="100">
        <v>33025</v>
      </c>
      <c r="D53" vm="101">
        <v>1.0556000000000001</v>
      </c>
      <c r="E53" s="2">
        <f t="shared" si="0"/>
        <v>4.0305044670635053E-2</v>
      </c>
    </row>
    <row r="54" spans="3:5">
      <c r="C54" vm="102">
        <v>33055</v>
      </c>
      <c r="D54" vm="103">
        <v>0.92359999999999998</v>
      </c>
      <c r="E54" s="2">
        <f t="shared" si="0"/>
        <v>-0.13358552714882888</v>
      </c>
    </row>
    <row r="55" spans="3:5">
      <c r="C55" vm="104">
        <v>33086</v>
      </c>
      <c r="D55" vm="105">
        <v>0.85419999999999996</v>
      </c>
      <c r="E55" s="2">
        <f t="shared" si="0"/>
        <v>-7.8113719072974194E-2</v>
      </c>
    </row>
    <row r="56" spans="3:5">
      <c r="C56" vm="106">
        <v>33117</v>
      </c>
      <c r="D56" vm="107">
        <v>0.875</v>
      </c>
      <c r="E56" s="2">
        <f t="shared" si="0"/>
        <v>2.4058527950248296E-2</v>
      </c>
    </row>
    <row r="57" spans="3:5">
      <c r="C57" vm="108">
        <v>33147</v>
      </c>
      <c r="D57" vm="109">
        <v>0.88539999999999996</v>
      </c>
      <c r="E57" s="2">
        <f t="shared" si="0"/>
        <v>1.1815633940426213E-2</v>
      </c>
    </row>
    <row r="58" spans="3:5">
      <c r="C58" vm="110">
        <v>33178</v>
      </c>
      <c r="D58" vm="111">
        <v>1.0035000000000001</v>
      </c>
      <c r="E58" s="2">
        <f t="shared" si="0"/>
        <v>0.12520964793835224</v>
      </c>
    </row>
    <row r="59" spans="3:5">
      <c r="C59" vm="112">
        <v>33208</v>
      </c>
      <c r="D59" vm="113">
        <v>1.0451999999999999</v>
      </c>
      <c r="E59" s="2">
        <f t="shared" si="0"/>
        <v>4.0714365410064464E-2</v>
      </c>
    </row>
    <row r="60" spans="3:5">
      <c r="C60" vm="114">
        <v>33239</v>
      </c>
      <c r="D60" vm="115">
        <v>1.3629</v>
      </c>
      <c r="E60" s="2">
        <f t="shared" si="0"/>
        <v>0.26540652778701002</v>
      </c>
    </row>
    <row r="61" spans="3:5">
      <c r="C61" vm="116">
        <v>33270</v>
      </c>
      <c r="D61" vm="117">
        <v>1.4410000000000001</v>
      </c>
      <c r="E61" s="2">
        <f t="shared" si="0"/>
        <v>5.5722534566054714E-2</v>
      </c>
    </row>
    <row r="62" spans="3:5">
      <c r="C62" vm="118">
        <v>33298</v>
      </c>
      <c r="D62" vm="119">
        <v>1.474</v>
      </c>
      <c r="E62" s="2">
        <f t="shared" si="0"/>
        <v>2.2642476749759752E-2</v>
      </c>
    </row>
    <row r="63" spans="3:5">
      <c r="C63" vm="120">
        <v>33329</v>
      </c>
      <c r="D63" vm="121">
        <v>1.375</v>
      </c>
      <c r="E63" s="2">
        <f t="shared" si="0"/>
        <v>-6.9526062648610221E-2</v>
      </c>
    </row>
    <row r="64" spans="3:5">
      <c r="C64" vm="122">
        <v>33359</v>
      </c>
      <c r="D64" vm="123">
        <v>1.5243</v>
      </c>
      <c r="E64" s="2">
        <f t="shared" si="0"/>
        <v>0.10308155716712417</v>
      </c>
    </row>
    <row r="65" spans="3:5">
      <c r="C65" vm="124">
        <v>33390</v>
      </c>
      <c r="D65" vm="125">
        <v>1.4193</v>
      </c>
      <c r="E65" s="2">
        <f t="shared" si="0"/>
        <v>-7.1371495962583839E-2</v>
      </c>
    </row>
    <row r="66" spans="3:5">
      <c r="C66" vm="126">
        <v>33420</v>
      </c>
      <c r="D66" vm="127">
        <v>1.5313000000000001</v>
      </c>
      <c r="E66" s="2">
        <f t="shared" si="0"/>
        <v>7.5953255515950086E-2</v>
      </c>
    </row>
    <row r="67" spans="3:5">
      <c r="C67" vm="128">
        <v>33451</v>
      </c>
      <c r="D67" vm="129">
        <v>1.776</v>
      </c>
      <c r="E67" s="2">
        <f t="shared" si="0"/>
        <v>0.14824659673095336</v>
      </c>
    </row>
    <row r="68" spans="3:5">
      <c r="C68" vm="130">
        <v>33482</v>
      </c>
      <c r="D68" vm="131">
        <v>1.8542000000000001</v>
      </c>
      <c r="E68" s="2">
        <f t="shared" ref="E68:E131" si="1">LN(D68/D67)</f>
        <v>4.3089691620766729E-2</v>
      </c>
    </row>
    <row r="69" spans="3:5">
      <c r="C69" vm="132">
        <v>33512</v>
      </c>
      <c r="D69" vm="133">
        <v>1.9557</v>
      </c>
      <c r="E69" s="2">
        <f t="shared" si="1"/>
        <v>5.3294849425721283E-2</v>
      </c>
    </row>
    <row r="70" spans="3:5">
      <c r="C70" vm="134">
        <v>33543</v>
      </c>
      <c r="D70" vm="135">
        <v>2.0259999999999998</v>
      </c>
      <c r="E70" s="2">
        <f t="shared" si="1"/>
        <v>3.5315220210025193E-2</v>
      </c>
    </row>
    <row r="71" spans="3:5">
      <c r="C71" vm="136">
        <v>33573</v>
      </c>
      <c r="D71" vm="137">
        <v>2.3176999999999999</v>
      </c>
      <c r="E71" s="2">
        <f t="shared" si="1"/>
        <v>0.13451190879988525</v>
      </c>
    </row>
    <row r="72" spans="3:5">
      <c r="C72" vm="138">
        <v>33604</v>
      </c>
      <c r="D72" vm="139">
        <v>2.5051999999999999</v>
      </c>
      <c r="E72" s="2">
        <f t="shared" si="1"/>
        <v>7.779325704274398E-2</v>
      </c>
    </row>
    <row r="73" spans="3:5">
      <c r="C73" vm="140">
        <v>33635</v>
      </c>
      <c r="D73" vm="141">
        <v>2.5729000000000002</v>
      </c>
      <c r="E73" s="2">
        <f t="shared" si="1"/>
        <v>2.6665095737246149E-2</v>
      </c>
    </row>
    <row r="74" spans="3:5">
      <c r="C74" vm="142">
        <v>33664</v>
      </c>
      <c r="D74" vm="143">
        <v>2.4687999999999999</v>
      </c>
      <c r="E74" s="2">
        <f t="shared" si="1"/>
        <v>-4.1301464779607652E-2</v>
      </c>
    </row>
    <row r="75" spans="3:5">
      <c r="C75" vm="144">
        <v>33695</v>
      </c>
      <c r="D75" vm="145">
        <v>2.2968999999999999</v>
      </c>
      <c r="E75" s="2">
        <f t="shared" si="1"/>
        <v>-7.2171814913187554E-2</v>
      </c>
    </row>
    <row r="76" spans="3:5">
      <c r="C76" vm="146">
        <v>33725</v>
      </c>
      <c r="D76" vm="147">
        <v>2.5207999999999999</v>
      </c>
      <c r="E76" s="2">
        <f t="shared" si="1"/>
        <v>9.3015923747355941E-2</v>
      </c>
    </row>
    <row r="77" spans="3:5">
      <c r="C77" vm="148">
        <v>33756</v>
      </c>
      <c r="D77" vm="149">
        <v>2.1875</v>
      </c>
      <c r="E77" s="2">
        <f t="shared" si="1"/>
        <v>-0.14181697221129536</v>
      </c>
    </row>
    <row r="78" spans="3:5">
      <c r="C78" vm="150">
        <v>33786</v>
      </c>
      <c r="D78" vm="151">
        <v>2.2734000000000001</v>
      </c>
      <c r="E78" s="2">
        <f t="shared" si="1"/>
        <v>3.8517169020840625E-2</v>
      </c>
    </row>
    <row r="79" spans="3:5">
      <c r="C79" vm="152">
        <v>33817</v>
      </c>
      <c r="D79" vm="153">
        <v>2.3281000000000001</v>
      </c>
      <c r="E79" s="2">
        <f t="shared" si="1"/>
        <v>2.3775976002625217E-2</v>
      </c>
    </row>
    <row r="80" spans="3:5">
      <c r="C80" vm="154">
        <v>33848</v>
      </c>
      <c r="D80" vm="155">
        <v>2.5156000000000001</v>
      </c>
      <c r="E80" s="2">
        <f t="shared" si="1"/>
        <v>7.7458859414112985E-2</v>
      </c>
    </row>
    <row r="81" spans="3:5">
      <c r="C81" vm="156">
        <v>33878</v>
      </c>
      <c r="D81" vm="157">
        <v>2.7734000000000001</v>
      </c>
      <c r="E81" s="2">
        <f t="shared" si="1"/>
        <v>9.7562660650415592E-2</v>
      </c>
    </row>
    <row r="82" spans="3:5">
      <c r="C82" vm="158">
        <v>33909</v>
      </c>
      <c r="D82" vm="159">
        <v>2.9102000000000001</v>
      </c>
      <c r="E82" s="2">
        <f t="shared" si="1"/>
        <v>4.8147803006414351E-2</v>
      </c>
    </row>
    <row r="83" spans="3:5">
      <c r="C83" vm="160">
        <v>33939</v>
      </c>
      <c r="D83" vm="161">
        <v>2.6680000000000001</v>
      </c>
      <c r="E83" s="2">
        <f t="shared" si="1"/>
        <v>-8.6892679290663993E-2</v>
      </c>
    </row>
    <row r="84" spans="3:5">
      <c r="C84" vm="162">
        <v>33970</v>
      </c>
      <c r="D84" vm="163">
        <v>2.7031000000000001</v>
      </c>
      <c r="E84" s="2">
        <f t="shared" si="1"/>
        <v>1.3070134487048381E-2</v>
      </c>
    </row>
    <row r="85" spans="3:5">
      <c r="C85" vm="164">
        <v>34001</v>
      </c>
      <c r="D85" vm="165">
        <v>2.6055000000000001</v>
      </c>
      <c r="E85" s="2">
        <f t="shared" si="1"/>
        <v>-3.6774667173293293E-2</v>
      </c>
    </row>
    <row r="86" spans="3:5">
      <c r="C86" vm="166">
        <v>34029</v>
      </c>
      <c r="D86" vm="167">
        <v>2.8906000000000001</v>
      </c>
      <c r="E86" s="2">
        <f t="shared" si="1"/>
        <v>0.10383949766547225</v>
      </c>
    </row>
    <row r="87" spans="3:5">
      <c r="C87" vm="168">
        <v>34060</v>
      </c>
      <c r="D87" vm="169">
        <v>2.6718999999999999</v>
      </c>
      <c r="E87" s="2">
        <f t="shared" si="1"/>
        <v>-7.8674263208244249E-2</v>
      </c>
    </row>
    <row r="88" spans="3:5">
      <c r="C88" vm="170">
        <v>34090</v>
      </c>
      <c r="D88" vm="171">
        <v>2.8944999999999999</v>
      </c>
      <c r="E88" s="2">
        <f t="shared" si="1"/>
        <v>8.002255471256188E-2</v>
      </c>
    </row>
    <row r="89" spans="3:5">
      <c r="C89" vm="172">
        <v>34121</v>
      </c>
      <c r="D89" vm="173">
        <v>2.75</v>
      </c>
      <c r="E89" s="2">
        <f t="shared" si="1"/>
        <v>-5.121147285844227E-2</v>
      </c>
    </row>
    <row r="90" spans="3:5">
      <c r="C90" vm="174">
        <v>34151</v>
      </c>
      <c r="D90" vm="175">
        <v>2.3125</v>
      </c>
      <c r="E90" s="2">
        <f t="shared" si="1"/>
        <v>-0.17327172127403667</v>
      </c>
    </row>
    <row r="91" spans="3:5">
      <c r="C91" vm="176">
        <v>34182</v>
      </c>
      <c r="D91" vm="177">
        <v>2.3477000000000001</v>
      </c>
      <c r="E91" s="2">
        <f t="shared" si="1"/>
        <v>1.5106935084882296E-2</v>
      </c>
    </row>
    <row r="92" spans="3:5">
      <c r="C92" vm="178">
        <v>34213</v>
      </c>
      <c r="D92" vm="179">
        <v>2.5781000000000001</v>
      </c>
      <c r="E92" s="2">
        <f t="shared" si="1"/>
        <v>9.3616568034870354E-2</v>
      </c>
    </row>
    <row r="93" spans="3:5">
      <c r="C93" vm="180">
        <v>34243</v>
      </c>
      <c r="D93" vm="181">
        <v>2.5038999999999998</v>
      </c>
      <c r="E93" s="2">
        <f t="shared" si="1"/>
        <v>-2.9203177186047646E-2</v>
      </c>
    </row>
    <row r="94" spans="3:5">
      <c r="C94" vm="182">
        <v>34274</v>
      </c>
      <c r="D94" vm="183">
        <v>2.5</v>
      </c>
      <c r="E94" s="2">
        <f t="shared" si="1"/>
        <v>-1.5587844639931602E-3</v>
      </c>
    </row>
    <row r="95" spans="3:5">
      <c r="C95" vm="184">
        <v>34304</v>
      </c>
      <c r="D95" vm="185">
        <v>2.5194999999999999</v>
      </c>
      <c r="E95" s="2">
        <f t="shared" si="1"/>
        <v>7.7697372643606936E-3</v>
      </c>
    </row>
    <row r="96" spans="3:5">
      <c r="C96" vm="186">
        <v>34335</v>
      </c>
      <c r="D96" vm="187">
        <v>2.6602000000000001</v>
      </c>
      <c r="E96" s="2">
        <f t="shared" si="1"/>
        <v>5.4340838798543262E-2</v>
      </c>
    </row>
    <row r="97" spans="3:5">
      <c r="C97" vm="188">
        <v>34366</v>
      </c>
      <c r="D97" vm="179">
        <v>2.5781000000000001</v>
      </c>
      <c r="E97" s="2">
        <f t="shared" si="1"/>
        <v>-3.1348614412862921E-2</v>
      </c>
    </row>
    <row r="98" spans="3:5">
      <c r="C98" vm="189">
        <v>34394</v>
      </c>
      <c r="D98" vm="190">
        <v>2.6484000000000001</v>
      </c>
      <c r="E98" s="2">
        <f t="shared" si="1"/>
        <v>2.6902990544358116E-2</v>
      </c>
    </row>
    <row r="99" spans="3:5">
      <c r="C99" vm="191">
        <v>34425</v>
      </c>
      <c r="D99" vm="167">
        <v>2.8906000000000001</v>
      </c>
      <c r="E99" s="2">
        <f t="shared" si="1"/>
        <v>8.7508408964050488E-2</v>
      </c>
    </row>
    <row r="100" spans="3:5">
      <c r="C100" vm="192">
        <v>34455</v>
      </c>
      <c r="D100" vm="193">
        <v>3.3593999999999999</v>
      </c>
      <c r="E100" s="2">
        <f t="shared" si="1"/>
        <v>0.15029829356816102</v>
      </c>
    </row>
    <row r="101" spans="3:5">
      <c r="C101" vm="194">
        <v>34486</v>
      </c>
      <c r="D101" vm="195">
        <v>3.2265999999999999</v>
      </c>
      <c r="E101" s="2">
        <f t="shared" si="1"/>
        <v>-4.0333435350859044E-2</v>
      </c>
    </row>
    <row r="102" spans="3:5">
      <c r="C102" vm="196">
        <v>34516</v>
      </c>
      <c r="D102" vm="197">
        <v>3.2187999999999999</v>
      </c>
      <c r="E102" s="2">
        <f t="shared" si="1"/>
        <v>-2.4203319600658072E-3</v>
      </c>
    </row>
    <row r="103" spans="3:5">
      <c r="C103" vm="198">
        <v>34547</v>
      </c>
      <c r="D103" vm="199">
        <v>3.6328</v>
      </c>
      <c r="E103" s="2">
        <f t="shared" si="1"/>
        <v>0.12099508151176359</v>
      </c>
    </row>
    <row r="104" spans="3:5">
      <c r="C104" vm="200">
        <v>34578</v>
      </c>
      <c r="D104" vm="201">
        <v>3.5078</v>
      </c>
      <c r="E104" s="2">
        <f t="shared" si="1"/>
        <v>-3.5014640459703893E-2</v>
      </c>
    </row>
    <row r="105" spans="3:5">
      <c r="C105" vm="202">
        <v>34608</v>
      </c>
      <c r="D105" vm="203">
        <v>3.9375</v>
      </c>
      <c r="E105" s="2">
        <f t="shared" si="1"/>
        <v>0.11555694380985097</v>
      </c>
    </row>
    <row r="106" spans="3:5">
      <c r="C106" vm="204">
        <v>34639</v>
      </c>
      <c r="D106" vm="205">
        <v>3.9297</v>
      </c>
      <c r="E106" s="2">
        <f t="shared" si="1"/>
        <v>-1.9829170621756208E-3</v>
      </c>
    </row>
    <row r="107" spans="3:5">
      <c r="C107" vm="206">
        <v>34669</v>
      </c>
      <c r="D107" vm="207">
        <v>3.8203</v>
      </c>
      <c r="E107" s="2">
        <f t="shared" si="1"/>
        <v>-2.8234133523313991E-2</v>
      </c>
    </row>
    <row r="108" spans="3:5">
      <c r="C108" vm="208">
        <v>34700</v>
      </c>
      <c r="D108" vm="209">
        <v>3.7109000000000001</v>
      </c>
      <c r="E108" s="2">
        <f t="shared" si="1"/>
        <v>-2.9054518765454198E-2</v>
      </c>
    </row>
    <row r="109" spans="3:5">
      <c r="C109" vm="210">
        <v>34731</v>
      </c>
      <c r="D109" vm="203">
        <v>3.9375</v>
      </c>
      <c r="E109" s="2">
        <f t="shared" si="1"/>
        <v>5.9271569350943867E-2</v>
      </c>
    </row>
    <row r="110" spans="3:5">
      <c r="C110" vm="211">
        <v>34759</v>
      </c>
      <c r="D110" vm="212">
        <v>4.4452999999999996</v>
      </c>
      <c r="E110" s="2">
        <f t="shared" si="1"/>
        <v>0.12130135410021774</v>
      </c>
    </row>
    <row r="111" spans="3:5">
      <c r="C111" vm="213">
        <v>34790</v>
      </c>
      <c r="D111" vm="214">
        <v>5.1093999999999999</v>
      </c>
      <c r="E111" s="2">
        <f t="shared" si="1"/>
        <v>0.13923462224000263</v>
      </c>
    </row>
    <row r="112" spans="3:5">
      <c r="C112" vm="215">
        <v>34820</v>
      </c>
      <c r="D112" vm="216">
        <v>5.2930000000000001</v>
      </c>
      <c r="E112" s="2">
        <f t="shared" si="1"/>
        <v>3.530321238387877E-2</v>
      </c>
    </row>
    <row r="113" spans="3:5">
      <c r="C113" vm="217">
        <v>34851</v>
      </c>
      <c r="D113" vm="218">
        <v>5.6483999999999996</v>
      </c>
      <c r="E113" s="2">
        <f t="shared" si="1"/>
        <v>6.4987126337109236E-2</v>
      </c>
    </row>
    <row r="114" spans="3:5">
      <c r="C114" vm="219">
        <v>34881</v>
      </c>
      <c r="D114" vm="220">
        <v>5.6562999999999999</v>
      </c>
      <c r="E114" s="2">
        <f t="shared" si="1"/>
        <v>1.3976489930742136E-3</v>
      </c>
    </row>
    <row r="115" spans="3:5">
      <c r="C115" vm="221">
        <v>34912</v>
      </c>
      <c r="D115" vm="222">
        <v>5.7812999999999999</v>
      </c>
      <c r="E115" s="2">
        <f t="shared" si="1"/>
        <v>2.185860268381342E-2</v>
      </c>
    </row>
    <row r="116" spans="3:5">
      <c r="C116" vm="223">
        <v>34943</v>
      </c>
      <c r="D116" vm="220">
        <v>5.6562999999999999</v>
      </c>
      <c r="E116" s="2">
        <f t="shared" si="1"/>
        <v>-2.1858602683813514E-2</v>
      </c>
    </row>
    <row r="117" spans="3:5">
      <c r="C117" vm="224">
        <v>34973</v>
      </c>
      <c r="D117" vm="225">
        <v>6.25</v>
      </c>
      <c r="E117" s="2">
        <f t="shared" si="1"/>
        <v>9.9811495542276127E-2</v>
      </c>
    </row>
    <row r="118" spans="3:5">
      <c r="C118" vm="226">
        <v>35004</v>
      </c>
      <c r="D118" vm="227">
        <v>5.4452999999999996</v>
      </c>
      <c r="E118" s="2">
        <f t="shared" si="1"/>
        <v>-0.13782861246240558</v>
      </c>
    </row>
    <row r="119" spans="3:5">
      <c r="C119" vm="228">
        <v>35034</v>
      </c>
      <c r="D119" vm="229">
        <v>5.4843999999999999</v>
      </c>
      <c r="E119" s="2">
        <f t="shared" si="1"/>
        <v>7.1548472144582383E-3</v>
      </c>
    </row>
    <row r="120" spans="3:5">
      <c r="C120" vm="230">
        <v>35065</v>
      </c>
      <c r="D120" vm="222">
        <v>5.7812999999999999</v>
      </c>
      <c r="E120" s="2">
        <f t="shared" si="1"/>
        <v>5.2720872389484801E-2</v>
      </c>
    </row>
    <row r="121" spans="3:5">
      <c r="C121" vm="231">
        <v>35096</v>
      </c>
      <c r="D121" vm="232">
        <v>6.1680000000000001</v>
      </c>
      <c r="E121" s="2">
        <f t="shared" si="1"/>
        <v>6.4746065371180911E-2</v>
      </c>
    </row>
    <row r="122" spans="3:5">
      <c r="C122" vm="233">
        <v>35125</v>
      </c>
      <c r="D122" vm="234">
        <v>6.4452999999999996</v>
      </c>
      <c r="E122" s="2">
        <f t="shared" si="1"/>
        <v>4.3976546758215281E-2</v>
      </c>
    </row>
    <row r="123" spans="3:5">
      <c r="C123" vm="235">
        <v>35156</v>
      </c>
      <c r="D123" vm="236">
        <v>7.0781000000000001</v>
      </c>
      <c r="E123" s="2">
        <f t="shared" si="1"/>
        <v>9.3654327089050762E-2</v>
      </c>
    </row>
    <row r="124" spans="3:5">
      <c r="C124" vm="237">
        <v>35186</v>
      </c>
      <c r="D124" vm="238">
        <v>7.4218999999999999</v>
      </c>
      <c r="E124" s="2">
        <f t="shared" si="1"/>
        <v>4.742957898205423E-2</v>
      </c>
    </row>
    <row r="125" spans="3:5">
      <c r="C125" vm="239">
        <v>35217</v>
      </c>
      <c r="D125" vm="240">
        <v>7.5077999999999996</v>
      </c>
      <c r="E125" s="2">
        <f t="shared" si="1"/>
        <v>1.1507391026578209E-2</v>
      </c>
    </row>
    <row r="126" spans="3:5">
      <c r="C126" vm="241">
        <v>35247</v>
      </c>
      <c r="D126" vm="242">
        <v>7.3672000000000004</v>
      </c>
      <c r="E126" s="2">
        <f t="shared" si="1"/>
        <v>-1.8904764691906856E-2</v>
      </c>
    </row>
    <row r="127" spans="3:5">
      <c r="C127" vm="243">
        <v>35278</v>
      </c>
      <c r="D127" vm="244">
        <v>7.6562999999999999</v>
      </c>
      <c r="E127" s="2">
        <f t="shared" si="1"/>
        <v>3.8491122910900677E-2</v>
      </c>
    </row>
    <row r="128" spans="3:5">
      <c r="C128" vm="245">
        <v>35309</v>
      </c>
      <c r="D128" vm="246">
        <v>8.2422000000000004</v>
      </c>
      <c r="E128" s="2">
        <f t="shared" si="1"/>
        <v>7.3738460241156434E-2</v>
      </c>
    </row>
    <row r="129" spans="3:5">
      <c r="C129" vm="247">
        <v>35339</v>
      </c>
      <c r="D129" vm="248">
        <v>8.5780999999999992</v>
      </c>
      <c r="E129" s="2">
        <f t="shared" si="1"/>
        <v>3.9945145178734737E-2</v>
      </c>
    </row>
    <row r="130" spans="3:5">
      <c r="C130" vm="249">
        <v>35370</v>
      </c>
      <c r="D130" vm="250">
        <v>9.8047000000000004</v>
      </c>
      <c r="E130" s="2">
        <f t="shared" si="1"/>
        <v>0.13364941879004061</v>
      </c>
    </row>
    <row r="131" spans="3:5">
      <c r="C131" vm="251">
        <v>35400</v>
      </c>
      <c r="D131" vm="252">
        <v>10.328099999999999</v>
      </c>
      <c r="E131" s="2">
        <f t="shared" si="1"/>
        <v>5.2006473368345428E-2</v>
      </c>
    </row>
    <row r="132" spans="3:5">
      <c r="C132" vm="253">
        <v>35431</v>
      </c>
      <c r="D132" vm="254">
        <v>12.75</v>
      </c>
      <c r="E132" s="2">
        <f t="shared" ref="E132:E195" si="2">LN(D132/D131)</f>
        <v>0.21066293569023703</v>
      </c>
    </row>
    <row r="133" spans="3:5">
      <c r="C133" vm="255">
        <v>35462</v>
      </c>
      <c r="D133" vm="256">
        <v>12.1875</v>
      </c>
      <c r="E133" s="2">
        <f t="shared" si="2"/>
        <v>-4.5120435280469544E-2</v>
      </c>
    </row>
    <row r="134" spans="3:5">
      <c r="C134" vm="257">
        <v>35490</v>
      </c>
      <c r="D134" vm="258">
        <v>11.460900000000001</v>
      </c>
      <c r="E134" s="2">
        <f t="shared" si="2"/>
        <v>-6.1469594089594015E-2</v>
      </c>
    </row>
    <row r="135" spans="3:5">
      <c r="C135" vm="259">
        <v>35521</v>
      </c>
      <c r="D135" vm="260">
        <v>15.1875</v>
      </c>
      <c r="E135" s="2">
        <f t="shared" si="2"/>
        <v>0.28153147886639557</v>
      </c>
    </row>
    <row r="136" spans="3:5">
      <c r="C136" vm="261">
        <v>35551</v>
      </c>
      <c r="D136" vm="262">
        <v>15.5</v>
      </c>
      <c r="E136" s="2">
        <f t="shared" si="2"/>
        <v>2.0367302824433733E-2</v>
      </c>
    </row>
    <row r="137" spans="3:5">
      <c r="C137" vm="263">
        <v>35582</v>
      </c>
      <c r="D137" vm="264">
        <v>15.796900000000001</v>
      </c>
      <c r="E137" s="2">
        <f t="shared" si="2"/>
        <v>1.8973694325839858E-2</v>
      </c>
    </row>
    <row r="138" spans="3:5">
      <c r="C138" vm="265">
        <v>35612</v>
      </c>
      <c r="D138" vm="266">
        <v>17.671900000000001</v>
      </c>
      <c r="E138" s="2">
        <f t="shared" si="2"/>
        <v>0.11216208918168385</v>
      </c>
    </row>
    <row r="139" spans="3:5">
      <c r="C139" vm="267">
        <v>35643</v>
      </c>
      <c r="D139" vm="268">
        <v>16.523399999999999</v>
      </c>
      <c r="E139" s="2">
        <f t="shared" si="2"/>
        <v>-6.7198249378085009E-2</v>
      </c>
    </row>
    <row r="140" spans="3:5">
      <c r="C140" vm="269">
        <v>35674</v>
      </c>
      <c r="D140" vm="270">
        <v>16.539100000000001</v>
      </c>
      <c r="E140" s="2">
        <f t="shared" si="2"/>
        <v>9.4971651750894127E-4</v>
      </c>
    </row>
    <row r="141" spans="3:5">
      <c r="C141" vm="271">
        <v>35704</v>
      </c>
      <c r="D141" vm="272">
        <v>16.25</v>
      </c>
      <c r="E141" s="2">
        <f t="shared" si="2"/>
        <v>-1.7634365796402065E-2</v>
      </c>
    </row>
    <row r="142" spans="3:5">
      <c r="C142" vm="273">
        <v>35735</v>
      </c>
      <c r="D142" vm="274">
        <v>17.6875</v>
      </c>
      <c r="E142" s="2">
        <f t="shared" si="2"/>
        <v>8.4765266627709807E-2</v>
      </c>
    </row>
    <row r="143" spans="3:5">
      <c r="C143" vm="275">
        <v>35765</v>
      </c>
      <c r="D143" vm="276">
        <v>16.156300000000002</v>
      </c>
      <c r="E143" s="2">
        <f t="shared" si="2"/>
        <v>-9.0548108921979606E-2</v>
      </c>
    </row>
    <row r="144" spans="3:5">
      <c r="C144" vm="277">
        <v>35796</v>
      </c>
      <c r="D144" vm="278">
        <v>18.648399999999999</v>
      </c>
      <c r="E144" s="2">
        <f t="shared" si="2"/>
        <v>0.14345028504338075</v>
      </c>
    </row>
    <row r="145" spans="3:5">
      <c r="C145" vm="279">
        <v>35827</v>
      </c>
      <c r="D145" vm="280">
        <v>21.1875</v>
      </c>
      <c r="E145" s="2">
        <f t="shared" si="2"/>
        <v>0.12765103361581145</v>
      </c>
    </row>
    <row r="146" spans="3:5">
      <c r="C146" vm="281">
        <v>35855</v>
      </c>
      <c r="D146" vm="282">
        <v>22.375</v>
      </c>
      <c r="E146" s="2">
        <f t="shared" si="2"/>
        <v>5.4532879020250058E-2</v>
      </c>
    </row>
    <row r="147" spans="3:5">
      <c r="C147" vm="283">
        <v>35886</v>
      </c>
      <c r="D147" vm="284">
        <v>22.531300000000002</v>
      </c>
      <c r="E147" s="2">
        <f t="shared" si="2"/>
        <v>6.9611894619244895E-3</v>
      </c>
    </row>
    <row r="148" spans="3:5">
      <c r="C148" vm="285">
        <v>35916</v>
      </c>
      <c r="D148" vm="286">
        <v>21.203099999999999</v>
      </c>
      <c r="E148" s="2">
        <f t="shared" si="2"/>
        <v>-6.0758056219822637E-2</v>
      </c>
    </row>
    <row r="149" spans="3:5">
      <c r="C149" vm="287">
        <v>35947</v>
      </c>
      <c r="D149" vm="288">
        <v>27.093800000000002</v>
      </c>
      <c r="E149" s="2">
        <f t="shared" si="2"/>
        <v>0.24515752202015156</v>
      </c>
    </row>
    <row r="150" spans="3:5">
      <c r="C150" vm="289">
        <v>35977</v>
      </c>
      <c r="D150" vm="290">
        <v>27.484400000000001</v>
      </c>
      <c r="E150" s="2">
        <f t="shared" si="2"/>
        <v>1.4313651562031801E-2</v>
      </c>
    </row>
    <row r="151" spans="3:5">
      <c r="C151" vm="291">
        <v>36008</v>
      </c>
      <c r="D151" vm="292">
        <v>23.984400000000001</v>
      </c>
      <c r="E151" s="2">
        <f t="shared" si="2"/>
        <v>-0.13621495197884495</v>
      </c>
    </row>
    <row r="152" spans="3:5">
      <c r="C152" vm="293">
        <v>36039</v>
      </c>
      <c r="D152" vm="294">
        <v>27.515599999999999</v>
      </c>
      <c r="E152" s="2">
        <f t="shared" si="2"/>
        <v>0.13734949755508863</v>
      </c>
    </row>
    <row r="153" spans="3:5">
      <c r="C153" vm="295">
        <v>36069</v>
      </c>
      <c r="D153" vm="296">
        <v>26.468800000000002</v>
      </c>
      <c r="E153" s="2">
        <f t="shared" si="2"/>
        <v>-3.8786435690833412E-2</v>
      </c>
    </row>
    <row r="154" spans="3:5">
      <c r="C154" vm="297">
        <v>36100</v>
      </c>
      <c r="D154" vm="298">
        <v>30.5</v>
      </c>
      <c r="E154" s="2">
        <f t="shared" si="2"/>
        <v>0.14176000274275147</v>
      </c>
    </row>
    <row r="155" spans="3:5">
      <c r="C155" vm="299">
        <v>36130</v>
      </c>
      <c r="D155" vm="300">
        <v>34.671900000000001</v>
      </c>
      <c r="E155" s="2">
        <f t="shared" si="2"/>
        <v>0.1282028770048122</v>
      </c>
    </row>
    <row r="156" spans="3:5">
      <c r="C156" vm="301">
        <v>36161</v>
      </c>
      <c r="D156" vm="302">
        <v>43.75</v>
      </c>
      <c r="E156" s="2">
        <f t="shared" si="2"/>
        <v>0.23256205218544523</v>
      </c>
    </row>
    <row r="157" spans="3:5">
      <c r="C157" vm="303">
        <v>36192</v>
      </c>
      <c r="D157" vm="304">
        <v>37.531300000000002</v>
      </c>
      <c r="E157" s="2">
        <f t="shared" si="2"/>
        <v>-0.15331636130110637</v>
      </c>
    </row>
    <row r="158" spans="3:5">
      <c r="C158" vm="305">
        <v>36220</v>
      </c>
      <c r="D158" vm="306">
        <v>44.8125</v>
      </c>
      <c r="E158" s="2">
        <f t="shared" si="2"/>
        <v>0.1773118668573222</v>
      </c>
    </row>
    <row r="159" spans="3:5">
      <c r="C159" vm="307">
        <v>36251</v>
      </c>
      <c r="D159" vm="308">
        <v>40.656300000000002</v>
      </c>
      <c r="E159" s="2">
        <f t="shared" si="2"/>
        <v>-9.7333312824603696E-2</v>
      </c>
    </row>
    <row r="160" spans="3:5">
      <c r="C160" vm="309">
        <v>36281</v>
      </c>
      <c r="D160" vm="310">
        <v>40.343800000000002</v>
      </c>
      <c r="E160" s="2">
        <f t="shared" si="2"/>
        <v>-7.7160781397458272E-3</v>
      </c>
    </row>
    <row r="161" spans="3:5">
      <c r="C161" vm="311">
        <v>36312</v>
      </c>
      <c r="D161" vm="312">
        <v>45.093800000000002</v>
      </c>
      <c r="E161" s="2">
        <f t="shared" si="2"/>
        <v>0.11130703737914878</v>
      </c>
    </row>
    <row r="162" spans="3:5">
      <c r="C162" vm="313">
        <v>36342</v>
      </c>
      <c r="D162" vm="314">
        <v>42.906300000000002</v>
      </c>
      <c r="E162" s="2">
        <f t="shared" si="2"/>
        <v>-4.9726096475681804E-2</v>
      </c>
    </row>
    <row r="163" spans="3:5">
      <c r="C163" vm="315">
        <v>36373</v>
      </c>
      <c r="D163" vm="316">
        <v>46.281300000000002</v>
      </c>
      <c r="E163" s="2">
        <f t="shared" si="2"/>
        <v>7.5719323519646151E-2</v>
      </c>
    </row>
    <row r="164" spans="3:5">
      <c r="C164" vm="317">
        <v>36404</v>
      </c>
      <c r="D164" vm="318">
        <v>45.281300000000002</v>
      </c>
      <c r="E164" s="2">
        <f t="shared" si="2"/>
        <v>-2.1843848088456706E-2</v>
      </c>
    </row>
    <row r="165" spans="3:5">
      <c r="C165" vm="319">
        <v>36434</v>
      </c>
      <c r="D165" vm="316">
        <v>46.281300000000002</v>
      </c>
      <c r="E165" s="2">
        <f t="shared" si="2"/>
        <v>2.184384808845681E-2</v>
      </c>
    </row>
    <row r="166" spans="3:5">
      <c r="C166" vm="320">
        <v>36465</v>
      </c>
      <c r="D166" vm="321">
        <v>45.523400000000002</v>
      </c>
      <c r="E166" s="2">
        <f t="shared" si="2"/>
        <v>-1.6511512346986685E-2</v>
      </c>
    </row>
    <row r="167" spans="3:5">
      <c r="C167" vm="322">
        <v>36495</v>
      </c>
      <c r="D167" vm="323">
        <v>58.375</v>
      </c>
      <c r="E167" s="2">
        <f t="shared" si="2"/>
        <v>0.24866123651744529</v>
      </c>
    </row>
    <row r="168" spans="3:5">
      <c r="C168" vm="324">
        <v>36526</v>
      </c>
      <c r="D168" vm="325">
        <v>48.9375</v>
      </c>
      <c r="E168" s="2">
        <f t="shared" si="2"/>
        <v>-0.17634374223803953</v>
      </c>
    </row>
    <row r="169" spans="3:5">
      <c r="C169" vm="326">
        <v>36557</v>
      </c>
      <c r="D169" vm="327">
        <v>44.6875</v>
      </c>
      <c r="E169" s="2">
        <f t="shared" si="2"/>
        <v>-9.085015329679548E-2</v>
      </c>
    </row>
    <row r="170" spans="3:5">
      <c r="C170" vm="328">
        <v>36586</v>
      </c>
      <c r="D170" vm="329">
        <v>53.125</v>
      </c>
      <c r="E170" s="2">
        <f t="shared" si="2"/>
        <v>0.17295380679035444</v>
      </c>
    </row>
    <row r="171" spans="3:5">
      <c r="C171" vm="330">
        <v>36617</v>
      </c>
      <c r="D171" vm="331">
        <v>34.875</v>
      </c>
      <c r="E171" s="2">
        <f t="shared" si="2"/>
        <v>-0.42087738710305117</v>
      </c>
    </row>
    <row r="172" spans="3:5">
      <c r="C172" vm="332">
        <v>36647</v>
      </c>
      <c r="D172" vm="333">
        <v>31.281300000000002</v>
      </c>
      <c r="E172" s="2">
        <f t="shared" si="2"/>
        <v>-0.1087497652257146</v>
      </c>
    </row>
    <row r="173" spans="3:5">
      <c r="C173" vm="334">
        <v>36678</v>
      </c>
      <c r="D173" vm="335">
        <v>40</v>
      </c>
      <c r="E173" s="2">
        <f t="shared" si="2"/>
        <v>0.24585897919812127</v>
      </c>
    </row>
    <row r="174" spans="3:5">
      <c r="C174" vm="336">
        <v>36708</v>
      </c>
      <c r="D174" vm="337">
        <v>34.906300000000002</v>
      </c>
      <c r="E174" s="2">
        <f t="shared" si="2"/>
        <v>-0.13621212543725159</v>
      </c>
    </row>
    <row r="175" spans="3:5">
      <c r="C175" vm="338">
        <v>36739</v>
      </c>
      <c r="D175" vm="337">
        <v>34.906300000000002</v>
      </c>
      <c r="E175" s="2">
        <f t="shared" si="2"/>
        <v>0</v>
      </c>
    </row>
    <row r="176" spans="3:5">
      <c r="C176" vm="339">
        <v>36770</v>
      </c>
      <c r="D176" vm="340">
        <v>30.156300000000002</v>
      </c>
      <c r="E176" s="2">
        <f t="shared" si="2"/>
        <v>-0.14627347210771174</v>
      </c>
    </row>
    <row r="177" spans="3:5">
      <c r="C177" vm="341">
        <v>36800</v>
      </c>
      <c r="D177" vm="342">
        <v>34.4375</v>
      </c>
      <c r="E177" s="2">
        <f t="shared" si="2"/>
        <v>0.13275223034416028</v>
      </c>
    </row>
    <row r="178" spans="3:5">
      <c r="C178" vm="343">
        <v>36831</v>
      </c>
      <c r="D178" vm="344">
        <v>28.6875</v>
      </c>
      <c r="E178" s="2">
        <f t="shared" si="2"/>
        <v>-0.18268459909236931</v>
      </c>
    </row>
    <row r="179" spans="3:5">
      <c r="C179" vm="345">
        <v>36861</v>
      </c>
      <c r="D179" vm="346">
        <v>21.6875</v>
      </c>
      <c r="E179" s="2">
        <f t="shared" si="2"/>
        <v>-0.27972543011368589</v>
      </c>
    </row>
    <row r="180" spans="3:5">
      <c r="C180" vm="347">
        <v>36892</v>
      </c>
      <c r="D180" vm="348">
        <v>30.531300000000002</v>
      </c>
      <c r="E180" s="2">
        <f t="shared" si="2"/>
        <v>0.34201632920096281</v>
      </c>
    </row>
    <row r="181" spans="3:5">
      <c r="C181" vm="349">
        <v>36923</v>
      </c>
      <c r="D181" vm="350">
        <v>29.5</v>
      </c>
      <c r="E181" s="2">
        <f t="shared" si="2"/>
        <v>-3.4362123562266561E-2</v>
      </c>
    </row>
    <row r="182" spans="3:5">
      <c r="C182" vm="351">
        <v>36951</v>
      </c>
      <c r="D182" vm="352">
        <v>27.343800000000002</v>
      </c>
      <c r="E182" s="2">
        <f t="shared" si="2"/>
        <v>-7.5900451218129467E-2</v>
      </c>
    </row>
    <row r="183" spans="3:5">
      <c r="C183" vm="353">
        <v>36982</v>
      </c>
      <c r="D183" vm="354">
        <v>33.875</v>
      </c>
      <c r="E183" s="2">
        <f t="shared" si="2"/>
        <v>0.21418746707222036</v>
      </c>
    </row>
    <row r="184" spans="3:5">
      <c r="C184" vm="355">
        <v>37012</v>
      </c>
      <c r="D184" vm="356">
        <v>34.590000000000003</v>
      </c>
      <c r="E184" s="2">
        <f t="shared" si="2"/>
        <v>2.088734374921249E-2</v>
      </c>
    </row>
    <row r="185" spans="3:5">
      <c r="C185" vm="357">
        <v>37043</v>
      </c>
      <c r="D185" vm="358">
        <v>36.5</v>
      </c>
      <c r="E185" s="2">
        <f t="shared" si="2"/>
        <v>5.3747637639368295E-2</v>
      </c>
    </row>
    <row r="186" spans="3:5">
      <c r="C186" vm="359">
        <v>37073</v>
      </c>
      <c r="D186" vm="360">
        <v>33.094999999999999</v>
      </c>
      <c r="E186" s="2">
        <f t="shared" si="2"/>
        <v>-9.7930047017559724E-2</v>
      </c>
    </row>
    <row r="187" spans="3:5">
      <c r="C187" vm="361">
        <v>37104</v>
      </c>
      <c r="D187" vm="362">
        <v>28.524999999999999</v>
      </c>
      <c r="E187" s="2">
        <f t="shared" si="2"/>
        <v>-0.14860131782274683</v>
      </c>
    </row>
    <row r="188" spans="3:5">
      <c r="C188" vm="363">
        <v>37135</v>
      </c>
      <c r="D188" vm="364">
        <v>25.585000000000001</v>
      </c>
      <c r="E188" s="2">
        <f t="shared" si="2"/>
        <v>-0.10877465349108416</v>
      </c>
    </row>
    <row r="189" spans="3:5">
      <c r="C189" vm="365">
        <v>37165</v>
      </c>
      <c r="D189" vm="366">
        <v>29.074999999999999</v>
      </c>
      <c r="E189" s="2">
        <f t="shared" si="2"/>
        <v>0.12787245614767284</v>
      </c>
    </row>
    <row r="190" spans="3:5">
      <c r="C190" vm="367">
        <v>37196</v>
      </c>
      <c r="D190" vm="368">
        <v>32.104999999999997</v>
      </c>
      <c r="E190" s="2">
        <f t="shared" si="2"/>
        <v>9.9133082841283471E-2</v>
      </c>
    </row>
    <row r="191" spans="3:5">
      <c r="C191" vm="369">
        <v>37226</v>
      </c>
      <c r="D191" vm="370">
        <v>33.125</v>
      </c>
      <c r="E191" s="2">
        <f t="shared" si="2"/>
        <v>3.1276503060374598E-2</v>
      </c>
    </row>
    <row r="192" spans="3:5">
      <c r="C192" vm="371">
        <v>37257</v>
      </c>
      <c r="D192" vm="372">
        <v>31.855</v>
      </c>
      <c r="E192" s="2">
        <f t="shared" si="2"/>
        <v>-3.909392873793481E-2</v>
      </c>
    </row>
    <row r="193" spans="3:5">
      <c r="C193" vm="373">
        <v>37288</v>
      </c>
      <c r="D193" vm="374">
        <v>29.17</v>
      </c>
      <c r="E193" s="2">
        <f t="shared" si="2"/>
        <v>-8.8053571688821358E-2</v>
      </c>
    </row>
    <row r="194" spans="3:5">
      <c r="C194" vm="375">
        <v>37316</v>
      </c>
      <c r="D194" vm="376">
        <v>30.155000000000001</v>
      </c>
      <c r="E194" s="2">
        <f t="shared" si="2"/>
        <v>3.3209963023320042E-2</v>
      </c>
    </row>
    <row r="195" spans="3:5">
      <c r="C195" vm="377">
        <v>37347</v>
      </c>
      <c r="D195" vm="378">
        <v>26.13</v>
      </c>
      <c r="E195" s="2">
        <f t="shared" si="2"/>
        <v>-0.14326666737042906</v>
      </c>
    </row>
    <row r="196" spans="3:5">
      <c r="C196" vm="379">
        <v>37377</v>
      </c>
      <c r="D196" vm="380">
        <v>25.454999999999998</v>
      </c>
      <c r="E196" s="2">
        <f t="shared" ref="E196:E259" si="3">LN(D196/D195)</f>
        <v>-2.6171892178221787E-2</v>
      </c>
    </row>
    <row r="197" spans="3:5">
      <c r="C197" vm="381">
        <v>37408</v>
      </c>
      <c r="D197" vm="382">
        <v>27.35</v>
      </c>
      <c r="E197" s="2">
        <f t="shared" si="3"/>
        <v>7.1804341513691097E-2</v>
      </c>
    </row>
    <row r="198" spans="3:5">
      <c r="C198" vm="383">
        <v>37438</v>
      </c>
      <c r="D198" vm="384">
        <v>23.99</v>
      </c>
      <c r="E198" s="2">
        <f t="shared" si="3"/>
        <v>-0.13107945201638707</v>
      </c>
    </row>
    <row r="199" spans="3:5">
      <c r="C199" vm="385">
        <v>37469</v>
      </c>
      <c r="D199" vm="386">
        <v>24.54</v>
      </c>
      <c r="E199" s="2">
        <f t="shared" si="3"/>
        <v>2.2667362431162179E-2</v>
      </c>
    </row>
    <row r="200" spans="3:5">
      <c r="C200" vm="387">
        <v>37500</v>
      </c>
      <c r="D200" vm="388">
        <v>21.87</v>
      </c>
      <c r="E200" s="2">
        <f t="shared" si="3"/>
        <v>-0.11518860459408888</v>
      </c>
    </row>
    <row r="201" spans="3:5">
      <c r="C201" vm="389">
        <v>37530</v>
      </c>
      <c r="D201" vm="390">
        <v>26.734999999999999</v>
      </c>
      <c r="E201" s="2">
        <f t="shared" si="3"/>
        <v>0.20085773371201837</v>
      </c>
    </row>
    <row r="202" spans="3:5">
      <c r="C202" vm="391">
        <v>37561</v>
      </c>
      <c r="D202" vm="392">
        <v>28.84</v>
      </c>
      <c r="E202" s="2">
        <f t="shared" si="3"/>
        <v>7.5789744016053512E-2</v>
      </c>
    </row>
    <row r="203" spans="3:5">
      <c r="C203" vm="393">
        <v>37591</v>
      </c>
      <c r="D203" vm="394">
        <v>25.85</v>
      </c>
      <c r="E203" s="2">
        <f t="shared" si="3"/>
        <v>-0.10945271146231014</v>
      </c>
    </row>
    <row r="204" spans="3:5">
      <c r="C204" vm="395">
        <v>37622</v>
      </c>
      <c r="D204" vm="396">
        <v>23.73</v>
      </c>
      <c r="E204" s="2">
        <f t="shared" si="3"/>
        <v>-8.5570530506765927E-2</v>
      </c>
    </row>
    <row r="205" spans="3:5">
      <c r="C205" vm="397">
        <v>37653</v>
      </c>
      <c r="D205" vm="398">
        <v>23.7</v>
      </c>
      <c r="E205" s="2">
        <f t="shared" si="3"/>
        <v>-1.2650223065867451E-3</v>
      </c>
    </row>
    <row r="206" spans="3:5">
      <c r="C206" vm="399">
        <v>37681</v>
      </c>
      <c r="D206" vm="400">
        <v>24.21</v>
      </c>
      <c r="E206" s="2">
        <f t="shared" si="3"/>
        <v>2.129072280888173E-2</v>
      </c>
    </row>
    <row r="207" spans="3:5">
      <c r="C207" vm="401">
        <v>37712</v>
      </c>
      <c r="D207" vm="402">
        <v>25.56</v>
      </c>
      <c r="E207" s="2">
        <f t="shared" si="3"/>
        <v>5.4262858559366786E-2</v>
      </c>
    </row>
    <row r="208" spans="3:5">
      <c r="C208" vm="403">
        <v>37742</v>
      </c>
      <c r="D208" vm="404">
        <v>24.61</v>
      </c>
      <c r="E208" s="2">
        <f t="shared" si="3"/>
        <v>-3.7875765106369481E-2</v>
      </c>
    </row>
    <row r="209" spans="3:5">
      <c r="C209" vm="405">
        <v>37773</v>
      </c>
      <c r="D209" vm="406">
        <v>25.64</v>
      </c>
      <c r="E209" s="2">
        <f t="shared" si="3"/>
        <v>4.1000767649504805E-2</v>
      </c>
    </row>
    <row r="210" spans="3:5">
      <c r="C210" vm="407">
        <v>37803</v>
      </c>
      <c r="D210" vm="408">
        <v>26.41</v>
      </c>
      <c r="E210" s="2">
        <f t="shared" si="3"/>
        <v>2.9589094256571559E-2</v>
      </c>
    </row>
    <row r="211" spans="3:5">
      <c r="C211" vm="409">
        <v>37834</v>
      </c>
      <c r="D211" vm="410">
        <v>26.52</v>
      </c>
      <c r="E211" s="2">
        <f t="shared" si="3"/>
        <v>4.1564390086208953E-3</v>
      </c>
    </row>
    <row r="212" spans="3:5">
      <c r="C212" vm="411">
        <v>37865</v>
      </c>
      <c r="D212" vm="412">
        <v>27.8</v>
      </c>
      <c r="E212" s="2">
        <f t="shared" si="3"/>
        <v>4.7136855378929671E-2</v>
      </c>
    </row>
    <row r="213" spans="3:5">
      <c r="C213" vm="413">
        <v>37895</v>
      </c>
      <c r="D213" vm="414">
        <v>26.14</v>
      </c>
      <c r="E213" s="2">
        <f t="shared" si="3"/>
        <v>-6.1569312500515547E-2</v>
      </c>
    </row>
    <row r="214" spans="3:5">
      <c r="C214" vm="415">
        <v>37926</v>
      </c>
      <c r="D214" vm="416">
        <v>25.71</v>
      </c>
      <c r="E214" s="2">
        <f t="shared" si="3"/>
        <v>-1.6586686918277711E-2</v>
      </c>
    </row>
    <row r="215" spans="3:5">
      <c r="C215" vm="417">
        <v>37956</v>
      </c>
      <c r="D215" vm="418">
        <v>27.37</v>
      </c>
      <c r="E215" s="2">
        <f t="shared" si="3"/>
        <v>6.2567501774789661E-2</v>
      </c>
    </row>
    <row r="216" spans="3:5">
      <c r="C216" vm="419">
        <v>37987</v>
      </c>
      <c r="D216" vm="420">
        <v>27.65</v>
      </c>
      <c r="E216" s="2">
        <f t="shared" si="3"/>
        <v>1.0178204915756052E-2</v>
      </c>
    </row>
    <row r="217" spans="3:5">
      <c r="C217" vm="421">
        <v>38018</v>
      </c>
      <c r="D217" vm="422">
        <v>26.53</v>
      </c>
      <c r="E217" s="2">
        <f t="shared" si="3"/>
        <v>-4.1349559818695397E-2</v>
      </c>
    </row>
    <row r="218" spans="3:5">
      <c r="C218" vm="423">
        <v>38047</v>
      </c>
      <c r="D218" vm="424">
        <v>24.93</v>
      </c>
      <c r="E218" s="2">
        <f t="shared" si="3"/>
        <v>-6.2204270614181816E-2</v>
      </c>
    </row>
    <row r="219" spans="3:5">
      <c r="C219" vm="425">
        <v>38078</v>
      </c>
      <c r="D219" vm="378">
        <v>26.13</v>
      </c>
      <c r="E219" s="2">
        <f t="shared" si="3"/>
        <v>4.7012181997054481E-2</v>
      </c>
    </row>
    <row r="220" spans="3:5">
      <c r="C220" vm="426">
        <v>38108</v>
      </c>
      <c r="D220" vm="427">
        <v>26.23</v>
      </c>
      <c r="E220" s="2">
        <f t="shared" si="3"/>
        <v>3.8197143462611848E-3</v>
      </c>
    </row>
    <row r="221" spans="3:5">
      <c r="C221" vm="428">
        <v>38139</v>
      </c>
      <c r="D221" vm="429">
        <v>28.56</v>
      </c>
      <c r="E221" s="2">
        <f t="shared" si="3"/>
        <v>8.510334359260123E-2</v>
      </c>
    </row>
    <row r="222" spans="3:5">
      <c r="C222" vm="430">
        <v>38169</v>
      </c>
      <c r="D222" vm="431">
        <v>28.49</v>
      </c>
      <c r="E222" s="2">
        <f t="shared" si="3"/>
        <v>-2.4539889615667028E-3</v>
      </c>
    </row>
    <row r="223" spans="3:5">
      <c r="C223" vm="432">
        <v>38200</v>
      </c>
      <c r="D223" vm="433">
        <v>27.3</v>
      </c>
      <c r="E223" s="2">
        <f t="shared" si="3"/>
        <v>-4.2666446318902831E-2</v>
      </c>
    </row>
    <row r="224" spans="3:5">
      <c r="C224" vm="434">
        <v>38231</v>
      </c>
      <c r="D224" vm="420">
        <v>27.65</v>
      </c>
      <c r="E224" s="2">
        <f t="shared" si="3"/>
        <v>1.2739025777429712E-2</v>
      </c>
    </row>
    <row r="225" spans="3:5">
      <c r="C225" vm="435">
        <v>38261</v>
      </c>
      <c r="D225" vm="436">
        <v>27.97</v>
      </c>
      <c r="E225" s="2">
        <f t="shared" si="3"/>
        <v>1.150677924552455E-2</v>
      </c>
    </row>
    <row r="226" spans="3:5">
      <c r="C226" vm="437">
        <v>38292</v>
      </c>
      <c r="D226" vm="438">
        <v>26.81</v>
      </c>
      <c r="E226" s="2">
        <f t="shared" si="3"/>
        <v>-4.2357554966000424E-2</v>
      </c>
    </row>
    <row r="227" spans="3:5">
      <c r="C227" vm="439">
        <v>38322</v>
      </c>
      <c r="D227" vm="440">
        <v>26.72</v>
      </c>
      <c r="E227" s="2">
        <f t="shared" si="3"/>
        <v>-3.3626035794229671E-3</v>
      </c>
    </row>
    <row r="228" spans="3:5">
      <c r="C228" vm="441">
        <v>38353</v>
      </c>
      <c r="D228" vm="442">
        <v>26.28</v>
      </c>
      <c r="E228" s="2">
        <f t="shared" si="3"/>
        <v>-1.6604155052035149E-2</v>
      </c>
    </row>
    <row r="229" spans="3:5">
      <c r="C229" vm="443">
        <v>38384</v>
      </c>
      <c r="D229" vm="444">
        <v>25.16</v>
      </c>
      <c r="E229" s="2">
        <f t="shared" si="3"/>
        <v>-4.3552761784169988E-2</v>
      </c>
    </row>
    <row r="230" spans="3:5">
      <c r="C230" vm="445">
        <v>38412</v>
      </c>
      <c r="D230" vm="446">
        <v>24.17</v>
      </c>
      <c r="E230" s="2">
        <f t="shared" si="3"/>
        <v>-4.0143237116848071E-2</v>
      </c>
    </row>
    <row r="231" spans="3:5">
      <c r="C231" vm="447">
        <v>38443</v>
      </c>
      <c r="D231" vm="448">
        <v>25.3</v>
      </c>
      <c r="E231" s="2">
        <f t="shared" si="3"/>
        <v>4.5692201018082794E-2</v>
      </c>
    </row>
    <row r="232" spans="3:5">
      <c r="C232" vm="449">
        <v>38473</v>
      </c>
      <c r="D232" vm="450">
        <v>25.8</v>
      </c>
      <c r="E232" s="2">
        <f t="shared" si="3"/>
        <v>1.9570096194097296E-2</v>
      </c>
    </row>
    <row r="233" spans="3:5">
      <c r="C233" vm="451">
        <v>38504</v>
      </c>
      <c r="D233" vm="452">
        <v>24.84</v>
      </c>
      <c r="E233" s="2">
        <f t="shared" si="3"/>
        <v>-3.7919234862293726E-2</v>
      </c>
    </row>
    <row r="234" spans="3:5">
      <c r="C234" vm="453">
        <v>38534</v>
      </c>
      <c r="D234" vm="454">
        <v>25.61</v>
      </c>
      <c r="E234" s="2">
        <f t="shared" si="3"/>
        <v>3.0527643146155779E-2</v>
      </c>
    </row>
    <row r="235" spans="3:5">
      <c r="C235" vm="455">
        <v>38565</v>
      </c>
      <c r="D235" vm="456">
        <v>27.38</v>
      </c>
      <c r="E235" s="2">
        <f t="shared" si="3"/>
        <v>6.6829919648869029E-2</v>
      </c>
    </row>
    <row r="236" spans="3:5">
      <c r="C236" vm="457">
        <v>38596</v>
      </c>
      <c r="D236" vm="458">
        <v>25.73</v>
      </c>
      <c r="E236" s="2">
        <f t="shared" si="3"/>
        <v>-6.2155193566649919E-2</v>
      </c>
    </row>
    <row r="237" spans="3:5">
      <c r="C237" vm="459">
        <v>38626</v>
      </c>
      <c r="D237" vm="460">
        <v>25.7</v>
      </c>
      <c r="E237" s="2">
        <f t="shared" si="3"/>
        <v>-1.1666343924787194E-3</v>
      </c>
    </row>
    <row r="238" spans="3:5">
      <c r="C238" vm="461">
        <v>38657</v>
      </c>
      <c r="D238" vm="462">
        <v>27.68</v>
      </c>
      <c r="E238" s="2">
        <f t="shared" si="3"/>
        <v>7.4219138848294661E-2</v>
      </c>
    </row>
    <row r="239" spans="3:5">
      <c r="C239" vm="463">
        <v>38687</v>
      </c>
      <c r="D239" vm="464">
        <v>26.15</v>
      </c>
      <c r="E239" s="2">
        <f t="shared" si="3"/>
        <v>-5.6860940238536897E-2</v>
      </c>
    </row>
    <row r="240" spans="3:5">
      <c r="C240" vm="465">
        <v>38718</v>
      </c>
      <c r="D240" vm="466">
        <v>28.15</v>
      </c>
      <c r="E240" s="2">
        <f t="shared" si="3"/>
        <v>7.3698164074767467E-2</v>
      </c>
    </row>
    <row r="241" spans="3:5">
      <c r="C241" vm="467">
        <v>38749</v>
      </c>
      <c r="D241" vm="468">
        <v>26.87</v>
      </c>
      <c r="E241" s="2">
        <f t="shared" si="3"/>
        <v>-4.6536931958299464E-2</v>
      </c>
    </row>
    <row r="242" spans="3:5">
      <c r="C242" vm="469">
        <v>38777</v>
      </c>
      <c r="D242" vm="470">
        <v>27.21</v>
      </c>
      <c r="E242" s="2">
        <f t="shared" si="3"/>
        <v>1.2574130167755127E-2</v>
      </c>
    </row>
    <row r="243" spans="3:5">
      <c r="C243" vm="471">
        <v>38808</v>
      </c>
      <c r="D243" vm="472">
        <v>24.15</v>
      </c>
      <c r="E243" s="2">
        <f t="shared" si="3"/>
        <v>-0.11930017269657327</v>
      </c>
    </row>
    <row r="244" spans="3:5">
      <c r="C244" vm="473">
        <v>38838</v>
      </c>
      <c r="D244" vm="474">
        <v>22.65</v>
      </c>
      <c r="E244" s="2">
        <f t="shared" si="3"/>
        <v>-6.4124528169538675E-2</v>
      </c>
    </row>
    <row r="245" spans="3:5">
      <c r="C245" vm="475">
        <v>38869</v>
      </c>
      <c r="D245" vm="476">
        <v>23.3</v>
      </c>
      <c r="E245" s="2">
        <f t="shared" si="3"/>
        <v>2.8293508642611997E-2</v>
      </c>
    </row>
    <row r="246" spans="3:5">
      <c r="C246" vm="477">
        <v>38899</v>
      </c>
      <c r="D246" vm="478">
        <v>24.06</v>
      </c>
      <c r="E246" s="2">
        <f t="shared" si="3"/>
        <v>3.2097349974877842E-2</v>
      </c>
    </row>
    <row r="247" spans="3:5">
      <c r="C247" vm="479">
        <v>38930</v>
      </c>
      <c r="D247" vm="460">
        <v>25.7</v>
      </c>
      <c r="E247" s="2">
        <f t="shared" si="3"/>
        <v>6.5940281354641334E-2</v>
      </c>
    </row>
    <row r="248" spans="3:5">
      <c r="C248" vm="480">
        <v>38961</v>
      </c>
      <c r="D248" vm="382">
        <v>27.35</v>
      </c>
      <c r="E248" s="2">
        <f t="shared" si="3"/>
        <v>6.222553696681609E-2</v>
      </c>
    </row>
    <row r="249" spans="3:5">
      <c r="C249" vm="481">
        <v>38991</v>
      </c>
      <c r="D249" vm="482">
        <v>28.71</v>
      </c>
      <c r="E249" s="2">
        <f t="shared" si="3"/>
        <v>4.8528965264982328E-2</v>
      </c>
    </row>
    <row r="250" spans="3:5">
      <c r="C250" vm="483">
        <v>39022</v>
      </c>
      <c r="D250" vm="484">
        <v>29.36</v>
      </c>
      <c r="E250" s="2">
        <f t="shared" si="3"/>
        <v>2.2387709613342157E-2</v>
      </c>
    </row>
    <row r="251" spans="3:5">
      <c r="C251" vm="485">
        <v>39052</v>
      </c>
      <c r="D251" vm="486">
        <v>29.86</v>
      </c>
      <c r="E251" s="2">
        <f t="shared" si="3"/>
        <v>1.6886588364729442E-2</v>
      </c>
    </row>
    <row r="252" spans="3:5">
      <c r="C252" vm="487">
        <v>39083</v>
      </c>
      <c r="D252" vm="488">
        <v>30.86</v>
      </c>
      <c r="E252" s="2">
        <f t="shared" si="3"/>
        <v>3.2941054823970528E-2</v>
      </c>
    </row>
    <row r="253" spans="3:5">
      <c r="C253" vm="489">
        <v>39114</v>
      </c>
      <c r="D253" vm="490">
        <v>28.17</v>
      </c>
      <c r="E253" s="2">
        <f t="shared" si="3"/>
        <v>-9.1203265046733525E-2</v>
      </c>
    </row>
    <row r="254" spans="3:5">
      <c r="C254" vm="491">
        <v>39142</v>
      </c>
      <c r="D254" vm="492">
        <v>27.87</v>
      </c>
      <c r="E254" s="2">
        <f t="shared" si="3"/>
        <v>-1.0706740394424456E-2</v>
      </c>
    </row>
    <row r="255" spans="3:5">
      <c r="C255" vm="493">
        <v>39173</v>
      </c>
      <c r="D255" vm="494">
        <v>29.94</v>
      </c>
      <c r="E255" s="2">
        <f t="shared" si="3"/>
        <v>7.1644537497625421E-2</v>
      </c>
    </row>
    <row r="256" spans="3:5">
      <c r="C256" vm="495">
        <v>39203</v>
      </c>
      <c r="D256" vm="496">
        <v>30.690100000000001</v>
      </c>
      <c r="E256" s="2">
        <f t="shared" si="3"/>
        <v>2.4744748025209044E-2</v>
      </c>
    </row>
    <row r="257" spans="3:5">
      <c r="C257" vm="497">
        <v>39234</v>
      </c>
      <c r="D257" vm="498">
        <v>29.47</v>
      </c>
      <c r="E257" s="2">
        <f t="shared" si="3"/>
        <v>-4.0567330267088107E-2</v>
      </c>
    </row>
    <row r="258" spans="3:5">
      <c r="C258" vm="499">
        <v>39264</v>
      </c>
      <c r="D258" vm="500">
        <v>28.99</v>
      </c>
      <c r="E258" s="2">
        <f t="shared" si="3"/>
        <v>-1.6421853816039268E-2</v>
      </c>
    </row>
    <row r="259" spans="3:5">
      <c r="C259" vm="501">
        <v>39295</v>
      </c>
      <c r="D259" vm="502">
        <v>28.73</v>
      </c>
      <c r="E259" s="2">
        <f t="shared" si="3"/>
        <v>-9.009069942365857E-3</v>
      </c>
    </row>
    <row r="260" spans="3:5">
      <c r="C260" vm="503">
        <v>39326</v>
      </c>
      <c r="D260" vm="504">
        <v>29.46</v>
      </c>
      <c r="E260" s="2">
        <f t="shared" ref="E260:E323" si="4">LN(D260/D259)</f>
        <v>2.5091538043286038E-2</v>
      </c>
    </row>
    <row r="261" spans="3:5">
      <c r="C261" vm="505">
        <v>39356</v>
      </c>
      <c r="D261" vm="506">
        <v>36.81</v>
      </c>
      <c r="E261" s="2">
        <f t="shared" si="4"/>
        <v>0.22273613635644565</v>
      </c>
    </row>
    <row r="262" spans="3:5">
      <c r="C262" vm="507">
        <v>39387</v>
      </c>
      <c r="D262" vm="508">
        <v>33.6</v>
      </c>
      <c r="E262" s="2">
        <f t="shared" si="4"/>
        <v>-9.1243480421771231E-2</v>
      </c>
    </row>
    <row r="263" spans="3:5">
      <c r="C263" vm="509">
        <v>39417</v>
      </c>
      <c r="D263" vm="510">
        <v>35.6</v>
      </c>
      <c r="E263" s="2">
        <f t="shared" si="4"/>
        <v>5.7819570888826236E-2</v>
      </c>
    </row>
    <row r="264" spans="3:5">
      <c r="C264" vm="511">
        <v>39448</v>
      </c>
      <c r="D264" vm="512">
        <v>32.6</v>
      </c>
      <c r="E264" s="2">
        <f t="shared" si="4"/>
        <v>-8.8033349485322793E-2</v>
      </c>
    </row>
    <row r="265" spans="3:5">
      <c r="C265" vm="513">
        <v>39479</v>
      </c>
      <c r="D265" vm="514">
        <v>27.1999</v>
      </c>
      <c r="E265" s="2">
        <f t="shared" si="4"/>
        <v>-0.18109899154805689</v>
      </c>
    </row>
    <row r="266" spans="3:5">
      <c r="C266" vm="515">
        <v>39508</v>
      </c>
      <c r="D266" vm="516">
        <v>28.38</v>
      </c>
      <c r="E266" s="2">
        <f t="shared" si="4"/>
        <v>4.2471374907291394E-2</v>
      </c>
    </row>
    <row r="267" spans="3:5">
      <c r="C267" vm="517">
        <v>39539</v>
      </c>
      <c r="D267" vm="518">
        <v>28.52</v>
      </c>
      <c r="E267" s="2">
        <f t="shared" si="4"/>
        <v>4.9209238141987161E-3</v>
      </c>
    </row>
    <row r="268" spans="3:5">
      <c r="C268" vm="519">
        <v>39569</v>
      </c>
      <c r="D268" vm="520">
        <v>28.32</v>
      </c>
      <c r="E268" s="2">
        <f t="shared" si="4"/>
        <v>-7.0373267205762037E-3</v>
      </c>
    </row>
    <row r="269" spans="3:5">
      <c r="C269" vm="521">
        <v>39600</v>
      </c>
      <c r="D269" vm="522">
        <v>27.51</v>
      </c>
      <c r="E269" s="2">
        <f t="shared" si="4"/>
        <v>-2.9018693889035819E-2</v>
      </c>
    </row>
    <row r="270" spans="3:5">
      <c r="C270" vm="523">
        <v>39630</v>
      </c>
      <c r="D270" vm="524">
        <v>25.72</v>
      </c>
      <c r="E270" s="2">
        <f t="shared" si="4"/>
        <v>-6.7280675567064588E-2</v>
      </c>
    </row>
    <row r="271" spans="3:5">
      <c r="C271" vm="525">
        <v>39661</v>
      </c>
      <c r="D271" vm="526">
        <v>27.29</v>
      </c>
      <c r="E271" s="2">
        <f t="shared" si="4"/>
        <v>5.9251435350828462E-2</v>
      </c>
    </row>
    <row r="272" spans="3:5">
      <c r="C272" vm="527">
        <v>39692</v>
      </c>
      <c r="D272" vm="528">
        <v>26.69</v>
      </c>
      <c r="E272" s="2">
        <f t="shared" si="4"/>
        <v>-2.2231371303814279E-2</v>
      </c>
    </row>
    <row r="273" spans="3:5">
      <c r="C273" vm="529">
        <v>39722</v>
      </c>
      <c r="D273" vm="530">
        <v>22.33</v>
      </c>
      <c r="E273" s="2">
        <f t="shared" si="4"/>
        <v>-0.17835789756436643</v>
      </c>
    </row>
    <row r="274" spans="3:5">
      <c r="C274" vm="531">
        <v>39753</v>
      </c>
      <c r="D274" vm="532">
        <v>20.22</v>
      </c>
      <c r="E274" s="2">
        <f t="shared" si="4"/>
        <v>-9.925885225974114E-2</v>
      </c>
    </row>
    <row r="275" spans="3:5">
      <c r="C275" vm="533">
        <v>39783</v>
      </c>
      <c r="D275" vm="534">
        <v>19.440000000000001</v>
      </c>
      <c r="E275" s="2">
        <f t="shared" si="4"/>
        <v>-3.9339414560032225E-2</v>
      </c>
    </row>
    <row r="276" spans="3:5">
      <c r="C276" vm="535">
        <v>39814</v>
      </c>
      <c r="D276" vm="536">
        <v>17.100000000000001</v>
      </c>
      <c r="E276" s="2">
        <f t="shared" si="4"/>
        <v>-0.12825433552367885</v>
      </c>
    </row>
    <row r="277" spans="3:5">
      <c r="C277" vm="537">
        <v>39845</v>
      </c>
      <c r="D277" vm="538">
        <v>16.149999999999999</v>
      </c>
      <c r="E277" s="2">
        <f t="shared" si="4"/>
        <v>-5.7158413839948755E-2</v>
      </c>
    </row>
    <row r="278" spans="3:5">
      <c r="C278" vm="539">
        <v>39873</v>
      </c>
      <c r="D278" vm="540">
        <v>18.37</v>
      </c>
      <c r="E278" s="2">
        <f t="shared" si="4"/>
        <v>0.12879884955836887</v>
      </c>
    </row>
    <row r="279" spans="3:5">
      <c r="C279" vm="541">
        <v>39904</v>
      </c>
      <c r="D279" vm="542">
        <v>20.260000000000002</v>
      </c>
      <c r="E279" s="2">
        <f t="shared" si="4"/>
        <v>9.7929599593503044E-2</v>
      </c>
    </row>
    <row r="280" spans="3:5">
      <c r="C280" vm="543">
        <v>39934</v>
      </c>
      <c r="D280" vm="544">
        <v>20.89</v>
      </c>
      <c r="E280" s="2">
        <f t="shared" si="4"/>
        <v>3.0622076747937096E-2</v>
      </c>
    </row>
    <row r="281" spans="3:5">
      <c r="C281" vm="545">
        <v>39965</v>
      </c>
      <c r="D281" vm="546">
        <v>23.77</v>
      </c>
      <c r="E281" s="2">
        <f t="shared" si="4"/>
        <v>0.12915370580362803</v>
      </c>
    </row>
    <row r="282" spans="3:5">
      <c r="C282" vm="547">
        <v>39995</v>
      </c>
      <c r="D282" vm="548">
        <v>23.52</v>
      </c>
      <c r="E282" s="2">
        <f t="shared" si="4"/>
        <v>-1.0573158341676336E-2</v>
      </c>
    </row>
    <row r="283" spans="3:5">
      <c r="C283" vm="549">
        <v>40026</v>
      </c>
      <c r="D283" vm="550">
        <v>24.65</v>
      </c>
      <c r="E283" s="2">
        <f t="shared" si="4"/>
        <v>4.6925777458272901E-2</v>
      </c>
    </row>
    <row r="284" spans="3:5">
      <c r="C284" vm="551">
        <v>40057</v>
      </c>
      <c r="D284" vm="524">
        <v>25.72</v>
      </c>
      <c r="E284" s="2">
        <f t="shared" si="4"/>
        <v>4.2491998880719459E-2</v>
      </c>
    </row>
    <row r="285" spans="3:5">
      <c r="C285" vm="552">
        <v>40087</v>
      </c>
      <c r="D285" vm="553">
        <v>27.73</v>
      </c>
      <c r="E285" s="2">
        <f t="shared" si="4"/>
        <v>7.5245960258268157E-2</v>
      </c>
    </row>
    <row r="286" spans="3:5">
      <c r="C286" vm="554">
        <v>40118</v>
      </c>
      <c r="D286" vm="555">
        <v>29.41</v>
      </c>
      <c r="E286" s="2">
        <f t="shared" si="4"/>
        <v>5.8819892938216947E-2</v>
      </c>
    </row>
    <row r="287" spans="3:5">
      <c r="C287" vm="556">
        <v>40148</v>
      </c>
      <c r="D287" vm="557">
        <v>30.48</v>
      </c>
      <c r="E287" s="2">
        <f t="shared" si="4"/>
        <v>3.5735978252541843E-2</v>
      </c>
    </row>
    <row r="288" spans="3:5">
      <c r="C288" vm="558">
        <v>40179</v>
      </c>
      <c r="D288" vm="559">
        <v>28.18</v>
      </c>
      <c r="E288" s="2">
        <f t="shared" si="4"/>
        <v>-7.8458224347911415E-2</v>
      </c>
    </row>
    <row r="289" spans="3:5">
      <c r="C289" vm="560">
        <v>40210</v>
      </c>
      <c r="D289" vm="561">
        <v>28.67</v>
      </c>
      <c r="E289" s="2">
        <f t="shared" si="4"/>
        <v>1.7238773424744301E-2</v>
      </c>
    </row>
    <row r="290" spans="3:5">
      <c r="C290" vm="562">
        <v>40238</v>
      </c>
      <c r="D290" vm="563">
        <v>29.287500000000001</v>
      </c>
      <c r="E290" s="2">
        <f t="shared" si="4"/>
        <v>2.1309523938635555E-2</v>
      </c>
    </row>
    <row r="291" spans="3:5">
      <c r="C291" vm="564">
        <v>40269</v>
      </c>
      <c r="D291" vm="565">
        <v>30.535</v>
      </c>
      <c r="E291" s="2">
        <f t="shared" si="4"/>
        <v>4.171276284118397E-2</v>
      </c>
    </row>
    <row r="292" spans="3:5">
      <c r="C292" vm="566">
        <v>40299</v>
      </c>
      <c r="D292" vm="450">
        <v>25.8</v>
      </c>
      <c r="E292" s="2">
        <f t="shared" si="4"/>
        <v>-0.16849907474752632</v>
      </c>
    </row>
    <row r="293" spans="3:5">
      <c r="C293" vm="567">
        <v>40330</v>
      </c>
      <c r="D293" vm="568">
        <v>23.01</v>
      </c>
      <c r="E293" s="2">
        <f t="shared" si="4"/>
        <v>-0.11444558788029714</v>
      </c>
    </row>
    <row r="294" spans="3:5">
      <c r="C294" vm="569">
        <v>40360</v>
      </c>
      <c r="D294" vm="570">
        <v>25.81</v>
      </c>
      <c r="E294" s="2">
        <f t="shared" si="4"/>
        <v>0.11483310968324781</v>
      </c>
    </row>
    <row r="295" spans="3:5">
      <c r="C295" vm="571">
        <v>40391</v>
      </c>
      <c r="D295" vm="572">
        <v>23.465</v>
      </c>
      <c r="E295" s="2">
        <f t="shared" si="4"/>
        <v>-9.5252064484141502E-2</v>
      </c>
    </row>
    <row r="296" spans="3:5">
      <c r="C296" vm="573">
        <v>40422</v>
      </c>
      <c r="D296" vm="574">
        <v>24.49</v>
      </c>
      <c r="E296" s="2">
        <f t="shared" si="4"/>
        <v>4.2754921717695439E-2</v>
      </c>
    </row>
    <row r="297" spans="3:5">
      <c r="C297" vm="575">
        <v>40452</v>
      </c>
      <c r="D297" vm="576">
        <v>26.664999999999999</v>
      </c>
      <c r="E297" s="2">
        <f t="shared" si="4"/>
        <v>8.5086973088489198E-2</v>
      </c>
    </row>
    <row r="298" spans="3:5">
      <c r="C298" vm="577">
        <v>40483</v>
      </c>
      <c r="D298" vm="578">
        <v>25.2575</v>
      </c>
      <c r="E298" s="2">
        <f t="shared" si="4"/>
        <v>-5.4228702732815243E-2</v>
      </c>
    </row>
    <row r="299" spans="3:5">
      <c r="C299" vm="579">
        <v>40513</v>
      </c>
      <c r="D299" vm="580">
        <v>27.91</v>
      </c>
      <c r="E299" s="2">
        <f t="shared" si="4"/>
        <v>9.9861906228480596E-2</v>
      </c>
    </row>
    <row r="300" spans="3:5">
      <c r="C300" vm="581">
        <v>40544</v>
      </c>
      <c r="D300" vm="582">
        <v>27.725000000000001</v>
      </c>
      <c r="E300" s="2">
        <f t="shared" si="4"/>
        <v>-6.6505143118000733E-3</v>
      </c>
    </row>
    <row r="301" spans="3:5">
      <c r="C301" vm="583">
        <v>40575</v>
      </c>
      <c r="D301" vm="584">
        <v>26.58</v>
      </c>
      <c r="E301" s="2">
        <f t="shared" si="4"/>
        <v>-4.2175479951331599E-2</v>
      </c>
    </row>
    <row r="302" spans="3:5">
      <c r="C302" vm="585">
        <v>40603</v>
      </c>
      <c r="D302" vm="586">
        <v>25.39</v>
      </c>
      <c r="E302" s="2">
        <f t="shared" si="4"/>
        <v>-4.5803657568512089E-2</v>
      </c>
    </row>
    <row r="303" spans="3:5">
      <c r="C303" vm="587">
        <v>40634</v>
      </c>
      <c r="D303" vm="588">
        <v>25.92</v>
      </c>
      <c r="E303" s="2">
        <f t="shared" si="4"/>
        <v>2.0659475767486914E-2</v>
      </c>
    </row>
    <row r="304" spans="3:5">
      <c r="C304" vm="589">
        <v>40664</v>
      </c>
      <c r="D304" vm="590">
        <v>25.01</v>
      </c>
      <c r="E304" s="2">
        <f t="shared" si="4"/>
        <v>-3.5739126594546221E-2</v>
      </c>
    </row>
    <row r="305" spans="3:5">
      <c r="C305" vm="591">
        <v>40695</v>
      </c>
      <c r="D305" vm="592">
        <v>26</v>
      </c>
      <c r="E305" s="2">
        <f t="shared" si="4"/>
        <v>3.8820793131954363E-2</v>
      </c>
    </row>
    <row r="306" spans="3:5">
      <c r="C306" vm="593">
        <v>40725</v>
      </c>
      <c r="D306" vm="594">
        <v>27.4</v>
      </c>
      <c r="E306" s="2">
        <f t="shared" si="4"/>
        <v>5.2446475372542524E-2</v>
      </c>
    </row>
    <row r="307" spans="3:5">
      <c r="C307" vm="595">
        <v>40756</v>
      </c>
      <c r="D307" vm="596">
        <v>26.6</v>
      </c>
      <c r="E307" s="2">
        <f t="shared" si="4"/>
        <v>-2.9631797606371E-2</v>
      </c>
    </row>
    <row r="308" spans="3:5">
      <c r="C308" vm="597">
        <v>40787</v>
      </c>
      <c r="D308" vm="598">
        <v>24.89</v>
      </c>
      <c r="E308" s="2">
        <f t="shared" si="4"/>
        <v>-6.6445099408152741E-2</v>
      </c>
    </row>
    <row r="309" spans="3:5">
      <c r="C309" vm="599">
        <v>40817</v>
      </c>
      <c r="D309" vm="600">
        <v>26.63</v>
      </c>
      <c r="E309" s="2">
        <f t="shared" si="4"/>
        <v>6.7572283446340073E-2</v>
      </c>
    </row>
    <row r="310" spans="3:5">
      <c r="C310" vm="601">
        <v>40848</v>
      </c>
      <c r="D310" vm="602">
        <v>25.58</v>
      </c>
      <c r="E310" s="2">
        <f t="shared" si="4"/>
        <v>-4.0227603675144254E-2</v>
      </c>
    </row>
    <row r="311" spans="3:5">
      <c r="C311" vm="603">
        <v>40878</v>
      </c>
      <c r="D311" vm="604">
        <v>25.96</v>
      </c>
      <c r="E311" s="2">
        <f t="shared" si="4"/>
        <v>1.4746095685192809E-2</v>
      </c>
    </row>
    <row r="312" spans="3:5">
      <c r="C312" vm="605">
        <v>40909</v>
      </c>
      <c r="D312" vm="606">
        <v>29.53</v>
      </c>
      <c r="E312" s="2">
        <f t="shared" si="4"/>
        <v>0.12884980391994208</v>
      </c>
    </row>
    <row r="313" spans="3:5">
      <c r="C313" vm="607">
        <v>40940</v>
      </c>
      <c r="D313" vm="608">
        <v>31.74</v>
      </c>
      <c r="E313" s="2">
        <f t="shared" si="4"/>
        <v>7.2171019342431655E-2</v>
      </c>
    </row>
    <row r="314" spans="3:5">
      <c r="C314" vm="609">
        <v>40969</v>
      </c>
      <c r="D314" vm="610">
        <v>32.255000000000003</v>
      </c>
      <c r="E314" s="2">
        <f t="shared" si="4"/>
        <v>1.6095354885942041E-2</v>
      </c>
    </row>
    <row r="315" spans="3:5">
      <c r="C315" vm="611">
        <v>41000</v>
      </c>
      <c r="D315" vm="612">
        <v>32.015000000000001</v>
      </c>
      <c r="E315" s="2">
        <f t="shared" si="4"/>
        <v>-7.4685270134395888E-3</v>
      </c>
    </row>
    <row r="316" spans="3:5">
      <c r="C316" vm="613">
        <v>41030</v>
      </c>
      <c r="D316" vm="614">
        <v>29.19</v>
      </c>
      <c r="E316" s="2">
        <f t="shared" si="4"/>
        <v>-9.237835810474207E-2</v>
      </c>
    </row>
    <row r="317" spans="3:5">
      <c r="C317" vm="615">
        <v>41061</v>
      </c>
      <c r="D317" vm="616">
        <v>30.59</v>
      </c>
      <c r="E317" s="2">
        <f t="shared" si="4"/>
        <v>4.6846973296788628E-2</v>
      </c>
    </row>
    <row r="318" spans="3:5">
      <c r="C318" vm="617">
        <v>41091</v>
      </c>
      <c r="D318" vm="498">
        <v>29.47</v>
      </c>
      <c r="E318" s="2">
        <f t="shared" si="4"/>
        <v>-3.7300361413208728E-2</v>
      </c>
    </row>
    <row r="319" spans="3:5">
      <c r="C319" vm="618">
        <v>41122</v>
      </c>
      <c r="D319" vm="619">
        <v>30.82</v>
      </c>
      <c r="E319" s="2">
        <f t="shared" si="4"/>
        <v>4.47910331423663E-2</v>
      </c>
    </row>
    <row r="320" spans="3:5">
      <c r="C320" vm="620">
        <v>41153</v>
      </c>
      <c r="D320" vm="621">
        <v>29.76</v>
      </c>
      <c r="E320" s="2">
        <f t="shared" si="4"/>
        <v>-3.4998619927078548E-2</v>
      </c>
    </row>
    <row r="321" spans="3:5">
      <c r="C321" vm="622">
        <v>41183</v>
      </c>
      <c r="D321" vm="623">
        <v>28.54</v>
      </c>
      <c r="E321" s="2">
        <f t="shared" si="4"/>
        <v>-4.185859791620089E-2</v>
      </c>
    </row>
    <row r="322" spans="3:5">
      <c r="C322" vm="624">
        <v>41214</v>
      </c>
      <c r="D322" vm="625">
        <v>26.614999999999998</v>
      </c>
      <c r="E322" s="2">
        <f t="shared" si="4"/>
        <v>-6.9831645423969677E-2</v>
      </c>
    </row>
    <row r="323" spans="3:5">
      <c r="C323" vm="626">
        <v>41244</v>
      </c>
      <c r="D323" vm="627">
        <v>26.709700000000002</v>
      </c>
      <c r="E323" s="2">
        <f t="shared" si="4"/>
        <v>3.5518286856634595E-3</v>
      </c>
    </row>
    <row r="324" spans="3:5">
      <c r="C324" vm="628">
        <v>41275</v>
      </c>
      <c r="D324" vm="629">
        <v>27.45</v>
      </c>
      <c r="E324" s="2">
        <f t="shared" ref="E324:E387" si="5">LN(D324/D323)</f>
        <v>2.7339372645155555E-2</v>
      </c>
    </row>
    <row r="325" spans="3:5">
      <c r="C325" vm="630">
        <v>41306</v>
      </c>
      <c r="D325" vm="412">
        <v>27.8</v>
      </c>
      <c r="E325" s="2">
        <f t="shared" si="5"/>
        <v>1.2669852741051904E-2</v>
      </c>
    </row>
    <row r="326" spans="3:5">
      <c r="C326" vm="631">
        <v>41334</v>
      </c>
      <c r="D326" vm="632">
        <v>28.605</v>
      </c>
      <c r="E326" s="2">
        <f t="shared" si="5"/>
        <v>2.8545507023900674E-2</v>
      </c>
    </row>
    <row r="327" spans="3:5">
      <c r="C327" vm="633">
        <v>41365</v>
      </c>
      <c r="D327" vm="634">
        <v>33.1</v>
      </c>
      <c r="E327" s="2">
        <f t="shared" si="5"/>
        <v>0.14595175466252519</v>
      </c>
    </row>
    <row r="328" spans="3:5">
      <c r="C328" vm="635">
        <v>41395</v>
      </c>
      <c r="D328" vm="636">
        <v>34.9</v>
      </c>
      <c r="E328" s="2">
        <f t="shared" si="5"/>
        <v>5.2953546825364253E-2</v>
      </c>
    </row>
    <row r="329" spans="3:5">
      <c r="C329" vm="637">
        <v>41426</v>
      </c>
      <c r="D329" vm="638">
        <v>34.545000000000002</v>
      </c>
      <c r="E329" s="2">
        <f t="shared" si="5"/>
        <v>-1.0224007267623214E-2</v>
      </c>
    </row>
    <row r="330" spans="3:5">
      <c r="C330" vm="639">
        <v>41456</v>
      </c>
      <c r="D330" vm="640">
        <v>31.84</v>
      </c>
      <c r="E330" s="2">
        <f t="shared" si="5"/>
        <v>-8.1539460964575955E-2</v>
      </c>
    </row>
    <row r="331" spans="3:5">
      <c r="C331" vm="641">
        <v>41487</v>
      </c>
      <c r="D331" vm="642">
        <v>33.4</v>
      </c>
      <c r="E331" s="2">
        <f t="shared" si="5"/>
        <v>4.7832539006472483E-2</v>
      </c>
    </row>
    <row r="332" spans="3:5">
      <c r="C332" vm="643">
        <v>41518</v>
      </c>
      <c r="D332" vm="644">
        <v>33.28</v>
      </c>
      <c r="E332" s="2">
        <f t="shared" si="5"/>
        <v>-3.5992840296467619E-3</v>
      </c>
    </row>
    <row r="333" spans="3:5">
      <c r="C333" vm="645">
        <v>41548</v>
      </c>
      <c r="D333" vm="646">
        <v>35.405000000000001</v>
      </c>
      <c r="E333" s="2">
        <f t="shared" si="5"/>
        <v>6.1896437150729511E-2</v>
      </c>
    </row>
    <row r="334" spans="3:5">
      <c r="C334" vm="647">
        <v>41579</v>
      </c>
      <c r="D334" vm="648">
        <v>38.130000000000003</v>
      </c>
      <c r="E334" s="2">
        <f t="shared" si="5"/>
        <v>7.414832076573516E-2</v>
      </c>
    </row>
    <row r="335" spans="3:5">
      <c r="C335" vm="649">
        <v>41609</v>
      </c>
      <c r="D335" vm="650">
        <v>37.409999999999997</v>
      </c>
      <c r="E335" s="2">
        <f t="shared" si="5"/>
        <v>-1.9063325509417747E-2</v>
      </c>
    </row>
    <row r="336" spans="3:5">
      <c r="C336" vm="651">
        <v>41640</v>
      </c>
      <c r="D336" vm="652">
        <v>37.840000000000003</v>
      </c>
      <c r="E336" s="2">
        <f t="shared" si="5"/>
        <v>1.142869582362285E-2</v>
      </c>
    </row>
    <row r="337" spans="3:5">
      <c r="C337" vm="653">
        <v>41671</v>
      </c>
      <c r="D337" vm="654">
        <v>38.31</v>
      </c>
      <c r="E337" s="2">
        <f t="shared" si="5"/>
        <v>1.2344214528880088E-2</v>
      </c>
    </row>
    <row r="338" spans="3:5">
      <c r="C338" vm="655">
        <v>41699</v>
      </c>
      <c r="D338" vm="656">
        <v>40.99</v>
      </c>
      <c r="E338" s="2">
        <f t="shared" si="5"/>
        <v>6.7617175803688589E-2</v>
      </c>
    </row>
    <row r="339" spans="3:5">
      <c r="C339" vm="657">
        <v>41730</v>
      </c>
      <c r="D339" vm="658">
        <v>40.4</v>
      </c>
      <c r="E339" s="2">
        <f t="shared" si="5"/>
        <v>-1.4498349549141885E-2</v>
      </c>
    </row>
    <row r="340" spans="3:5">
      <c r="C340" vm="659">
        <v>41760</v>
      </c>
      <c r="D340" vm="660">
        <v>40.94</v>
      </c>
      <c r="E340" s="2">
        <f t="shared" si="5"/>
        <v>1.3277795266039097E-2</v>
      </c>
    </row>
    <row r="341" spans="3:5">
      <c r="C341" vm="661">
        <v>41791</v>
      </c>
      <c r="D341" vm="662">
        <v>41.7</v>
      </c>
      <c r="E341" s="2">
        <f t="shared" si="5"/>
        <v>1.8393548571612347E-2</v>
      </c>
    </row>
    <row r="342" spans="3:5">
      <c r="C342" vm="663">
        <v>41821</v>
      </c>
      <c r="D342" vm="664">
        <v>43.16</v>
      </c>
      <c r="E342" s="2">
        <f t="shared" si="5"/>
        <v>3.4413011585178066E-2</v>
      </c>
    </row>
    <row r="343" spans="3:5">
      <c r="C343" vm="665">
        <v>41852</v>
      </c>
      <c r="D343" vm="666">
        <v>45.43</v>
      </c>
      <c r="E343" s="2">
        <f t="shared" si="5"/>
        <v>5.1258539381378122E-2</v>
      </c>
    </row>
    <row r="344" spans="3:5">
      <c r="C344" vm="667">
        <v>41883</v>
      </c>
      <c r="D344" vm="668">
        <v>46.36</v>
      </c>
      <c r="E344" s="2">
        <f t="shared" si="5"/>
        <v>2.026433870023894E-2</v>
      </c>
    </row>
    <row r="345" spans="3:5">
      <c r="C345" vm="669">
        <v>41913</v>
      </c>
      <c r="D345" vm="670">
        <v>46.95</v>
      </c>
      <c r="E345" s="2">
        <f t="shared" si="5"/>
        <v>1.2646187182721064E-2</v>
      </c>
    </row>
    <row r="346" spans="3:5">
      <c r="C346" vm="671">
        <v>41944</v>
      </c>
      <c r="D346" vm="672">
        <v>47.81</v>
      </c>
      <c r="E346" s="2">
        <f t="shared" si="5"/>
        <v>1.8151616983740116E-2</v>
      </c>
    </row>
    <row r="347" spans="3:5">
      <c r="C347" vm="673">
        <v>41974</v>
      </c>
      <c r="D347" vm="674">
        <v>46.45</v>
      </c>
      <c r="E347" s="2">
        <f t="shared" si="5"/>
        <v>-2.8858357378164463E-2</v>
      </c>
    </row>
    <row r="348" spans="3:5">
      <c r="C348" vm="675">
        <v>42005</v>
      </c>
      <c r="D348" vm="658">
        <v>40.4</v>
      </c>
      <c r="E348" s="2">
        <f t="shared" si="5"/>
        <v>-0.1395466802927432</v>
      </c>
    </row>
    <row r="349" spans="3:5">
      <c r="C349" vm="676">
        <v>42036</v>
      </c>
      <c r="D349" vm="677">
        <v>43.85</v>
      </c>
      <c r="E349" s="2">
        <f t="shared" si="5"/>
        <v>8.1944933851087629E-2</v>
      </c>
    </row>
    <row r="350" spans="3:5">
      <c r="C350" vm="678">
        <v>42064</v>
      </c>
      <c r="D350" vm="679">
        <v>40.655000000000001</v>
      </c>
      <c r="E350" s="2">
        <f t="shared" si="5"/>
        <v>-7.5652889158391176E-2</v>
      </c>
    </row>
    <row r="351" spans="3:5">
      <c r="C351" vm="680">
        <v>42095</v>
      </c>
      <c r="D351" vm="681">
        <v>48.64</v>
      </c>
      <c r="E351" s="2">
        <f t="shared" si="5"/>
        <v>0.1793244079981107</v>
      </c>
    </row>
    <row r="352" spans="3:5">
      <c r="C352" vm="682">
        <v>42125</v>
      </c>
      <c r="D352" vm="683">
        <v>46.86</v>
      </c>
      <c r="E352" s="2">
        <f t="shared" si="5"/>
        <v>-3.7281804578262009E-2</v>
      </c>
    </row>
    <row r="353" spans="3:5">
      <c r="C353" vm="684">
        <v>42156</v>
      </c>
      <c r="D353" vm="685">
        <v>44.15</v>
      </c>
      <c r="E353" s="2">
        <f t="shared" si="5"/>
        <v>-5.9571506029680553E-2</v>
      </c>
    </row>
    <row r="354" spans="3:5">
      <c r="C354" vm="686">
        <v>42186</v>
      </c>
      <c r="D354" vm="687">
        <v>46.7</v>
      </c>
      <c r="E354" s="2">
        <f t="shared" si="5"/>
        <v>5.6151237624882638E-2</v>
      </c>
    </row>
    <row r="355" spans="3:5">
      <c r="C355" vm="688">
        <v>42217</v>
      </c>
      <c r="D355" vm="689">
        <v>43.52</v>
      </c>
      <c r="E355" s="2">
        <f t="shared" si="5"/>
        <v>-7.0523562127164402E-2</v>
      </c>
    </row>
    <row r="356" spans="3:5">
      <c r="C356" vm="690">
        <v>42248</v>
      </c>
      <c r="D356" vm="691">
        <v>44.26</v>
      </c>
      <c r="E356" s="2">
        <f t="shared" si="5"/>
        <v>1.6860732075216271E-2</v>
      </c>
    </row>
    <row r="357" spans="3:5">
      <c r="C357" vm="692">
        <v>42278</v>
      </c>
      <c r="D357" vm="693">
        <v>52.64</v>
      </c>
      <c r="E357" s="2">
        <f t="shared" si="5"/>
        <v>0.17339495239415828</v>
      </c>
    </row>
    <row r="358" spans="3:5">
      <c r="C358" vm="694">
        <v>42309</v>
      </c>
      <c r="D358" vm="695">
        <v>54.35</v>
      </c>
      <c r="E358" s="2">
        <f t="shared" si="5"/>
        <v>3.1968326550156641E-2</v>
      </c>
    </row>
    <row r="359" spans="3:5">
      <c r="C359" vm="696">
        <v>42339</v>
      </c>
      <c r="D359" vm="697">
        <v>55.48</v>
      </c>
      <c r="E359" s="2">
        <f t="shared" si="5"/>
        <v>2.0577981879412299E-2</v>
      </c>
    </row>
    <row r="360" spans="3:5">
      <c r="C360" vm="698">
        <v>42370</v>
      </c>
      <c r="D360" vm="699">
        <v>55.09</v>
      </c>
      <c r="E360" s="2">
        <f t="shared" si="5"/>
        <v>-7.0543839620055213E-3</v>
      </c>
    </row>
    <row r="361" spans="3:5">
      <c r="C361" vm="700">
        <v>42401</v>
      </c>
      <c r="D361" vm="701">
        <v>50.88</v>
      </c>
      <c r="E361" s="2">
        <f t="shared" si="5"/>
        <v>-7.9498292452758509E-2</v>
      </c>
    </row>
    <row r="362" spans="3:5">
      <c r="C362" vm="702">
        <v>42430</v>
      </c>
      <c r="D362" vm="703">
        <v>55.23</v>
      </c>
      <c r="E362" s="2">
        <f t="shared" si="5"/>
        <v>8.203636488122934E-2</v>
      </c>
    </row>
    <row r="363" spans="3:5">
      <c r="C363" vm="704">
        <v>42461</v>
      </c>
      <c r="D363" vm="705">
        <v>49.87</v>
      </c>
      <c r="E363" s="2">
        <f t="shared" si="5"/>
        <v>-0.10208666435506504</v>
      </c>
    </row>
    <row r="364" spans="3:5">
      <c r="C364" vm="706">
        <v>42491</v>
      </c>
      <c r="D364" vm="707">
        <v>53</v>
      </c>
      <c r="E364" s="2">
        <f t="shared" si="5"/>
        <v>6.0872293994090783E-2</v>
      </c>
    </row>
    <row r="365" spans="3:5">
      <c r="C365" vm="708">
        <v>42522</v>
      </c>
      <c r="D365" vm="709">
        <v>51.17</v>
      </c>
      <c r="E365" s="2">
        <f t="shared" si="5"/>
        <v>-3.5138490735121396E-2</v>
      </c>
    </row>
    <row r="366" spans="3:5">
      <c r="C366" vm="710">
        <v>42552</v>
      </c>
      <c r="D366" vm="711">
        <v>56.68</v>
      </c>
      <c r="E366" s="2">
        <f t="shared" si="5"/>
        <v>0.10226799200547911</v>
      </c>
    </row>
    <row r="367" spans="3:5">
      <c r="C367" vm="712">
        <v>42583</v>
      </c>
      <c r="D367" vm="713">
        <v>57.46</v>
      </c>
      <c r="E367" s="2">
        <f t="shared" si="5"/>
        <v>1.3667638728663835E-2</v>
      </c>
    </row>
    <row r="368" spans="3:5">
      <c r="C368" vm="714">
        <v>42614</v>
      </c>
      <c r="D368" vm="715">
        <v>57.6</v>
      </c>
      <c r="E368" s="2">
        <f t="shared" si="5"/>
        <v>2.433514150702087E-3</v>
      </c>
    </row>
    <row r="369" spans="3:5">
      <c r="C369" vm="716">
        <v>42644</v>
      </c>
      <c r="D369" vm="717">
        <v>59.92</v>
      </c>
      <c r="E369" s="2">
        <f t="shared" si="5"/>
        <v>3.948777150711856E-2</v>
      </c>
    </row>
    <row r="370" spans="3:5">
      <c r="C370" vm="718">
        <v>42675</v>
      </c>
      <c r="D370" vm="719">
        <v>60.26</v>
      </c>
      <c r="E370" s="2">
        <f t="shared" si="5"/>
        <v>5.6581944931910948E-3</v>
      </c>
    </row>
    <row r="371" spans="3:5">
      <c r="C371" vm="720">
        <v>42705</v>
      </c>
      <c r="D371" vm="721">
        <v>62.14</v>
      </c>
      <c r="E371" s="2">
        <f t="shared" si="5"/>
        <v>3.0721370262746246E-2</v>
      </c>
    </row>
    <row r="372" spans="3:5">
      <c r="C372" vm="722">
        <v>42736</v>
      </c>
      <c r="D372" vm="723">
        <v>64.650000000000006</v>
      </c>
      <c r="E372" s="2">
        <f t="shared" si="5"/>
        <v>3.9598201252965239E-2</v>
      </c>
    </row>
    <row r="373" spans="3:5">
      <c r="C373" vm="724">
        <v>42767</v>
      </c>
      <c r="D373" vm="725">
        <v>63.98</v>
      </c>
      <c r="E373" s="2">
        <f t="shared" si="5"/>
        <v>-1.0417570696494726E-2</v>
      </c>
    </row>
    <row r="374" spans="3:5">
      <c r="C374" vm="726">
        <v>42795</v>
      </c>
      <c r="D374" vm="727">
        <v>65.86</v>
      </c>
      <c r="E374" s="2">
        <f t="shared" si="5"/>
        <v>2.8960742426846309E-2</v>
      </c>
    </row>
    <row r="375" spans="3:5">
      <c r="C375" vm="728">
        <v>42826</v>
      </c>
      <c r="D375" vm="729">
        <v>68.459999999999994</v>
      </c>
      <c r="E375" s="2">
        <f t="shared" si="5"/>
        <v>3.8718356153821062E-2</v>
      </c>
    </row>
    <row r="376" spans="3:5">
      <c r="C376" vm="730">
        <v>42856</v>
      </c>
      <c r="D376" vm="731">
        <v>69.84</v>
      </c>
      <c r="E376" s="2">
        <f t="shared" si="5"/>
        <v>1.9957278429307689E-2</v>
      </c>
    </row>
    <row r="377" spans="3:5">
      <c r="C377" vm="732">
        <v>42887</v>
      </c>
      <c r="D377" vm="733">
        <v>68.930000000000007</v>
      </c>
      <c r="E377" s="2">
        <f t="shared" si="5"/>
        <v>-1.3115414633786269E-2</v>
      </c>
    </row>
    <row r="378" spans="3:5">
      <c r="C378" vm="734">
        <v>42917</v>
      </c>
      <c r="D378" vm="735">
        <v>72.7</v>
      </c>
      <c r="E378" s="2">
        <f t="shared" si="5"/>
        <v>5.3249887641913157E-2</v>
      </c>
    </row>
    <row r="379" spans="3:5">
      <c r="C379" vm="736">
        <v>42948</v>
      </c>
      <c r="D379" vm="737">
        <v>74.77</v>
      </c>
      <c r="E379" s="2">
        <f t="shared" si="5"/>
        <v>2.807535047235046E-2</v>
      </c>
    </row>
    <row r="380" spans="3:5">
      <c r="C380" vm="738">
        <v>42979</v>
      </c>
      <c r="D380" vm="739">
        <v>74.489999999999995</v>
      </c>
      <c r="E380" s="2">
        <f t="shared" si="5"/>
        <v>-3.7518468236392112E-3</v>
      </c>
    </row>
    <row r="381" spans="3:5">
      <c r="C381" vm="740">
        <v>43009</v>
      </c>
      <c r="D381" vm="741">
        <v>83.18</v>
      </c>
      <c r="E381" s="2">
        <f t="shared" si="5"/>
        <v>0.11034204612658084</v>
      </c>
    </row>
    <row r="382" spans="3:5">
      <c r="C382" vm="742">
        <v>43040</v>
      </c>
      <c r="D382" vm="743">
        <v>84.17</v>
      </c>
      <c r="E382" s="2">
        <f t="shared" si="5"/>
        <v>1.1831628908719E-2</v>
      </c>
    </row>
    <row r="383" spans="3:5">
      <c r="C383" vm="744">
        <v>43070</v>
      </c>
      <c r="D383" vm="745">
        <v>85.54</v>
      </c>
      <c r="E383" s="2">
        <f t="shared" si="5"/>
        <v>1.6145539575277784E-2</v>
      </c>
    </row>
    <row r="384" spans="3:5">
      <c r="C384" vm="746">
        <v>43101</v>
      </c>
      <c r="D384" vm="747">
        <v>95.01</v>
      </c>
      <c r="E384" s="2">
        <f t="shared" si="5"/>
        <v>0.10499804641989544</v>
      </c>
    </row>
    <row r="385" spans="3:5">
      <c r="C385" vm="748">
        <v>43132</v>
      </c>
      <c r="D385" vm="749">
        <v>93.77</v>
      </c>
      <c r="E385" s="2">
        <f t="shared" si="5"/>
        <v>-1.3137173787124463E-2</v>
      </c>
    </row>
    <row r="386" spans="3:5">
      <c r="C386" vm="750">
        <v>43160</v>
      </c>
      <c r="D386" vm="751">
        <v>91.27</v>
      </c>
      <c r="E386" s="2">
        <f t="shared" si="5"/>
        <v>-2.7022828902747924E-2</v>
      </c>
    </row>
    <row r="387" spans="3:5">
      <c r="C387" vm="752">
        <v>43191</v>
      </c>
      <c r="D387" vm="753">
        <v>93.52</v>
      </c>
      <c r="E387" s="2">
        <f t="shared" si="5"/>
        <v>2.4353170635026976E-2</v>
      </c>
    </row>
    <row r="388" spans="3:5">
      <c r="C388" vm="754">
        <v>43221</v>
      </c>
      <c r="D388" vm="755">
        <v>98.84</v>
      </c>
      <c r="E388" s="2">
        <f t="shared" ref="E388:E451" si="6">LN(D388/D387)</f>
        <v>5.5327063956596409E-2</v>
      </c>
    </row>
    <row r="389" spans="3:5">
      <c r="C389" vm="756">
        <v>43252</v>
      </c>
      <c r="D389" vm="757">
        <v>98.61</v>
      </c>
      <c r="E389" s="2">
        <f t="shared" si="6"/>
        <v>-2.3297047761715825E-3</v>
      </c>
    </row>
    <row r="390" spans="3:5">
      <c r="C390" vm="758">
        <v>43282</v>
      </c>
      <c r="D390" vm="759">
        <v>106.08</v>
      </c>
      <c r="E390" s="2">
        <f t="shared" si="6"/>
        <v>7.3020850093314577E-2</v>
      </c>
    </row>
    <row r="391" spans="3:5">
      <c r="C391" vm="760">
        <v>43313</v>
      </c>
      <c r="D391" vm="761">
        <v>112.33</v>
      </c>
      <c r="E391" s="2">
        <f t="shared" si="6"/>
        <v>5.7247441215925524E-2</v>
      </c>
    </row>
    <row r="392" spans="3:5">
      <c r="C392" vm="762">
        <v>43344</v>
      </c>
      <c r="D392" vm="763">
        <v>114.37</v>
      </c>
      <c r="E392" s="2">
        <f t="shared" si="6"/>
        <v>1.7997839139647427E-2</v>
      </c>
    </row>
    <row r="393" spans="3:5">
      <c r="C393" vm="764">
        <v>43374</v>
      </c>
      <c r="D393" vm="765">
        <v>106.81</v>
      </c>
      <c r="E393" s="2">
        <f t="shared" si="6"/>
        <v>-6.8387251691521253E-2</v>
      </c>
    </row>
    <row r="394" spans="3:5">
      <c r="C394" vm="766">
        <v>43405</v>
      </c>
      <c r="D394" vm="767">
        <v>110.89</v>
      </c>
      <c r="E394" s="2">
        <f t="shared" si="6"/>
        <v>3.7487163863520308E-2</v>
      </c>
    </row>
    <row r="395" spans="3:5">
      <c r="C395" vm="768">
        <v>43435</v>
      </c>
      <c r="D395" vm="769">
        <v>101.57</v>
      </c>
      <c r="E395" s="2">
        <f t="shared" si="6"/>
        <v>-8.7790503013714827E-2</v>
      </c>
    </row>
    <row r="396" spans="3:5">
      <c r="C396" vm="770">
        <v>43466</v>
      </c>
      <c r="D396" vm="771">
        <v>104.43</v>
      </c>
      <c r="E396" s="2">
        <f t="shared" si="6"/>
        <v>2.7768774540047638E-2</v>
      </c>
    </row>
    <row r="397" spans="3:5">
      <c r="C397" vm="772">
        <v>43497</v>
      </c>
      <c r="D397" vm="773">
        <v>112.03</v>
      </c>
      <c r="E397" s="2">
        <f t="shared" si="6"/>
        <v>7.0249702079174581E-2</v>
      </c>
    </row>
    <row r="398" spans="3:5">
      <c r="C398" vm="774">
        <v>43525</v>
      </c>
      <c r="D398" vm="775">
        <v>117.94</v>
      </c>
      <c r="E398" s="2">
        <f t="shared" si="6"/>
        <v>5.1409328001726165E-2</v>
      </c>
    </row>
    <row r="399" spans="3:5">
      <c r="C399" vm="776">
        <v>43556</v>
      </c>
      <c r="D399" vm="777">
        <v>130.6</v>
      </c>
      <c r="E399" s="2">
        <f t="shared" si="6"/>
        <v>0.10196319626997258</v>
      </c>
    </row>
    <row r="400" spans="3:5">
      <c r="C400" vm="778">
        <v>43586</v>
      </c>
      <c r="D400" vm="779">
        <v>123.68</v>
      </c>
      <c r="E400" s="2">
        <f t="shared" si="6"/>
        <v>-5.4441632003218735E-2</v>
      </c>
    </row>
    <row r="401" spans="3:5">
      <c r="C401" vm="780">
        <v>43617</v>
      </c>
      <c r="D401" vm="781">
        <v>133.96</v>
      </c>
      <c r="E401" s="2">
        <f t="shared" si="6"/>
        <v>7.9843663086892003E-2</v>
      </c>
    </row>
    <row r="402" spans="3:5">
      <c r="C402" vm="782">
        <v>43647</v>
      </c>
      <c r="D402" vm="783">
        <v>136.27000000000001</v>
      </c>
      <c r="E402" s="2">
        <f t="shared" si="6"/>
        <v>1.7096963835725575E-2</v>
      </c>
    </row>
    <row r="403" spans="3:5">
      <c r="C403" vm="784">
        <v>43678</v>
      </c>
      <c r="D403" vm="785">
        <v>137.86000000000001</v>
      </c>
      <c r="E403" s="2">
        <f t="shared" si="6"/>
        <v>1.1600465695776324E-2</v>
      </c>
    </row>
    <row r="404" spans="3:5">
      <c r="C404" vm="786">
        <v>43709</v>
      </c>
      <c r="D404" vm="787">
        <v>139.03</v>
      </c>
      <c r="E404" s="2">
        <f t="shared" si="6"/>
        <v>8.451059723946143E-3</v>
      </c>
    </row>
    <row r="405" spans="3:5">
      <c r="C405" vm="788">
        <v>43739</v>
      </c>
      <c r="D405" vm="789">
        <v>143.37</v>
      </c>
      <c r="E405" s="2">
        <f t="shared" si="6"/>
        <v>3.073896407672471E-2</v>
      </c>
    </row>
    <row r="406" spans="3:5">
      <c r="C406" vm="790">
        <v>43770</v>
      </c>
      <c r="D406" vm="791">
        <v>151.38</v>
      </c>
      <c r="E406" s="2">
        <f t="shared" si="6"/>
        <v>5.4364530622844763E-2</v>
      </c>
    </row>
    <row r="407" spans="3:5">
      <c r="C407" vm="792">
        <v>43800</v>
      </c>
      <c r="D407" vm="793">
        <v>157.69999999999999</v>
      </c>
      <c r="E407" s="2">
        <f t="shared" si="6"/>
        <v>4.0901262087971367E-2</v>
      </c>
    </row>
    <row r="408" spans="3:5">
      <c r="C408" vm="794">
        <v>43831</v>
      </c>
      <c r="D408" vm="795">
        <v>170.23</v>
      </c>
      <c r="E408" s="2">
        <f t="shared" si="6"/>
        <v>7.6455969857486469E-2</v>
      </c>
    </row>
    <row r="409" spans="3:5">
      <c r="C409" vm="796">
        <v>43862</v>
      </c>
      <c r="D409" vm="797">
        <v>162.01</v>
      </c>
      <c r="E409" s="2">
        <f t="shared" si="6"/>
        <v>-4.9492402104152303E-2</v>
      </c>
    </row>
    <row r="410" spans="3:5">
      <c r="C410" vm="798">
        <v>43891</v>
      </c>
      <c r="D410" vm="799">
        <v>157.71</v>
      </c>
      <c r="E410" s="2">
        <f t="shared" si="6"/>
        <v>-2.69001582228603E-2</v>
      </c>
    </row>
    <row r="411" spans="3:5">
      <c r="C411" vm="800">
        <v>43922</v>
      </c>
      <c r="D411" vm="801">
        <v>179.21</v>
      </c>
      <c r="E411" s="2">
        <f t="shared" si="6"/>
        <v>0.12780039905583088</v>
      </c>
    </row>
    <row r="412" spans="3:5">
      <c r="C412" vm="802">
        <v>43952</v>
      </c>
      <c r="D412" vm="803">
        <v>183.25</v>
      </c>
      <c r="E412" s="2">
        <f t="shared" si="6"/>
        <v>2.2293038211463449E-2</v>
      </c>
    </row>
    <row r="413" spans="3:5">
      <c r="C413" vm="804">
        <v>43983</v>
      </c>
      <c r="D413" vm="805">
        <v>203.51</v>
      </c>
      <c r="E413" s="2">
        <f t="shared" si="6"/>
        <v>0.10486380295769608</v>
      </c>
    </row>
    <row r="414" spans="3:5">
      <c r="C414" vm="806">
        <v>44013</v>
      </c>
      <c r="D414" vm="807">
        <v>205.01</v>
      </c>
      <c r="E414" s="2">
        <f t="shared" si="6"/>
        <v>7.3436147120266582E-3</v>
      </c>
    </row>
    <row r="415" spans="3:5">
      <c r="C415" vm="808">
        <v>44044</v>
      </c>
      <c r="D415" vm="809">
        <v>225.53</v>
      </c>
      <c r="E415" s="2">
        <f t="shared" si="6"/>
        <v>9.5394429351533458E-2</v>
      </c>
    </row>
    <row r="416" spans="3:5">
      <c r="C416" vm="810">
        <v>44075</v>
      </c>
      <c r="D416" vm="811">
        <v>210.33</v>
      </c>
      <c r="E416" s="2">
        <f t="shared" si="6"/>
        <v>-6.9775461901031066E-2</v>
      </c>
    </row>
    <row r="417" spans="3:5">
      <c r="C417" vm="812">
        <v>44105</v>
      </c>
      <c r="D417" vm="813">
        <v>202.47</v>
      </c>
      <c r="E417" s="2">
        <f t="shared" si="6"/>
        <v>-3.8085998463561255E-2</v>
      </c>
    </row>
    <row r="418" spans="3:5">
      <c r="C418" vm="814">
        <v>44136</v>
      </c>
      <c r="D418" vm="815">
        <v>214.07</v>
      </c>
      <c r="E418" s="2">
        <f t="shared" si="6"/>
        <v>5.5711336915706233E-2</v>
      </c>
    </row>
    <row r="419" spans="3:5">
      <c r="C419" vm="816">
        <v>44166</v>
      </c>
      <c r="D419" vm="817">
        <v>222.42</v>
      </c>
      <c r="E419" s="2">
        <f t="shared" si="6"/>
        <v>3.8264422051564689E-2</v>
      </c>
    </row>
    <row r="420" spans="3:5">
      <c r="C420" vm="818">
        <v>44197</v>
      </c>
      <c r="D420" vm="819">
        <v>231.96</v>
      </c>
      <c r="E420" s="2">
        <f t="shared" si="6"/>
        <v>4.1997456617543977E-2</v>
      </c>
    </row>
    <row r="421" spans="3:5">
      <c r="C421" vm="820">
        <v>44228</v>
      </c>
      <c r="D421" vm="821">
        <v>232.38</v>
      </c>
      <c r="E421" s="2">
        <f t="shared" si="6"/>
        <v>1.8090197464760006E-3</v>
      </c>
    </row>
    <row r="422" spans="3:5">
      <c r="C422" vm="822">
        <v>44256</v>
      </c>
      <c r="D422" vm="823">
        <v>235.77</v>
      </c>
      <c r="E422" s="2">
        <f t="shared" si="6"/>
        <v>1.4482790791477403E-2</v>
      </c>
    </row>
    <row r="423" spans="3:5">
      <c r="C423" vm="824">
        <v>44287</v>
      </c>
      <c r="D423" vm="825">
        <v>252.18</v>
      </c>
      <c r="E423" s="2">
        <f t="shared" si="6"/>
        <v>6.7286364698887033E-2</v>
      </c>
    </row>
    <row r="424" spans="3:5">
      <c r="C424" vm="826">
        <v>44317</v>
      </c>
      <c r="D424" vm="827">
        <v>249.68</v>
      </c>
      <c r="E424" s="2">
        <f t="shared" si="6"/>
        <v>-9.9630202825563337E-3</v>
      </c>
    </row>
    <row r="425" spans="3:5">
      <c r="C425" vm="828">
        <v>44348</v>
      </c>
      <c r="D425" vm="829">
        <v>270.89999999999998</v>
      </c>
      <c r="E425" s="2">
        <f t="shared" si="6"/>
        <v>8.1569651128525225E-2</v>
      </c>
    </row>
    <row r="426" spans="3:5">
      <c r="C426" vm="830">
        <v>44378</v>
      </c>
      <c r="D426" vm="831">
        <v>284.91000000000003</v>
      </c>
      <c r="E426" s="2">
        <f t="shared" si="6"/>
        <v>5.042359183192166E-2</v>
      </c>
    </row>
    <row r="427" spans="3:5">
      <c r="C427" vm="832">
        <v>44409</v>
      </c>
      <c r="D427" vm="833">
        <v>301.88</v>
      </c>
      <c r="E427" s="2">
        <f t="shared" si="6"/>
        <v>5.7856246493696771E-2</v>
      </c>
    </row>
    <row r="428" spans="3:5">
      <c r="C428" vm="834">
        <v>44440</v>
      </c>
      <c r="D428" vm="835">
        <v>281.92</v>
      </c>
      <c r="E428" s="2">
        <f t="shared" si="6"/>
        <v>-6.8406244668852909E-2</v>
      </c>
    </row>
    <row r="429" spans="3:5">
      <c r="C429" vm="836">
        <v>44470</v>
      </c>
      <c r="D429" vm="837">
        <v>331.62</v>
      </c>
      <c r="E429" s="2">
        <f t="shared" si="6"/>
        <v>0.16236639232541189</v>
      </c>
    </row>
    <row r="430" spans="3:5">
      <c r="C430" vm="838">
        <v>44501</v>
      </c>
      <c r="D430" vm="839">
        <v>330.59</v>
      </c>
      <c r="E430" s="2">
        <f t="shared" si="6"/>
        <v>-3.110798177661701E-3</v>
      </c>
    </row>
    <row r="431" spans="3:5">
      <c r="C431" vm="840">
        <v>44531</v>
      </c>
      <c r="D431" vm="841">
        <v>336.32</v>
      </c>
      <c r="E431" s="2">
        <f t="shared" si="6"/>
        <v>1.7184150793021463E-2</v>
      </c>
    </row>
    <row r="432" spans="3:5">
      <c r="C432" vm="842">
        <v>44562</v>
      </c>
      <c r="D432" vm="843">
        <v>310.98</v>
      </c>
      <c r="E432" s="2">
        <f t="shared" si="6"/>
        <v>-7.8334486258916036E-2</v>
      </c>
    </row>
    <row r="433" spans="3:5">
      <c r="C433" vm="844">
        <v>44593</v>
      </c>
      <c r="D433" vm="845">
        <v>298.79000000000002</v>
      </c>
      <c r="E433" s="2">
        <f t="shared" si="6"/>
        <v>-3.9987615933189155E-2</v>
      </c>
    </row>
    <row r="434" spans="3:5">
      <c r="C434" vm="846">
        <v>44621</v>
      </c>
      <c r="D434" vm="847">
        <v>308.31</v>
      </c>
      <c r="E434" s="2">
        <f t="shared" si="6"/>
        <v>3.1364784808610387E-2</v>
      </c>
    </row>
    <row r="435" spans="3:5">
      <c r="C435" vm="848">
        <v>44652</v>
      </c>
      <c r="D435" vm="849">
        <v>277.52</v>
      </c>
      <c r="E435" s="2">
        <f t="shared" si="6"/>
        <v>-0.10521276764359717</v>
      </c>
    </row>
    <row r="436" spans="3:5">
      <c r="C436" vm="850">
        <v>44682</v>
      </c>
      <c r="D436" vm="851">
        <v>271.87</v>
      </c>
      <c r="E436" s="2">
        <f t="shared" si="6"/>
        <v>-2.0568991792256242E-2</v>
      </c>
    </row>
    <row r="437" spans="3:5">
      <c r="C437" vm="852">
        <v>44713</v>
      </c>
      <c r="D437" vm="853">
        <v>256.83</v>
      </c>
      <c r="E437" s="2">
        <f t="shared" si="6"/>
        <v>-5.6909623446734003E-2</v>
      </c>
    </row>
    <row r="438" spans="3:5">
      <c r="C438" vm="854">
        <v>44743</v>
      </c>
      <c r="D438" vm="855">
        <v>280.74</v>
      </c>
      <c r="E438" s="2">
        <f t="shared" si="6"/>
        <v>8.9014586683676122E-2</v>
      </c>
    </row>
    <row r="439" spans="3:5">
      <c r="C439" vm="856">
        <v>44774</v>
      </c>
      <c r="D439" vm="857">
        <v>261.47000000000003</v>
      </c>
      <c r="E439" s="2">
        <f t="shared" si="6"/>
        <v>-7.1109419935706741E-2</v>
      </c>
    </row>
    <row r="440" spans="3:5">
      <c r="C440" vm="858">
        <v>44805</v>
      </c>
      <c r="D440" vm="859">
        <v>232.9</v>
      </c>
      <c r="E440" s="2">
        <f t="shared" si="6"/>
        <v>-0.11571037728017783</v>
      </c>
    </row>
    <row r="441" spans="3:5">
      <c r="C441" vm="860">
        <v>44835</v>
      </c>
      <c r="D441" vm="861">
        <v>232.13</v>
      </c>
      <c r="E441" s="2">
        <f t="shared" si="6"/>
        <v>-3.311617330939843E-3</v>
      </c>
    </row>
    <row r="442" spans="3:5">
      <c r="C442" vm="862">
        <v>44866</v>
      </c>
      <c r="D442" vm="863">
        <v>255.14</v>
      </c>
      <c r="E442" s="2">
        <f t="shared" si="6"/>
        <v>9.451485455078841E-2</v>
      </c>
    </row>
    <row r="443" spans="3:5">
      <c r="C443" vm="864">
        <v>44896</v>
      </c>
      <c r="D443" vm="865">
        <v>239.82</v>
      </c>
      <c r="E443" s="2">
        <f t="shared" si="6"/>
        <v>-6.1923772158856805E-2</v>
      </c>
    </row>
    <row r="444" spans="3:5">
      <c r="C444" vm="866">
        <v>44927</v>
      </c>
      <c r="D444" vm="867">
        <v>247.81</v>
      </c>
      <c r="E444" s="2">
        <f t="shared" si="6"/>
        <v>3.2773681554609704E-2</v>
      </c>
    </row>
    <row r="445" spans="3:5">
      <c r="C445" vm="868">
        <v>44958</v>
      </c>
      <c r="D445" vm="869">
        <v>249.42</v>
      </c>
      <c r="E445" s="2">
        <f t="shared" si="6"/>
        <v>6.4758989867041514E-3</v>
      </c>
    </row>
    <row r="446" spans="3:5">
      <c r="C446" vm="870">
        <v>44986</v>
      </c>
      <c r="D446" vm="871">
        <v>288.3</v>
      </c>
      <c r="E446" s="2">
        <f t="shared" si="6"/>
        <v>0.14486338215175548</v>
      </c>
    </row>
    <row r="447" spans="3:5">
      <c r="C447" vm="872">
        <v>45017</v>
      </c>
      <c r="D447" vm="873">
        <v>307.26</v>
      </c>
      <c r="E447" s="2">
        <f t="shared" si="6"/>
        <v>6.3692690058157392E-2</v>
      </c>
    </row>
    <row r="448" spans="3:5">
      <c r="C448" vm="874">
        <v>45047</v>
      </c>
      <c r="D448" vm="875">
        <v>328.39</v>
      </c>
      <c r="E448" s="2">
        <f t="shared" si="6"/>
        <v>6.6507631742213483E-2</v>
      </c>
    </row>
    <row r="449" spans="3:5">
      <c r="C449" vm="876">
        <v>45078</v>
      </c>
      <c r="D449" vm="877">
        <v>340.54</v>
      </c>
      <c r="E449" s="2">
        <f t="shared" si="6"/>
        <v>3.6330666547770604E-2</v>
      </c>
    </row>
    <row r="450" spans="3:5">
      <c r="C450" vm="878">
        <v>45108</v>
      </c>
      <c r="D450" vm="879">
        <v>335.92</v>
      </c>
      <c r="E450" s="2">
        <f t="shared" si="6"/>
        <v>-1.3659556616560049E-2</v>
      </c>
    </row>
    <row r="451" spans="3:5">
      <c r="C451" vm="880">
        <v>45139</v>
      </c>
      <c r="D451" vm="881">
        <v>327.76</v>
      </c>
      <c r="E451" s="2">
        <f t="shared" si="6"/>
        <v>-2.4591403137322321E-2</v>
      </c>
    </row>
    <row r="452" spans="3:5">
      <c r="C452" vm="882">
        <v>45170</v>
      </c>
      <c r="D452" vm="883">
        <v>315.75</v>
      </c>
      <c r="E452" s="2">
        <f t="shared" ref="E452:E465" si="7">LN(D452/D451)</f>
        <v>-3.7330872008015124E-2</v>
      </c>
    </row>
    <row r="453" spans="3:5">
      <c r="C453" vm="884">
        <v>45200</v>
      </c>
      <c r="D453" vm="885">
        <v>338.11</v>
      </c>
      <c r="E453" s="2">
        <f t="shared" si="7"/>
        <v>6.8420525094058146E-2</v>
      </c>
    </row>
    <row r="454" spans="3:5">
      <c r="C454" vm="886">
        <v>45231</v>
      </c>
      <c r="D454" vm="887">
        <v>378.91</v>
      </c>
      <c r="E454" s="2">
        <f t="shared" si="7"/>
        <v>0.11392742353954131</v>
      </c>
    </row>
    <row r="455" spans="3:5">
      <c r="C455" vm="888">
        <v>45261</v>
      </c>
      <c r="D455" vm="889">
        <v>376.04</v>
      </c>
      <c r="E455" s="2">
        <f t="shared" si="7"/>
        <v>-7.6031891538497461E-3</v>
      </c>
    </row>
    <row r="456" spans="3:5">
      <c r="C456" vm="890">
        <v>45292</v>
      </c>
      <c r="D456" vm="891">
        <v>397.58</v>
      </c>
      <c r="E456" s="2">
        <f t="shared" si="7"/>
        <v>5.570065099602501E-2</v>
      </c>
    </row>
    <row r="457" spans="3:5">
      <c r="C457" vm="892">
        <v>45323</v>
      </c>
      <c r="D457" vm="893">
        <v>413.64</v>
      </c>
      <c r="E457" s="2">
        <f t="shared" si="7"/>
        <v>3.9599858610399115E-2</v>
      </c>
    </row>
    <row r="458" spans="3:5">
      <c r="C458" vm="894">
        <v>45352</v>
      </c>
      <c r="D458" vm="895">
        <v>420.72</v>
      </c>
      <c r="E458" s="2">
        <f t="shared" si="7"/>
        <v>1.697149896431446E-2</v>
      </c>
    </row>
    <row r="459" spans="3:5">
      <c r="C459" vm="896">
        <v>45383</v>
      </c>
      <c r="D459" vm="897">
        <v>389.33</v>
      </c>
      <c r="E459" s="2">
        <f t="shared" si="7"/>
        <v>-7.7540216241512847E-2</v>
      </c>
    </row>
    <row r="460" spans="3:5">
      <c r="C460" vm="898">
        <v>45413</v>
      </c>
      <c r="D460" vm="899">
        <v>415.13</v>
      </c>
      <c r="E460" s="2">
        <f t="shared" si="7"/>
        <v>6.4164411149689585E-2</v>
      </c>
    </row>
    <row r="461" spans="3:5">
      <c r="C461" vm="900">
        <v>45444</v>
      </c>
      <c r="D461" vm="901">
        <v>446.95</v>
      </c>
      <c r="E461" s="2">
        <f t="shared" si="7"/>
        <v>7.385500734459606E-2</v>
      </c>
    </row>
    <row r="462" spans="3:5">
      <c r="C462" vm="902">
        <v>45474</v>
      </c>
      <c r="D462" vm="903">
        <v>418.35</v>
      </c>
      <c r="E462" s="2">
        <f t="shared" si="7"/>
        <v>-6.6128328792253901E-2</v>
      </c>
    </row>
    <row r="463" spans="3:5">
      <c r="C463" vm="904">
        <v>45505</v>
      </c>
      <c r="D463" vm="905">
        <v>417.14</v>
      </c>
      <c r="E463" s="2">
        <f t="shared" si="7"/>
        <v>-2.896505873118735E-3</v>
      </c>
    </row>
    <row r="464" spans="3:5">
      <c r="C464" vm="906">
        <v>45536</v>
      </c>
      <c r="D464" vm="907">
        <v>430.3</v>
      </c>
      <c r="E464" s="2">
        <f t="shared" si="7"/>
        <v>3.1060742976065054E-2</v>
      </c>
    </row>
    <row r="465" spans="3:5">
      <c r="C465" vm="908">
        <v>45566</v>
      </c>
      <c r="D465" vm="909">
        <v>416.06</v>
      </c>
      <c r="E465" s="2">
        <f t="shared" si="7"/>
        <v>-3.3653159214317246E-2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3B505-DEA0-47A6-8CAC-1861F00E4AB4}">
  <dimension ref="A1:AF339"/>
  <sheetViews>
    <sheetView tabSelected="1" topLeftCell="N51" zoomScale="110" zoomScaleNormal="110" workbookViewId="0">
      <selection activeCell="AB61" sqref="AB61"/>
    </sheetView>
  </sheetViews>
  <sheetFormatPr baseColWidth="10" defaultColWidth="8.83203125" defaultRowHeight="15"/>
  <cols>
    <col min="1" max="1" width="13.5" bestFit="1" customWidth="1"/>
    <col min="2" max="2" width="11" style="9" bestFit="1" customWidth="1"/>
    <col min="3" max="4" width="11.33203125" style="9" bestFit="1" customWidth="1"/>
    <col min="5" max="5" width="13" style="9" bestFit="1" customWidth="1"/>
    <col min="6" max="6" width="11.33203125" style="9" bestFit="1" customWidth="1"/>
    <col min="7" max="7" width="13" style="9" bestFit="1" customWidth="1"/>
    <col min="8" max="11" width="11.33203125" style="9" bestFit="1" customWidth="1"/>
    <col min="12" max="24" width="12.33203125" style="9" bestFit="1" customWidth="1"/>
    <col min="25" max="26" width="11.33203125" style="9" bestFit="1" customWidth="1"/>
    <col min="27" max="27" width="16.5" bestFit="1" customWidth="1"/>
  </cols>
  <sheetData>
    <row r="1" spans="2:32">
      <c r="B1" s="12" t="s">
        <v>3</v>
      </c>
      <c r="C1" s="12" t="s">
        <v>4</v>
      </c>
      <c r="D1" s="12" t="s">
        <v>5</v>
      </c>
      <c r="E1" s="12" t="s">
        <v>6</v>
      </c>
      <c r="F1" s="12" t="s">
        <v>7</v>
      </c>
      <c r="G1" s="12" t="s">
        <v>15</v>
      </c>
      <c r="H1" s="12" t="s">
        <v>16</v>
      </c>
      <c r="I1" s="12" t="s">
        <v>17</v>
      </c>
      <c r="J1" s="12" t="s">
        <v>18</v>
      </c>
      <c r="K1" s="12" t="s">
        <v>19</v>
      </c>
      <c r="L1" s="12" t="s">
        <v>21</v>
      </c>
      <c r="M1" s="12" t="s">
        <v>22</v>
      </c>
      <c r="N1" s="12" t="s">
        <v>23</v>
      </c>
      <c r="O1" s="12" t="s">
        <v>24</v>
      </c>
      <c r="P1" s="12" t="s">
        <v>25</v>
      </c>
      <c r="Q1" s="12" t="s">
        <v>26</v>
      </c>
      <c r="R1" s="12" t="s">
        <v>27</v>
      </c>
      <c r="S1" s="12" t="s">
        <v>28</v>
      </c>
      <c r="T1" s="12" t="s">
        <v>29</v>
      </c>
      <c r="U1" s="12" t="s">
        <v>30</v>
      </c>
      <c r="V1" s="12" t="s">
        <v>31</v>
      </c>
      <c r="W1" s="12" t="s">
        <v>32</v>
      </c>
      <c r="X1" s="12" t="s">
        <v>33</v>
      </c>
      <c r="Y1" s="12" t="s">
        <v>41</v>
      </c>
      <c r="Z1" s="12" t="s">
        <v>42</v>
      </c>
    </row>
    <row r="2" spans="2:32">
      <c r="B2" s="10">
        <v>0.12130135410021774</v>
      </c>
      <c r="C2" s="10">
        <v>-3.9987615933189155E-2</v>
      </c>
      <c r="D2" s="10">
        <v>-2.4591403137322321E-2</v>
      </c>
      <c r="E2" s="10">
        <v>2.8545507023900674E-2</v>
      </c>
      <c r="F2" s="10">
        <v>1.7997839139647427E-2</v>
      </c>
      <c r="G2" s="10">
        <v>0.1773118668573222</v>
      </c>
      <c r="H2" s="10">
        <v>4.2754921717695439E-2</v>
      </c>
      <c r="I2" s="10">
        <v>-3.4998619927078548E-2</v>
      </c>
      <c r="J2" s="10">
        <v>-4.0227603675144254E-2</v>
      </c>
      <c r="K2" s="10">
        <v>0.24515752202015156</v>
      </c>
      <c r="L2" s="10">
        <v>-3.4998619927078548E-2</v>
      </c>
      <c r="M2" s="10">
        <v>4.8433754895266481E-2</v>
      </c>
      <c r="N2" s="10">
        <v>0.14486338215175548</v>
      </c>
      <c r="O2" s="10">
        <v>5.5711336915706233E-2</v>
      </c>
      <c r="P2" s="10">
        <v>1.9570096194097296E-2</v>
      </c>
      <c r="Q2" s="10">
        <v>7.1804341513691097E-2</v>
      </c>
      <c r="R2" s="10">
        <v>-0.18268459909236931</v>
      </c>
      <c r="S2" s="10">
        <v>3.2941054823970528E-2</v>
      </c>
      <c r="T2" s="10">
        <v>3.2097349974877842E-2</v>
      </c>
      <c r="U2" s="10">
        <v>-7.0523562127164402E-2</v>
      </c>
      <c r="V2" s="10">
        <v>0</v>
      </c>
      <c r="W2" s="10">
        <v>6.8420525094058146E-2</v>
      </c>
      <c r="X2" s="10">
        <v>7.7458859414112985E-2</v>
      </c>
      <c r="Y2" s="10">
        <v>2.7339372645155555E-2</v>
      </c>
      <c r="Z2" s="10">
        <v>3.8264422051564689E-2</v>
      </c>
    </row>
    <row r="3" spans="2:32">
      <c r="B3" s="10">
        <v>5.2446475372542524E-2</v>
      </c>
      <c r="C3" s="10">
        <v>5.1409328001726165E-2</v>
      </c>
      <c r="D3" s="10">
        <v>9.7929599593503044E-2</v>
      </c>
      <c r="E3" s="10">
        <v>-9.7930047017559724E-2</v>
      </c>
      <c r="F3" s="10">
        <v>-1.0224007267623214E-2</v>
      </c>
      <c r="G3" s="10">
        <v>8.4765266627709807E-2</v>
      </c>
      <c r="H3" s="10">
        <v>4.8433754895266481E-2</v>
      </c>
      <c r="I3" s="10">
        <v>3.8264422051564689E-2</v>
      </c>
      <c r="J3" s="10">
        <v>0.17339495239415828</v>
      </c>
      <c r="K3" s="10">
        <v>0.14595175466252519</v>
      </c>
      <c r="L3" s="10">
        <v>-0.42087738710305117</v>
      </c>
      <c r="M3" s="10">
        <v>-9.5252064484141502E-2</v>
      </c>
      <c r="N3" s="10">
        <v>-3.8085998463561255E-2</v>
      </c>
      <c r="O3" s="10">
        <v>5.3249887641913157E-2</v>
      </c>
      <c r="P3" s="10">
        <v>1.8393548571612347E-2</v>
      </c>
      <c r="Q3" s="10">
        <v>4.9209238141987161E-3</v>
      </c>
      <c r="R3" s="10">
        <v>0.15352022903407417</v>
      </c>
      <c r="S3" s="10">
        <v>-5.6909623446734003E-2</v>
      </c>
      <c r="T3" s="10">
        <v>-4.5120435280469544E-2</v>
      </c>
      <c r="U3" s="10">
        <v>2.8960742426846309E-2</v>
      </c>
      <c r="V3" s="10">
        <v>8.7508408964050488E-2</v>
      </c>
      <c r="W3" s="10">
        <v>-3.5739126594546221E-2</v>
      </c>
      <c r="X3" s="10">
        <v>5.7856246493696771E-2</v>
      </c>
      <c r="Y3" s="10">
        <v>1.8393548571612347E-2</v>
      </c>
      <c r="Z3" s="10">
        <v>-3.5739126594546221E-2</v>
      </c>
    </row>
    <row r="4" spans="2:32">
      <c r="B4" s="10">
        <v>-0.42087738710305117</v>
      </c>
      <c r="C4" s="10">
        <v>8.4765266627709807E-2</v>
      </c>
      <c r="D4" s="10">
        <v>1.7997839139647427E-2</v>
      </c>
      <c r="E4" s="10">
        <v>-3.7518468236392112E-3</v>
      </c>
      <c r="F4" s="10">
        <v>7.3436147120266582E-3</v>
      </c>
      <c r="G4" s="10">
        <v>2.6665095737246149E-2</v>
      </c>
      <c r="H4" s="10">
        <v>4.742957898205423E-2</v>
      </c>
      <c r="I4" s="10">
        <v>-2.4539889615667028E-3</v>
      </c>
      <c r="J4" s="10">
        <v>1.7184150793021463E-2</v>
      </c>
      <c r="K4" s="10">
        <v>-7.1371495962583839E-2</v>
      </c>
      <c r="L4" s="10">
        <v>-0.11518860459408888</v>
      </c>
      <c r="M4" s="10">
        <v>5.4340838798543262E-2</v>
      </c>
      <c r="N4" s="10">
        <v>2.7339372645155555E-2</v>
      </c>
      <c r="O4" s="10">
        <v>-8.8033349485322793E-2</v>
      </c>
      <c r="P4" s="10">
        <v>0.20085773371201837</v>
      </c>
      <c r="Q4" s="10">
        <v>3.2342789669353257E-2</v>
      </c>
      <c r="R4" s="10">
        <v>4.5692201018082794E-2</v>
      </c>
      <c r="S4" s="10">
        <v>4.4226331432829592E-2</v>
      </c>
      <c r="T4" s="10">
        <v>-0.1321381377903609</v>
      </c>
      <c r="U4" s="10">
        <v>2.6665095737246149E-2</v>
      </c>
      <c r="V4" s="10">
        <v>-9.925885225974114E-2</v>
      </c>
      <c r="W4" s="10">
        <v>-9.7333312824603696E-2</v>
      </c>
      <c r="X4" s="10">
        <v>0.14424219800619562</v>
      </c>
      <c r="Y4" s="10">
        <v>-6.9831645423969677E-2</v>
      </c>
      <c r="Z4" s="10">
        <v>-8.8053571688821358E-2</v>
      </c>
    </row>
    <row r="5" spans="2:32">
      <c r="B5" s="10">
        <v>1.9957278429307689E-2</v>
      </c>
      <c r="C5" s="10">
        <v>-0.10521276764359717</v>
      </c>
      <c r="D5" s="10">
        <v>-9.237835810474207E-2</v>
      </c>
      <c r="E5" s="10">
        <v>-8.8033349485322793E-2</v>
      </c>
      <c r="F5" s="10">
        <v>6.2312158775891018E-2</v>
      </c>
      <c r="G5" s="10">
        <v>-2.7022828902747924E-2</v>
      </c>
      <c r="H5" s="10">
        <v>0.10383949766547225</v>
      </c>
      <c r="I5" s="10">
        <v>-6.6445099408152741E-2</v>
      </c>
      <c r="J5" s="10">
        <v>-2.69001582228603E-2</v>
      </c>
      <c r="K5" s="10">
        <v>1.1831628908719E-2</v>
      </c>
      <c r="L5" s="10">
        <v>1.2574130167755127E-2</v>
      </c>
      <c r="M5" s="10">
        <v>6.0872293994090783E-2</v>
      </c>
      <c r="N5" s="10">
        <v>5.7247441215925524E-2</v>
      </c>
      <c r="O5" s="10">
        <v>-2.8234133523313991E-2</v>
      </c>
      <c r="P5" s="10">
        <v>-1.3659556616560049E-2</v>
      </c>
      <c r="Q5" s="10">
        <v>-1.9063325509417747E-2</v>
      </c>
      <c r="R5" s="10">
        <v>9.9811495542276127E-2</v>
      </c>
      <c r="S5" s="10">
        <v>5.2446475372542524E-2</v>
      </c>
      <c r="T5" s="10">
        <v>4.0714365410064464E-2</v>
      </c>
      <c r="U5" s="10">
        <v>3.948777150711856E-2</v>
      </c>
      <c r="V5" s="10">
        <v>1.5106935084882296E-2</v>
      </c>
      <c r="W5" s="10">
        <v>1.7997839139647427E-2</v>
      </c>
      <c r="X5" s="10">
        <v>0.12130135410021774</v>
      </c>
      <c r="Y5" s="10">
        <v>3.2097349974877842E-2</v>
      </c>
      <c r="Z5" s="10">
        <v>0.14345028504338075</v>
      </c>
      <c r="AB5" s="59"/>
      <c r="AC5" s="59"/>
      <c r="AD5" s="59"/>
    </row>
    <row r="6" spans="2:32">
      <c r="B6" s="10">
        <v>0.23362761662290238</v>
      </c>
      <c r="C6" s="10">
        <v>1.8393548571612347E-2</v>
      </c>
      <c r="D6" s="10">
        <v>-4.2666446318902831E-2</v>
      </c>
      <c r="E6" s="10">
        <v>8.4765266627709807E-2</v>
      </c>
      <c r="F6" s="10">
        <v>0.11555694380985097</v>
      </c>
      <c r="G6" s="10">
        <v>1.150677924552455E-2</v>
      </c>
      <c r="H6" s="10">
        <v>-0.10877465349108416</v>
      </c>
      <c r="I6" s="10">
        <v>-5.9571506029680553E-2</v>
      </c>
      <c r="J6" s="10">
        <v>0.12884980391994208</v>
      </c>
      <c r="K6" s="10">
        <v>0.34201632920096281</v>
      </c>
      <c r="L6" s="10">
        <v>3.0721370262746246E-2</v>
      </c>
      <c r="M6" s="10">
        <v>0.12915370580362803</v>
      </c>
      <c r="N6" s="10">
        <v>-7.7160781397458272E-3</v>
      </c>
      <c r="O6" s="10">
        <v>6.0872293994090783E-2</v>
      </c>
      <c r="P6" s="10">
        <v>-7.9498292452758509E-2</v>
      </c>
      <c r="Q6" s="10">
        <v>-0.13358552714882888</v>
      </c>
      <c r="R6" s="10">
        <v>-4.9726096475681804E-2</v>
      </c>
      <c r="S6" s="10">
        <v>0.13364941879004061</v>
      </c>
      <c r="T6" s="10">
        <v>-8.8053571688821358E-2</v>
      </c>
      <c r="U6" s="10">
        <v>3.1968326550156641E-2</v>
      </c>
      <c r="V6" s="10">
        <v>0.11392742353954131</v>
      </c>
      <c r="W6" s="10">
        <v>6.0872293994090783E-2</v>
      </c>
      <c r="X6" s="10">
        <v>1.5106935084882296E-2</v>
      </c>
      <c r="Y6" s="10">
        <v>1.6145539575277784E-2</v>
      </c>
      <c r="Z6" s="10">
        <v>9.9133082841283471E-2</v>
      </c>
      <c r="AB6" s="60"/>
      <c r="AC6" s="60"/>
      <c r="AD6" s="60"/>
    </row>
    <row r="7" spans="2:32">
      <c r="B7" s="10">
        <v>4.2471374907291394E-2</v>
      </c>
      <c r="C7" s="10">
        <v>-3.311617330939843E-3</v>
      </c>
      <c r="D7" s="10">
        <v>0.1282028770048122</v>
      </c>
      <c r="E7" s="10">
        <v>3.5735978252541843E-2</v>
      </c>
      <c r="F7" s="10">
        <v>-2.9631797606371E-2</v>
      </c>
      <c r="G7" s="10">
        <v>0.17339495239415828</v>
      </c>
      <c r="H7" s="10">
        <v>5.1258539381378122E-2</v>
      </c>
      <c r="I7" s="10">
        <v>-6.6445099408152741E-2</v>
      </c>
      <c r="J7" s="10">
        <v>5.5722534566054714E-2</v>
      </c>
      <c r="K7" s="10">
        <v>-1.9829170621756208E-3</v>
      </c>
      <c r="L7" s="10">
        <v>3.5315220210025193E-2</v>
      </c>
      <c r="M7" s="10">
        <v>5.3249887641913157E-2</v>
      </c>
      <c r="N7" s="10">
        <v>-0.13358552714882888</v>
      </c>
      <c r="O7" s="10">
        <v>2.4058527950248296E-2</v>
      </c>
      <c r="P7" s="10">
        <v>1.1600465695776324E-2</v>
      </c>
      <c r="Q7" s="10">
        <v>0</v>
      </c>
      <c r="R7" s="10">
        <v>0.21066293569023703</v>
      </c>
      <c r="S7" s="10">
        <v>-1.8904764691906856E-2</v>
      </c>
      <c r="T7" s="10">
        <v>3.8491122910900677E-2</v>
      </c>
      <c r="U7" s="10">
        <v>-2.7022828902747924E-2</v>
      </c>
      <c r="V7" s="10">
        <v>2.1309523938635555E-2</v>
      </c>
      <c r="W7" s="10">
        <v>3.073896407672471E-2</v>
      </c>
      <c r="X7" s="10">
        <v>-6.6505143118000733E-3</v>
      </c>
      <c r="Y7" s="10">
        <v>7.0569744349832958E-2</v>
      </c>
      <c r="Z7" s="10">
        <v>-2.9018693889035819E-2</v>
      </c>
      <c r="AB7" s="56"/>
      <c r="AC7" s="58"/>
      <c r="AD7" s="57"/>
    </row>
    <row r="8" spans="2:32">
      <c r="B8" s="10">
        <v>6.0872293994090783E-2</v>
      </c>
      <c r="C8" s="10">
        <v>-4.2175479951331599E-2</v>
      </c>
      <c r="D8" s="10">
        <v>-3.5992840296467619E-3</v>
      </c>
      <c r="E8" s="10">
        <v>1.1815633940426213E-2</v>
      </c>
      <c r="F8" s="10">
        <v>-0.42087738710305117</v>
      </c>
      <c r="G8" s="10">
        <v>5.4340838798543262E-2</v>
      </c>
      <c r="H8" s="10">
        <v>8.203636488122934E-2</v>
      </c>
      <c r="I8" s="10">
        <v>-3.7518468236392112E-3</v>
      </c>
      <c r="J8" s="10">
        <v>5.042359183192166E-2</v>
      </c>
      <c r="K8" s="10">
        <v>-0.10584302471423203</v>
      </c>
      <c r="L8" s="10">
        <v>0.12130135410021774</v>
      </c>
      <c r="M8" s="10">
        <v>-9.9630202825563337E-3</v>
      </c>
      <c r="N8" s="10">
        <v>0.15029829356816102</v>
      </c>
      <c r="O8" s="10">
        <v>1.2574130167755127E-2</v>
      </c>
      <c r="P8" s="10">
        <v>5.8819892938216947E-2</v>
      </c>
      <c r="Q8" s="10">
        <v>5.4364530622844763E-2</v>
      </c>
      <c r="R8" s="10">
        <v>5.4262858559366786E-2</v>
      </c>
      <c r="S8" s="10">
        <v>-6.7198249378085009E-2</v>
      </c>
      <c r="T8" s="10">
        <v>1.2646187182721064E-2</v>
      </c>
      <c r="U8" s="10">
        <v>4.1564390086208953E-3</v>
      </c>
      <c r="V8" s="10">
        <v>-0.12825433552367885</v>
      </c>
      <c r="W8" s="10">
        <v>-8.1539460964575955E-2</v>
      </c>
      <c r="X8" s="10">
        <v>-3.8786435690833412E-2</v>
      </c>
      <c r="Y8" s="10">
        <v>3.9945145178734737E-2</v>
      </c>
      <c r="Z8" s="10">
        <v>9.4971651750894127E-4</v>
      </c>
      <c r="AB8" s="56"/>
      <c r="AC8" s="57"/>
      <c r="AD8" s="57"/>
    </row>
    <row r="9" spans="2:32">
      <c r="B9" s="10">
        <v>4.171276284118397E-2</v>
      </c>
      <c r="C9" s="10">
        <v>-6.0758056219822637E-2</v>
      </c>
      <c r="D9" s="10">
        <v>6.7617175803688589E-2</v>
      </c>
      <c r="E9" s="10">
        <v>-9.0548108921979606E-2</v>
      </c>
      <c r="F9" s="10">
        <v>2.1309523938635555E-2</v>
      </c>
      <c r="G9" s="10">
        <v>-1.6586686918277711E-2</v>
      </c>
      <c r="H9" s="10">
        <v>5.570065099602501E-2</v>
      </c>
      <c r="I9" s="10">
        <v>-3.8786435690833412E-2</v>
      </c>
      <c r="J9" s="10">
        <v>2.4353170635026976E-2</v>
      </c>
      <c r="K9" s="10">
        <v>-0.1087497652257146</v>
      </c>
      <c r="L9" s="10">
        <v>5.6151237624882638E-2</v>
      </c>
      <c r="M9" s="10">
        <v>4.1000767649504805E-2</v>
      </c>
      <c r="N9" s="10">
        <v>0.17339495239415828</v>
      </c>
      <c r="O9" s="10">
        <v>9.3654327089050762E-2</v>
      </c>
      <c r="P9" s="10">
        <v>-3.5739126594546221E-2</v>
      </c>
      <c r="Q9" s="10">
        <v>2.088734374921249E-2</v>
      </c>
      <c r="R9" s="10">
        <v>-1.3659556616560049E-2</v>
      </c>
      <c r="S9" s="10">
        <v>1.3277795266039097E-2</v>
      </c>
      <c r="T9" s="10">
        <v>0.11341116293499343</v>
      </c>
      <c r="U9" s="10">
        <v>6.2312158775891018E-2</v>
      </c>
      <c r="V9" s="10">
        <v>0.1773118668573222</v>
      </c>
      <c r="W9" s="10">
        <v>5.9271569350943867E-2</v>
      </c>
      <c r="X9" s="10">
        <v>-3.7875765106369481E-2</v>
      </c>
      <c r="Y9" s="10">
        <v>-4.0567330267088107E-2</v>
      </c>
      <c r="Z9" s="10">
        <v>1.1815633940426213E-2</v>
      </c>
      <c r="AB9" s="56"/>
      <c r="AC9" s="58"/>
      <c r="AD9" s="58"/>
    </row>
    <row r="10" spans="2:32">
      <c r="B10" s="10">
        <v>0.21418746707222036</v>
      </c>
      <c r="C10" s="10">
        <v>-6.7198249378085009E-2</v>
      </c>
      <c r="D10" s="10">
        <v>-9.9630202825563337E-3</v>
      </c>
      <c r="E10" s="10">
        <v>0.14595175466252519</v>
      </c>
      <c r="F10" s="10">
        <v>-3.7518468236392112E-3</v>
      </c>
      <c r="G10" s="10">
        <v>0.12765103361581145</v>
      </c>
      <c r="H10" s="10">
        <v>1.4746095685192809E-2</v>
      </c>
      <c r="I10" s="10">
        <v>5.570065099602501E-2</v>
      </c>
      <c r="J10" s="10">
        <v>-6.1469594089594015E-2</v>
      </c>
      <c r="K10" s="10">
        <v>6.7617175803688589E-2</v>
      </c>
      <c r="L10" s="10">
        <v>0.21066293569023703</v>
      </c>
      <c r="M10" s="10">
        <v>-5.7158413839948755E-2</v>
      </c>
      <c r="N10" s="10">
        <v>1.4482790791477403E-2</v>
      </c>
      <c r="O10" s="10">
        <v>-3.5739126594546221E-2</v>
      </c>
      <c r="P10" s="10">
        <v>0.28153147886639557</v>
      </c>
      <c r="Q10" s="10">
        <v>-6.1469594089594015E-2</v>
      </c>
      <c r="R10" s="10">
        <v>-4.5803657568512089E-2</v>
      </c>
      <c r="S10" s="10">
        <v>1.3667638728663835E-2</v>
      </c>
      <c r="T10" s="10">
        <v>-4.1301464779607652E-2</v>
      </c>
      <c r="U10" s="10">
        <v>9.3616568034870354E-2</v>
      </c>
      <c r="V10" s="10">
        <v>2.8960742426846309E-2</v>
      </c>
      <c r="W10" s="10">
        <v>-2.8858357378164463E-2</v>
      </c>
      <c r="X10" s="10">
        <v>-6.0758056219822637E-2</v>
      </c>
      <c r="Y10" s="10">
        <v>-1.6586686918277711E-2</v>
      </c>
      <c r="Z10" s="10">
        <v>-3.311617330939843E-3</v>
      </c>
      <c r="AB10" s="56"/>
      <c r="AC10" s="58"/>
      <c r="AD10" s="58"/>
    </row>
    <row r="11" spans="2:32">
      <c r="B11" s="10">
        <v>4.1000767649504805E-2</v>
      </c>
      <c r="C11" s="10">
        <v>3.5735978252541843E-2</v>
      </c>
      <c r="D11" s="10">
        <v>7.6455969857486469E-2</v>
      </c>
      <c r="E11" s="10">
        <v>3.1364784808610387E-2</v>
      </c>
      <c r="F11" s="10">
        <v>2.0659475767486914E-2</v>
      </c>
      <c r="G11" s="10">
        <v>-3.9339414560032225E-2</v>
      </c>
      <c r="H11" s="10">
        <v>2.2293038211463449E-2</v>
      </c>
      <c r="I11" s="10">
        <v>-2.7022828902747924E-2</v>
      </c>
      <c r="J11" s="10">
        <v>8.9014586683676122E-2</v>
      </c>
      <c r="K11" s="10">
        <v>6.7286364698887033E-2</v>
      </c>
      <c r="L11" s="10">
        <v>-3.5992840296467619E-3</v>
      </c>
      <c r="M11" s="10">
        <v>-0.13358552714882888</v>
      </c>
      <c r="N11" s="10">
        <v>1.6095354885942041E-2</v>
      </c>
      <c r="O11" s="10">
        <v>-6.1569312500515547E-2</v>
      </c>
      <c r="P11" s="10">
        <v>0.1793244079981107</v>
      </c>
      <c r="Q11" s="10">
        <v>1.3070134487048381E-2</v>
      </c>
      <c r="R11" s="10">
        <v>-0.27972543011368589</v>
      </c>
      <c r="S11" s="10">
        <v>0.10499804641989544</v>
      </c>
      <c r="T11" s="10">
        <v>0.12099508151176359</v>
      </c>
      <c r="U11" s="10">
        <v>-1.3137173787124463E-2</v>
      </c>
      <c r="V11" s="10">
        <v>6.2312158775891018E-2</v>
      </c>
      <c r="W11" s="10">
        <v>-3.7281804578262009E-2</v>
      </c>
      <c r="X11" s="10">
        <v>2.184384808845681E-2</v>
      </c>
      <c r="Y11" s="10">
        <v>1.6886588364729442E-2</v>
      </c>
      <c r="Z11" s="10">
        <v>-4.9726096475681804E-2</v>
      </c>
      <c r="AB11" s="56"/>
      <c r="AC11" s="58"/>
      <c r="AD11" s="58"/>
    </row>
    <row r="12" spans="2:32">
      <c r="B12" s="10">
        <v>0.11555694380985097</v>
      </c>
      <c r="C12" s="10">
        <v>7.4219138848294661E-2</v>
      </c>
      <c r="D12" s="10">
        <v>0</v>
      </c>
      <c r="E12" s="10">
        <v>-0.12210269680089984</v>
      </c>
      <c r="F12" s="10">
        <v>9.3015923747355941E-2</v>
      </c>
      <c r="G12" s="10">
        <v>4.7012181997054481E-2</v>
      </c>
      <c r="H12" s="10">
        <v>-7.5900451218129467E-2</v>
      </c>
      <c r="I12" s="10">
        <v>-4.0227603675144254E-2</v>
      </c>
      <c r="J12" s="10">
        <v>2.9589094256571559E-2</v>
      </c>
      <c r="K12" s="10">
        <v>-3.8786435690833412E-2</v>
      </c>
      <c r="L12" s="10">
        <v>4.6846973296788628E-2</v>
      </c>
      <c r="M12" s="10">
        <v>-0.16849907474752632</v>
      </c>
      <c r="N12" s="10">
        <v>0.12099508151176359</v>
      </c>
      <c r="O12" s="10">
        <v>6.222553696681609E-2</v>
      </c>
      <c r="P12" s="10">
        <v>4.2491998880719459E-2</v>
      </c>
      <c r="Q12" s="10">
        <v>-6.1923772158856805E-2</v>
      </c>
      <c r="R12" s="10">
        <v>1.8393548571612347E-2</v>
      </c>
      <c r="S12" s="10">
        <v>1.1831628908719E-2</v>
      </c>
      <c r="T12" s="10">
        <v>7.5245960258268157E-2</v>
      </c>
      <c r="U12" s="10">
        <v>-1.0706740394424456E-2</v>
      </c>
      <c r="V12" s="10">
        <v>1.4746095685192809E-2</v>
      </c>
      <c r="W12" s="10">
        <v>2.0577981879412299E-2</v>
      </c>
      <c r="X12" s="10">
        <v>-0.10945271146231014</v>
      </c>
      <c r="Y12" s="10">
        <v>-6.9526062648610221E-2</v>
      </c>
      <c r="Z12" s="10">
        <v>8.002255471256188E-2</v>
      </c>
      <c r="AB12" s="56"/>
      <c r="AC12" s="58"/>
      <c r="AD12" s="58"/>
    </row>
    <row r="13" spans="2:32">
      <c r="B13" s="10">
        <v>6.8420525094058146E-2</v>
      </c>
      <c r="C13" s="10">
        <v>-7.5652889158391176E-2</v>
      </c>
      <c r="D13" s="10">
        <v>7.9487438552062875E-2</v>
      </c>
      <c r="E13" s="10">
        <v>2.8293508642611997E-2</v>
      </c>
      <c r="F13" s="10">
        <v>-0.14860131782274683</v>
      </c>
      <c r="G13" s="10">
        <v>1.2344214528880088E-2</v>
      </c>
      <c r="H13" s="10">
        <v>-5.6860940238536897E-2</v>
      </c>
      <c r="I13" s="10">
        <v>4.1000767649504805E-2</v>
      </c>
      <c r="J13" s="10">
        <v>5.2006473368345428E-2</v>
      </c>
      <c r="K13" s="10">
        <v>-3.7330872008015124E-2</v>
      </c>
      <c r="L13" s="10">
        <v>4.7136855378929671E-2</v>
      </c>
      <c r="M13" s="10">
        <v>5.1409328001726165E-2</v>
      </c>
      <c r="N13" s="10">
        <v>-1.0573158341676336E-2</v>
      </c>
      <c r="O13" s="10">
        <v>-4.1301464779607652E-2</v>
      </c>
      <c r="P13" s="10">
        <v>-0.10945271146231014</v>
      </c>
      <c r="Q13" s="10">
        <v>3.0721370262746246E-2</v>
      </c>
      <c r="R13" s="10">
        <v>6.4164411149689585E-2</v>
      </c>
      <c r="S13" s="10">
        <v>0.10499804641989544</v>
      </c>
      <c r="T13" s="10">
        <v>-8.1738102258781226E-2</v>
      </c>
      <c r="U13" s="10">
        <v>4.2491998880719459E-2</v>
      </c>
      <c r="V13" s="10">
        <v>3.0622076747937096E-2</v>
      </c>
      <c r="W13" s="10">
        <v>0.11216208918168385</v>
      </c>
      <c r="X13" s="10">
        <v>8.203636488122934E-2</v>
      </c>
      <c r="Y13" s="10">
        <v>2.0577981879412299E-2</v>
      </c>
      <c r="Z13" s="10">
        <v>3.8264422051564689E-2</v>
      </c>
      <c r="AB13" s="56"/>
      <c r="AC13" s="58"/>
      <c r="AD13" s="58"/>
    </row>
    <row r="14" spans="2:32">
      <c r="B14" s="10">
        <v>-7.0373267205762037E-3</v>
      </c>
      <c r="C14" s="10">
        <v>0.1773118668573222</v>
      </c>
      <c r="D14" s="10">
        <v>-3.8085998463561255E-2</v>
      </c>
      <c r="E14" s="10">
        <v>-8.6892679290663993E-2</v>
      </c>
      <c r="F14" s="10">
        <v>-6.2204270614181816E-2</v>
      </c>
      <c r="G14" s="10">
        <v>0.1773118668573222</v>
      </c>
      <c r="H14" s="10">
        <v>5.3747637639368295E-2</v>
      </c>
      <c r="I14" s="10">
        <v>-5.6909623446734003E-2</v>
      </c>
      <c r="J14" s="10">
        <v>2.5091538043286038E-2</v>
      </c>
      <c r="K14" s="10">
        <v>-7.5900451218129467E-2</v>
      </c>
      <c r="L14" s="10">
        <v>5.2720872389484801E-2</v>
      </c>
      <c r="M14" s="10">
        <v>5.1409328001726165E-2</v>
      </c>
      <c r="N14" s="10">
        <v>2.8960742426846309E-2</v>
      </c>
      <c r="O14" s="10">
        <v>0.1146349600341882</v>
      </c>
      <c r="P14" s="10">
        <v>-6.2155193566649919E-2</v>
      </c>
      <c r="Q14" s="10">
        <v>-6.1469594089594015E-2</v>
      </c>
      <c r="R14" s="10">
        <v>5.3747637639368295E-2</v>
      </c>
      <c r="S14" s="10">
        <v>0.12879884955836887</v>
      </c>
      <c r="T14" s="10">
        <v>-3.8085998463561255E-2</v>
      </c>
      <c r="U14" s="10">
        <v>2.8545507023900674E-2</v>
      </c>
      <c r="V14" s="10">
        <v>-5.6909623446734003E-2</v>
      </c>
      <c r="W14" s="10">
        <v>-7.6031891538497461E-3</v>
      </c>
      <c r="X14" s="10">
        <v>-0.42087738710305117</v>
      </c>
      <c r="Y14" s="10">
        <v>-0.18268459909236931</v>
      </c>
      <c r="Z14" s="10">
        <v>7.779325704274398E-2</v>
      </c>
      <c r="AB14" s="56"/>
      <c r="AC14" s="58"/>
      <c r="AD14" s="58"/>
      <c r="AF14" s="59"/>
    </row>
    <row r="15" spans="2:32">
      <c r="B15" s="10">
        <v>0.12879884955836887</v>
      </c>
      <c r="C15" s="10">
        <v>0.10486380295769608</v>
      </c>
      <c r="D15" s="10">
        <v>1.7997839139647427E-2</v>
      </c>
      <c r="E15" s="10">
        <v>-7.8674263208244249E-2</v>
      </c>
      <c r="F15" s="10">
        <v>0.10280949386622094</v>
      </c>
      <c r="G15" s="10">
        <v>0.12884980391994208</v>
      </c>
      <c r="H15" s="10">
        <v>1.5106935084882296E-2</v>
      </c>
      <c r="I15" s="10">
        <v>3.0527643146155779E-2</v>
      </c>
      <c r="J15" s="10">
        <v>3.7487163863520308E-2</v>
      </c>
      <c r="K15" s="10">
        <v>7.1548472144582383E-3</v>
      </c>
      <c r="L15" s="10">
        <v>1.4482790791477403E-2</v>
      </c>
      <c r="M15" s="10">
        <v>-7.0523562127164402E-2</v>
      </c>
      <c r="N15" s="10">
        <v>6.5940281354641334E-2</v>
      </c>
      <c r="O15" s="10">
        <v>-2.2231371303814279E-2</v>
      </c>
      <c r="P15" s="10">
        <v>-1.0706740394424456E-2</v>
      </c>
      <c r="Q15" s="10">
        <v>0.13451190879988525</v>
      </c>
      <c r="R15" s="10">
        <v>5.8819892938216947E-2</v>
      </c>
      <c r="S15" s="10">
        <v>4.8528965264982328E-2</v>
      </c>
      <c r="T15" s="10">
        <v>5.1409328001726165E-2</v>
      </c>
      <c r="U15" s="10">
        <v>2.8293508642611997E-2</v>
      </c>
      <c r="V15" s="10">
        <v>0.14824659673095336</v>
      </c>
      <c r="W15" s="10">
        <v>0.11130703737914878</v>
      </c>
      <c r="X15" s="10">
        <v>-7.8334486258916036E-2</v>
      </c>
      <c r="Y15" s="10">
        <v>4.1000767649504805E-2</v>
      </c>
      <c r="Z15" s="10">
        <v>3.8820793131954363E-2</v>
      </c>
      <c r="AB15" s="56"/>
      <c r="AC15" s="58"/>
      <c r="AD15" s="58"/>
    </row>
    <row r="16" spans="2:32">
      <c r="B16" s="10">
        <v>3.8517169020840625E-2</v>
      </c>
      <c r="C16" s="10">
        <v>7.6455969857486469E-2</v>
      </c>
      <c r="D16" s="10">
        <v>-7.6242198441862058E-2</v>
      </c>
      <c r="E16" s="10">
        <v>2.4353170635026976E-2</v>
      </c>
      <c r="F16" s="10">
        <v>7.3698164074767467E-2</v>
      </c>
      <c r="G16" s="10">
        <v>3.5315220210025193E-2</v>
      </c>
      <c r="H16" s="10">
        <v>1.7997839139647427E-2</v>
      </c>
      <c r="I16" s="10">
        <v>-6.2204270614181816E-2</v>
      </c>
      <c r="J16" s="10">
        <v>-2.7022828902747924E-2</v>
      </c>
      <c r="K16" s="10">
        <v>7.2341431665165074E-2</v>
      </c>
      <c r="L16" s="10">
        <v>1.142869582362285E-2</v>
      </c>
      <c r="M16" s="10">
        <v>5.8819892938216947E-2</v>
      </c>
      <c r="N16" s="10">
        <v>-6.4299732712164687E-2</v>
      </c>
      <c r="O16" s="10">
        <v>6.4746065371180911E-2</v>
      </c>
      <c r="P16" s="10">
        <v>3.2941054823970528E-2</v>
      </c>
      <c r="Q16" s="10">
        <v>-1.3137173787124463E-2</v>
      </c>
      <c r="R16" s="10">
        <v>2.9589094256571559E-2</v>
      </c>
      <c r="S16" s="10">
        <v>-8.1539460964575955E-2</v>
      </c>
      <c r="T16" s="10">
        <v>-7.1109419935706741E-2</v>
      </c>
      <c r="U16" s="10">
        <v>-0.11930017269657327</v>
      </c>
      <c r="V16" s="10">
        <v>-0.13621495197884495</v>
      </c>
      <c r="W16" s="10">
        <v>6.6829919648869029E-2</v>
      </c>
      <c r="X16" s="10">
        <v>-9.9630202825563337E-3</v>
      </c>
      <c r="Y16" s="10">
        <v>-0.18268459909236931</v>
      </c>
      <c r="Z16" s="10">
        <v>-6.6445099408152741E-2</v>
      </c>
      <c r="AB16" s="56"/>
      <c r="AC16" s="58"/>
      <c r="AD16" s="58"/>
    </row>
    <row r="17" spans="2:30">
      <c r="B17" s="10">
        <v>1.8090197464760006E-3</v>
      </c>
      <c r="C17" s="10">
        <v>-1.3137173787124463E-2</v>
      </c>
      <c r="D17" s="10">
        <v>-0.10877465349108416</v>
      </c>
      <c r="E17" s="10">
        <v>2.7768774540047638E-2</v>
      </c>
      <c r="F17" s="10">
        <v>-2.6171892178221787E-2</v>
      </c>
      <c r="G17" s="10">
        <v>-2.9631797606371E-2</v>
      </c>
      <c r="H17" s="10">
        <v>0.3163200506393099</v>
      </c>
      <c r="I17" s="10">
        <v>-3.6774667173293293E-2</v>
      </c>
      <c r="J17" s="10">
        <v>1.2739025777429712E-2</v>
      </c>
      <c r="K17" s="10">
        <v>6.7286364698887033E-2</v>
      </c>
      <c r="L17" s="10">
        <v>-5.7158413839948755E-2</v>
      </c>
      <c r="M17" s="10">
        <v>-2.6171892178221787E-2</v>
      </c>
      <c r="N17" s="10">
        <v>-5.121147285844227E-2</v>
      </c>
      <c r="O17" s="10">
        <v>8.5086973088489198E-2</v>
      </c>
      <c r="P17" s="10">
        <v>1.2344214528880088E-2</v>
      </c>
      <c r="Q17" s="10">
        <v>-4.0333435350859044E-2</v>
      </c>
      <c r="R17" s="10">
        <v>4.1997456617543977E-2</v>
      </c>
      <c r="S17" s="10">
        <v>2.184384808845681E-2</v>
      </c>
      <c r="T17" s="10">
        <v>-9.5252064484141502E-2</v>
      </c>
      <c r="U17" s="10">
        <v>-7.5900451218129467E-2</v>
      </c>
      <c r="V17" s="10">
        <v>-0.14860131782274683</v>
      </c>
      <c r="W17" s="10">
        <v>2.2642476749759752E-2</v>
      </c>
      <c r="X17" s="10">
        <v>1.2669852741051904E-2</v>
      </c>
      <c r="Y17" s="10">
        <v>9.3654327089050762E-2</v>
      </c>
      <c r="Z17" s="10">
        <v>5.7247441215925524E-2</v>
      </c>
      <c r="AB17" s="59"/>
      <c r="AC17" s="59"/>
      <c r="AD17" s="59"/>
    </row>
    <row r="18" spans="2:30">
      <c r="B18" s="10">
        <v>2.0577981879412299E-2</v>
      </c>
      <c r="C18" s="10">
        <v>0.11034204612658084</v>
      </c>
      <c r="D18" s="10">
        <v>3.6330666547770604E-2</v>
      </c>
      <c r="E18" s="10">
        <v>-0.16849907474752632</v>
      </c>
      <c r="F18" s="10">
        <v>-3.5138490735121396E-2</v>
      </c>
      <c r="G18" s="10">
        <v>3.1968326550156641E-2</v>
      </c>
      <c r="H18" s="10">
        <v>6.2567501774789661E-2</v>
      </c>
      <c r="I18" s="10">
        <v>-2.1843848088456706E-2</v>
      </c>
      <c r="J18" s="10">
        <v>-0.16849907474752632</v>
      </c>
      <c r="K18" s="10">
        <v>-9.7333312824603696E-2</v>
      </c>
      <c r="L18" s="10">
        <v>0.14595175466252519</v>
      </c>
      <c r="M18" s="10">
        <v>-3.9987615933189155E-2</v>
      </c>
      <c r="N18" s="10">
        <v>8.1569651128525225E-2</v>
      </c>
      <c r="O18" s="10">
        <v>0.11964387898596857</v>
      </c>
      <c r="P18" s="10">
        <v>-6.6445099408152741E-2</v>
      </c>
      <c r="Q18" s="10">
        <v>8.510334359260123E-2</v>
      </c>
      <c r="R18" s="10">
        <v>0.11130703737914878</v>
      </c>
      <c r="S18" s="10">
        <v>7.1804341513691097E-2</v>
      </c>
      <c r="T18" s="10">
        <v>0.34201632920096281</v>
      </c>
      <c r="U18" s="10">
        <v>0.14176000274275147</v>
      </c>
      <c r="V18" s="10">
        <v>4.4226331432829592E-2</v>
      </c>
      <c r="W18" s="10">
        <v>0.10226799200547911</v>
      </c>
      <c r="X18" s="10">
        <v>-1.8904764691906856E-2</v>
      </c>
      <c r="Y18" s="10">
        <v>4.6925777458272901E-2</v>
      </c>
      <c r="Z18" s="10">
        <v>4.0714365410064464E-2</v>
      </c>
      <c r="AB18" s="59"/>
      <c r="AC18" s="59"/>
      <c r="AD18" s="59"/>
    </row>
    <row r="19" spans="2:30">
      <c r="B19" s="10">
        <v>-2.8234133523313991E-2</v>
      </c>
      <c r="C19" s="10">
        <v>-0.27972543011368589</v>
      </c>
      <c r="D19" s="10">
        <v>0.22273613635644565</v>
      </c>
      <c r="E19" s="10">
        <v>-0.15331636130110637</v>
      </c>
      <c r="F19" s="10">
        <v>5.3249887641913157E-2</v>
      </c>
      <c r="G19" s="10">
        <v>7.7697372643606936E-3</v>
      </c>
      <c r="H19" s="10">
        <v>-3.8085998463561255E-2</v>
      </c>
      <c r="I19" s="10">
        <v>3.530321238387877E-2</v>
      </c>
      <c r="J19" s="10">
        <v>-0.42087738710305117</v>
      </c>
      <c r="K19" s="10">
        <v>-0.42087738710305117</v>
      </c>
      <c r="L19" s="10">
        <v>-5.9571506029680553E-2</v>
      </c>
      <c r="M19" s="10">
        <v>5.042359183192166E-2</v>
      </c>
      <c r="N19" s="10">
        <v>-4.2666446318902831E-2</v>
      </c>
      <c r="O19" s="10">
        <v>4.0305044670635053E-2</v>
      </c>
      <c r="P19" s="10">
        <v>7.5245960258268157E-2</v>
      </c>
      <c r="Q19" s="10">
        <v>2.129072280888173E-2</v>
      </c>
      <c r="R19" s="10">
        <v>0.34201632920096281</v>
      </c>
      <c r="S19" s="10">
        <v>-1.0573158341676336E-2</v>
      </c>
      <c r="T19" s="10">
        <v>-3.110798177661701E-3</v>
      </c>
      <c r="U19" s="10">
        <v>-2.9203177186047646E-2</v>
      </c>
      <c r="V19" s="10">
        <v>6.9611894619244895E-3</v>
      </c>
      <c r="W19" s="10">
        <v>2.2642476749759752E-2</v>
      </c>
      <c r="X19" s="10">
        <v>8.4765266627709807E-2</v>
      </c>
      <c r="Y19" s="10">
        <v>-4.5803657568512089E-2</v>
      </c>
      <c r="Z19" s="10">
        <v>6.0872293994090783E-2</v>
      </c>
    </row>
    <row r="20" spans="2:30">
      <c r="B20" s="10">
        <v>-0.13107945201638707</v>
      </c>
      <c r="C20" s="10">
        <v>-7.6242198441862058E-2</v>
      </c>
      <c r="D20" s="10">
        <v>0.10499804641989544</v>
      </c>
      <c r="E20" s="10">
        <v>1.150677924552455E-2</v>
      </c>
      <c r="F20" s="10">
        <v>-0.11518860459408888</v>
      </c>
      <c r="G20" s="10">
        <v>2.4058527950248296E-2</v>
      </c>
      <c r="H20" s="10">
        <v>2.723394288560714E-2</v>
      </c>
      <c r="I20" s="10">
        <v>0.12884980391994208</v>
      </c>
      <c r="J20" s="10">
        <v>3.2773681554609704E-2</v>
      </c>
      <c r="K20" s="10">
        <v>-7.0373267205762037E-3</v>
      </c>
      <c r="L20" s="10">
        <v>0.12787245614767284</v>
      </c>
      <c r="M20" s="10">
        <v>-3.4362123562266561E-2</v>
      </c>
      <c r="N20" s="10">
        <v>5.8819892938216947E-2</v>
      </c>
      <c r="O20" s="10">
        <v>4.1564390086208953E-3</v>
      </c>
      <c r="P20" s="10">
        <v>1.9570096194097296E-2</v>
      </c>
      <c r="Q20" s="10">
        <v>6.1896437150729511E-2</v>
      </c>
      <c r="R20" s="10">
        <v>-7.8458224347911415E-2</v>
      </c>
      <c r="S20" s="10">
        <v>-2.9631797606371E-2</v>
      </c>
      <c r="T20" s="10">
        <v>-0.11571037728017783</v>
      </c>
      <c r="U20" s="10">
        <v>4.1000767649504805E-2</v>
      </c>
      <c r="V20" s="10">
        <v>1.8090197464760006E-3</v>
      </c>
      <c r="W20" s="10">
        <v>-4.0143237116848071E-2</v>
      </c>
      <c r="X20" s="10">
        <v>0.12884980391994208</v>
      </c>
      <c r="Y20" s="10">
        <v>0.13364941879004061</v>
      </c>
      <c r="Z20" s="10">
        <v>5.6581944931910948E-3</v>
      </c>
    </row>
    <row r="21" spans="2:30">
      <c r="B21" s="10">
        <v>0.10969261744856863</v>
      </c>
      <c r="C21" s="10">
        <v>5.7856246493696771E-2</v>
      </c>
      <c r="D21" s="10">
        <v>1.150677924552455E-2</v>
      </c>
      <c r="E21" s="10">
        <v>0.12787245614767284</v>
      </c>
      <c r="F21" s="10">
        <v>9.3015923747355941E-2</v>
      </c>
      <c r="G21" s="10">
        <v>4.6846973296788628E-2</v>
      </c>
      <c r="H21" s="10">
        <v>-8.1539460964575955E-2</v>
      </c>
      <c r="I21" s="10">
        <v>-8.8033349485322793E-2</v>
      </c>
      <c r="J21" s="10">
        <v>4.1564390086208953E-3</v>
      </c>
      <c r="K21" s="10">
        <v>8.1944933851087629E-2</v>
      </c>
      <c r="L21" s="10">
        <v>-4.2175479951331599E-2</v>
      </c>
      <c r="M21" s="10">
        <v>-2.4591403137322321E-2</v>
      </c>
      <c r="N21" s="10">
        <v>-1.6604155052035149E-2</v>
      </c>
      <c r="O21" s="10">
        <v>-4.3552761784169988E-2</v>
      </c>
      <c r="P21" s="10">
        <v>-3.9987615933189155E-2</v>
      </c>
      <c r="Q21" s="10">
        <v>1.8973694325839858E-2</v>
      </c>
      <c r="R21" s="10">
        <v>-0.17403075445928834</v>
      </c>
      <c r="S21" s="10">
        <v>0.10280949386622094</v>
      </c>
      <c r="T21" s="10">
        <v>0.23143925301234769</v>
      </c>
      <c r="U21" s="10">
        <v>-3.1348614412862921E-2</v>
      </c>
      <c r="V21" s="10">
        <v>4.7832539006472483E-2</v>
      </c>
      <c r="W21" s="10">
        <v>-6.2155193566649919E-2</v>
      </c>
      <c r="X21" s="10">
        <v>0.16236639232541189</v>
      </c>
      <c r="Y21" s="10">
        <v>-3.6774667173293293E-2</v>
      </c>
      <c r="Z21" s="10">
        <v>1.7184150793021463E-2</v>
      </c>
    </row>
    <row r="22" spans="2:30">
      <c r="B22" s="10">
        <v>0.28153147886639557</v>
      </c>
      <c r="C22" s="10">
        <v>2.5091538043286038E-2</v>
      </c>
      <c r="D22" s="10">
        <v>-0.11875062160511932</v>
      </c>
      <c r="E22" s="10">
        <v>-6.9831645423969677E-2</v>
      </c>
      <c r="F22" s="10">
        <v>1.8151616983740116E-2</v>
      </c>
      <c r="G22" s="10">
        <v>3.0527643146155779E-2</v>
      </c>
      <c r="H22" s="10">
        <v>2.6665095737246149E-2</v>
      </c>
      <c r="I22" s="10">
        <v>-7.1371495962583839E-2</v>
      </c>
      <c r="J22" s="10">
        <v>1.5106935084882296E-2</v>
      </c>
      <c r="K22" s="10">
        <v>0.16236639232541189</v>
      </c>
      <c r="L22" s="10">
        <v>-7.1371495962583839E-2</v>
      </c>
      <c r="M22" s="10">
        <v>6.1305893679980225E-2</v>
      </c>
      <c r="N22" s="10">
        <v>0.12915370580362803</v>
      </c>
      <c r="O22" s="10">
        <v>2.8960742426846309E-2</v>
      </c>
      <c r="P22" s="10">
        <v>0.24866123651744529</v>
      </c>
      <c r="Q22" s="10">
        <v>0.23256205218544523</v>
      </c>
      <c r="R22" s="10">
        <v>7.2171019342431655E-2</v>
      </c>
      <c r="S22" s="10">
        <v>2.2642476749759752E-2</v>
      </c>
      <c r="T22" s="10">
        <v>4.0901262087971367E-2</v>
      </c>
      <c r="U22" s="10">
        <v>9.3015923747355941E-2</v>
      </c>
      <c r="V22" s="10">
        <v>9.3654327089050762E-2</v>
      </c>
      <c r="W22" s="10">
        <v>0.10308155716712417</v>
      </c>
      <c r="X22" s="10">
        <v>-0.11444558788029714</v>
      </c>
      <c r="Y22" s="10">
        <v>0.24866123651744529</v>
      </c>
      <c r="Z22" s="10">
        <v>6.8420525094058146E-2</v>
      </c>
    </row>
    <row r="23" spans="2:30">
      <c r="B23" s="10">
        <v>-0.14181697221129536</v>
      </c>
      <c r="C23" s="10">
        <v>3.8820793131954363E-2</v>
      </c>
      <c r="D23" s="10">
        <v>-6.8387251691521253E-2</v>
      </c>
      <c r="E23" s="10">
        <v>-4.9726096475681804E-2</v>
      </c>
      <c r="F23" s="10">
        <v>-0.17403075445928834</v>
      </c>
      <c r="G23" s="10">
        <v>0.13734949755508863</v>
      </c>
      <c r="H23" s="10">
        <v>9.3654327089050762E-2</v>
      </c>
      <c r="I23" s="10">
        <v>-6.4299732712164687E-2</v>
      </c>
      <c r="J23" s="10">
        <v>1.2739025777429712E-2</v>
      </c>
      <c r="K23" s="10">
        <v>-0.12210269680089984</v>
      </c>
      <c r="L23" s="10">
        <v>1.8393548571612347E-2</v>
      </c>
      <c r="M23" s="10">
        <v>0.10383949766547225</v>
      </c>
      <c r="N23" s="10">
        <v>5.2006473368345428E-2</v>
      </c>
      <c r="O23" s="10">
        <v>-7.8674263208244249E-2</v>
      </c>
      <c r="P23" s="10">
        <v>1.7191129297103206E-2</v>
      </c>
      <c r="Q23" s="10">
        <v>9.7562660650415592E-2</v>
      </c>
      <c r="R23" s="10">
        <v>-1.6421853816039268E-2</v>
      </c>
      <c r="S23" s="10">
        <v>1.2646187182721064E-2</v>
      </c>
      <c r="T23" s="10">
        <v>0.11034204612658084</v>
      </c>
      <c r="U23" s="10">
        <v>-9.0548108921979606E-2</v>
      </c>
      <c r="V23" s="10">
        <v>5.7247441215925524E-2</v>
      </c>
      <c r="W23" s="10">
        <v>-0.17403075445928834</v>
      </c>
      <c r="X23" s="10">
        <v>0.15029829356816102</v>
      </c>
      <c r="Y23" s="10">
        <v>3.6330666547770604E-2</v>
      </c>
      <c r="Z23" s="10">
        <v>-0.12825433552367885</v>
      </c>
    </row>
    <row r="24" spans="2:30">
      <c r="B24" s="10">
        <v>2.184384808845681E-2</v>
      </c>
      <c r="C24" s="10">
        <v>4.7012181997054481E-2</v>
      </c>
      <c r="D24" s="10">
        <v>3.1364784808610387E-2</v>
      </c>
      <c r="E24" s="10">
        <v>4.47910331423663E-2</v>
      </c>
      <c r="F24" s="10">
        <v>5.6581944931910948E-3</v>
      </c>
      <c r="G24" s="10">
        <v>0.11216208918168385</v>
      </c>
      <c r="H24" s="10">
        <v>2.6665095737246149E-2</v>
      </c>
      <c r="I24" s="10">
        <v>7.3698164074767467E-2</v>
      </c>
      <c r="J24" s="10">
        <v>-0.18109899154805689</v>
      </c>
      <c r="K24" s="10">
        <v>3.1276503060374598E-2</v>
      </c>
      <c r="L24" s="10">
        <v>-1.5587844639931602E-3</v>
      </c>
      <c r="M24" s="10">
        <v>7.414832076573516E-2</v>
      </c>
      <c r="N24" s="10">
        <v>-0.27972543011368589</v>
      </c>
      <c r="O24" s="10">
        <v>0.14424219800619562</v>
      </c>
      <c r="P24" s="10">
        <v>-1.1666343924787194E-3</v>
      </c>
      <c r="Q24" s="10">
        <v>9.3616568034870354E-2</v>
      </c>
      <c r="R24" s="10">
        <v>4.9209238141987161E-3</v>
      </c>
      <c r="S24" s="10">
        <v>1.2669852741051904E-2</v>
      </c>
      <c r="T24" s="10">
        <v>7.4809256808391331E-2</v>
      </c>
      <c r="U24" s="10">
        <v>2.807535047235046E-2</v>
      </c>
      <c r="V24" s="10">
        <v>0.3163200506393099</v>
      </c>
      <c r="W24" s="10">
        <v>3.2773681554609704E-2</v>
      </c>
      <c r="X24" s="10">
        <v>9.3616568034870354E-2</v>
      </c>
      <c r="Y24" s="10">
        <v>0.2498274391593279</v>
      </c>
      <c r="Z24" s="10">
        <v>4.9209238141987161E-3</v>
      </c>
    </row>
    <row r="25" spans="2:30">
      <c r="B25" s="10">
        <v>4.0901262087971367E-2</v>
      </c>
      <c r="C25" s="10">
        <v>0.34201632920096281</v>
      </c>
      <c r="D25" s="10">
        <v>4.8433754895266481E-2</v>
      </c>
      <c r="E25" s="10">
        <v>0.23256205218544523</v>
      </c>
      <c r="F25" s="10">
        <v>1.1831628908719E-2</v>
      </c>
      <c r="G25" s="10">
        <v>3.8820793131954363E-2</v>
      </c>
      <c r="H25" s="10">
        <v>-4.9469512021646185E-2</v>
      </c>
      <c r="I25" s="10">
        <v>6.4746065371180911E-2</v>
      </c>
      <c r="J25" s="10">
        <v>-3.9339414560032225E-2</v>
      </c>
      <c r="K25" s="10">
        <v>2.4058527950248296E-2</v>
      </c>
      <c r="L25" s="10">
        <v>0.16236639232541189</v>
      </c>
      <c r="M25" s="10">
        <v>-6.2155193566649919E-2</v>
      </c>
      <c r="N25" s="10">
        <v>0.11555694380985097</v>
      </c>
      <c r="O25" s="10">
        <v>-1.9829170621756208E-3</v>
      </c>
      <c r="P25" s="10">
        <v>5.042359183192166E-2</v>
      </c>
      <c r="Q25" s="10">
        <v>-4.1349559818695397E-2</v>
      </c>
      <c r="R25" s="10">
        <v>2.2667362431162179E-2</v>
      </c>
      <c r="S25" s="10">
        <v>3.1276503060374598E-2</v>
      </c>
      <c r="T25" s="10">
        <v>5.4532879020250058E-2</v>
      </c>
      <c r="U25" s="10">
        <v>9.3616568034870354E-2</v>
      </c>
      <c r="V25" s="10">
        <v>1.3277795266039097E-2</v>
      </c>
      <c r="W25" s="10">
        <v>-9.7333312824603696E-2</v>
      </c>
      <c r="X25" s="10">
        <v>-1.4498349549141885E-2</v>
      </c>
      <c r="Y25" s="10">
        <v>0.12765103361581145</v>
      </c>
      <c r="Z25" s="10">
        <v>0.14424219800619562</v>
      </c>
    </row>
    <row r="26" spans="2:30">
      <c r="B26" s="10">
        <v>-2.69001582228603E-2</v>
      </c>
      <c r="C26" s="10">
        <v>-2.8234133523313991E-2</v>
      </c>
      <c r="D26" s="10">
        <v>-0.14326666737042906</v>
      </c>
      <c r="E26" s="10">
        <v>5.9271569350943867E-2</v>
      </c>
      <c r="F26" s="10">
        <v>5.7247441215925524E-2</v>
      </c>
      <c r="G26" s="10">
        <v>7.4809256808391331E-2</v>
      </c>
      <c r="H26" s="10">
        <v>-6.1569312500515547E-2</v>
      </c>
      <c r="I26" s="10">
        <v>-3.5992840296467619E-3</v>
      </c>
      <c r="J26" s="10">
        <v>7.5789744016053512E-2</v>
      </c>
      <c r="K26" s="10">
        <v>0.12790000000000001</v>
      </c>
      <c r="L26" s="10">
        <v>-8.8033349485322793E-2</v>
      </c>
      <c r="M26" s="10">
        <v>4.2754921717695439E-2</v>
      </c>
      <c r="N26" s="10">
        <v>-2.7022828902747924E-2</v>
      </c>
      <c r="O26" s="10">
        <v>9.9811495542276127E-2</v>
      </c>
      <c r="P26" s="10">
        <v>6.5374877396268002E-2</v>
      </c>
      <c r="Q26" s="10">
        <v>4.7136855378929671E-2</v>
      </c>
      <c r="R26" s="10">
        <v>-0.16849907474752632</v>
      </c>
      <c r="S26" s="10">
        <v>5.7819570888826236E-2</v>
      </c>
      <c r="T26" s="10">
        <v>9.7562660650415592E-2</v>
      </c>
      <c r="U26" s="10">
        <v>0.11130703737914878</v>
      </c>
      <c r="V26" s="10">
        <v>4.1997456617543977E-2</v>
      </c>
      <c r="W26" s="10">
        <v>-3.3626035794229671E-3</v>
      </c>
      <c r="X26" s="10">
        <v>4.8528965264982328E-2</v>
      </c>
      <c r="Y26" s="10">
        <v>5.9271569350943867E-2</v>
      </c>
      <c r="Z26" s="10">
        <v>1.2646187182721064E-2</v>
      </c>
    </row>
    <row r="27" spans="2:30">
      <c r="B27" s="10">
        <v>-8.1738102258781226E-2</v>
      </c>
      <c r="C27" s="10">
        <v>-7.9498292452758509E-2</v>
      </c>
      <c r="D27" s="10">
        <v>5.4262858559366786E-2</v>
      </c>
      <c r="E27" s="10">
        <v>2.1309523938635555E-2</v>
      </c>
      <c r="F27" s="10">
        <v>7.5953255515950086E-2</v>
      </c>
      <c r="G27" s="10">
        <v>3.9945145178734737E-2</v>
      </c>
      <c r="H27" s="10">
        <v>3.7487163863520308E-2</v>
      </c>
      <c r="I27" s="10">
        <v>-0.11571037728017783</v>
      </c>
      <c r="J27" s="10">
        <v>4.1997456617543977E-2</v>
      </c>
      <c r="K27" s="10">
        <v>3.2342789669353257E-2</v>
      </c>
      <c r="L27" s="10">
        <v>3.1276503060374598E-2</v>
      </c>
      <c r="M27" s="10">
        <v>-0.10521276764359717</v>
      </c>
      <c r="N27" s="10">
        <v>0.34201632920096281</v>
      </c>
      <c r="O27" s="10">
        <v>-7.8674263208244249E-2</v>
      </c>
      <c r="P27" s="10">
        <v>0.12787245614767284</v>
      </c>
      <c r="Q27" s="10">
        <v>-2.7022828902747924E-2</v>
      </c>
      <c r="R27" s="10">
        <v>2.7339372645155555E-2</v>
      </c>
      <c r="S27" s="10">
        <v>0</v>
      </c>
      <c r="T27" s="10">
        <v>9.3616568034870354E-2</v>
      </c>
      <c r="U27" s="10">
        <v>-8.6892679290663993E-2</v>
      </c>
      <c r="V27" s="10">
        <v>3.8820793131954363E-2</v>
      </c>
      <c r="W27" s="10">
        <v>-0.16849907474752632</v>
      </c>
      <c r="X27" s="10">
        <v>-6.6505143118000733E-3</v>
      </c>
      <c r="Y27" s="10">
        <v>-0.1395466802927432</v>
      </c>
      <c r="Z27" s="10">
        <v>3.948777150711856E-2</v>
      </c>
    </row>
    <row r="28" spans="2:30">
      <c r="B28" s="10">
        <v>-7.5652889158391176E-2</v>
      </c>
      <c r="C28" s="10">
        <v>2.1309523938635555E-2</v>
      </c>
      <c r="D28" s="10">
        <v>-6.9775461901031066E-2</v>
      </c>
      <c r="E28" s="10">
        <v>2.9589094256571559E-2</v>
      </c>
      <c r="F28" s="10">
        <v>1.2574130167755127E-2</v>
      </c>
      <c r="G28" s="10">
        <v>7.5953255515950086E-2</v>
      </c>
      <c r="H28" s="10">
        <v>9.5394429351533458E-2</v>
      </c>
      <c r="I28" s="10">
        <v>7.3738460241156434E-2</v>
      </c>
      <c r="J28" s="10">
        <v>4.2754921717695439E-2</v>
      </c>
      <c r="K28" s="10">
        <v>0</v>
      </c>
      <c r="L28" s="10">
        <v>0.2498274391593279</v>
      </c>
      <c r="M28" s="10">
        <v>1.2646187182721064E-2</v>
      </c>
      <c r="N28" s="10">
        <v>1.6145539575277784E-2</v>
      </c>
      <c r="O28" s="10">
        <v>5.2446475372542524E-2</v>
      </c>
      <c r="P28" s="10">
        <v>7.7458859414112985E-2</v>
      </c>
      <c r="Q28" s="10">
        <v>-0.10521276764359717</v>
      </c>
      <c r="R28" s="10">
        <v>1.697149896431446E-2</v>
      </c>
      <c r="S28" s="10">
        <v>4.8147803006414351E-2</v>
      </c>
      <c r="T28" s="10">
        <v>3.5315220210025193E-2</v>
      </c>
      <c r="U28" s="10">
        <v>-0.17403075445928834</v>
      </c>
      <c r="V28" s="10">
        <v>5.1409328001726165E-2</v>
      </c>
      <c r="W28" s="10">
        <v>-7.0543839620055213E-3</v>
      </c>
      <c r="X28" s="10">
        <v>-4.0567330267088107E-2</v>
      </c>
      <c r="Y28" s="10">
        <v>5.6151237624882638E-2</v>
      </c>
      <c r="Z28" s="10">
        <v>0.11216208918168385</v>
      </c>
    </row>
    <row r="29" spans="2:30">
      <c r="B29" s="10">
        <v>0.13364941879004061</v>
      </c>
      <c r="C29" s="10">
        <v>-9.085015329679548E-2</v>
      </c>
      <c r="D29" s="10">
        <v>9.3654327089050762E-2</v>
      </c>
      <c r="E29" s="10">
        <v>1.2344214528880088E-2</v>
      </c>
      <c r="F29" s="10">
        <v>-1.6511512346986685E-2</v>
      </c>
      <c r="G29" s="10">
        <v>6.4987126337109236E-2</v>
      </c>
      <c r="H29" s="10">
        <v>1.2344214528880088E-2</v>
      </c>
      <c r="I29" s="10">
        <v>-8.6892679290663993E-2</v>
      </c>
      <c r="J29" s="10">
        <v>7.779325704274398E-2</v>
      </c>
      <c r="K29" s="10">
        <v>9.5394429351533458E-2</v>
      </c>
      <c r="L29" s="10">
        <v>2.1309523938635555E-2</v>
      </c>
      <c r="M29" s="10">
        <v>3.1364784808610387E-2</v>
      </c>
      <c r="N29" s="10">
        <v>-4.185859791620089E-2</v>
      </c>
      <c r="O29" s="10">
        <v>-0.11875062160511932</v>
      </c>
      <c r="P29" s="10">
        <v>4.3089691620766729E-2</v>
      </c>
      <c r="Q29" s="10">
        <v>-3.7281804578262009E-2</v>
      </c>
      <c r="R29" s="10">
        <v>7.0249702079174581E-2</v>
      </c>
      <c r="S29" s="10">
        <v>-3.8786435690833412E-2</v>
      </c>
      <c r="T29" s="10">
        <v>-8.8053571688821358E-2</v>
      </c>
      <c r="U29" s="10">
        <v>-4.2175479951331599E-2</v>
      </c>
      <c r="V29" s="10">
        <v>0.13923462224000263</v>
      </c>
      <c r="W29" s="10">
        <v>-2.7022828902747924E-2</v>
      </c>
      <c r="X29" s="10">
        <v>-4.1349559818695397E-2</v>
      </c>
      <c r="Y29" s="10">
        <v>6.3068182129251846E-2</v>
      </c>
      <c r="Z29" s="10">
        <v>0.24585897919812127</v>
      </c>
    </row>
    <row r="30" spans="2:30">
      <c r="B30" s="10">
        <v>3.1968326550156641E-2</v>
      </c>
      <c r="C30" s="10">
        <v>-8.6892679290663993E-2</v>
      </c>
      <c r="D30" s="10">
        <v>-1.0417570696494726E-2</v>
      </c>
      <c r="E30" s="10">
        <v>1.1600465695776324E-2</v>
      </c>
      <c r="F30" s="10">
        <v>5.4532879020250058E-2</v>
      </c>
      <c r="G30" s="10">
        <v>-0.13621212543725159</v>
      </c>
      <c r="H30" s="10">
        <v>3.2097349974877842E-2</v>
      </c>
      <c r="I30" s="10">
        <v>-0.42087738710305117</v>
      </c>
      <c r="J30" s="10">
        <v>0.11964387898596857</v>
      </c>
      <c r="K30" s="10">
        <v>7.385500734459606E-2</v>
      </c>
      <c r="L30" s="10">
        <v>-2.4539889615667028E-3</v>
      </c>
      <c r="M30" s="10">
        <v>1.1831628908719E-2</v>
      </c>
      <c r="N30" s="10">
        <v>0.22997221855418157</v>
      </c>
      <c r="O30" s="10">
        <v>-9.1203265046733525E-2</v>
      </c>
      <c r="P30" s="10">
        <v>0.23256205218544523</v>
      </c>
      <c r="Q30" s="10">
        <v>-9.085015329679548E-2</v>
      </c>
      <c r="R30" s="10">
        <v>-0.10208666435506504</v>
      </c>
      <c r="S30" s="10">
        <v>0.15352022903407417</v>
      </c>
      <c r="T30" s="10">
        <v>1.2739025777429712E-2</v>
      </c>
      <c r="U30" s="10">
        <v>-1.6421853816039268E-2</v>
      </c>
      <c r="V30" s="10">
        <v>-3.7518468236392112E-3</v>
      </c>
      <c r="W30" s="10">
        <v>3.0721370262746246E-2</v>
      </c>
      <c r="X30" s="10">
        <v>4.742957898205423E-2</v>
      </c>
      <c r="Y30" s="10">
        <v>-1.1666343924787194E-3</v>
      </c>
      <c r="Z30" s="10">
        <v>0.3163200506393099</v>
      </c>
    </row>
    <row r="31" spans="2:30">
      <c r="B31" s="10">
        <v>1.8973694325839858E-2</v>
      </c>
      <c r="C31" s="10">
        <v>-0.1395466802927432</v>
      </c>
      <c r="D31" s="10">
        <v>1.2574130167755127E-2</v>
      </c>
      <c r="E31" s="10">
        <v>5.9271569350943867E-2</v>
      </c>
      <c r="F31" s="10">
        <v>3.5518286856634595E-3</v>
      </c>
      <c r="G31" s="10">
        <v>-0.10877465349108416</v>
      </c>
      <c r="H31" s="10">
        <v>8.002255471256188E-2</v>
      </c>
      <c r="I31" s="10">
        <v>5.042359183192166E-2</v>
      </c>
      <c r="J31" s="10">
        <v>8.5086973088489198E-2</v>
      </c>
      <c r="K31" s="10">
        <v>-2.3297047761715825E-3</v>
      </c>
      <c r="L31" s="10">
        <v>1.2344214528880088E-2</v>
      </c>
      <c r="M31" s="10">
        <v>-6.9526062648610221E-2</v>
      </c>
      <c r="N31" s="10">
        <v>7.3436147120266582E-3</v>
      </c>
      <c r="O31" s="10">
        <v>-3.5992840296467619E-3</v>
      </c>
      <c r="P31" s="10">
        <v>0</v>
      </c>
      <c r="Q31" s="10">
        <v>1.9570096194097296E-2</v>
      </c>
      <c r="R31" s="10">
        <v>8.1944933851087629E-2</v>
      </c>
      <c r="S31" s="10">
        <v>-6.2155193566649919E-2</v>
      </c>
      <c r="T31" s="10">
        <v>4.7832539006472483E-2</v>
      </c>
      <c r="U31" s="10">
        <v>-3.8786435690833412E-2</v>
      </c>
      <c r="V31" s="10">
        <v>-3.7518468236392112E-3</v>
      </c>
      <c r="W31" s="10">
        <v>0.12780039905583088</v>
      </c>
      <c r="X31" s="10">
        <v>-5.121147285844227E-2</v>
      </c>
      <c r="Y31" s="10">
        <v>3.2773681554609704E-2</v>
      </c>
      <c r="Z31" s="10">
        <v>-9.7930047017559724E-2</v>
      </c>
    </row>
    <row r="32" spans="2:30">
      <c r="B32" s="10">
        <v>-7.9498292452758509E-2</v>
      </c>
      <c r="C32" s="10">
        <v>5.7819570888826236E-2</v>
      </c>
      <c r="D32" s="10">
        <v>7.0569744349832958E-2</v>
      </c>
      <c r="E32" s="10">
        <v>4.171276284118397E-2</v>
      </c>
      <c r="F32" s="10">
        <v>0.14424219800619562</v>
      </c>
      <c r="G32" s="10">
        <v>4.1564390086208953E-3</v>
      </c>
      <c r="H32" s="10">
        <v>5.1258539381378122E-2</v>
      </c>
      <c r="I32" s="10">
        <v>-2.9203177186047646E-2</v>
      </c>
      <c r="J32" s="10">
        <v>-1.3659556616560049E-2</v>
      </c>
      <c r="K32" s="10">
        <v>-0.12825433552367885</v>
      </c>
      <c r="L32" s="10">
        <v>8.203636488122934E-2</v>
      </c>
      <c r="M32" s="10">
        <v>0</v>
      </c>
      <c r="N32" s="10">
        <v>3.530321238387877E-2</v>
      </c>
      <c r="O32" s="10">
        <v>5.2006473368345428E-2</v>
      </c>
      <c r="P32" s="10">
        <v>-0.13621495197884495</v>
      </c>
      <c r="Q32" s="10">
        <v>3.1968326550156641E-2</v>
      </c>
      <c r="R32" s="10">
        <v>-9.1203265046733525E-2</v>
      </c>
      <c r="S32" s="10">
        <v>1.150677924552455E-2</v>
      </c>
      <c r="T32" s="10">
        <v>0.12765103361581145</v>
      </c>
      <c r="U32" s="10">
        <v>-1.6586686918277711E-2</v>
      </c>
      <c r="V32" s="10">
        <v>6.9611894619244895E-3</v>
      </c>
      <c r="W32" s="10">
        <v>1.9570096194097296E-2</v>
      </c>
      <c r="X32" s="10">
        <v>-3.6774667173293293E-2</v>
      </c>
      <c r="Y32" s="10">
        <v>-3.6509141539804044E-2</v>
      </c>
      <c r="Z32" s="10">
        <v>-9.0548108921979606E-2</v>
      </c>
    </row>
    <row r="33" spans="2:26">
      <c r="B33" s="10">
        <v>0.14176000274275147</v>
      </c>
      <c r="C33" s="10">
        <v>-3.4998619927078548E-2</v>
      </c>
      <c r="D33" s="10">
        <v>0.34201632920096281</v>
      </c>
      <c r="E33" s="10">
        <v>0.12915370580362803</v>
      </c>
      <c r="F33" s="10">
        <v>-2.4591403137322321E-2</v>
      </c>
      <c r="G33" s="10">
        <v>-1.6586686918277711E-2</v>
      </c>
      <c r="H33" s="10">
        <v>-0.18268459909236931</v>
      </c>
      <c r="I33" s="10">
        <v>-4.5803657568512089E-2</v>
      </c>
      <c r="J33" s="10">
        <v>-4.9469512021646185E-2</v>
      </c>
      <c r="K33" s="10">
        <v>8.510334359260123E-2</v>
      </c>
      <c r="L33" s="10">
        <v>2.2642476749759752E-2</v>
      </c>
      <c r="M33" s="10">
        <v>-7.8113719072974194E-2</v>
      </c>
      <c r="N33" s="10">
        <v>8.4765266627709807E-2</v>
      </c>
      <c r="O33" s="10">
        <v>7.385500734459606E-2</v>
      </c>
      <c r="P33" s="10">
        <v>-6.4299732712164687E-2</v>
      </c>
      <c r="Q33" s="10">
        <v>-3.4998619927078548E-2</v>
      </c>
      <c r="R33" s="10">
        <v>-0.1087497652257146</v>
      </c>
      <c r="S33" s="10">
        <v>2.2387709613342157E-2</v>
      </c>
      <c r="T33" s="10">
        <v>-0.13358552714882888</v>
      </c>
      <c r="U33" s="10">
        <v>7.3020850093314577E-2</v>
      </c>
      <c r="V33" s="10">
        <v>-4.2175479951331599E-2</v>
      </c>
      <c r="W33" s="10">
        <v>-9.7930047017559724E-2</v>
      </c>
      <c r="X33" s="10">
        <v>2.4058527950248296E-2</v>
      </c>
      <c r="Y33" s="10">
        <v>3.0622076747937096E-2</v>
      </c>
      <c r="Z33" s="10">
        <v>-4.5803657568512089E-2</v>
      </c>
    </row>
    <row r="34" spans="2:26">
      <c r="B34" s="10">
        <v>0.15029829356816102</v>
      </c>
      <c r="C34" s="10">
        <v>4.8147803006414351E-2</v>
      </c>
      <c r="D34" s="10">
        <v>-9.0548108921979606E-2</v>
      </c>
      <c r="E34" s="10">
        <v>6.5940281354641334E-2</v>
      </c>
      <c r="F34" s="10">
        <v>-0.17634374223803953</v>
      </c>
      <c r="G34" s="10">
        <v>5.2446475372542524E-2</v>
      </c>
      <c r="H34" s="10">
        <v>1.3277795266039097E-2</v>
      </c>
      <c r="I34" s="10">
        <v>8.1944933851087629E-2</v>
      </c>
      <c r="J34" s="10">
        <v>6.1896437150729511E-2</v>
      </c>
      <c r="K34" s="10">
        <v>4.2471374907291394E-2</v>
      </c>
      <c r="L34" s="10">
        <v>1.8393548571612347E-2</v>
      </c>
      <c r="M34" s="10">
        <v>3.2773681554609704E-2</v>
      </c>
      <c r="N34" s="10">
        <v>4.6925777458272901E-2</v>
      </c>
      <c r="O34" s="10">
        <v>6.1305893679980225E-2</v>
      </c>
      <c r="P34" s="10">
        <v>0</v>
      </c>
      <c r="Q34" s="10">
        <v>4.8147803006414351E-2</v>
      </c>
      <c r="R34" s="10">
        <v>-0.17327172127403667</v>
      </c>
      <c r="S34" s="10">
        <v>1.2739025777429712E-2</v>
      </c>
      <c r="T34" s="10">
        <v>-4.185859791620089E-2</v>
      </c>
      <c r="U34" s="10">
        <v>-3.3626035794229671E-3</v>
      </c>
      <c r="V34" s="10">
        <v>2.8293508642611997E-2</v>
      </c>
      <c r="W34" s="10">
        <v>-0.11444558788029714</v>
      </c>
      <c r="X34" s="10">
        <v>-8.7283615129150824E-3</v>
      </c>
      <c r="Y34" s="10">
        <v>-7.4685270134395888E-3</v>
      </c>
      <c r="Z34" s="10">
        <v>1.7997839139647427E-2</v>
      </c>
    </row>
    <row r="35" spans="2:26">
      <c r="B35" s="10">
        <v>5.6151237624882638E-2</v>
      </c>
      <c r="C35" s="10">
        <v>7.1644537497625421E-2</v>
      </c>
      <c r="D35" s="10">
        <v>0.12915370580362803</v>
      </c>
      <c r="E35" s="10">
        <v>6.5940281354641334E-2</v>
      </c>
      <c r="F35" s="10">
        <v>0.1282028770048122</v>
      </c>
      <c r="G35" s="10">
        <v>9.451485455078841E-2</v>
      </c>
      <c r="H35" s="10">
        <v>4.6846973296788628E-2</v>
      </c>
      <c r="I35" s="10">
        <v>0.14595175466252519</v>
      </c>
      <c r="J35" s="10">
        <v>-3.7518468236392112E-3</v>
      </c>
      <c r="K35" s="10">
        <v>3.4413011585178066E-2</v>
      </c>
      <c r="L35" s="10">
        <v>-3.9987615933189155E-2</v>
      </c>
      <c r="M35" s="10">
        <v>-7.8334486258916036E-2</v>
      </c>
      <c r="N35" s="10">
        <v>0.28153147886639557</v>
      </c>
      <c r="O35" s="10">
        <v>6.2224087966903721E-2</v>
      </c>
      <c r="P35" s="10">
        <v>-0.17835789756436643</v>
      </c>
      <c r="Q35" s="10">
        <v>-7.8334486258916036E-2</v>
      </c>
      <c r="R35" s="10">
        <v>-6.8406244668852909E-2</v>
      </c>
      <c r="S35" s="10">
        <v>3.8517169020840625E-2</v>
      </c>
      <c r="T35" s="10">
        <v>-2.7022828902747924E-2</v>
      </c>
      <c r="U35" s="10">
        <v>-7.0543839620055213E-3</v>
      </c>
      <c r="V35" s="10">
        <v>2.088734374921249E-2</v>
      </c>
      <c r="W35" s="10">
        <v>-0.42087738710305117</v>
      </c>
      <c r="X35" s="10">
        <v>-2.8858357378164463E-2</v>
      </c>
      <c r="Y35" s="10">
        <v>3.8820793131954363E-2</v>
      </c>
      <c r="Z35" s="10">
        <v>-1.9063325509417747E-2</v>
      </c>
    </row>
    <row r="36" spans="2:26">
      <c r="B36" s="10">
        <v>5.3249887641913157E-2</v>
      </c>
      <c r="C36" s="10">
        <v>1.2669852741051904E-2</v>
      </c>
      <c r="D36" s="10">
        <v>4.742957898205423E-2</v>
      </c>
      <c r="E36" s="10">
        <v>3.1968326550156641E-2</v>
      </c>
      <c r="F36" s="10">
        <v>6.4758989867041514E-3</v>
      </c>
      <c r="G36" s="10">
        <v>-1.6511512346986685E-2</v>
      </c>
      <c r="H36" s="10">
        <v>0.12787245614767284</v>
      </c>
      <c r="I36" s="10">
        <v>0.13364941879004061</v>
      </c>
      <c r="J36" s="10">
        <v>-7.8334486258916036E-2</v>
      </c>
      <c r="K36" s="10">
        <v>7.5789744016053512E-2</v>
      </c>
      <c r="L36" s="10">
        <v>-4.2357554966000424E-2</v>
      </c>
      <c r="M36" s="10">
        <v>0.11341116293499343</v>
      </c>
      <c r="N36" s="10">
        <v>0.11392742353954131</v>
      </c>
      <c r="O36" s="10">
        <v>0.15352022903407417</v>
      </c>
      <c r="P36" s="10">
        <v>-5.4441632003218735E-2</v>
      </c>
      <c r="Q36" s="10">
        <v>-7.8674263208244249E-2</v>
      </c>
      <c r="R36" s="10">
        <v>3.8820793131954363E-2</v>
      </c>
      <c r="S36" s="10">
        <v>3.1364784808610387E-2</v>
      </c>
      <c r="T36" s="10">
        <v>-0.11930017269657327</v>
      </c>
      <c r="U36" s="10">
        <v>-2.6171892178221787E-2</v>
      </c>
      <c r="V36" s="10">
        <v>4.2754921717695439E-2</v>
      </c>
      <c r="W36" s="10">
        <v>-0.10208666435506504</v>
      </c>
      <c r="X36" s="10">
        <v>3.8264422051564689E-2</v>
      </c>
      <c r="Y36" s="10">
        <v>0.14824659673095336</v>
      </c>
      <c r="Z36" s="10">
        <v>6.1896437150729511E-2</v>
      </c>
    </row>
    <row r="37" spans="2:26">
      <c r="B37" s="10">
        <v>1.4482790791477403E-2</v>
      </c>
      <c r="C37" s="10">
        <v>-2.3297047761715825E-3</v>
      </c>
      <c r="D37" s="10">
        <v>0.11130703737914878</v>
      </c>
      <c r="E37" s="10">
        <v>-1.8904764691906856E-2</v>
      </c>
      <c r="F37" s="10">
        <v>7.5719323519646151E-2</v>
      </c>
      <c r="G37" s="10">
        <v>0.13734949755508863</v>
      </c>
      <c r="H37" s="10">
        <v>7.5245960258268157E-2</v>
      </c>
      <c r="I37" s="10">
        <v>-3.7300361413208728E-2</v>
      </c>
      <c r="J37" s="10">
        <v>0.10226799200547911</v>
      </c>
      <c r="K37" s="10">
        <v>-6.7198249378085009E-2</v>
      </c>
      <c r="L37" s="10">
        <v>-2.8858357378164463E-2</v>
      </c>
      <c r="M37" s="10">
        <v>-3.5138490735121396E-2</v>
      </c>
      <c r="N37" s="10">
        <v>0.13734949755508863</v>
      </c>
      <c r="O37" s="10">
        <v>0.13364941879004061</v>
      </c>
      <c r="P37" s="10">
        <v>5.5711336915706233E-2</v>
      </c>
      <c r="Q37" s="10">
        <v>8.5086973088489198E-2</v>
      </c>
      <c r="R37" s="10">
        <v>1.2344214528880088E-2</v>
      </c>
      <c r="S37" s="10">
        <v>0</v>
      </c>
      <c r="T37" s="10">
        <v>0.11964387898596857</v>
      </c>
      <c r="U37" s="10">
        <v>-5.4228702732815243E-2</v>
      </c>
      <c r="V37" s="10">
        <v>-7.0523562127164402E-2</v>
      </c>
      <c r="W37" s="10">
        <v>-1.3659556616560049E-2</v>
      </c>
      <c r="X37" s="10">
        <v>-7.8334486258916036E-2</v>
      </c>
      <c r="Y37" s="10">
        <v>3.1364784808610387E-2</v>
      </c>
      <c r="Z37" s="10">
        <v>-4.5803657568512089E-2</v>
      </c>
    </row>
    <row r="38" spans="2:26">
      <c r="B38" s="10">
        <v>6.4987126337109236E-2</v>
      </c>
      <c r="C38" s="10">
        <v>-3.1151505104834106E-2</v>
      </c>
      <c r="D38" s="10">
        <v>5.5327063956596409E-2</v>
      </c>
      <c r="E38" s="10">
        <v>-0.13107945201638707</v>
      </c>
      <c r="F38" s="10">
        <v>0.12520964793835224</v>
      </c>
      <c r="G38" s="10">
        <v>-3.4362123562266561E-2</v>
      </c>
      <c r="H38" s="10">
        <v>-3.6065654813704558E-2</v>
      </c>
      <c r="I38" s="10">
        <v>6.2312158775891018E-2</v>
      </c>
      <c r="J38" s="10">
        <v>5.2953546825364253E-2</v>
      </c>
      <c r="K38" s="10">
        <v>-1.0573158341676336E-2</v>
      </c>
      <c r="L38" s="10">
        <v>4.8147803006414351E-2</v>
      </c>
      <c r="M38" s="10">
        <v>6.4987126337109236E-2</v>
      </c>
      <c r="N38" s="10">
        <v>1.9957278429307689E-2</v>
      </c>
      <c r="O38" s="10">
        <v>3.073896407672471E-2</v>
      </c>
      <c r="P38" s="10">
        <v>6.222553696681609E-2</v>
      </c>
      <c r="Q38" s="10">
        <v>1.7997839139647427E-2</v>
      </c>
      <c r="R38" s="10">
        <v>0.11341116293499343</v>
      </c>
      <c r="S38" s="10">
        <v>-3.7919234862293726E-2</v>
      </c>
      <c r="T38" s="10">
        <v>1.7184150793021463E-2</v>
      </c>
      <c r="U38" s="10">
        <v>-0.14627347210771174</v>
      </c>
      <c r="V38" s="10">
        <v>2.185860268381342E-2</v>
      </c>
      <c r="W38" s="10">
        <v>9.451485455078841E-2</v>
      </c>
      <c r="X38" s="10">
        <v>0.11392742353954131</v>
      </c>
      <c r="Y38" s="10">
        <v>0.34201632920096281</v>
      </c>
      <c r="Z38" s="10">
        <v>6.7617175803688589E-2</v>
      </c>
    </row>
    <row r="39" spans="2:26">
      <c r="B39" s="10">
        <v>-5.121147285844227E-2</v>
      </c>
      <c r="C39" s="10">
        <v>6.3068182129251846E-2</v>
      </c>
      <c r="D39" s="10">
        <v>3.3209963023320042E-2</v>
      </c>
      <c r="E39" s="10">
        <v>9.7929599593503044E-2</v>
      </c>
      <c r="F39" s="10">
        <v>4.6366341341344416E-2</v>
      </c>
      <c r="G39" s="10">
        <v>0.14424219800619562</v>
      </c>
      <c r="H39" s="10">
        <v>0.12787245614767284</v>
      </c>
      <c r="I39" s="10">
        <v>1.7238773424744301E-2</v>
      </c>
      <c r="J39" s="10">
        <v>0.24866123651744529</v>
      </c>
      <c r="K39" s="10">
        <v>6.2312158775891018E-2</v>
      </c>
      <c r="L39" s="10">
        <v>7.7697372643606936E-3</v>
      </c>
      <c r="M39" s="10">
        <v>0.21066293569023703</v>
      </c>
      <c r="N39" s="10">
        <v>5.1258539381378122E-2</v>
      </c>
      <c r="O39" s="10">
        <v>-8.7283615129150824E-3</v>
      </c>
      <c r="P39" s="10">
        <v>-7.9498292452758509E-2</v>
      </c>
      <c r="Q39" s="10">
        <v>-9.0548108921979606E-2</v>
      </c>
      <c r="R39" s="10">
        <v>4.0305044670635053E-2</v>
      </c>
      <c r="S39" s="10">
        <v>-9.009069942365857E-3</v>
      </c>
      <c r="T39" s="10">
        <v>-0.11930017269657327</v>
      </c>
      <c r="U39" s="10">
        <v>-4.9469512021646185E-2</v>
      </c>
      <c r="V39" s="10">
        <v>-4.2666446318902831E-2</v>
      </c>
      <c r="W39" s="10">
        <v>0.24866123651744529</v>
      </c>
      <c r="X39" s="10">
        <v>-3.1348614412862921E-2</v>
      </c>
      <c r="Y39" s="10">
        <v>0.20085773371201837</v>
      </c>
      <c r="Z39" s="10">
        <v>3.1968326550156641E-2</v>
      </c>
    </row>
    <row r="40" spans="2:26">
      <c r="B40" s="10">
        <v>0.1773118668573222</v>
      </c>
      <c r="C40" s="10">
        <v>-3.7919234862293726E-2</v>
      </c>
      <c r="D40" s="10">
        <v>3.1276503060374598E-2</v>
      </c>
      <c r="E40" s="10">
        <v>7.3020850093314577E-2</v>
      </c>
      <c r="F40" s="10">
        <v>7.5719323519646151E-2</v>
      </c>
      <c r="G40" s="10">
        <v>-2.9018693889035819E-2</v>
      </c>
      <c r="H40" s="10">
        <v>1.697149896431446E-2</v>
      </c>
      <c r="I40" s="10">
        <v>-2.0568991792256242E-2</v>
      </c>
      <c r="J40" s="10">
        <v>7.779325704274398E-2</v>
      </c>
      <c r="K40" s="10">
        <v>-9.237835810474207E-2</v>
      </c>
      <c r="L40" s="10">
        <v>-3.5014640459703893E-2</v>
      </c>
      <c r="M40" s="10">
        <v>2.7768774540047638E-2</v>
      </c>
      <c r="N40" s="10">
        <v>7.5719323519646151E-2</v>
      </c>
      <c r="O40" s="10">
        <v>7.0249702079174581E-2</v>
      </c>
      <c r="P40" s="10">
        <v>1.3667638728663835E-2</v>
      </c>
      <c r="Q40" s="10">
        <v>7.3738460241156434E-2</v>
      </c>
      <c r="R40" s="10">
        <v>4.0714365410064464E-2</v>
      </c>
      <c r="S40" s="10">
        <v>8.5086973088489198E-2</v>
      </c>
      <c r="T40" s="10">
        <v>-1.2650223065867451E-3</v>
      </c>
      <c r="U40" s="10">
        <v>-4.9469512021646185E-2</v>
      </c>
      <c r="V40" s="10">
        <v>7.5953255515950086E-2</v>
      </c>
      <c r="W40" s="10">
        <v>-4.185859791620089E-2</v>
      </c>
      <c r="X40" s="10">
        <v>1.8393548571612347E-2</v>
      </c>
      <c r="Y40" s="10">
        <v>0.12915370580362803</v>
      </c>
      <c r="Z40" s="10">
        <v>4.5692201018082794E-2</v>
      </c>
    </row>
    <row r="41" spans="2:26">
      <c r="B41" s="10">
        <v>1.7238773424744301E-2</v>
      </c>
      <c r="C41" s="10">
        <v>4.9209238141987161E-3</v>
      </c>
      <c r="D41" s="10">
        <v>2.7768774540047638E-2</v>
      </c>
      <c r="E41" s="10">
        <v>-3.5992840296467619E-3</v>
      </c>
      <c r="F41" s="10">
        <v>5.1409328001726165E-2</v>
      </c>
      <c r="G41" s="10">
        <v>-3.5138490735121396E-2</v>
      </c>
      <c r="H41" s="10">
        <v>9.3654327089050762E-2</v>
      </c>
      <c r="I41" s="10">
        <v>-7.6242198441862058E-2</v>
      </c>
      <c r="J41" s="10">
        <v>0</v>
      </c>
      <c r="K41" s="10">
        <v>6.7617175803688589E-2</v>
      </c>
      <c r="L41" s="10">
        <v>1.6886588364729442E-2</v>
      </c>
      <c r="M41" s="10">
        <v>-0.14181697221129536</v>
      </c>
      <c r="N41" s="10">
        <v>3.2941054823970528E-2</v>
      </c>
      <c r="O41" s="10">
        <v>2.4353170635026976E-2</v>
      </c>
      <c r="P41" s="10">
        <v>3.4413011585178066E-2</v>
      </c>
      <c r="Q41" s="10">
        <v>5.570065099602501E-2</v>
      </c>
      <c r="R41" s="10">
        <v>7.2341431665165074E-2</v>
      </c>
      <c r="S41" s="10">
        <v>5.2953546825364253E-2</v>
      </c>
      <c r="T41" s="10">
        <v>2.723394288560714E-2</v>
      </c>
      <c r="U41" s="10">
        <v>1.3277795266039097E-2</v>
      </c>
      <c r="V41" s="10">
        <v>-0.18268459909236931</v>
      </c>
      <c r="W41" s="10">
        <v>-6.9775461901031066E-2</v>
      </c>
      <c r="X41" s="10">
        <v>-0.17403075445928834</v>
      </c>
      <c r="Y41" s="10">
        <v>1.2739025777429712E-2</v>
      </c>
      <c r="Z41" s="10">
        <v>0.10226799200547911</v>
      </c>
    </row>
    <row r="42" spans="2:26">
      <c r="B42" s="10">
        <v>-3.8085998463561255E-2</v>
      </c>
      <c r="C42" s="10">
        <v>0.24515752202015156</v>
      </c>
      <c r="D42" s="10">
        <v>8.1944933851087629E-2</v>
      </c>
      <c r="E42" s="10">
        <v>0.11964387898596857</v>
      </c>
      <c r="F42" s="10">
        <v>0.24866123651744529</v>
      </c>
      <c r="G42" s="10">
        <v>-5.7158413839948755E-2</v>
      </c>
      <c r="H42" s="10">
        <v>4.3976546758215281E-2</v>
      </c>
      <c r="I42" s="10">
        <v>1.9570096194097296E-2</v>
      </c>
      <c r="J42" s="10">
        <v>1.9570096194097296E-2</v>
      </c>
      <c r="K42" s="10">
        <v>0.12879884955836887</v>
      </c>
      <c r="L42" s="10">
        <v>-6.9526062648610221E-2</v>
      </c>
      <c r="M42" s="10">
        <v>5.4532879020250058E-2</v>
      </c>
      <c r="N42" s="10">
        <v>-6.8406244668852909E-2</v>
      </c>
      <c r="O42" s="10">
        <v>-2.7022828902747924E-2</v>
      </c>
      <c r="P42" s="10">
        <v>5.5711336915706233E-2</v>
      </c>
      <c r="Q42" s="10">
        <v>4.6846973296788628E-2</v>
      </c>
      <c r="R42" s="10">
        <v>-0.14860131782274683</v>
      </c>
      <c r="S42" s="10">
        <v>0.13923462224000263</v>
      </c>
      <c r="T42" s="10">
        <v>0.10499804641989544</v>
      </c>
      <c r="U42" s="10">
        <v>-6.4299732712164687E-2</v>
      </c>
      <c r="V42" s="10">
        <v>9.9811495542276127E-2</v>
      </c>
      <c r="W42" s="10">
        <v>9.5394429351533458E-2</v>
      </c>
      <c r="X42" s="10">
        <v>1.2739025777429712E-2</v>
      </c>
      <c r="Y42" s="10">
        <v>-1.0417570696494726E-2</v>
      </c>
      <c r="Z42" s="10">
        <v>8.9014586683676122E-2</v>
      </c>
    </row>
    <row r="43" spans="2:26">
      <c r="B43" s="10">
        <v>9.9133082841283471E-2</v>
      </c>
      <c r="C43" s="10">
        <v>-6.4299732712164687E-2</v>
      </c>
      <c r="D43" s="10">
        <v>4.5692201018082794E-2</v>
      </c>
      <c r="E43" s="10">
        <v>9.451485455078841E-2</v>
      </c>
      <c r="F43" s="10">
        <v>7.1804341513691097E-2</v>
      </c>
      <c r="G43" s="10">
        <v>1.7096963835725575E-2</v>
      </c>
      <c r="H43" s="10">
        <v>-2.4591403137322321E-2</v>
      </c>
      <c r="I43" s="10">
        <v>3.1364784808610387E-2</v>
      </c>
      <c r="J43" s="10">
        <v>4.1564390086208953E-3</v>
      </c>
      <c r="K43" s="10">
        <v>-6.7198249378085009E-2</v>
      </c>
      <c r="L43" s="10">
        <v>7.385500734459606E-2</v>
      </c>
      <c r="M43" s="10">
        <v>2.185860268381342E-2</v>
      </c>
      <c r="N43" s="10">
        <v>8.5086973088489198E-2</v>
      </c>
      <c r="O43" s="10">
        <v>1.5106935084882296E-2</v>
      </c>
      <c r="P43" s="10">
        <v>6.4758989867041514E-3</v>
      </c>
      <c r="Q43" s="10">
        <v>-0.13782861246240558</v>
      </c>
      <c r="R43" s="10">
        <v>0.2498274391593279</v>
      </c>
      <c r="S43" s="10">
        <v>4.8528965264982328E-2</v>
      </c>
      <c r="T43" s="10">
        <v>-8.1539460964575955E-2</v>
      </c>
      <c r="U43" s="10">
        <v>3.9945145178734737E-2</v>
      </c>
      <c r="V43" s="10">
        <v>-3.7919234862293726E-2</v>
      </c>
      <c r="W43" s="10">
        <v>8.7508408964050488E-2</v>
      </c>
      <c r="X43" s="10">
        <v>-8.8033349485322793E-2</v>
      </c>
      <c r="Y43" s="10">
        <v>8.451059723946143E-3</v>
      </c>
      <c r="Z43" s="10">
        <v>-1.6511512346986685E-2</v>
      </c>
    </row>
    <row r="44" spans="2:26">
      <c r="B44" s="10">
        <v>1.7184150793021463E-2</v>
      </c>
      <c r="C44" s="10">
        <v>1.1831628908719E-2</v>
      </c>
      <c r="D44" s="10">
        <v>-4.9469512021646185E-2</v>
      </c>
      <c r="E44" s="10">
        <v>-8.6892679290663993E-2</v>
      </c>
      <c r="F44" s="10">
        <v>-0.12825433552367885</v>
      </c>
      <c r="G44" s="10">
        <v>-4.0143237116848071E-2</v>
      </c>
      <c r="H44" s="10">
        <v>9.451485455078841E-2</v>
      </c>
      <c r="I44" s="10">
        <v>-2.0568991792256242E-2</v>
      </c>
      <c r="J44" s="10">
        <v>3.7487163863520308E-2</v>
      </c>
      <c r="K44" s="10">
        <v>0.10969261744856863</v>
      </c>
      <c r="L44" s="10">
        <v>-3.4998619927078548E-2</v>
      </c>
      <c r="M44" s="10">
        <v>0.17339495239415828</v>
      </c>
      <c r="N44" s="10">
        <v>-3.7281804578262009E-2</v>
      </c>
      <c r="O44" s="10">
        <v>-0.42087738710305117</v>
      </c>
      <c r="P44" s="10">
        <v>2.807535047235046E-2</v>
      </c>
      <c r="Q44" s="10">
        <v>0.14595175466252519</v>
      </c>
      <c r="R44" s="10">
        <v>-2.9203177186047646E-2</v>
      </c>
      <c r="S44" s="10">
        <v>-3.6774667173293293E-2</v>
      </c>
      <c r="T44" s="10">
        <v>-6.2204270614181816E-2</v>
      </c>
      <c r="U44" s="10">
        <v>4.6925777458272901E-2</v>
      </c>
      <c r="V44" s="10">
        <v>5.2006473368345428E-2</v>
      </c>
      <c r="W44" s="10">
        <v>1.1507391026578209E-2</v>
      </c>
      <c r="X44" s="10">
        <v>-2.1757533060380915E-3</v>
      </c>
      <c r="Y44" s="10">
        <v>0.2498274391593279</v>
      </c>
      <c r="Z44" s="10">
        <v>2.2642476749759752E-2</v>
      </c>
    </row>
    <row r="45" spans="2:26">
      <c r="B45" s="10">
        <v>2.8960742426846309E-2</v>
      </c>
      <c r="C45" s="10">
        <v>-3.7300361413208728E-2</v>
      </c>
      <c r="D45" s="10">
        <v>1.9957278429307689E-2</v>
      </c>
      <c r="E45" s="10">
        <v>0.13364941879004061</v>
      </c>
      <c r="F45" s="10">
        <v>-3.909392873793481E-2</v>
      </c>
      <c r="G45" s="10">
        <v>3.9598201252965239E-2</v>
      </c>
      <c r="H45" s="10">
        <v>1.6095354885942041E-2</v>
      </c>
      <c r="I45" s="10">
        <v>-1.4498349549141885E-2</v>
      </c>
      <c r="J45" s="10">
        <v>3.7487163863520308E-2</v>
      </c>
      <c r="K45" s="10">
        <v>6.5940281354641334E-2</v>
      </c>
      <c r="L45" s="10">
        <v>-0.27972543011368589</v>
      </c>
      <c r="M45" s="10">
        <v>0.21418746707222036</v>
      </c>
      <c r="N45" s="10">
        <v>8.1569651128525225E-2</v>
      </c>
      <c r="O45" s="10">
        <v>8.451059723946143E-3</v>
      </c>
      <c r="P45" s="10">
        <v>-1.0573158341676336E-2</v>
      </c>
      <c r="Q45" s="10">
        <v>0.34201632920096281</v>
      </c>
      <c r="R45" s="10">
        <v>-4.1349559818695397E-2</v>
      </c>
      <c r="S45" s="10">
        <v>4.5692201018082794E-2</v>
      </c>
      <c r="T45" s="10">
        <v>-3.6065654813704558E-2</v>
      </c>
      <c r="U45" s="10">
        <v>1.8393548571612347E-2</v>
      </c>
      <c r="V45" s="10">
        <v>6.4758989867041514E-3</v>
      </c>
      <c r="W45" s="10">
        <v>9.3616568034870354E-2</v>
      </c>
      <c r="X45" s="10">
        <v>2.6902990544358116E-2</v>
      </c>
      <c r="Y45" s="10">
        <v>7.4809256808391331E-2</v>
      </c>
      <c r="Z45" s="10">
        <v>0.14824659673095336</v>
      </c>
    </row>
    <row r="46" spans="2:26">
      <c r="B46" s="10">
        <v>-0.12825433552367885</v>
      </c>
      <c r="C46" s="10">
        <v>3.1276503060374598E-2</v>
      </c>
      <c r="D46" s="10">
        <v>0.22997221855418157</v>
      </c>
      <c r="E46" s="10">
        <v>7.2341431665165074E-2</v>
      </c>
      <c r="F46" s="10">
        <v>-1.6511512346986685E-2</v>
      </c>
      <c r="G46" s="10">
        <v>5.570065099602501E-2</v>
      </c>
      <c r="H46" s="10">
        <v>-6.0758056219822637E-2</v>
      </c>
      <c r="I46" s="10">
        <v>-8.5570530506765927E-2</v>
      </c>
      <c r="J46" s="10">
        <v>1.6860732075216271E-2</v>
      </c>
      <c r="K46" s="10">
        <v>7.5719323519646151E-2</v>
      </c>
      <c r="L46" s="10">
        <v>6.4164411149689585E-2</v>
      </c>
      <c r="M46" s="10">
        <v>-0.28645121395369844</v>
      </c>
      <c r="N46" s="10">
        <v>1.9570096194097296E-2</v>
      </c>
      <c r="O46" s="10">
        <v>-6.2204270614181816E-2</v>
      </c>
      <c r="P46" s="10">
        <v>0.17295380679035444</v>
      </c>
      <c r="Q46" s="10">
        <v>-2.1757533060380915E-3</v>
      </c>
      <c r="R46" s="10">
        <v>5.5711336915706233E-2</v>
      </c>
      <c r="S46" s="10">
        <v>4.2754921717695439E-2</v>
      </c>
      <c r="T46" s="10">
        <v>1.0178204915756052E-2</v>
      </c>
      <c r="U46" s="10">
        <v>-4.9492402104152303E-2</v>
      </c>
      <c r="V46" s="10">
        <v>-1.0573158341676336E-2</v>
      </c>
      <c r="W46" s="10">
        <v>6.6829919648869029E-2</v>
      </c>
      <c r="X46" s="10">
        <v>0.10280949386622094</v>
      </c>
      <c r="Y46" s="10">
        <v>5.2720872389484801E-2</v>
      </c>
      <c r="Z46" s="10">
        <v>-1.3115414633786269E-2</v>
      </c>
    </row>
    <row r="47" spans="2:26">
      <c r="B47" s="10"/>
      <c r="C47" s="10"/>
      <c r="D47" s="10"/>
      <c r="E47" s="10"/>
      <c r="F47" s="10"/>
      <c r="G47" s="10"/>
      <c r="H47" s="10"/>
      <c r="I47" s="10"/>
      <c r="J47" s="10"/>
      <c r="K47" s="10"/>
    </row>
    <row r="48" spans="2:26">
      <c r="B48" s="24" t="s">
        <v>3</v>
      </c>
      <c r="C48" s="24" t="s">
        <v>4</v>
      </c>
      <c r="D48" s="24" t="s">
        <v>5</v>
      </c>
      <c r="E48" s="24" t="s">
        <v>6</v>
      </c>
      <c r="F48" s="24" t="s">
        <v>7</v>
      </c>
      <c r="G48" s="24" t="s">
        <v>15</v>
      </c>
      <c r="H48" s="24" t="s">
        <v>16</v>
      </c>
      <c r="I48" s="24" t="s">
        <v>17</v>
      </c>
      <c r="J48" s="24" t="s">
        <v>18</v>
      </c>
      <c r="K48" s="24" t="s">
        <v>19</v>
      </c>
      <c r="L48" s="24" t="s">
        <v>21</v>
      </c>
      <c r="M48" s="24" t="s">
        <v>22</v>
      </c>
      <c r="N48" s="24" t="s">
        <v>23</v>
      </c>
      <c r="O48" s="24" t="s">
        <v>24</v>
      </c>
      <c r="P48" s="24" t="s">
        <v>25</v>
      </c>
      <c r="Q48" s="24" t="s">
        <v>26</v>
      </c>
      <c r="R48" s="24" t="s">
        <v>27</v>
      </c>
      <c r="S48" s="24" t="s">
        <v>28</v>
      </c>
      <c r="T48" s="24" t="s">
        <v>29</v>
      </c>
      <c r="U48" s="24" t="s">
        <v>30</v>
      </c>
      <c r="V48" s="24" t="s">
        <v>31</v>
      </c>
      <c r="W48" s="24" t="s">
        <v>32</v>
      </c>
      <c r="X48" s="24" t="s">
        <v>33</v>
      </c>
      <c r="Y48" s="24" t="s">
        <v>41</v>
      </c>
      <c r="Z48" s="24" t="s">
        <v>42</v>
      </c>
    </row>
    <row r="49" spans="1:29">
      <c r="A49" s="20" t="s">
        <v>20</v>
      </c>
      <c r="B49" s="22">
        <f>COUNT(B2:B46)</f>
        <v>45</v>
      </c>
      <c r="C49" s="22">
        <f>COUNT(C2:C46)</f>
        <v>45</v>
      </c>
      <c r="D49" s="22">
        <f>COUNT(D2:D46)</f>
        <v>45</v>
      </c>
      <c r="E49" s="22">
        <f t="shared" ref="E49:Z49" si="0">COUNT(E2:E46)</f>
        <v>45</v>
      </c>
      <c r="F49" s="22">
        <f t="shared" si="0"/>
        <v>45</v>
      </c>
      <c r="G49" s="22">
        <f t="shared" si="0"/>
        <v>45</v>
      </c>
      <c r="H49" s="22">
        <f t="shared" si="0"/>
        <v>45</v>
      </c>
      <c r="I49" s="22">
        <f t="shared" si="0"/>
        <v>45</v>
      </c>
      <c r="J49" s="22">
        <f t="shared" si="0"/>
        <v>45</v>
      </c>
      <c r="K49" s="22">
        <f t="shared" si="0"/>
        <v>45</v>
      </c>
      <c r="L49" s="22">
        <f t="shared" si="0"/>
        <v>45</v>
      </c>
      <c r="M49" s="22">
        <f t="shared" si="0"/>
        <v>45</v>
      </c>
      <c r="N49" s="22">
        <f t="shared" si="0"/>
        <v>45</v>
      </c>
      <c r="O49" s="22">
        <f t="shared" si="0"/>
        <v>45</v>
      </c>
      <c r="P49" s="22">
        <f t="shared" si="0"/>
        <v>45</v>
      </c>
      <c r="Q49" s="22">
        <f t="shared" si="0"/>
        <v>45</v>
      </c>
      <c r="R49" s="22">
        <f t="shared" si="0"/>
        <v>45</v>
      </c>
      <c r="S49" s="22">
        <f t="shared" si="0"/>
        <v>45</v>
      </c>
      <c r="T49" s="22">
        <f t="shared" si="0"/>
        <v>45</v>
      </c>
      <c r="U49" s="22">
        <f t="shared" si="0"/>
        <v>45</v>
      </c>
      <c r="V49" s="22">
        <f t="shared" si="0"/>
        <v>45</v>
      </c>
      <c r="W49" s="22">
        <f t="shared" si="0"/>
        <v>45</v>
      </c>
      <c r="X49" s="22">
        <f t="shared" si="0"/>
        <v>45</v>
      </c>
      <c r="Y49" s="22">
        <f t="shared" si="0"/>
        <v>45</v>
      </c>
      <c r="Z49" s="22">
        <f t="shared" si="0"/>
        <v>45</v>
      </c>
      <c r="AA49" s="51"/>
    </row>
    <row r="50" spans="1:29">
      <c r="A50" s="20" t="s">
        <v>8</v>
      </c>
      <c r="B50" s="23">
        <f>AVERAGE(B2:B46)</f>
        <v>3.222644357315807E-2</v>
      </c>
      <c r="C50" s="23">
        <f>AVERAGE(C2:C46)</f>
        <v>9.2381668302915221E-3</v>
      </c>
      <c r="D50" s="23">
        <f>AVERAGE(D2:D46)</f>
        <v>3.0672422196694658E-2</v>
      </c>
      <c r="E50" s="23">
        <f t="shared" ref="E50:Z50" si="1">AVERAGE(E2:E46)</f>
        <v>1.5661026200755428E-2</v>
      </c>
      <c r="F50" s="23">
        <f t="shared" si="1"/>
        <v>9.9367474894806098E-3</v>
      </c>
      <c r="G50" s="23">
        <f t="shared" si="1"/>
        <v>3.7784135732441423E-2</v>
      </c>
      <c r="H50" s="23">
        <f t="shared" si="1"/>
        <v>2.8824073359092459E-2</v>
      </c>
      <c r="I50" s="23">
        <f t="shared" si="1"/>
        <v>-1.3637584446449549E-2</v>
      </c>
      <c r="J50" s="23">
        <f t="shared" si="1"/>
        <v>1.6715155755643432E-2</v>
      </c>
      <c r="K50" s="23">
        <f t="shared" si="1"/>
        <v>2.1075380936771658E-2</v>
      </c>
      <c r="L50" s="23">
        <f t="shared" si="1"/>
        <v>7.0027779930727559E-3</v>
      </c>
      <c r="M50" s="23">
        <f t="shared" si="1"/>
        <v>7.4164133995751431E-3</v>
      </c>
      <c r="N50" s="23">
        <f t="shared" si="1"/>
        <v>4.6201559107067483E-2</v>
      </c>
      <c r="O50" s="23">
        <f t="shared" si="1"/>
        <v>1.3099161616708195E-2</v>
      </c>
      <c r="P50" s="23">
        <f t="shared" si="1"/>
        <v>2.8941380545783983E-2</v>
      </c>
      <c r="Q50" s="23">
        <f t="shared" si="1"/>
        <v>1.7167366732531584E-2</v>
      </c>
      <c r="R50" s="23">
        <f t="shared" si="1"/>
        <v>9.5965503667985678E-3</v>
      </c>
      <c r="S50" s="23">
        <f t="shared" si="1"/>
        <v>2.9020213334958151E-2</v>
      </c>
      <c r="T50" s="23">
        <f t="shared" si="1"/>
        <v>1.3582026796644636E-2</v>
      </c>
      <c r="U50" s="23">
        <f t="shared" si="1"/>
        <v>-4.5682233335852798E-3</v>
      </c>
      <c r="V50" s="23">
        <f t="shared" si="1"/>
        <v>2.0990225708806189E-2</v>
      </c>
      <c r="W50" s="23">
        <f t="shared" si="1"/>
        <v>-4.6397479699419289E-4</v>
      </c>
      <c r="X50" s="23">
        <f t="shared" si="1"/>
        <v>1.9301257785359679E-3</v>
      </c>
      <c r="Y50" s="23">
        <f t="shared" si="1"/>
        <v>4.2466277331149771E-2</v>
      </c>
      <c r="Z50" s="23">
        <f t="shared" si="1"/>
        <v>3.3605971227050044E-2</v>
      </c>
      <c r="AA50" s="34" t="s">
        <v>71</v>
      </c>
      <c r="AB50" s="54">
        <f>AVERAGE(B50:Z50)</f>
        <v>1.8179352777439314E-2</v>
      </c>
    </row>
    <row r="51" spans="1:29" ht="32">
      <c r="A51" s="21" t="s">
        <v>11</v>
      </c>
      <c r="B51" s="23">
        <f>_xlfn.STDEV.S(B2:B46)</f>
        <v>0.11489042509075284</v>
      </c>
      <c r="C51" s="23">
        <f t="shared" ref="C51:Z51" si="2">_xlfn.STDEV.S(C2:C46)</f>
        <v>9.9891795581665166E-2</v>
      </c>
      <c r="D51" s="23">
        <f t="shared" si="2"/>
        <v>9.3509307119558752E-2</v>
      </c>
      <c r="E51" s="23">
        <f t="shared" si="2"/>
        <v>8.686508704973496E-2</v>
      </c>
      <c r="F51" s="23">
        <f t="shared" si="2"/>
        <v>0.10648081677496625</v>
      </c>
      <c r="G51" s="23">
        <f t="shared" si="2"/>
        <v>7.2291794731269454E-2</v>
      </c>
      <c r="H51" s="23">
        <f t="shared" si="2"/>
        <v>7.7915434295372427E-2</v>
      </c>
      <c r="I51" s="23">
        <f t="shared" si="2"/>
        <v>8.8639233221291663E-2</v>
      </c>
      <c r="J51" s="23">
        <f t="shared" si="2"/>
        <v>9.9628668686521468E-2</v>
      </c>
      <c r="K51" s="23">
        <f t="shared" si="2"/>
        <v>0.11674148008412501</v>
      </c>
      <c r="L51" s="23">
        <f t="shared" si="2"/>
        <v>0.10880985961647824</v>
      </c>
      <c r="M51" s="23">
        <f t="shared" si="2"/>
        <v>9.6294263660918242E-2</v>
      </c>
      <c r="N51" s="23">
        <f t="shared" si="2"/>
        <v>0.10400070880154162</v>
      </c>
      <c r="O51" s="23">
        <f t="shared" si="2"/>
        <v>9.3968624427394828E-2</v>
      </c>
      <c r="P51" s="23">
        <f t="shared" si="2"/>
        <v>9.6596264583934083E-2</v>
      </c>
      <c r="Q51" s="23">
        <f t="shared" si="2"/>
        <v>9.0156796565922931E-2</v>
      </c>
      <c r="R51" s="23">
        <f t="shared" si="2"/>
        <v>0.1167735708255193</v>
      </c>
      <c r="S51" s="23">
        <f t="shared" si="2"/>
        <v>5.5891533072436772E-2</v>
      </c>
      <c r="T51" s="23">
        <f t="shared" si="2"/>
        <v>9.7994550286279847E-2</v>
      </c>
      <c r="U51" s="23">
        <f t="shared" si="2"/>
        <v>6.6663481521753526E-2</v>
      </c>
      <c r="V51" s="23">
        <f t="shared" si="2"/>
        <v>8.7702384981290252E-2</v>
      </c>
      <c r="W51" s="23">
        <f t="shared" si="2"/>
        <v>0.10616258311381896</v>
      </c>
      <c r="X51" s="23">
        <f t="shared" si="2"/>
        <v>9.9356770951068277E-2</v>
      </c>
      <c r="Y51" s="23">
        <f t="shared" si="2"/>
        <v>0.10507930324508281</v>
      </c>
      <c r="Z51" s="23">
        <f t="shared" si="2"/>
        <v>8.4560609581710869E-2</v>
      </c>
      <c r="AA51" s="52"/>
    </row>
    <row r="52" spans="1:29" ht="16">
      <c r="A52" s="21" t="s">
        <v>12</v>
      </c>
      <c r="B52" s="23">
        <f>B51/(SQRT(B49))</f>
        <v>1.7126853364451387E-2</v>
      </c>
      <c r="C52" s="23">
        <f>C51/(SQRT(C49))</f>
        <v>1.489098968767443E-2</v>
      </c>
      <c r="D52" s="23">
        <f t="shared" ref="D52:Z52" si="3">D51/(SQRT(D49))</f>
        <v>1.3939544483215894E-2</v>
      </c>
      <c r="E52" s="23">
        <f t="shared" si="3"/>
        <v>1.29490826343096E-2</v>
      </c>
      <c r="F52" s="23">
        <f t="shared" si="3"/>
        <v>1.5873222973901629E-2</v>
      </c>
      <c r="G52" s="23">
        <f t="shared" si="3"/>
        <v>1.0776624482305309E-2</v>
      </c>
      <c r="H52" s="23">
        <f t="shared" si="3"/>
        <v>1.1614947172058078E-2</v>
      </c>
      <c r="I52" s="23">
        <f t="shared" si="3"/>
        <v>1.3213556730417721E-2</v>
      </c>
      <c r="J52" s="23">
        <f t="shared" si="3"/>
        <v>1.4851765046057779E-2</v>
      </c>
      <c r="K52" s="23">
        <f t="shared" si="3"/>
        <v>1.7402792350802759E-2</v>
      </c>
      <c r="L52" s="23">
        <f t="shared" si="3"/>
        <v>1.6220416181643636E-2</v>
      </c>
      <c r="M52" s="23">
        <f t="shared" si="3"/>
        <v>1.435470129260673E-2</v>
      </c>
      <c r="N52" s="23">
        <f t="shared" si="3"/>
        <v>1.550351030589385E-2</v>
      </c>
      <c r="O52" s="23">
        <f t="shared" si="3"/>
        <v>1.4008015464786805E-2</v>
      </c>
      <c r="P52" s="23">
        <f t="shared" si="3"/>
        <v>1.4399720932148802E-2</v>
      </c>
      <c r="Q52" s="23">
        <f t="shared" si="3"/>
        <v>1.3439781717001551E-2</v>
      </c>
      <c r="R52" s="23">
        <f t="shared" si="3"/>
        <v>1.7407576156083158E-2</v>
      </c>
      <c r="S52" s="23">
        <f t="shared" si="3"/>
        <v>8.3318178211097531E-3</v>
      </c>
      <c r="T52" s="23">
        <f t="shared" si="3"/>
        <v>1.4608165057642879E-2</v>
      </c>
      <c r="U52" s="23">
        <f t="shared" si="3"/>
        <v>9.9376050866294662E-3</v>
      </c>
      <c r="V52" s="23">
        <f t="shared" si="3"/>
        <v>1.3073899640468107E-2</v>
      </c>
      <c r="W52" s="23">
        <f t="shared" si="3"/>
        <v>1.5825783500631366E-2</v>
      </c>
      <c r="X52" s="23">
        <f t="shared" si="3"/>
        <v>1.4811232924764339E-2</v>
      </c>
      <c r="Y52" s="23">
        <f t="shared" si="3"/>
        <v>1.5664297672287962E-2</v>
      </c>
      <c r="Z52" s="23">
        <f t="shared" si="3"/>
        <v>1.2605551416235037E-2</v>
      </c>
      <c r="AA52" s="53"/>
    </row>
    <row r="53" spans="1:29">
      <c r="A53" s="20" t="s">
        <v>14</v>
      </c>
      <c r="B53" s="23">
        <v>0.05</v>
      </c>
      <c r="C53" s="23">
        <v>0.05</v>
      </c>
      <c r="D53" s="23">
        <v>0.05</v>
      </c>
      <c r="E53" s="23">
        <v>0.05</v>
      </c>
      <c r="F53" s="23">
        <v>0.05</v>
      </c>
      <c r="G53" s="23">
        <v>0.05</v>
      </c>
      <c r="H53" s="23">
        <v>0.05</v>
      </c>
      <c r="I53" s="23">
        <v>0.05</v>
      </c>
      <c r="J53" s="23">
        <v>0.05</v>
      </c>
      <c r="K53" s="23">
        <v>0.05</v>
      </c>
      <c r="L53" s="23">
        <v>0.05</v>
      </c>
      <c r="M53" s="23">
        <v>0.05</v>
      </c>
      <c r="N53" s="23">
        <v>0.05</v>
      </c>
      <c r="O53" s="23">
        <v>0.05</v>
      </c>
      <c r="P53" s="23">
        <v>0.05</v>
      </c>
      <c r="Q53" s="23">
        <v>0.05</v>
      </c>
      <c r="R53" s="23">
        <v>0.05</v>
      </c>
      <c r="S53" s="23">
        <v>0.05</v>
      </c>
      <c r="T53" s="23">
        <v>0.05</v>
      </c>
      <c r="U53" s="23">
        <v>0.05</v>
      </c>
      <c r="V53" s="23">
        <v>0.05</v>
      </c>
      <c r="W53" s="23">
        <v>0.05</v>
      </c>
      <c r="X53" s="23">
        <v>0.05</v>
      </c>
      <c r="Y53" s="23">
        <v>0.05</v>
      </c>
      <c r="Z53" s="23">
        <v>0.05</v>
      </c>
    </row>
    <row r="54" spans="1:29">
      <c r="A54" s="20" t="s">
        <v>13</v>
      </c>
      <c r="B54" s="23">
        <f>_xlfn.CONFIDENCE.T(B53,B51,B49)</f>
        <v>3.4516904922968425E-2</v>
      </c>
      <c r="C54" s="23">
        <f t="shared" ref="C54:Y54" si="4">_xlfn.CONFIDENCE.T(C53,C51,C49)</f>
        <v>3.0010817767915532E-2</v>
      </c>
      <c r="D54" s="23">
        <f t="shared" si="4"/>
        <v>2.8093305953989782E-2</v>
      </c>
      <c r="E54" s="23">
        <f t="shared" si="4"/>
        <v>2.6097161259980416E-2</v>
      </c>
      <c r="F54" s="23">
        <f t="shared" si="4"/>
        <v>3.1990378883517169E-2</v>
      </c>
      <c r="G54" s="23">
        <f t="shared" si="4"/>
        <v>2.1718859543594943E-2</v>
      </c>
      <c r="H54" s="23">
        <f t="shared" si="4"/>
        <v>2.3408387909443155E-2</v>
      </c>
      <c r="I54" s="23">
        <f t="shared" si="4"/>
        <v>2.6630173777557047E-2</v>
      </c>
      <c r="J54" s="23">
        <f t="shared" si="4"/>
        <v>2.9931765697082155E-2</v>
      </c>
      <c r="K54" s="23">
        <f t="shared" si="4"/>
        <v>3.5073023408585861E-2</v>
      </c>
      <c r="L54" s="23">
        <f t="shared" si="4"/>
        <v>3.2690100816467525E-2</v>
      </c>
      <c r="M54" s="23">
        <f t="shared" si="4"/>
        <v>2.8929999525945601E-2</v>
      </c>
      <c r="N54" s="23">
        <f t="shared" si="4"/>
        <v>3.1245271960553201E-2</v>
      </c>
      <c r="O54" s="23">
        <f t="shared" si="4"/>
        <v>2.8231300150038132E-2</v>
      </c>
      <c r="P54" s="23">
        <f t="shared" si="4"/>
        <v>2.9020730647691839E-2</v>
      </c>
      <c r="Q54" s="23">
        <f t="shared" si="4"/>
        <v>2.7086100280047074E-2</v>
      </c>
      <c r="R54" s="23">
        <f t="shared" si="4"/>
        <v>3.508266453463043E-2</v>
      </c>
      <c r="S54" s="23">
        <f t="shared" si="4"/>
        <v>1.6791675472837296E-2</v>
      </c>
      <c r="T54" s="23">
        <f t="shared" si="4"/>
        <v>2.9440822179295893E-2</v>
      </c>
      <c r="U54" s="23">
        <f t="shared" si="4"/>
        <v>2.0027927059220449E-2</v>
      </c>
      <c r="V54" s="23">
        <f t="shared" si="4"/>
        <v>2.6348713406931418E-2</v>
      </c>
      <c r="W54" s="23">
        <f t="shared" si="4"/>
        <v>3.1894770907339588E-2</v>
      </c>
      <c r="X54" s="23">
        <f t="shared" si="4"/>
        <v>2.9850078574103937E-2</v>
      </c>
      <c r="Y54" s="23">
        <f t="shared" si="4"/>
        <v>3.1569317605164106E-2</v>
      </c>
      <c r="Z54" s="23">
        <f>_xlfn.CONFIDENCE.T(Z53,Z51,Z49)</f>
        <v>2.5404819582263774E-2</v>
      </c>
    </row>
    <row r="55" spans="1:29">
      <c r="A55" s="20" t="s">
        <v>10</v>
      </c>
      <c r="B55" s="23">
        <f>B50-B54</f>
        <v>-2.2904613498103549E-3</v>
      </c>
      <c r="C55" s="23">
        <f t="shared" ref="C55:Z55" si="5">C50-C54</f>
        <v>-2.077265093762401E-2</v>
      </c>
      <c r="D55" s="23">
        <f t="shared" si="5"/>
        <v>2.5791162427048764E-3</v>
      </c>
      <c r="E55" s="23">
        <f t="shared" si="5"/>
        <v>-1.0436135059224989E-2</v>
      </c>
      <c r="F55" s="23">
        <f t="shared" si="5"/>
        <v>-2.2053631394036557E-2</v>
      </c>
      <c r="G55" s="23">
        <f t="shared" si="5"/>
        <v>1.606527618884648E-2</v>
      </c>
      <c r="H55" s="23">
        <f t="shared" si="5"/>
        <v>5.4156854496493038E-3</v>
      </c>
      <c r="I55" s="23">
        <f t="shared" si="5"/>
        <v>-4.0267758224006592E-2</v>
      </c>
      <c r="J55" s="23">
        <f t="shared" si="5"/>
        <v>-1.3216609941438723E-2</v>
      </c>
      <c r="K55" s="23">
        <f t="shared" si="5"/>
        <v>-1.3997642471814203E-2</v>
      </c>
      <c r="L55" s="23">
        <f t="shared" si="5"/>
        <v>-2.5687322823394768E-2</v>
      </c>
      <c r="M55" s="23">
        <f t="shared" si="5"/>
        <v>-2.1513586126370457E-2</v>
      </c>
      <c r="N55" s="23">
        <f t="shared" si="5"/>
        <v>1.4956287146514282E-2</v>
      </c>
      <c r="O55" s="23">
        <f t="shared" si="5"/>
        <v>-1.5132138533329937E-2</v>
      </c>
      <c r="P55" s="23">
        <f t="shared" si="5"/>
        <v>-7.9350101907856019E-5</v>
      </c>
      <c r="Q55" s="23">
        <f t="shared" si="5"/>
        <v>-9.9187335475154903E-3</v>
      </c>
      <c r="R55" s="23">
        <f t="shared" si="5"/>
        <v>-2.5486114167831864E-2</v>
      </c>
      <c r="S55" s="23">
        <f t="shared" si="5"/>
        <v>1.2228537862120855E-2</v>
      </c>
      <c r="T55" s="23">
        <f t="shared" si="5"/>
        <v>-1.5858795382651256E-2</v>
      </c>
      <c r="U55" s="23">
        <f t="shared" si="5"/>
        <v>-2.459615039280573E-2</v>
      </c>
      <c r="V55" s="23">
        <f t="shared" si="5"/>
        <v>-5.3584876981252298E-3</v>
      </c>
      <c r="W55" s="23">
        <f t="shared" si="5"/>
        <v>-3.235874570433378E-2</v>
      </c>
      <c r="X55" s="23">
        <f t="shared" si="5"/>
        <v>-2.791995279556797E-2</v>
      </c>
      <c r="Y55" s="23">
        <f t="shared" si="5"/>
        <v>1.0896959725985665E-2</v>
      </c>
      <c r="Z55" s="23">
        <f t="shared" si="5"/>
        <v>8.2011516447862698E-3</v>
      </c>
    </row>
    <row r="56" spans="1:29">
      <c r="A56" s="20" t="s">
        <v>9</v>
      </c>
      <c r="B56" s="23">
        <f>B50+B54</f>
        <v>6.6743348496126495E-2</v>
      </c>
      <c r="C56" s="23">
        <f t="shared" ref="C56:Z56" si="6">C50+C54</f>
        <v>3.9248984598207054E-2</v>
      </c>
      <c r="D56" s="23">
        <f t="shared" si="6"/>
        <v>5.876572815068444E-2</v>
      </c>
      <c r="E56" s="23">
        <f t="shared" si="6"/>
        <v>4.1758187460735841E-2</v>
      </c>
      <c r="F56" s="23">
        <f t="shared" si="6"/>
        <v>4.1927126372997781E-2</v>
      </c>
      <c r="G56" s="23">
        <f t="shared" si="6"/>
        <v>5.9502995276036363E-2</v>
      </c>
      <c r="H56" s="23">
        <f t="shared" si="6"/>
        <v>5.2232461268535618E-2</v>
      </c>
      <c r="I56" s="23">
        <f t="shared" si="6"/>
        <v>1.2992589331107498E-2</v>
      </c>
      <c r="J56" s="23">
        <f t="shared" si="6"/>
        <v>4.6646921452725587E-2</v>
      </c>
      <c r="K56" s="23">
        <f t="shared" si="6"/>
        <v>5.6148404345357519E-2</v>
      </c>
      <c r="L56" s="23">
        <f t="shared" si="6"/>
        <v>3.9692878809540283E-2</v>
      </c>
      <c r="M56" s="23">
        <f t="shared" si="6"/>
        <v>3.6346412925520745E-2</v>
      </c>
      <c r="N56" s="23">
        <f t="shared" si="6"/>
        <v>7.7446831067620681E-2</v>
      </c>
      <c r="O56" s="23">
        <f t="shared" si="6"/>
        <v>4.1330461766746325E-2</v>
      </c>
      <c r="P56" s="23">
        <f t="shared" si="6"/>
        <v>5.7962111193475822E-2</v>
      </c>
      <c r="Q56" s="23">
        <f t="shared" si="6"/>
        <v>4.4253467012578658E-2</v>
      </c>
      <c r="R56" s="23">
        <f t="shared" si="6"/>
        <v>4.4679214901428996E-2</v>
      </c>
      <c r="S56" s="23">
        <f t="shared" si="6"/>
        <v>4.5811888807795451E-2</v>
      </c>
      <c r="T56" s="23">
        <f t="shared" si="6"/>
        <v>4.3022848975940525E-2</v>
      </c>
      <c r="U56" s="23">
        <f t="shared" si="6"/>
        <v>1.5459703725635168E-2</v>
      </c>
      <c r="V56" s="23">
        <f t="shared" si="6"/>
        <v>4.733893911573761E-2</v>
      </c>
      <c r="W56" s="23">
        <f t="shared" si="6"/>
        <v>3.1430796110345396E-2</v>
      </c>
      <c r="X56" s="23">
        <f t="shared" si="6"/>
        <v>3.1780204352639903E-2</v>
      </c>
      <c r="Y56" s="23">
        <f t="shared" si="6"/>
        <v>7.403559493631387E-2</v>
      </c>
      <c r="Z56" s="23">
        <f t="shared" si="6"/>
        <v>5.9010790809313818E-2</v>
      </c>
    </row>
    <row r="57" spans="1:29">
      <c r="A57" s="20" t="s">
        <v>50</v>
      </c>
      <c r="B57" s="30">
        <f>B49-1</f>
        <v>44</v>
      </c>
      <c r="C57" s="30">
        <f t="shared" ref="C57:Z57" si="7">C49-1</f>
        <v>44</v>
      </c>
      <c r="D57" s="30">
        <f t="shared" si="7"/>
        <v>44</v>
      </c>
      <c r="E57" s="30">
        <f t="shared" si="7"/>
        <v>44</v>
      </c>
      <c r="F57" s="30">
        <f t="shared" si="7"/>
        <v>44</v>
      </c>
      <c r="G57" s="30">
        <f t="shared" si="7"/>
        <v>44</v>
      </c>
      <c r="H57" s="30">
        <f t="shared" si="7"/>
        <v>44</v>
      </c>
      <c r="I57" s="30">
        <f t="shared" si="7"/>
        <v>44</v>
      </c>
      <c r="J57" s="30">
        <f t="shared" si="7"/>
        <v>44</v>
      </c>
      <c r="K57" s="30">
        <f t="shared" si="7"/>
        <v>44</v>
      </c>
      <c r="L57" s="30">
        <f t="shared" si="7"/>
        <v>44</v>
      </c>
      <c r="M57" s="30">
        <f t="shared" si="7"/>
        <v>44</v>
      </c>
      <c r="N57" s="30">
        <f t="shared" si="7"/>
        <v>44</v>
      </c>
      <c r="O57" s="30">
        <f t="shared" si="7"/>
        <v>44</v>
      </c>
      <c r="P57" s="30">
        <f t="shared" si="7"/>
        <v>44</v>
      </c>
      <c r="Q57" s="30">
        <f t="shared" si="7"/>
        <v>44</v>
      </c>
      <c r="R57" s="30">
        <f t="shared" si="7"/>
        <v>44</v>
      </c>
      <c r="S57" s="30">
        <f t="shared" si="7"/>
        <v>44</v>
      </c>
      <c r="T57" s="30">
        <f t="shared" si="7"/>
        <v>44</v>
      </c>
      <c r="U57" s="30">
        <f t="shared" si="7"/>
        <v>44</v>
      </c>
      <c r="V57" s="30">
        <f t="shared" si="7"/>
        <v>44</v>
      </c>
      <c r="W57" s="30">
        <f t="shared" si="7"/>
        <v>44</v>
      </c>
      <c r="X57" s="30">
        <f t="shared" si="7"/>
        <v>44</v>
      </c>
      <c r="Y57" s="30">
        <f t="shared" si="7"/>
        <v>44</v>
      </c>
      <c r="Z57" s="30">
        <f t="shared" si="7"/>
        <v>44</v>
      </c>
    </row>
    <row r="58" spans="1:29">
      <c r="A58" s="6"/>
      <c r="B58" s="7"/>
      <c r="C58" s="11"/>
      <c r="D58" s="7"/>
      <c r="E58" s="7"/>
      <c r="F58" s="7"/>
      <c r="I58" s="7"/>
      <c r="J58" s="7"/>
      <c r="K58" s="7"/>
      <c r="L58" s="7"/>
      <c r="M58" s="7"/>
      <c r="N58" s="7"/>
      <c r="O58" s="7"/>
      <c r="P58" s="7"/>
      <c r="Q58" s="7"/>
      <c r="R58" s="7"/>
      <c r="S58" s="7"/>
      <c r="T58" s="7"/>
      <c r="U58" s="7"/>
      <c r="V58" s="7"/>
      <c r="W58" s="7"/>
      <c r="X58" s="7"/>
      <c r="Y58" s="7"/>
      <c r="Z58" s="7"/>
    </row>
    <row r="59" spans="1:29">
      <c r="A59" s="14" t="s">
        <v>39</v>
      </c>
      <c r="B59" s="15" t="s">
        <v>43</v>
      </c>
      <c r="C59" s="16">
        <v>1.8100000000000002E-2</v>
      </c>
      <c r="D59" s="10"/>
      <c r="E59" s="17"/>
      <c r="F59" s="41"/>
      <c r="I59" s="10"/>
      <c r="K59" s="10"/>
    </row>
    <row r="60" spans="1:29">
      <c r="A60" s="20" t="s">
        <v>34</v>
      </c>
      <c r="B60" s="25">
        <f>_xlfn.T.INV.2T(B53,B57)</f>
        <v>2.0153675744437649</v>
      </c>
      <c r="C60" s="25">
        <f t="shared" ref="C60:Z60" si="8">_xlfn.T.INV.2T(C53,C57)</f>
        <v>2.0153675744437649</v>
      </c>
      <c r="D60" s="25">
        <f t="shared" si="8"/>
        <v>2.0153675744437649</v>
      </c>
      <c r="E60" s="25">
        <f t="shared" si="8"/>
        <v>2.0153675744437649</v>
      </c>
      <c r="F60" s="25">
        <f t="shared" si="8"/>
        <v>2.0153675744437649</v>
      </c>
      <c r="G60" s="25">
        <f>_xlfn.T.INV.2T(G53,G57)</f>
        <v>2.0153675744437649</v>
      </c>
      <c r="H60" s="25">
        <f t="shared" si="8"/>
        <v>2.0153675744437649</v>
      </c>
      <c r="I60" s="25">
        <f t="shared" si="8"/>
        <v>2.0153675744437649</v>
      </c>
      <c r="J60" s="25">
        <f t="shared" si="8"/>
        <v>2.0153675744437649</v>
      </c>
      <c r="K60" s="25">
        <f t="shared" si="8"/>
        <v>2.0153675744437649</v>
      </c>
      <c r="L60" s="25">
        <f t="shared" si="8"/>
        <v>2.0153675744437649</v>
      </c>
      <c r="M60" s="25">
        <f t="shared" si="8"/>
        <v>2.0153675744437649</v>
      </c>
      <c r="N60" s="25">
        <f t="shared" si="8"/>
        <v>2.0153675744437649</v>
      </c>
      <c r="O60" s="25">
        <f t="shared" si="8"/>
        <v>2.0153675744437649</v>
      </c>
      <c r="P60" s="25">
        <f t="shared" si="8"/>
        <v>2.0153675744437649</v>
      </c>
      <c r="Q60" s="25">
        <f t="shared" si="8"/>
        <v>2.0153675744437649</v>
      </c>
      <c r="R60" s="25">
        <f t="shared" si="8"/>
        <v>2.0153675744437649</v>
      </c>
      <c r="S60" s="25">
        <f t="shared" si="8"/>
        <v>2.0153675744437649</v>
      </c>
      <c r="T60" s="25">
        <f t="shared" si="8"/>
        <v>2.0153675744437649</v>
      </c>
      <c r="U60" s="25">
        <f t="shared" si="8"/>
        <v>2.0153675744437649</v>
      </c>
      <c r="V60" s="25">
        <f t="shared" si="8"/>
        <v>2.0153675744437649</v>
      </c>
      <c r="W60" s="25">
        <f t="shared" si="8"/>
        <v>2.0153675744437649</v>
      </c>
      <c r="X60" s="25">
        <f t="shared" si="8"/>
        <v>2.0153675744437649</v>
      </c>
      <c r="Y60" s="25">
        <f t="shared" si="8"/>
        <v>2.0153675744437649</v>
      </c>
      <c r="Z60" s="25">
        <f t="shared" si="8"/>
        <v>2.0153675744437649</v>
      </c>
      <c r="AA60" s="13"/>
      <c r="AB60" s="48">
        <f>COUNTIF(B63:Z63,"Reject")</f>
        <v>2</v>
      </c>
      <c r="AC60" s="49" t="s">
        <v>57</v>
      </c>
    </row>
    <row r="61" spans="1:29">
      <c r="A61" s="20" t="s">
        <v>35</v>
      </c>
      <c r="B61" s="47">
        <f>(B50-$C$59)/B52</f>
        <v>0.82481254860738229</v>
      </c>
      <c r="C61" s="47">
        <f>(C50-$C$59)/C52</f>
        <v>-0.59511378058663189</v>
      </c>
      <c r="D61" s="47">
        <f>(D50-$C$59)/D52</f>
        <v>0.90192489516660024</v>
      </c>
      <c r="E61" s="47">
        <f t="shared" ref="E61:Z61" si="9">(E50-$C$59)/E52</f>
        <v>-0.18835108772742892</v>
      </c>
      <c r="F61" s="47">
        <f t="shared" si="9"/>
        <v>-0.51427819819208831</v>
      </c>
      <c r="G61" s="47">
        <f>(G50-$C$59)/G52</f>
        <v>1.8265585633759265</v>
      </c>
      <c r="H61" s="47">
        <f t="shared" si="9"/>
        <v>0.92329936591457051</v>
      </c>
      <c r="I61" s="47">
        <f t="shared" si="9"/>
        <v>-2.4018956511072722</v>
      </c>
      <c r="J61" s="47">
        <f t="shared" si="9"/>
        <v>-9.3244421795115828E-2</v>
      </c>
      <c r="K61" s="47">
        <f t="shared" si="9"/>
        <v>0.1709714669229164</v>
      </c>
      <c r="L61" s="47">
        <f>(L50-$C$59)/L52</f>
        <v>-0.68415149664814268</v>
      </c>
      <c r="M61" s="47">
        <f t="shared" si="9"/>
        <v>-0.74425697774201338</v>
      </c>
      <c r="N61" s="47">
        <f t="shared" si="9"/>
        <v>1.8125933129082599</v>
      </c>
      <c r="O61" s="47">
        <f t="shared" si="9"/>
        <v>-0.35699834825731447</v>
      </c>
      <c r="P61" s="47">
        <f t="shared" si="9"/>
        <v>0.75288823976994768</v>
      </c>
      <c r="Q61" s="47">
        <f t="shared" si="9"/>
        <v>-6.9393483250447488E-2</v>
      </c>
      <c r="R61" s="47">
        <f t="shared" si="9"/>
        <v>-0.48849130728805479</v>
      </c>
      <c r="S61" s="47">
        <f t="shared" si="9"/>
        <v>1.310663959465167</v>
      </c>
      <c r="T61" s="47">
        <f t="shared" si="9"/>
        <v>-0.30927725594061495</v>
      </c>
      <c r="U61" s="47">
        <f>(U50-$C$59)/U52</f>
        <v>-2.2810549559958067</v>
      </c>
      <c r="V61" s="47">
        <f t="shared" si="9"/>
        <v>0.22106837196913831</v>
      </c>
      <c r="W61" s="47">
        <f t="shared" si="9"/>
        <v>-1.1730208994868145</v>
      </c>
      <c r="X61" s="47">
        <f t="shared" si="9"/>
        <v>-1.0917304658971403</v>
      </c>
      <c r="Y61" s="47">
        <f>(Y50-$C$59)/Y52</f>
        <v>1.5555295130950342</v>
      </c>
      <c r="Z61" s="47">
        <f t="shared" si="9"/>
        <v>1.2300906731521062</v>
      </c>
      <c r="AB61" s="9">
        <f>COUNTIF(B63:Z63,"Fail to Reject")</f>
        <v>23</v>
      </c>
      <c r="AC61" s="49" t="s">
        <v>58</v>
      </c>
    </row>
    <row r="62" spans="1:29">
      <c r="A62" s="20" t="s">
        <v>36</v>
      </c>
      <c r="B62" s="25">
        <f>_xlfn.T.DIST.2T((ABS(B61)),B57)</f>
        <v>0.41392734851270241</v>
      </c>
      <c r="C62" s="25">
        <f t="shared" ref="C62:Z62" si="10">_xlfn.T.DIST.2T((ABS(C61)),C57)</f>
        <v>0.55481593528624995</v>
      </c>
      <c r="D62" s="25">
        <f t="shared" si="10"/>
        <v>0.37200764142003451</v>
      </c>
      <c r="E62" s="25">
        <f t="shared" si="10"/>
        <v>0.8514674655960115</v>
      </c>
      <c r="F62" s="25">
        <f t="shared" si="10"/>
        <v>0.60963103032882737</v>
      </c>
      <c r="G62" s="25">
        <f t="shared" si="10"/>
        <v>7.45553592173262E-2</v>
      </c>
      <c r="H62" s="25">
        <f t="shared" si="10"/>
        <v>0.36088694379317299</v>
      </c>
      <c r="I62" s="25">
        <f t="shared" si="10"/>
        <v>2.0599144752644155E-2</v>
      </c>
      <c r="J62" s="25">
        <f t="shared" si="10"/>
        <v>0.92613268080547417</v>
      </c>
      <c r="K62" s="25">
        <f t="shared" si="10"/>
        <v>0.86503002983040789</v>
      </c>
      <c r="L62" s="25">
        <f t="shared" si="10"/>
        <v>0.49746723842957963</v>
      </c>
      <c r="M62" s="25">
        <f t="shared" si="10"/>
        <v>0.46067752779607096</v>
      </c>
      <c r="N62" s="25">
        <f t="shared" si="10"/>
        <v>7.6721048119407997E-2</v>
      </c>
      <c r="O62" s="25">
        <f t="shared" si="10"/>
        <v>0.72279957836979158</v>
      </c>
      <c r="P62" s="25">
        <f t="shared" si="10"/>
        <v>0.45552659474700452</v>
      </c>
      <c r="Q62" s="25">
        <f t="shared" si="10"/>
        <v>0.94499083762929303</v>
      </c>
      <c r="R62" s="25">
        <f t="shared" si="10"/>
        <v>0.62762773655503745</v>
      </c>
      <c r="S62" s="25">
        <f t="shared" si="10"/>
        <v>0.19677152687508712</v>
      </c>
      <c r="T62" s="25">
        <f t="shared" si="10"/>
        <v>0.75857050161440143</v>
      </c>
      <c r="U62" s="25">
        <f t="shared" si="10"/>
        <v>2.7441695250047658E-2</v>
      </c>
      <c r="V62" s="25">
        <f t="shared" si="10"/>
        <v>0.82606190045287464</v>
      </c>
      <c r="W62" s="25">
        <f t="shared" si="10"/>
        <v>0.24709874983022481</v>
      </c>
      <c r="X62" s="25">
        <f t="shared" si="10"/>
        <v>0.28089366465948812</v>
      </c>
      <c r="Y62" s="25">
        <f t="shared" si="10"/>
        <v>0.12698430916466324</v>
      </c>
      <c r="Z62" s="25">
        <f t="shared" si="10"/>
        <v>0.22519960608798706</v>
      </c>
      <c r="AB62" s="50">
        <f>AB61/25</f>
        <v>0.92</v>
      </c>
      <c r="AC62" s="49" t="s">
        <v>70</v>
      </c>
    </row>
    <row r="63" spans="1:29">
      <c r="A63" s="20" t="s">
        <v>37</v>
      </c>
      <c r="B63" s="26" t="str">
        <f>IF(B62&lt;0.05,"Reject","Fail to Reject")</f>
        <v>Fail to Reject</v>
      </c>
      <c r="C63" s="26" t="str">
        <f t="shared" ref="C63:Z63" si="11">IF(C62&lt;0.05,"Reject","Fail to Reject")</f>
        <v>Fail to Reject</v>
      </c>
      <c r="D63" s="26" t="str">
        <f t="shared" si="11"/>
        <v>Fail to Reject</v>
      </c>
      <c r="E63" s="26" t="str">
        <f t="shared" si="11"/>
        <v>Fail to Reject</v>
      </c>
      <c r="F63" s="26" t="str">
        <f t="shared" si="11"/>
        <v>Fail to Reject</v>
      </c>
      <c r="G63" s="26" t="str">
        <f t="shared" si="11"/>
        <v>Fail to Reject</v>
      </c>
      <c r="H63" s="26" t="str">
        <f t="shared" si="11"/>
        <v>Fail to Reject</v>
      </c>
      <c r="I63" s="26" t="str">
        <f t="shared" si="11"/>
        <v>Reject</v>
      </c>
      <c r="J63" s="26" t="str">
        <f t="shared" si="11"/>
        <v>Fail to Reject</v>
      </c>
      <c r="K63" s="26" t="str">
        <f t="shared" si="11"/>
        <v>Fail to Reject</v>
      </c>
      <c r="L63" s="26" t="str">
        <f t="shared" si="11"/>
        <v>Fail to Reject</v>
      </c>
      <c r="M63" s="26" t="str">
        <f t="shared" si="11"/>
        <v>Fail to Reject</v>
      </c>
      <c r="N63" s="26" t="str">
        <f t="shared" si="11"/>
        <v>Fail to Reject</v>
      </c>
      <c r="O63" s="26" t="str">
        <f t="shared" si="11"/>
        <v>Fail to Reject</v>
      </c>
      <c r="P63" s="26" t="str">
        <f t="shared" si="11"/>
        <v>Fail to Reject</v>
      </c>
      <c r="Q63" s="26" t="str">
        <f t="shared" si="11"/>
        <v>Fail to Reject</v>
      </c>
      <c r="R63" s="26" t="str">
        <f t="shared" si="11"/>
        <v>Fail to Reject</v>
      </c>
      <c r="S63" s="26" t="str">
        <f t="shared" si="11"/>
        <v>Fail to Reject</v>
      </c>
      <c r="T63" s="26" t="str">
        <f t="shared" si="11"/>
        <v>Fail to Reject</v>
      </c>
      <c r="U63" s="26" t="str">
        <f t="shared" si="11"/>
        <v>Reject</v>
      </c>
      <c r="V63" s="26" t="str">
        <f t="shared" si="11"/>
        <v>Fail to Reject</v>
      </c>
      <c r="W63" s="26" t="str">
        <f t="shared" si="11"/>
        <v>Fail to Reject</v>
      </c>
      <c r="X63" s="26" t="str">
        <f t="shared" si="11"/>
        <v>Fail to Reject</v>
      </c>
      <c r="Y63" s="26" t="str">
        <f t="shared" si="11"/>
        <v>Fail to Reject</v>
      </c>
      <c r="Z63" s="26" t="str">
        <f t="shared" si="11"/>
        <v>Fail to Reject</v>
      </c>
    </row>
    <row r="64" spans="1:29">
      <c r="A64" s="6"/>
      <c r="B64" s="10"/>
      <c r="C64" s="10"/>
      <c r="D64" s="10"/>
      <c r="E64" s="42"/>
      <c r="F64" s="42"/>
      <c r="G64" s="10"/>
      <c r="H64" s="10"/>
      <c r="I64" s="10"/>
      <c r="J64" s="10"/>
      <c r="K64" s="10"/>
      <c r="L64" s="10"/>
      <c r="M64" s="10"/>
      <c r="N64" s="10"/>
      <c r="O64" s="10"/>
      <c r="P64" s="10"/>
      <c r="Q64" s="10"/>
      <c r="R64" s="10"/>
      <c r="S64" s="10"/>
      <c r="T64" s="10"/>
      <c r="U64" s="10"/>
      <c r="V64" s="10"/>
      <c r="W64" s="10"/>
      <c r="X64" s="10"/>
      <c r="Y64" s="10"/>
      <c r="Z64" s="10"/>
    </row>
    <row r="65" spans="1:26">
      <c r="B65" s="10"/>
      <c r="C65" s="11"/>
      <c r="D65" s="10"/>
      <c r="E65" s="10"/>
      <c r="F65" s="10"/>
      <c r="G65" s="10"/>
      <c r="H65" s="10"/>
      <c r="I65" s="10"/>
      <c r="J65" s="10"/>
      <c r="K65" s="10"/>
    </row>
    <row r="66" spans="1:26">
      <c r="A66" s="14" t="s">
        <v>38</v>
      </c>
      <c r="B66" s="15" t="s">
        <v>43</v>
      </c>
      <c r="C66" s="16">
        <v>3.2199999999999999E-2</v>
      </c>
      <c r="D66" s="10"/>
      <c r="E66" s="10"/>
      <c r="F66" s="10"/>
      <c r="G66" s="10"/>
      <c r="H66" s="10"/>
      <c r="I66" s="10"/>
      <c r="J66" s="10"/>
      <c r="K66" s="10"/>
    </row>
    <row r="67" spans="1:26">
      <c r="A67" s="20" t="s">
        <v>34</v>
      </c>
      <c r="B67" s="25">
        <f>_xlfn.T.INV(B53,B57)</f>
        <v>-1.680229976572116</v>
      </c>
      <c r="C67" s="25">
        <f t="shared" ref="C67:Z67" si="12">_xlfn.T.INV(C53,C57)</f>
        <v>-1.680229976572116</v>
      </c>
      <c r="D67" s="25">
        <f t="shared" si="12"/>
        <v>-1.680229976572116</v>
      </c>
      <c r="E67" s="25">
        <f t="shared" si="12"/>
        <v>-1.680229976572116</v>
      </c>
      <c r="F67" s="25">
        <f t="shared" si="12"/>
        <v>-1.680229976572116</v>
      </c>
      <c r="G67" s="25">
        <f t="shared" si="12"/>
        <v>-1.680229976572116</v>
      </c>
      <c r="H67" s="25">
        <f t="shared" si="12"/>
        <v>-1.680229976572116</v>
      </c>
      <c r="I67" s="25">
        <f t="shared" si="12"/>
        <v>-1.680229976572116</v>
      </c>
      <c r="J67" s="25">
        <f t="shared" si="12"/>
        <v>-1.680229976572116</v>
      </c>
      <c r="K67" s="25">
        <f t="shared" si="12"/>
        <v>-1.680229976572116</v>
      </c>
      <c r="L67" s="25">
        <f t="shared" si="12"/>
        <v>-1.680229976572116</v>
      </c>
      <c r="M67" s="25">
        <f t="shared" si="12"/>
        <v>-1.680229976572116</v>
      </c>
      <c r="N67" s="25">
        <f t="shared" si="12"/>
        <v>-1.680229976572116</v>
      </c>
      <c r="O67" s="25">
        <f t="shared" si="12"/>
        <v>-1.680229976572116</v>
      </c>
      <c r="P67" s="25">
        <f t="shared" si="12"/>
        <v>-1.680229976572116</v>
      </c>
      <c r="Q67" s="25">
        <f t="shared" si="12"/>
        <v>-1.680229976572116</v>
      </c>
      <c r="R67" s="25">
        <f t="shared" si="12"/>
        <v>-1.680229976572116</v>
      </c>
      <c r="S67" s="25">
        <f t="shared" si="12"/>
        <v>-1.680229976572116</v>
      </c>
      <c r="T67" s="25">
        <f t="shared" si="12"/>
        <v>-1.680229976572116</v>
      </c>
      <c r="U67" s="25">
        <f t="shared" si="12"/>
        <v>-1.680229976572116</v>
      </c>
      <c r="V67" s="25">
        <f t="shared" si="12"/>
        <v>-1.680229976572116</v>
      </c>
      <c r="W67" s="25">
        <f t="shared" si="12"/>
        <v>-1.680229976572116</v>
      </c>
      <c r="X67" s="25">
        <f t="shared" si="12"/>
        <v>-1.680229976572116</v>
      </c>
      <c r="Y67" s="25">
        <f t="shared" si="12"/>
        <v>-1.680229976572116</v>
      </c>
      <c r="Z67" s="25">
        <f t="shared" si="12"/>
        <v>-1.680229976572116</v>
      </c>
    </row>
    <row r="68" spans="1:26">
      <c r="A68" s="20" t="s">
        <v>35</v>
      </c>
      <c r="B68" s="25">
        <f>(B50-$C$66)/B52</f>
        <v>1.5439831588070388E-3</v>
      </c>
      <c r="C68" s="25">
        <f t="shared" ref="C68:Z68" si="13">(C50-$C$66)/C52</f>
        <v>-1.5419951024957359</v>
      </c>
      <c r="D68" s="25">
        <f t="shared" si="13"/>
        <v>-0.10958591976550186</v>
      </c>
      <c r="E68" s="25">
        <f t="shared" si="13"/>
        <v>-1.2772313117705556</v>
      </c>
      <c r="F68" s="25">
        <f t="shared" si="13"/>
        <v>-1.4025666083771451</v>
      </c>
      <c r="G68" s="25">
        <f t="shared" si="13"/>
        <v>0.51817113434826478</v>
      </c>
      <c r="H68" s="25">
        <f t="shared" si="13"/>
        <v>-0.29065363715376696</v>
      </c>
      <c r="I68" s="25">
        <f t="shared" si="13"/>
        <v>-3.4689815453647719</v>
      </c>
      <c r="J68" s="25">
        <f t="shared" si="13"/>
        <v>-1.0426265293273564</v>
      </c>
      <c r="K68" s="25">
        <f t="shared" si="13"/>
        <v>-0.6392433374472335</v>
      </c>
      <c r="L68" s="25">
        <f t="shared" si="13"/>
        <v>-1.5534263563127624</v>
      </c>
      <c r="M68" s="25">
        <f t="shared" si="13"/>
        <v>-1.7265135717724365</v>
      </c>
      <c r="N68" s="25">
        <f t="shared" si="13"/>
        <v>0.90312186277869078</v>
      </c>
      <c r="O68" s="25">
        <f t="shared" si="13"/>
        <v>-1.3635649126250096</v>
      </c>
      <c r="P68" s="25">
        <f t="shared" si="13"/>
        <v>-0.22629740323236583</v>
      </c>
      <c r="Q68" s="25">
        <f t="shared" si="13"/>
        <v>-1.1185176652424258</v>
      </c>
      <c r="R68" s="25">
        <f t="shared" si="13"/>
        <v>-1.2984834551651554</v>
      </c>
      <c r="S68" s="25">
        <f t="shared" si="13"/>
        <v>-0.38164380610740695</v>
      </c>
      <c r="T68" s="25">
        <f t="shared" si="13"/>
        <v>-1.2744908843711746</v>
      </c>
      <c r="U68" s="25">
        <f t="shared" si="13"/>
        <v>-3.6999078765018569</v>
      </c>
      <c r="V68" s="25">
        <f t="shared" si="13"/>
        <v>-0.85741627207354398</v>
      </c>
      <c r="W68" s="25">
        <f t="shared" si="13"/>
        <v>-2.0639720488840929</v>
      </c>
      <c r="X68" s="25">
        <f t="shared" si="13"/>
        <v>-2.0437106333567199</v>
      </c>
      <c r="Y68" s="25">
        <f t="shared" si="13"/>
        <v>0.6553934013468129</v>
      </c>
      <c r="Z68" s="25">
        <f t="shared" si="13"/>
        <v>0.1115358765852365</v>
      </c>
    </row>
    <row r="69" spans="1:26">
      <c r="A69" s="20" t="s">
        <v>36</v>
      </c>
      <c r="B69" s="25">
        <f>_xlfn.T.DIST(B68,B57,TRUE)</f>
        <v>0.5006124703628847</v>
      </c>
      <c r="C69" s="25">
        <f t="shared" ref="C69:Z69" si="14">_xlfn.T.DIST(C68,C57,TRUE)</f>
        <v>6.5118446536393593E-2</v>
      </c>
      <c r="D69" s="25">
        <f t="shared" si="14"/>
        <v>0.45661803178625071</v>
      </c>
      <c r="E69" s="25">
        <f t="shared" si="14"/>
        <v>0.10410970559708471</v>
      </c>
      <c r="F69" s="25">
        <f t="shared" si="14"/>
        <v>8.3881392997564849E-2</v>
      </c>
      <c r="G69" s="25">
        <f t="shared" si="14"/>
        <v>0.69653256587902135</v>
      </c>
      <c r="H69" s="25">
        <f t="shared" si="14"/>
        <v>0.38634092583526902</v>
      </c>
      <c r="I69" s="25">
        <f t="shared" si="14"/>
        <v>5.904634178397262E-4</v>
      </c>
      <c r="J69" s="25">
        <f t="shared" si="14"/>
        <v>0.1514081295619725</v>
      </c>
      <c r="K69" s="25">
        <f t="shared" si="14"/>
        <v>0.26298941264772896</v>
      </c>
      <c r="L69" s="25">
        <f t="shared" si="14"/>
        <v>6.374270297103389E-2</v>
      </c>
      <c r="M69" s="25">
        <f>_xlfn.T.DIST(M68,M57,TRUE)</f>
        <v>4.5635549397049752E-2</v>
      </c>
      <c r="N69" s="25">
        <f t="shared" si="14"/>
        <v>0.81431043433127859</v>
      </c>
      <c r="O69" s="25">
        <f t="shared" si="14"/>
        <v>8.9820376713555833E-2</v>
      </c>
      <c r="P69" s="25">
        <f t="shared" si="14"/>
        <v>0.41100905759258999</v>
      </c>
      <c r="Q69" s="25">
        <f t="shared" si="14"/>
        <v>0.13470777702695599</v>
      </c>
      <c r="R69" s="25">
        <f t="shared" si="14"/>
        <v>0.10044294077423399</v>
      </c>
      <c r="S69" s="25">
        <f t="shared" si="14"/>
        <v>0.35228125031679969</v>
      </c>
      <c r="T69" s="25">
        <f t="shared" si="14"/>
        <v>0.10458974544258537</v>
      </c>
      <c r="U69" s="25">
        <f t="shared" si="14"/>
        <v>2.9819425832459972E-4</v>
      </c>
      <c r="V69" s="25">
        <f t="shared" si="14"/>
        <v>0.19793056441407553</v>
      </c>
      <c r="W69" s="25">
        <f t="shared" si="14"/>
        <v>2.247402356976199E-2</v>
      </c>
      <c r="X69" s="25">
        <f t="shared" si="14"/>
        <v>2.3498634267453033E-2</v>
      </c>
      <c r="Y69" s="25">
        <f t="shared" si="14"/>
        <v>0.74218662444670358</v>
      </c>
      <c r="Z69" s="25">
        <f t="shared" si="14"/>
        <v>0.54415066192195882</v>
      </c>
    </row>
    <row r="70" spans="1:26">
      <c r="A70" s="20" t="s">
        <v>37</v>
      </c>
      <c r="B70" s="26" t="str">
        <f>IF(B69&lt;0.05,"Reject","Fail to Reject")</f>
        <v>Fail to Reject</v>
      </c>
      <c r="C70" s="26" t="str">
        <f t="shared" ref="C70:Z70" si="15">IF(C69&lt;0.05,"Reject","Fail to Reject")</f>
        <v>Fail to Reject</v>
      </c>
      <c r="D70" s="26" t="str">
        <f t="shared" si="15"/>
        <v>Fail to Reject</v>
      </c>
      <c r="E70" s="26" t="str">
        <f t="shared" si="15"/>
        <v>Fail to Reject</v>
      </c>
      <c r="F70" s="26" t="str">
        <f t="shared" si="15"/>
        <v>Fail to Reject</v>
      </c>
      <c r="G70" s="26" t="str">
        <f t="shared" si="15"/>
        <v>Fail to Reject</v>
      </c>
      <c r="H70" s="26" t="str">
        <f t="shared" si="15"/>
        <v>Fail to Reject</v>
      </c>
      <c r="I70" s="26" t="str">
        <f t="shared" si="15"/>
        <v>Reject</v>
      </c>
      <c r="J70" s="26" t="str">
        <f t="shared" si="15"/>
        <v>Fail to Reject</v>
      </c>
      <c r="K70" s="26" t="str">
        <f t="shared" si="15"/>
        <v>Fail to Reject</v>
      </c>
      <c r="L70" s="26" t="str">
        <f t="shared" si="15"/>
        <v>Fail to Reject</v>
      </c>
      <c r="M70" s="26" t="str">
        <f t="shared" si="15"/>
        <v>Reject</v>
      </c>
      <c r="N70" s="26" t="str">
        <f t="shared" si="15"/>
        <v>Fail to Reject</v>
      </c>
      <c r="O70" s="26" t="str">
        <f t="shared" si="15"/>
        <v>Fail to Reject</v>
      </c>
      <c r="P70" s="26" t="str">
        <f t="shared" si="15"/>
        <v>Fail to Reject</v>
      </c>
      <c r="Q70" s="26" t="str">
        <f t="shared" si="15"/>
        <v>Fail to Reject</v>
      </c>
      <c r="R70" s="26" t="str">
        <f t="shared" si="15"/>
        <v>Fail to Reject</v>
      </c>
      <c r="S70" s="26" t="str">
        <f t="shared" si="15"/>
        <v>Fail to Reject</v>
      </c>
      <c r="T70" s="26" t="str">
        <f t="shared" si="15"/>
        <v>Fail to Reject</v>
      </c>
      <c r="U70" s="26" t="str">
        <f t="shared" si="15"/>
        <v>Reject</v>
      </c>
      <c r="V70" s="26" t="str">
        <f t="shared" si="15"/>
        <v>Fail to Reject</v>
      </c>
      <c r="W70" s="26" t="str">
        <f t="shared" si="15"/>
        <v>Reject</v>
      </c>
      <c r="X70" s="26" t="str">
        <f t="shared" si="15"/>
        <v>Reject</v>
      </c>
      <c r="Y70" s="26" t="str">
        <f t="shared" si="15"/>
        <v>Fail to Reject</v>
      </c>
      <c r="Z70" s="26" t="str">
        <f t="shared" si="15"/>
        <v>Fail to Reject</v>
      </c>
    </row>
    <row r="71" spans="1:26">
      <c r="A71" s="6"/>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B72" s="10"/>
      <c r="C72" s="11"/>
      <c r="D72" s="10"/>
      <c r="E72" s="10"/>
      <c r="F72" s="10"/>
      <c r="G72" s="10"/>
      <c r="H72" s="10"/>
      <c r="I72" s="10"/>
      <c r="J72" s="10"/>
      <c r="K72" s="10"/>
    </row>
    <row r="73" spans="1:26">
      <c r="A73" s="14" t="s">
        <v>40</v>
      </c>
      <c r="B73" s="15" t="s">
        <v>43</v>
      </c>
      <c r="C73" s="16">
        <v>-3.15E-2</v>
      </c>
      <c r="D73" s="10"/>
      <c r="E73" s="10"/>
      <c r="F73" s="10"/>
      <c r="G73" s="10"/>
      <c r="H73" s="10"/>
      <c r="I73" s="10"/>
      <c r="J73" s="10"/>
      <c r="K73" s="10"/>
    </row>
    <row r="74" spans="1:26">
      <c r="A74" s="20" t="s">
        <v>34</v>
      </c>
      <c r="B74" s="25">
        <f>ABS(_xlfn.T.INV(B53,B57))</f>
        <v>1.680229976572116</v>
      </c>
      <c r="C74" s="25">
        <f t="shared" ref="C74:Z74" si="16">ABS(_xlfn.T.INV(C53,C57))</f>
        <v>1.680229976572116</v>
      </c>
      <c r="D74" s="25">
        <f t="shared" si="16"/>
        <v>1.680229976572116</v>
      </c>
      <c r="E74" s="25">
        <f t="shared" si="16"/>
        <v>1.680229976572116</v>
      </c>
      <c r="F74" s="25">
        <f t="shared" si="16"/>
        <v>1.680229976572116</v>
      </c>
      <c r="G74" s="25">
        <f t="shared" si="16"/>
        <v>1.680229976572116</v>
      </c>
      <c r="H74" s="25">
        <f t="shared" si="16"/>
        <v>1.680229976572116</v>
      </c>
      <c r="I74" s="25">
        <f t="shared" si="16"/>
        <v>1.680229976572116</v>
      </c>
      <c r="J74" s="25">
        <f t="shared" si="16"/>
        <v>1.680229976572116</v>
      </c>
      <c r="K74" s="25">
        <f t="shared" si="16"/>
        <v>1.680229976572116</v>
      </c>
      <c r="L74" s="25">
        <f t="shared" si="16"/>
        <v>1.680229976572116</v>
      </c>
      <c r="M74" s="25">
        <f t="shared" si="16"/>
        <v>1.680229976572116</v>
      </c>
      <c r="N74" s="25">
        <f t="shared" si="16"/>
        <v>1.680229976572116</v>
      </c>
      <c r="O74" s="25">
        <f t="shared" si="16"/>
        <v>1.680229976572116</v>
      </c>
      <c r="P74" s="25">
        <f t="shared" si="16"/>
        <v>1.680229976572116</v>
      </c>
      <c r="Q74" s="25">
        <f t="shared" si="16"/>
        <v>1.680229976572116</v>
      </c>
      <c r="R74" s="25">
        <f t="shared" si="16"/>
        <v>1.680229976572116</v>
      </c>
      <c r="S74" s="25">
        <f t="shared" si="16"/>
        <v>1.680229976572116</v>
      </c>
      <c r="T74" s="25">
        <f t="shared" si="16"/>
        <v>1.680229976572116</v>
      </c>
      <c r="U74" s="25">
        <f t="shared" si="16"/>
        <v>1.680229976572116</v>
      </c>
      <c r="V74" s="25">
        <f t="shared" si="16"/>
        <v>1.680229976572116</v>
      </c>
      <c r="W74" s="25">
        <f t="shared" si="16"/>
        <v>1.680229976572116</v>
      </c>
      <c r="X74" s="25">
        <f t="shared" si="16"/>
        <v>1.680229976572116</v>
      </c>
      <c r="Y74" s="25">
        <f t="shared" si="16"/>
        <v>1.680229976572116</v>
      </c>
      <c r="Z74" s="25">
        <f t="shared" si="16"/>
        <v>1.680229976572116</v>
      </c>
    </row>
    <row r="75" spans="1:26">
      <c r="A75" s="20" t="s">
        <v>35</v>
      </c>
      <c r="B75" s="25">
        <f>(B50-$C$73)/B52</f>
        <v>3.7208494880576901</v>
      </c>
      <c r="C75" s="25">
        <f>(C50-$C$73)/C52</f>
        <v>2.7357595220156066</v>
      </c>
      <c r="D75" s="25">
        <f t="shared" ref="D75:Z75" si="17">(D50-$C$73)/D52</f>
        <v>4.4601473363461945</v>
      </c>
      <c r="E75" s="25">
        <f>(E50-$C$73)/E52</f>
        <v>3.6420360833746344</v>
      </c>
      <c r="F75" s="25">
        <f t="shared" si="17"/>
        <v>2.6104810319624385</v>
      </c>
      <c r="G75" s="25">
        <f t="shared" si="17"/>
        <v>6.4291129236434461</v>
      </c>
      <c r="H75" s="25">
        <f t="shared" si="17"/>
        <v>5.1936588660698577</v>
      </c>
      <c r="I75" s="25">
        <f>(I50-$C$73)/I52</f>
        <v>1.3518249414581176</v>
      </c>
      <c r="J75" s="25">
        <f t="shared" si="17"/>
        <v>3.246425970658724</v>
      </c>
      <c r="K75" s="25">
        <f t="shared" si="17"/>
        <v>3.0210887929342243</v>
      </c>
      <c r="L75" s="25">
        <f t="shared" si="17"/>
        <v>2.3737231869947757</v>
      </c>
      <c r="M75" s="25">
        <f t="shared" si="17"/>
        <v>2.711056998421745</v>
      </c>
      <c r="N75" s="25">
        <f t="shared" si="17"/>
        <v>5.0118687686831978</v>
      </c>
      <c r="O75" s="25">
        <f t="shared" si="17"/>
        <v>3.1838315519297562</v>
      </c>
      <c r="P75" s="25">
        <f t="shared" si="17"/>
        <v>4.1973994378490085</v>
      </c>
      <c r="Q75" s="25">
        <f t="shared" si="17"/>
        <v>3.6211426463099872</v>
      </c>
      <c r="R75" s="25">
        <f t="shared" si="17"/>
        <v>2.3608427731874198</v>
      </c>
      <c r="S75" s="25">
        <f t="shared" si="17"/>
        <v>7.2637465958055696</v>
      </c>
      <c r="T75" s="25">
        <f t="shared" si="17"/>
        <v>3.0860841603824887</v>
      </c>
      <c r="U75" s="25">
        <f t="shared" si="17"/>
        <v>2.7100872324510088</v>
      </c>
      <c r="V75" s="25">
        <f t="shared" si="17"/>
        <v>4.0148866942753116</v>
      </c>
      <c r="W75" s="25">
        <f t="shared" si="17"/>
        <v>1.9611051295986472</v>
      </c>
      <c r="X75" s="25">
        <f t="shared" si="17"/>
        <v>2.2570792011947161</v>
      </c>
      <c r="Y75" s="25">
        <f t="shared" si="17"/>
        <v>4.7219657643511885</v>
      </c>
      <c r="Z75" s="25">
        <f t="shared" si="17"/>
        <v>5.1648649929901733</v>
      </c>
    </row>
    <row r="76" spans="1:26">
      <c r="A76" s="20" t="s">
        <v>36</v>
      </c>
      <c r="B76" s="25">
        <f>_xlfn.T.DIST.RT(B75,B57)</f>
        <v>2.8002151509199139E-4</v>
      </c>
      <c r="C76" s="25">
        <f t="shared" ref="C76:Z76" si="18">_xlfn.T.DIST.RT(C75,C57)</f>
        <v>4.4698277539301908E-3</v>
      </c>
      <c r="D76" s="25">
        <f t="shared" si="18"/>
        <v>2.8002334642484859E-5</v>
      </c>
      <c r="E76" s="25">
        <f t="shared" si="18"/>
        <v>3.5450835039740555E-4</v>
      </c>
      <c r="F76" s="25">
        <f t="shared" si="18"/>
        <v>6.157207020652704E-3</v>
      </c>
      <c r="G76" s="25">
        <f t="shared" si="18"/>
        <v>3.9437208630003066E-8</v>
      </c>
      <c r="H76" s="25">
        <f t="shared" si="18"/>
        <v>2.5367705423855047E-6</v>
      </c>
      <c r="I76" s="25">
        <f t="shared" si="18"/>
        <v>9.1669996337209542E-2</v>
      </c>
      <c r="J76" s="25">
        <f t="shared" si="18"/>
        <v>1.118974343874595E-3</v>
      </c>
      <c r="K76" s="25">
        <f t="shared" si="18"/>
        <v>2.0927162876767259E-3</v>
      </c>
      <c r="L76" s="25">
        <f t="shared" si="18"/>
        <v>1.1020131937589311E-2</v>
      </c>
      <c r="M76" s="25">
        <f t="shared" si="18"/>
        <v>4.7642920250209652E-3</v>
      </c>
      <c r="N76" s="25">
        <f t="shared" si="18"/>
        <v>4.6355671484122687E-6</v>
      </c>
      <c r="O76" s="25">
        <f t="shared" si="18"/>
        <v>1.3344845543087234E-3</v>
      </c>
      <c r="P76" s="25">
        <f t="shared" si="18"/>
        <v>6.4544118180557297E-5</v>
      </c>
      <c r="Q76" s="25">
        <f t="shared" si="18"/>
        <v>3.7724691846640598E-4</v>
      </c>
      <c r="R76" s="25">
        <f t="shared" si="18"/>
        <v>1.1364432784856941E-2</v>
      </c>
      <c r="S76" s="25">
        <f t="shared" si="18"/>
        <v>2.3512562557604734E-9</v>
      </c>
      <c r="T76" s="25">
        <f t="shared" si="18"/>
        <v>1.7510177756418727E-3</v>
      </c>
      <c r="U76" s="25">
        <f t="shared" si="18"/>
        <v>4.7762090397608084E-3</v>
      </c>
      <c r="V76" s="25">
        <f t="shared" si="18"/>
        <v>1.1411505304788459E-4</v>
      </c>
      <c r="W76" s="25">
        <f t="shared" si="18"/>
        <v>2.8107411652068617E-2</v>
      </c>
      <c r="X76" s="25">
        <f t="shared" si="18"/>
        <v>1.4509569089497399E-2</v>
      </c>
      <c r="Y76" s="25">
        <f t="shared" si="18"/>
        <v>1.200647031372098E-5</v>
      </c>
      <c r="Z76" s="25">
        <f t="shared" si="18"/>
        <v>2.7917023024892022E-6</v>
      </c>
    </row>
    <row r="77" spans="1:26">
      <c r="A77" s="20" t="s">
        <v>37</v>
      </c>
      <c r="B77" s="26" t="str">
        <f>IF(B76&lt;0.05,"Reject","Fail to Reject")</f>
        <v>Reject</v>
      </c>
      <c r="C77" s="26" t="str">
        <f t="shared" ref="C77:Z77" si="19">IF(C76&lt;0.05,"Reject","Fail to Reject")</f>
        <v>Reject</v>
      </c>
      <c r="D77" s="26" t="str">
        <f t="shared" si="19"/>
        <v>Reject</v>
      </c>
      <c r="E77" s="26" t="str">
        <f t="shared" si="19"/>
        <v>Reject</v>
      </c>
      <c r="F77" s="26" t="str">
        <f t="shared" si="19"/>
        <v>Reject</v>
      </c>
      <c r="G77" s="26" t="str">
        <f t="shared" si="19"/>
        <v>Reject</v>
      </c>
      <c r="H77" s="26" t="str">
        <f t="shared" si="19"/>
        <v>Reject</v>
      </c>
      <c r="I77" s="26" t="str">
        <f t="shared" si="19"/>
        <v>Fail to Reject</v>
      </c>
      <c r="J77" s="26" t="str">
        <f t="shared" si="19"/>
        <v>Reject</v>
      </c>
      <c r="K77" s="26" t="str">
        <f t="shared" si="19"/>
        <v>Reject</v>
      </c>
      <c r="L77" s="26" t="str">
        <f t="shared" si="19"/>
        <v>Reject</v>
      </c>
      <c r="M77" s="26" t="str">
        <f t="shared" si="19"/>
        <v>Reject</v>
      </c>
      <c r="N77" s="26" t="str">
        <f t="shared" si="19"/>
        <v>Reject</v>
      </c>
      <c r="O77" s="26" t="str">
        <f t="shared" si="19"/>
        <v>Reject</v>
      </c>
      <c r="P77" s="26" t="str">
        <f t="shared" si="19"/>
        <v>Reject</v>
      </c>
      <c r="Q77" s="26" t="str">
        <f t="shared" si="19"/>
        <v>Reject</v>
      </c>
      <c r="R77" s="26" t="str">
        <f t="shared" si="19"/>
        <v>Reject</v>
      </c>
      <c r="S77" s="26" t="str">
        <f t="shared" si="19"/>
        <v>Reject</v>
      </c>
      <c r="T77" s="26" t="str">
        <f t="shared" si="19"/>
        <v>Reject</v>
      </c>
      <c r="U77" s="26" t="str">
        <f t="shared" si="19"/>
        <v>Reject</v>
      </c>
      <c r="V77" s="26" t="str">
        <f t="shared" si="19"/>
        <v>Reject</v>
      </c>
      <c r="W77" s="26" t="str">
        <f t="shared" si="19"/>
        <v>Reject</v>
      </c>
      <c r="X77" s="26" t="str">
        <f t="shared" si="19"/>
        <v>Reject</v>
      </c>
      <c r="Y77" s="26" t="str">
        <f t="shared" si="19"/>
        <v>Reject</v>
      </c>
      <c r="Z77" s="26" t="str">
        <f t="shared" si="19"/>
        <v>Reject</v>
      </c>
    </row>
    <row r="78" spans="1:26">
      <c r="B78" s="10"/>
      <c r="C78" s="10"/>
      <c r="D78" s="10"/>
      <c r="E78" s="10"/>
      <c r="F78" s="10"/>
      <c r="G78" s="10"/>
      <c r="H78" s="10"/>
      <c r="I78" s="10"/>
      <c r="J78" s="10"/>
      <c r="K78" s="10"/>
    </row>
    <row r="79" spans="1:26">
      <c r="B79" s="10"/>
      <c r="C79" s="10"/>
      <c r="D79" s="10"/>
      <c r="E79" s="10"/>
      <c r="F79" s="10"/>
      <c r="G79" s="10"/>
      <c r="H79" s="10"/>
      <c r="I79" s="10"/>
      <c r="J79" s="10"/>
      <c r="K79" s="10"/>
    </row>
    <row r="80" spans="1:26">
      <c r="B80" s="10"/>
      <c r="C80" s="10"/>
      <c r="D80" s="10"/>
      <c r="E80" s="10"/>
      <c r="F80" s="10"/>
      <c r="G80" s="10"/>
      <c r="H80" s="10"/>
      <c r="I80" s="10"/>
      <c r="J80" s="10"/>
      <c r="K80" s="10"/>
    </row>
    <row r="81" spans="2:11">
      <c r="B81" s="10"/>
      <c r="C81" s="10"/>
      <c r="D81" s="10"/>
      <c r="E81" s="10"/>
      <c r="F81" s="10"/>
      <c r="G81" s="10"/>
      <c r="H81" s="10"/>
      <c r="I81" s="10"/>
      <c r="J81" s="10"/>
      <c r="K81" s="10"/>
    </row>
    <row r="82" spans="2:11">
      <c r="B82" s="10"/>
      <c r="C82" s="10"/>
      <c r="D82" s="10"/>
      <c r="E82" s="10"/>
      <c r="F82" s="10"/>
      <c r="G82" s="10"/>
      <c r="H82" s="10"/>
      <c r="I82" s="10"/>
      <c r="J82" s="10"/>
      <c r="K82" s="10"/>
    </row>
    <row r="83" spans="2:11">
      <c r="B83" s="10"/>
      <c r="C83" s="10"/>
      <c r="D83" s="10"/>
      <c r="E83" s="10"/>
      <c r="F83" s="10"/>
      <c r="G83" s="10"/>
      <c r="H83" s="10"/>
      <c r="I83" s="10"/>
      <c r="J83" s="10"/>
      <c r="K83" s="10"/>
    </row>
    <row r="84" spans="2:11">
      <c r="B84" s="10"/>
      <c r="C84" s="10"/>
      <c r="D84" s="10"/>
      <c r="E84" s="10"/>
      <c r="F84" s="10"/>
      <c r="G84" s="10"/>
      <c r="H84" s="10"/>
      <c r="I84" s="10"/>
      <c r="J84" s="10"/>
      <c r="K84" s="10"/>
    </row>
    <row r="85" spans="2:11">
      <c r="B85" s="10"/>
      <c r="C85" s="10"/>
      <c r="D85" s="10"/>
      <c r="E85" s="10"/>
      <c r="F85" s="10"/>
      <c r="G85" s="10"/>
      <c r="H85" s="10"/>
      <c r="I85" s="10"/>
      <c r="J85" s="10"/>
      <c r="K85" s="10"/>
    </row>
    <row r="86" spans="2:11">
      <c r="B86" s="10"/>
      <c r="C86" s="10"/>
      <c r="D86" s="10"/>
      <c r="E86" s="10"/>
      <c r="F86" s="10"/>
      <c r="G86" s="10"/>
      <c r="H86" s="10"/>
      <c r="I86" s="10"/>
      <c r="J86" s="10"/>
      <c r="K86" s="10"/>
    </row>
    <row r="87" spans="2:11">
      <c r="B87" s="10"/>
      <c r="C87" s="10"/>
      <c r="D87" s="10"/>
      <c r="E87" s="10"/>
      <c r="F87" s="10"/>
      <c r="G87" s="10"/>
      <c r="H87" s="10"/>
      <c r="I87" s="10"/>
      <c r="J87" s="10"/>
      <c r="K87" s="10"/>
    </row>
    <row r="88" spans="2:11">
      <c r="B88" s="10"/>
      <c r="C88" s="10"/>
      <c r="D88" s="10"/>
      <c r="E88" s="10"/>
      <c r="F88" s="10"/>
      <c r="G88" s="10"/>
      <c r="H88" s="10"/>
      <c r="I88" s="10"/>
      <c r="J88" s="10"/>
      <c r="K88" s="10"/>
    </row>
    <row r="89" spans="2:11">
      <c r="B89" s="10"/>
      <c r="C89" s="10"/>
      <c r="D89" s="10"/>
      <c r="E89" s="10"/>
      <c r="F89" s="10"/>
      <c r="G89" s="10"/>
      <c r="H89" s="10"/>
      <c r="I89" s="10"/>
      <c r="J89" s="10"/>
      <c r="K89" s="10"/>
    </row>
    <row r="90" spans="2:11">
      <c r="B90" s="10"/>
      <c r="C90" s="10"/>
      <c r="D90" s="10"/>
      <c r="E90" s="10"/>
      <c r="F90" s="10"/>
      <c r="G90" s="10"/>
      <c r="H90" s="10"/>
      <c r="I90" s="10"/>
      <c r="J90" s="10"/>
      <c r="K90" s="10"/>
    </row>
    <row r="91" spans="2:11">
      <c r="B91" s="10"/>
      <c r="C91" s="10"/>
      <c r="D91" s="10"/>
      <c r="E91" s="10"/>
      <c r="F91" s="10"/>
      <c r="G91" s="10"/>
      <c r="H91" s="10"/>
      <c r="I91" s="10"/>
      <c r="J91" s="10"/>
      <c r="K91" s="10"/>
    </row>
    <row r="92" spans="2:11">
      <c r="B92" s="10"/>
      <c r="C92" s="10"/>
      <c r="D92" s="10"/>
      <c r="E92" s="10"/>
      <c r="F92" s="10"/>
      <c r="G92" s="10"/>
      <c r="H92" s="10"/>
      <c r="I92" s="10"/>
      <c r="J92" s="10"/>
      <c r="K92" s="10"/>
    </row>
    <row r="93" spans="2:11">
      <c r="B93" s="10"/>
      <c r="C93" s="10"/>
      <c r="D93" s="10"/>
      <c r="E93" s="10"/>
      <c r="F93" s="10"/>
      <c r="G93" s="10"/>
      <c r="H93" s="10"/>
      <c r="I93" s="10"/>
      <c r="J93" s="10"/>
      <c r="K93" s="10"/>
    </row>
    <row r="94" spans="2:11">
      <c r="B94" s="10"/>
      <c r="C94" s="10"/>
      <c r="D94" s="10"/>
      <c r="E94" s="10"/>
      <c r="F94" s="10"/>
      <c r="G94" s="10"/>
      <c r="H94" s="10"/>
      <c r="I94" s="10"/>
      <c r="J94" s="10"/>
      <c r="K94" s="10"/>
    </row>
    <row r="95" spans="2:11">
      <c r="B95" s="10"/>
      <c r="C95" s="10"/>
      <c r="D95" s="10"/>
      <c r="E95" s="10"/>
      <c r="F95" s="10"/>
      <c r="G95" s="10"/>
      <c r="H95" s="10"/>
      <c r="I95" s="10"/>
      <c r="J95" s="10"/>
      <c r="K95" s="10"/>
    </row>
    <row r="96" spans="2:11">
      <c r="B96" s="10"/>
      <c r="C96" s="10"/>
      <c r="D96" s="10"/>
      <c r="E96" s="10"/>
      <c r="F96" s="10"/>
      <c r="G96" s="10"/>
      <c r="H96" s="10"/>
      <c r="I96" s="10"/>
      <c r="J96" s="10"/>
      <c r="K96" s="10"/>
    </row>
    <row r="97" spans="2:11">
      <c r="B97" s="10"/>
      <c r="C97" s="10"/>
      <c r="D97" s="10"/>
      <c r="E97" s="10"/>
      <c r="F97" s="10"/>
      <c r="G97" s="10"/>
      <c r="H97" s="10"/>
      <c r="I97" s="10"/>
      <c r="J97" s="10"/>
      <c r="K97" s="10"/>
    </row>
    <row r="98" spans="2:11">
      <c r="B98" s="10"/>
      <c r="C98" s="10"/>
      <c r="D98" s="10"/>
      <c r="E98" s="10"/>
      <c r="F98" s="10"/>
      <c r="G98" s="10"/>
      <c r="H98" s="10"/>
      <c r="I98" s="10"/>
      <c r="J98" s="10"/>
      <c r="K98" s="10"/>
    </row>
    <row r="99" spans="2:11">
      <c r="B99" s="10"/>
      <c r="C99" s="10"/>
      <c r="D99" s="10"/>
      <c r="E99" s="10"/>
      <c r="F99" s="10"/>
      <c r="G99" s="10"/>
      <c r="H99" s="10"/>
      <c r="I99" s="10"/>
      <c r="J99" s="10"/>
      <c r="K99" s="10"/>
    </row>
    <row r="100" spans="2:11">
      <c r="B100" s="10"/>
      <c r="C100" s="10"/>
      <c r="D100" s="10"/>
      <c r="E100" s="10"/>
      <c r="F100" s="10"/>
      <c r="G100" s="10"/>
      <c r="H100" s="10"/>
      <c r="I100" s="10"/>
      <c r="J100" s="10"/>
      <c r="K100" s="10"/>
    </row>
    <row r="101" spans="2:11">
      <c r="B101" s="10"/>
      <c r="C101" s="10"/>
      <c r="D101" s="10"/>
      <c r="E101" s="10"/>
      <c r="F101" s="10"/>
      <c r="G101" s="10"/>
      <c r="H101" s="10"/>
      <c r="I101" s="10"/>
      <c r="J101" s="10"/>
      <c r="K101" s="10"/>
    </row>
    <row r="102" spans="2:11">
      <c r="B102" s="10"/>
      <c r="C102" s="10"/>
      <c r="D102" s="10"/>
      <c r="E102" s="10"/>
      <c r="F102" s="10"/>
      <c r="G102" s="10"/>
      <c r="H102" s="10"/>
      <c r="I102" s="10"/>
      <c r="J102" s="10"/>
      <c r="K102" s="10"/>
    </row>
    <row r="103" spans="2:11">
      <c r="B103" s="10"/>
      <c r="C103" s="10"/>
      <c r="D103" s="10"/>
      <c r="E103" s="10"/>
      <c r="F103" s="10"/>
      <c r="G103" s="10"/>
      <c r="H103" s="10"/>
      <c r="I103" s="10"/>
      <c r="J103" s="10"/>
      <c r="K103" s="10"/>
    </row>
    <row r="104" spans="2:11">
      <c r="B104" s="10"/>
      <c r="C104" s="10"/>
      <c r="D104" s="10"/>
      <c r="E104" s="10"/>
      <c r="F104" s="10"/>
      <c r="G104" s="10"/>
      <c r="H104" s="10"/>
      <c r="I104" s="10"/>
      <c r="J104" s="10"/>
      <c r="K104" s="10"/>
    </row>
    <row r="105" spans="2:11">
      <c r="B105" s="10"/>
      <c r="C105" s="10"/>
      <c r="D105" s="10"/>
      <c r="E105" s="10"/>
      <c r="F105" s="10"/>
      <c r="G105" s="10"/>
      <c r="H105" s="10"/>
      <c r="I105" s="10"/>
      <c r="J105" s="10"/>
      <c r="K105" s="10"/>
    </row>
    <row r="106" spans="2:11">
      <c r="B106" s="10"/>
      <c r="C106" s="10"/>
      <c r="D106" s="10"/>
      <c r="E106" s="10"/>
      <c r="F106" s="10"/>
      <c r="G106" s="10"/>
      <c r="H106" s="10"/>
      <c r="I106" s="10"/>
      <c r="J106" s="10"/>
      <c r="K106" s="10"/>
    </row>
    <row r="107" spans="2:11">
      <c r="B107" s="10"/>
      <c r="C107" s="10"/>
      <c r="D107" s="10"/>
      <c r="E107" s="10"/>
      <c r="F107" s="10"/>
      <c r="G107" s="10"/>
      <c r="H107" s="10"/>
      <c r="I107" s="10"/>
      <c r="J107" s="10"/>
      <c r="K107" s="10"/>
    </row>
    <row r="108" spans="2:11">
      <c r="B108" s="10"/>
      <c r="C108" s="10"/>
      <c r="D108" s="10"/>
      <c r="E108" s="10"/>
      <c r="F108" s="10"/>
      <c r="G108" s="10"/>
      <c r="H108" s="10"/>
      <c r="I108" s="10"/>
      <c r="J108" s="10"/>
      <c r="K108" s="10"/>
    </row>
    <row r="109" spans="2:11">
      <c r="B109" s="10"/>
      <c r="C109" s="10"/>
      <c r="D109" s="10"/>
      <c r="E109" s="10"/>
      <c r="F109" s="10"/>
      <c r="G109" s="10"/>
      <c r="H109" s="10"/>
      <c r="I109" s="10"/>
      <c r="J109" s="10"/>
      <c r="K109" s="10"/>
    </row>
    <row r="110" spans="2:11">
      <c r="B110" s="10"/>
      <c r="C110" s="10"/>
      <c r="D110" s="10"/>
      <c r="E110" s="10"/>
      <c r="F110" s="10"/>
      <c r="G110" s="10"/>
      <c r="H110" s="10"/>
      <c r="I110" s="10"/>
      <c r="J110" s="10"/>
      <c r="K110" s="10"/>
    </row>
    <row r="111" spans="2:11">
      <c r="B111" s="10"/>
      <c r="C111" s="10"/>
      <c r="D111" s="10"/>
      <c r="E111" s="10"/>
      <c r="F111" s="10"/>
      <c r="G111" s="10"/>
      <c r="H111" s="10"/>
      <c r="I111" s="10"/>
      <c r="J111" s="10"/>
      <c r="K111" s="10"/>
    </row>
    <row r="112" spans="2:11">
      <c r="B112" s="10"/>
      <c r="C112" s="10"/>
      <c r="D112" s="10"/>
      <c r="E112" s="10"/>
      <c r="F112" s="10"/>
      <c r="G112" s="10"/>
      <c r="H112" s="10"/>
      <c r="I112" s="10"/>
      <c r="J112" s="10"/>
      <c r="K112" s="10"/>
    </row>
    <row r="113" spans="2:11">
      <c r="B113" s="10"/>
      <c r="C113" s="10"/>
      <c r="D113" s="10"/>
      <c r="E113" s="10"/>
      <c r="F113" s="10"/>
      <c r="G113" s="10"/>
      <c r="H113" s="10"/>
      <c r="I113" s="10"/>
      <c r="J113" s="10"/>
      <c r="K113" s="10"/>
    </row>
    <row r="114" spans="2:11">
      <c r="B114" s="10"/>
      <c r="C114" s="10"/>
      <c r="D114" s="10"/>
      <c r="E114" s="10"/>
      <c r="F114" s="10"/>
      <c r="G114" s="10"/>
      <c r="H114" s="10"/>
      <c r="I114" s="10"/>
      <c r="J114" s="10"/>
      <c r="K114" s="10"/>
    </row>
    <row r="115" spans="2:11">
      <c r="B115" s="10"/>
      <c r="C115" s="10"/>
      <c r="D115" s="10"/>
      <c r="E115" s="10"/>
      <c r="F115" s="10"/>
      <c r="G115" s="10"/>
      <c r="H115" s="10"/>
      <c r="I115" s="10"/>
      <c r="J115" s="10"/>
      <c r="K115" s="10"/>
    </row>
    <row r="116" spans="2:11">
      <c r="B116" s="10"/>
      <c r="C116" s="10"/>
      <c r="D116" s="10"/>
      <c r="E116" s="10"/>
      <c r="F116" s="10"/>
      <c r="G116" s="10"/>
      <c r="H116" s="10"/>
      <c r="I116" s="10"/>
      <c r="J116" s="10"/>
      <c r="K116" s="10"/>
    </row>
    <row r="117" spans="2:11">
      <c r="B117" s="10"/>
      <c r="C117" s="10"/>
      <c r="D117" s="10"/>
      <c r="E117" s="10"/>
      <c r="F117" s="10"/>
      <c r="G117" s="10"/>
      <c r="H117" s="10"/>
      <c r="I117" s="10"/>
      <c r="J117" s="10"/>
      <c r="K117" s="10"/>
    </row>
    <row r="118" spans="2:11">
      <c r="B118" s="10"/>
      <c r="C118" s="10"/>
      <c r="D118" s="10"/>
      <c r="E118" s="10"/>
      <c r="F118" s="10"/>
      <c r="G118" s="10"/>
      <c r="H118" s="10"/>
      <c r="I118" s="10"/>
      <c r="J118" s="10"/>
      <c r="K118" s="10"/>
    </row>
    <row r="119" spans="2:11">
      <c r="B119" s="10"/>
      <c r="C119" s="10"/>
      <c r="D119" s="10"/>
      <c r="E119" s="10"/>
      <c r="F119" s="10"/>
      <c r="G119" s="10"/>
      <c r="H119" s="10"/>
      <c r="I119" s="10"/>
      <c r="J119" s="10"/>
      <c r="K119" s="10"/>
    </row>
    <row r="120" spans="2:11">
      <c r="B120" s="10"/>
      <c r="C120" s="10"/>
      <c r="D120" s="10"/>
      <c r="E120" s="10"/>
      <c r="F120" s="10"/>
      <c r="G120" s="10"/>
      <c r="H120" s="10"/>
      <c r="I120" s="10"/>
      <c r="J120" s="10"/>
      <c r="K120" s="10"/>
    </row>
    <row r="121" spans="2:11">
      <c r="B121" s="10"/>
      <c r="C121" s="10"/>
      <c r="D121" s="10"/>
      <c r="E121" s="10"/>
      <c r="F121" s="10"/>
      <c r="G121" s="10"/>
      <c r="H121" s="10"/>
      <c r="I121" s="10"/>
      <c r="J121" s="10"/>
      <c r="K121" s="10"/>
    </row>
    <row r="122" spans="2:11">
      <c r="B122" s="10"/>
      <c r="C122" s="10"/>
      <c r="D122" s="10"/>
      <c r="E122" s="10"/>
      <c r="F122" s="10"/>
      <c r="G122" s="10"/>
      <c r="H122" s="10"/>
      <c r="I122" s="10"/>
      <c r="J122" s="10"/>
      <c r="K122" s="10"/>
    </row>
    <row r="123" spans="2:11">
      <c r="B123" s="10"/>
      <c r="C123" s="10"/>
      <c r="D123" s="10"/>
      <c r="E123" s="10"/>
      <c r="F123" s="10"/>
      <c r="G123" s="10"/>
      <c r="H123" s="10"/>
      <c r="I123" s="10"/>
      <c r="J123" s="10"/>
      <c r="K123" s="10"/>
    </row>
    <row r="124" spans="2:11">
      <c r="B124" s="10"/>
      <c r="C124" s="10"/>
      <c r="D124" s="10"/>
      <c r="E124" s="10"/>
      <c r="F124" s="10"/>
      <c r="G124" s="10"/>
      <c r="H124" s="10"/>
      <c r="I124" s="10"/>
      <c r="J124" s="10"/>
      <c r="K124" s="10"/>
    </row>
    <row r="125" spans="2:11">
      <c r="B125" s="10"/>
      <c r="C125" s="10"/>
      <c r="D125" s="10"/>
      <c r="E125" s="10"/>
      <c r="F125" s="10"/>
      <c r="G125" s="10"/>
      <c r="H125" s="10"/>
      <c r="I125" s="10"/>
      <c r="J125" s="10"/>
      <c r="K125" s="10"/>
    </row>
    <row r="126" spans="2:11">
      <c r="B126" s="10"/>
      <c r="C126" s="10"/>
      <c r="D126" s="10"/>
      <c r="E126" s="10"/>
      <c r="F126" s="10"/>
      <c r="G126" s="10"/>
      <c r="H126" s="10"/>
      <c r="I126" s="10"/>
      <c r="J126" s="10"/>
      <c r="K126" s="10"/>
    </row>
    <row r="127" spans="2:11">
      <c r="B127" s="10"/>
      <c r="C127" s="10"/>
      <c r="D127" s="10"/>
      <c r="E127" s="10"/>
      <c r="F127" s="10"/>
      <c r="G127" s="10"/>
      <c r="H127" s="10"/>
      <c r="I127" s="10"/>
      <c r="J127" s="10"/>
      <c r="K127" s="10"/>
    </row>
    <row r="128" spans="2:11">
      <c r="B128" s="10"/>
      <c r="C128" s="10"/>
      <c r="D128" s="10"/>
      <c r="E128" s="10"/>
      <c r="F128" s="10"/>
      <c r="G128" s="10"/>
      <c r="H128" s="10"/>
      <c r="I128" s="10"/>
      <c r="J128" s="10"/>
      <c r="K128" s="10"/>
    </row>
    <row r="129" spans="2:11">
      <c r="B129" s="10"/>
      <c r="C129" s="10"/>
      <c r="D129" s="10"/>
      <c r="E129" s="10"/>
      <c r="F129" s="10"/>
      <c r="G129" s="10"/>
      <c r="H129" s="10"/>
      <c r="I129" s="10"/>
      <c r="J129" s="10"/>
      <c r="K129" s="10"/>
    </row>
    <row r="130" spans="2:11">
      <c r="B130" s="10"/>
      <c r="C130" s="10"/>
      <c r="D130" s="10"/>
      <c r="E130" s="10"/>
      <c r="F130" s="10"/>
      <c r="G130" s="10"/>
      <c r="H130" s="10"/>
      <c r="I130" s="10"/>
      <c r="J130" s="10"/>
      <c r="K130" s="10"/>
    </row>
    <row r="131" spans="2:11">
      <c r="B131" s="10"/>
      <c r="C131" s="10"/>
      <c r="D131" s="10"/>
      <c r="E131" s="10"/>
      <c r="F131" s="10"/>
      <c r="G131" s="10"/>
      <c r="H131" s="10"/>
      <c r="I131" s="10"/>
      <c r="J131" s="10"/>
      <c r="K131" s="10"/>
    </row>
    <row r="132" spans="2:11">
      <c r="B132" s="10"/>
      <c r="C132" s="10"/>
      <c r="D132" s="10"/>
      <c r="E132" s="10"/>
      <c r="F132" s="10"/>
      <c r="G132" s="10"/>
      <c r="H132" s="10"/>
      <c r="I132" s="10"/>
      <c r="J132" s="10"/>
      <c r="K132" s="10"/>
    </row>
    <row r="133" spans="2:11">
      <c r="B133" s="10"/>
      <c r="C133" s="10"/>
      <c r="D133" s="10"/>
      <c r="E133" s="10"/>
      <c r="F133" s="10"/>
      <c r="G133" s="10"/>
      <c r="H133" s="10"/>
      <c r="I133" s="10"/>
      <c r="J133" s="10"/>
      <c r="K133" s="10"/>
    </row>
    <row r="134" spans="2:11">
      <c r="B134" s="10"/>
      <c r="C134" s="10"/>
      <c r="D134" s="10"/>
      <c r="E134" s="10"/>
      <c r="F134" s="10"/>
      <c r="G134" s="10"/>
      <c r="H134" s="10"/>
      <c r="I134" s="10"/>
      <c r="J134" s="10"/>
      <c r="K134" s="10"/>
    </row>
    <row r="135" spans="2:11">
      <c r="B135" s="10"/>
      <c r="C135" s="10"/>
      <c r="D135" s="10"/>
      <c r="E135" s="10"/>
      <c r="F135" s="10"/>
      <c r="G135" s="10"/>
      <c r="H135" s="10"/>
      <c r="I135" s="10"/>
      <c r="J135" s="10"/>
      <c r="K135" s="10"/>
    </row>
    <row r="136" spans="2:11">
      <c r="B136" s="10"/>
      <c r="C136" s="10"/>
      <c r="D136" s="10"/>
      <c r="E136" s="10"/>
      <c r="F136" s="10"/>
      <c r="G136" s="10"/>
      <c r="H136" s="10"/>
      <c r="I136" s="10"/>
      <c r="J136" s="10"/>
      <c r="K136" s="10"/>
    </row>
    <row r="137" spans="2:11">
      <c r="B137" s="10"/>
      <c r="C137" s="10"/>
      <c r="D137" s="10"/>
      <c r="E137" s="10"/>
      <c r="F137" s="10"/>
      <c r="G137" s="10"/>
      <c r="H137" s="10"/>
      <c r="I137" s="10"/>
      <c r="J137" s="10"/>
      <c r="K137" s="10"/>
    </row>
    <row r="138" spans="2:11">
      <c r="B138" s="10"/>
      <c r="C138" s="10"/>
      <c r="D138" s="10"/>
      <c r="E138" s="10"/>
      <c r="F138" s="10"/>
      <c r="G138" s="10"/>
      <c r="H138" s="10"/>
      <c r="I138" s="10"/>
      <c r="J138" s="10"/>
      <c r="K138" s="10"/>
    </row>
    <row r="139" spans="2:11">
      <c r="B139" s="10"/>
      <c r="C139" s="10"/>
      <c r="D139" s="10"/>
      <c r="E139" s="10"/>
      <c r="F139" s="10"/>
      <c r="G139" s="10"/>
      <c r="H139" s="10"/>
      <c r="I139" s="10"/>
      <c r="J139" s="10"/>
      <c r="K139" s="10"/>
    </row>
    <row r="140" spans="2:11">
      <c r="B140" s="10"/>
      <c r="C140" s="10"/>
      <c r="D140" s="10"/>
      <c r="E140" s="10"/>
      <c r="F140" s="10"/>
      <c r="G140" s="10"/>
      <c r="H140" s="10"/>
      <c r="I140" s="10"/>
      <c r="J140" s="10"/>
      <c r="K140" s="10"/>
    </row>
    <row r="141" spans="2:11">
      <c r="B141" s="10"/>
      <c r="C141" s="10"/>
      <c r="D141" s="10"/>
      <c r="E141" s="10"/>
      <c r="F141" s="10"/>
      <c r="G141" s="10"/>
      <c r="H141" s="10"/>
      <c r="I141" s="10"/>
      <c r="J141" s="10"/>
      <c r="K141" s="10"/>
    </row>
    <row r="142" spans="2:11">
      <c r="B142" s="10"/>
      <c r="C142" s="10"/>
      <c r="D142" s="10"/>
      <c r="E142" s="10"/>
      <c r="F142" s="10"/>
      <c r="G142" s="10"/>
      <c r="H142" s="10"/>
      <c r="I142" s="10"/>
      <c r="J142" s="10"/>
      <c r="K142" s="10"/>
    </row>
    <row r="143" spans="2:11">
      <c r="B143" s="10"/>
      <c r="C143" s="10"/>
      <c r="D143" s="10"/>
      <c r="E143" s="10"/>
      <c r="F143" s="10"/>
      <c r="G143" s="10"/>
      <c r="H143" s="10"/>
      <c r="I143" s="10"/>
      <c r="J143" s="10"/>
      <c r="K143" s="10"/>
    </row>
    <row r="144" spans="2:11">
      <c r="B144" s="10"/>
      <c r="C144" s="10"/>
      <c r="D144" s="10"/>
      <c r="E144" s="10"/>
      <c r="F144" s="10"/>
      <c r="G144" s="10"/>
      <c r="H144" s="10"/>
      <c r="I144" s="10"/>
      <c r="J144" s="10"/>
      <c r="K144" s="10"/>
    </row>
    <row r="145" spans="2:11">
      <c r="B145" s="10"/>
      <c r="C145" s="10"/>
      <c r="D145" s="10"/>
      <c r="E145" s="10"/>
      <c r="F145" s="10"/>
      <c r="G145" s="10"/>
      <c r="H145" s="10"/>
      <c r="I145" s="10"/>
      <c r="J145" s="10"/>
      <c r="K145" s="10"/>
    </row>
    <row r="146" spans="2:11">
      <c r="B146" s="10"/>
      <c r="C146" s="10"/>
      <c r="D146" s="10"/>
      <c r="E146" s="10"/>
      <c r="F146" s="10"/>
      <c r="G146" s="10"/>
      <c r="H146" s="10"/>
      <c r="I146" s="10"/>
      <c r="J146" s="10"/>
      <c r="K146" s="10"/>
    </row>
    <row r="147" spans="2:11">
      <c r="B147" s="10"/>
      <c r="C147" s="10"/>
      <c r="D147" s="10"/>
      <c r="E147" s="10"/>
      <c r="F147" s="10"/>
      <c r="G147" s="10"/>
      <c r="H147" s="10"/>
      <c r="I147" s="10"/>
      <c r="J147" s="10"/>
      <c r="K147" s="10"/>
    </row>
    <row r="148" spans="2:11">
      <c r="B148" s="10"/>
      <c r="C148" s="10"/>
      <c r="D148" s="10"/>
      <c r="E148" s="10"/>
      <c r="F148" s="10"/>
      <c r="G148" s="10"/>
      <c r="H148" s="10"/>
      <c r="I148" s="10"/>
      <c r="J148" s="10"/>
      <c r="K148" s="10"/>
    </row>
    <row r="149" spans="2:11">
      <c r="B149" s="10"/>
      <c r="C149" s="10"/>
      <c r="D149" s="10"/>
      <c r="E149" s="10"/>
      <c r="F149" s="10"/>
      <c r="G149" s="10"/>
      <c r="H149" s="10"/>
      <c r="I149" s="10"/>
      <c r="J149" s="10"/>
      <c r="K149" s="10"/>
    </row>
    <row r="150" spans="2:11">
      <c r="B150" s="10"/>
      <c r="C150" s="10"/>
      <c r="D150" s="10"/>
      <c r="E150" s="10"/>
      <c r="F150" s="10"/>
      <c r="G150" s="10"/>
      <c r="H150" s="10"/>
      <c r="I150" s="10"/>
      <c r="J150" s="10"/>
      <c r="K150" s="10"/>
    </row>
    <row r="151" spans="2:11">
      <c r="B151" s="10"/>
      <c r="C151" s="10"/>
      <c r="D151" s="10"/>
      <c r="E151" s="10"/>
      <c r="F151" s="10"/>
      <c r="G151" s="10"/>
      <c r="H151" s="10"/>
      <c r="I151" s="10"/>
      <c r="J151" s="10"/>
      <c r="K151" s="10"/>
    </row>
    <row r="152" spans="2:11">
      <c r="B152" s="10"/>
      <c r="C152" s="10"/>
      <c r="D152" s="10"/>
      <c r="E152" s="10"/>
      <c r="F152" s="10"/>
      <c r="G152" s="10"/>
      <c r="H152" s="10"/>
      <c r="I152" s="10"/>
      <c r="J152" s="10"/>
      <c r="K152" s="10"/>
    </row>
    <row r="153" spans="2:11">
      <c r="B153" s="10"/>
      <c r="C153" s="10"/>
      <c r="D153" s="10"/>
      <c r="E153" s="10"/>
      <c r="F153" s="10"/>
      <c r="G153" s="10"/>
      <c r="H153" s="10"/>
      <c r="I153" s="10"/>
      <c r="J153" s="10"/>
      <c r="K153" s="10"/>
    </row>
    <row r="154" spans="2:11">
      <c r="B154" s="10"/>
      <c r="C154" s="10"/>
      <c r="D154" s="10"/>
      <c r="E154" s="10"/>
      <c r="F154" s="10"/>
      <c r="G154" s="10"/>
      <c r="H154" s="10"/>
      <c r="I154" s="10"/>
      <c r="J154" s="10"/>
      <c r="K154" s="10"/>
    </row>
    <row r="155" spans="2:11">
      <c r="B155" s="10"/>
      <c r="C155" s="10"/>
      <c r="D155" s="10"/>
      <c r="E155" s="10"/>
      <c r="F155" s="10"/>
      <c r="G155" s="10"/>
      <c r="H155" s="10"/>
      <c r="I155" s="10"/>
      <c r="J155" s="10"/>
      <c r="K155" s="10"/>
    </row>
    <row r="156" spans="2:11">
      <c r="B156" s="10"/>
      <c r="C156" s="10"/>
      <c r="D156" s="10"/>
      <c r="E156" s="10"/>
      <c r="F156" s="10"/>
      <c r="G156" s="10"/>
      <c r="H156" s="10"/>
      <c r="I156" s="10"/>
      <c r="J156" s="10"/>
      <c r="K156" s="10"/>
    </row>
    <row r="157" spans="2:11">
      <c r="B157" s="10"/>
      <c r="C157" s="10"/>
      <c r="D157" s="10"/>
      <c r="E157" s="10"/>
      <c r="F157" s="10"/>
      <c r="G157" s="10"/>
      <c r="H157" s="10"/>
      <c r="I157" s="10"/>
      <c r="J157" s="10"/>
      <c r="K157" s="10"/>
    </row>
    <row r="158" spans="2:11">
      <c r="B158" s="10"/>
      <c r="C158" s="10"/>
      <c r="D158" s="10"/>
      <c r="E158" s="10"/>
      <c r="F158" s="10"/>
      <c r="G158" s="10"/>
      <c r="H158" s="10"/>
      <c r="I158" s="10"/>
      <c r="J158" s="10"/>
      <c r="K158" s="10"/>
    </row>
    <row r="159" spans="2:11">
      <c r="B159" s="10"/>
      <c r="C159" s="10"/>
      <c r="D159" s="10"/>
      <c r="E159" s="10"/>
      <c r="F159" s="10"/>
      <c r="G159" s="10"/>
      <c r="H159" s="10"/>
      <c r="I159" s="10"/>
      <c r="J159" s="10"/>
      <c r="K159" s="10"/>
    </row>
    <row r="160" spans="2:11">
      <c r="B160" s="10"/>
      <c r="C160" s="10"/>
      <c r="D160" s="10"/>
      <c r="E160" s="10"/>
      <c r="F160" s="10"/>
      <c r="G160" s="10"/>
      <c r="H160" s="10"/>
      <c r="I160" s="10"/>
      <c r="J160" s="10"/>
      <c r="K160" s="10"/>
    </row>
    <row r="161" spans="2:11">
      <c r="B161" s="10"/>
      <c r="C161" s="10"/>
      <c r="D161" s="10"/>
      <c r="E161" s="10"/>
      <c r="F161" s="10"/>
      <c r="G161" s="10"/>
      <c r="H161" s="10"/>
      <c r="I161" s="10"/>
      <c r="J161" s="10"/>
      <c r="K161" s="10"/>
    </row>
    <row r="162" spans="2:11">
      <c r="B162" s="10"/>
      <c r="C162" s="10"/>
      <c r="D162" s="10"/>
      <c r="E162" s="10"/>
      <c r="F162" s="10"/>
      <c r="G162" s="10"/>
      <c r="H162" s="10"/>
      <c r="I162" s="10"/>
      <c r="J162" s="10"/>
      <c r="K162" s="10"/>
    </row>
    <row r="163" spans="2:11">
      <c r="B163" s="10"/>
      <c r="C163" s="10"/>
      <c r="D163" s="10"/>
      <c r="E163" s="10"/>
      <c r="F163" s="10"/>
      <c r="G163" s="10"/>
      <c r="H163" s="10"/>
      <c r="I163" s="10"/>
      <c r="J163" s="10"/>
      <c r="K163" s="10"/>
    </row>
    <row r="164" spans="2:11">
      <c r="B164" s="10"/>
      <c r="C164" s="10"/>
      <c r="D164" s="10"/>
      <c r="E164" s="10"/>
      <c r="F164" s="10"/>
      <c r="G164" s="10"/>
      <c r="H164" s="10"/>
      <c r="I164" s="10"/>
      <c r="J164" s="10"/>
      <c r="K164" s="10"/>
    </row>
    <row r="165" spans="2:11">
      <c r="B165" s="10"/>
      <c r="C165" s="10"/>
      <c r="D165" s="10"/>
      <c r="E165" s="10"/>
      <c r="F165" s="10"/>
      <c r="G165" s="10"/>
      <c r="H165" s="10"/>
      <c r="I165" s="10"/>
      <c r="J165" s="10"/>
      <c r="K165" s="10"/>
    </row>
    <row r="166" spans="2:11">
      <c r="B166" s="10"/>
      <c r="C166" s="10"/>
      <c r="D166" s="10"/>
      <c r="E166" s="10"/>
      <c r="F166" s="10"/>
      <c r="G166" s="10"/>
      <c r="H166" s="10"/>
      <c r="I166" s="10"/>
      <c r="J166" s="10"/>
      <c r="K166" s="10"/>
    </row>
    <row r="167" spans="2:11">
      <c r="B167" s="10"/>
      <c r="C167" s="10"/>
      <c r="D167" s="10"/>
      <c r="E167" s="10"/>
      <c r="F167" s="10"/>
      <c r="G167" s="10"/>
      <c r="H167" s="10"/>
      <c r="I167" s="10"/>
      <c r="J167" s="10"/>
      <c r="K167" s="10"/>
    </row>
    <row r="168" spans="2:11">
      <c r="B168" s="10"/>
      <c r="C168" s="10"/>
      <c r="D168" s="10"/>
      <c r="E168" s="10"/>
      <c r="F168" s="10"/>
      <c r="G168" s="10"/>
      <c r="H168" s="10"/>
      <c r="I168" s="10"/>
      <c r="J168" s="10"/>
      <c r="K168" s="10"/>
    </row>
    <row r="169" spans="2:11">
      <c r="B169" s="10"/>
      <c r="C169" s="10"/>
      <c r="D169" s="10"/>
      <c r="E169" s="10"/>
      <c r="F169" s="10"/>
      <c r="G169" s="10"/>
      <c r="H169" s="10"/>
      <c r="I169" s="10"/>
      <c r="J169" s="10"/>
      <c r="K169" s="10"/>
    </row>
    <row r="170" spans="2:11">
      <c r="B170" s="10"/>
      <c r="C170" s="10"/>
      <c r="D170" s="10"/>
      <c r="E170" s="10"/>
      <c r="F170" s="10"/>
      <c r="G170" s="10"/>
      <c r="H170" s="10"/>
      <c r="I170" s="10"/>
      <c r="J170" s="10"/>
      <c r="K170" s="10"/>
    </row>
    <row r="171" spans="2:11">
      <c r="B171" s="10"/>
      <c r="C171" s="10"/>
      <c r="D171" s="10"/>
      <c r="E171" s="10"/>
      <c r="F171" s="10"/>
      <c r="G171" s="10"/>
      <c r="H171" s="10"/>
      <c r="I171" s="10"/>
      <c r="J171" s="10"/>
      <c r="K171" s="10"/>
    </row>
    <row r="172" spans="2:11">
      <c r="B172" s="10"/>
      <c r="C172" s="10"/>
      <c r="D172" s="10"/>
      <c r="E172" s="10"/>
      <c r="F172" s="10"/>
      <c r="G172" s="10"/>
      <c r="H172" s="10"/>
      <c r="I172" s="10"/>
      <c r="J172" s="10"/>
      <c r="K172" s="10"/>
    </row>
    <row r="173" spans="2:11">
      <c r="B173" s="10"/>
      <c r="C173" s="10"/>
      <c r="D173" s="10"/>
      <c r="E173" s="10"/>
      <c r="F173" s="10"/>
      <c r="G173" s="10"/>
      <c r="H173" s="10"/>
      <c r="I173" s="10"/>
      <c r="J173" s="10"/>
      <c r="K173" s="10"/>
    </row>
    <row r="174" spans="2:11">
      <c r="B174" s="10"/>
      <c r="C174" s="10"/>
      <c r="D174" s="10"/>
      <c r="E174" s="10"/>
      <c r="F174" s="10"/>
      <c r="G174" s="10"/>
      <c r="H174" s="10"/>
      <c r="I174" s="10"/>
      <c r="J174" s="10"/>
      <c r="K174" s="10"/>
    </row>
    <row r="175" spans="2:11">
      <c r="B175" s="10"/>
      <c r="C175" s="10"/>
      <c r="D175" s="10"/>
      <c r="E175" s="10"/>
      <c r="F175" s="10"/>
      <c r="G175" s="10"/>
      <c r="H175" s="10"/>
      <c r="I175" s="10"/>
      <c r="J175" s="10"/>
      <c r="K175" s="10"/>
    </row>
    <row r="176" spans="2:11">
      <c r="B176" s="10"/>
      <c r="C176" s="10"/>
      <c r="D176" s="10"/>
      <c r="E176" s="10"/>
      <c r="F176" s="10"/>
      <c r="G176" s="10"/>
      <c r="H176" s="10"/>
      <c r="I176" s="10"/>
      <c r="J176" s="10"/>
      <c r="K176" s="10"/>
    </row>
    <row r="177" spans="2:11">
      <c r="B177" s="10"/>
      <c r="C177" s="10"/>
      <c r="D177" s="10"/>
      <c r="E177" s="10"/>
      <c r="F177" s="10"/>
      <c r="G177" s="10"/>
      <c r="H177" s="10"/>
      <c r="I177" s="10"/>
      <c r="J177" s="10"/>
      <c r="K177" s="10"/>
    </row>
    <row r="178" spans="2:11">
      <c r="B178" s="10"/>
      <c r="C178" s="10"/>
      <c r="D178" s="10"/>
      <c r="E178" s="10"/>
      <c r="F178" s="10"/>
      <c r="G178" s="10"/>
      <c r="H178" s="10"/>
      <c r="I178" s="10"/>
      <c r="J178" s="10"/>
      <c r="K178" s="10"/>
    </row>
    <row r="179" spans="2:11">
      <c r="B179" s="10"/>
      <c r="C179" s="10"/>
      <c r="D179" s="10"/>
      <c r="E179" s="10"/>
      <c r="F179" s="10"/>
      <c r="G179" s="10"/>
      <c r="H179" s="10"/>
      <c r="I179" s="10"/>
      <c r="J179" s="10"/>
      <c r="K179" s="10"/>
    </row>
    <row r="180" spans="2:11">
      <c r="B180" s="10"/>
      <c r="C180" s="10"/>
      <c r="D180" s="10"/>
      <c r="E180" s="10"/>
      <c r="F180" s="10"/>
      <c r="G180" s="10"/>
      <c r="H180" s="10"/>
      <c r="I180" s="10"/>
      <c r="J180" s="10"/>
      <c r="K180" s="10"/>
    </row>
    <row r="181" spans="2:11">
      <c r="B181" s="10"/>
      <c r="C181" s="10"/>
      <c r="D181" s="10"/>
      <c r="E181" s="10"/>
      <c r="F181" s="10"/>
      <c r="G181" s="10"/>
      <c r="H181" s="10"/>
      <c r="I181" s="10"/>
      <c r="J181" s="10"/>
      <c r="K181" s="10"/>
    </row>
    <row r="182" spans="2:11">
      <c r="B182" s="10"/>
      <c r="C182" s="10"/>
      <c r="D182" s="10"/>
      <c r="E182" s="10"/>
      <c r="F182" s="10"/>
      <c r="G182" s="10"/>
      <c r="H182" s="10"/>
      <c r="I182" s="10"/>
      <c r="J182" s="10"/>
      <c r="K182" s="10"/>
    </row>
    <row r="183" spans="2:11">
      <c r="B183" s="10"/>
      <c r="C183" s="10"/>
      <c r="D183" s="10"/>
      <c r="E183" s="10"/>
      <c r="F183" s="10"/>
      <c r="G183" s="10"/>
      <c r="H183" s="10"/>
      <c r="I183" s="10"/>
      <c r="J183" s="10"/>
      <c r="K183" s="10"/>
    </row>
    <row r="184" spans="2:11">
      <c r="B184" s="10"/>
      <c r="C184" s="10"/>
      <c r="D184" s="10"/>
      <c r="E184" s="10"/>
      <c r="F184" s="10"/>
      <c r="G184" s="10"/>
      <c r="H184" s="10"/>
      <c r="I184" s="10"/>
      <c r="J184" s="10"/>
      <c r="K184" s="10"/>
    </row>
    <row r="185" spans="2:11">
      <c r="B185" s="10"/>
      <c r="C185" s="10"/>
      <c r="D185" s="10"/>
      <c r="E185" s="10"/>
      <c r="F185" s="10"/>
      <c r="G185" s="10"/>
      <c r="H185" s="10"/>
      <c r="I185" s="10"/>
      <c r="J185" s="10"/>
      <c r="K185" s="10"/>
    </row>
    <row r="186" spans="2:11">
      <c r="B186" s="10"/>
      <c r="C186" s="10"/>
      <c r="D186" s="10"/>
      <c r="E186" s="10"/>
      <c r="F186" s="10"/>
      <c r="G186" s="10"/>
      <c r="H186" s="10"/>
      <c r="I186" s="10"/>
      <c r="J186" s="10"/>
      <c r="K186" s="10"/>
    </row>
    <row r="187" spans="2:11">
      <c r="B187" s="10"/>
      <c r="C187" s="10"/>
      <c r="D187" s="10"/>
      <c r="E187" s="10"/>
      <c r="F187" s="10"/>
      <c r="G187" s="10"/>
      <c r="H187" s="10"/>
      <c r="I187" s="10"/>
      <c r="J187" s="10"/>
      <c r="K187" s="10"/>
    </row>
    <row r="188" spans="2:11">
      <c r="B188" s="10"/>
      <c r="C188" s="10"/>
      <c r="D188" s="10"/>
      <c r="E188" s="10"/>
      <c r="F188" s="10"/>
      <c r="G188" s="10"/>
      <c r="H188" s="10"/>
      <c r="I188" s="10"/>
      <c r="J188" s="10"/>
      <c r="K188" s="10"/>
    </row>
    <row r="189" spans="2:11">
      <c r="B189" s="10"/>
      <c r="C189" s="10"/>
      <c r="D189" s="10"/>
      <c r="E189" s="10"/>
      <c r="F189" s="10"/>
      <c r="G189" s="10"/>
      <c r="H189" s="10"/>
      <c r="I189" s="10"/>
      <c r="J189" s="10"/>
      <c r="K189" s="10"/>
    </row>
    <row r="190" spans="2:11">
      <c r="B190" s="10"/>
      <c r="C190" s="10"/>
      <c r="D190" s="10"/>
      <c r="E190" s="10"/>
      <c r="F190" s="10"/>
      <c r="G190" s="10"/>
      <c r="H190" s="10"/>
      <c r="I190" s="10"/>
      <c r="J190" s="10"/>
      <c r="K190" s="10"/>
    </row>
    <row r="191" spans="2:11">
      <c r="B191" s="10"/>
      <c r="C191" s="10"/>
      <c r="D191" s="10"/>
      <c r="E191" s="10"/>
      <c r="F191" s="10"/>
      <c r="G191" s="10"/>
      <c r="H191" s="10"/>
      <c r="I191" s="10"/>
      <c r="J191" s="10"/>
      <c r="K191" s="10"/>
    </row>
    <row r="192" spans="2:11">
      <c r="B192" s="10"/>
      <c r="C192" s="10"/>
      <c r="D192" s="10"/>
      <c r="E192" s="10"/>
      <c r="F192" s="10"/>
      <c r="G192" s="10"/>
      <c r="H192" s="10"/>
      <c r="I192" s="10"/>
      <c r="J192" s="10"/>
      <c r="K192" s="10"/>
    </row>
    <row r="193" spans="2:11">
      <c r="B193" s="10"/>
      <c r="C193" s="10"/>
      <c r="D193" s="10"/>
      <c r="E193" s="10"/>
      <c r="F193" s="10"/>
      <c r="G193" s="10"/>
      <c r="H193" s="10"/>
      <c r="I193" s="10"/>
      <c r="J193" s="10"/>
      <c r="K193" s="10"/>
    </row>
    <row r="194" spans="2:11">
      <c r="B194" s="10"/>
      <c r="C194" s="10"/>
      <c r="D194" s="10"/>
      <c r="E194" s="10"/>
      <c r="F194" s="10"/>
      <c r="G194" s="10"/>
      <c r="H194" s="10"/>
      <c r="I194" s="10"/>
      <c r="J194" s="10"/>
      <c r="K194" s="10"/>
    </row>
    <row r="195" spans="2:11">
      <c r="B195" s="10"/>
      <c r="C195" s="10"/>
      <c r="D195" s="10"/>
      <c r="E195" s="10"/>
      <c r="F195" s="10"/>
      <c r="G195" s="10"/>
      <c r="H195" s="10"/>
      <c r="I195" s="10"/>
      <c r="J195" s="10"/>
      <c r="K195" s="10"/>
    </row>
    <row r="196" spans="2:11">
      <c r="B196" s="10"/>
      <c r="C196" s="10"/>
      <c r="D196" s="10"/>
      <c r="E196" s="10"/>
      <c r="F196" s="10"/>
      <c r="G196" s="10"/>
      <c r="H196" s="10"/>
      <c r="I196" s="10"/>
      <c r="J196" s="10"/>
      <c r="K196" s="10"/>
    </row>
    <row r="197" spans="2:11">
      <c r="B197" s="10"/>
      <c r="C197" s="10"/>
      <c r="D197" s="10"/>
      <c r="E197" s="10"/>
      <c r="F197" s="10"/>
      <c r="G197" s="10"/>
      <c r="H197" s="10"/>
      <c r="I197" s="10"/>
      <c r="J197" s="10"/>
      <c r="K197" s="10"/>
    </row>
    <row r="198" spans="2:11">
      <c r="B198" s="10"/>
      <c r="C198" s="10"/>
      <c r="D198" s="10"/>
      <c r="E198" s="10"/>
      <c r="F198" s="10"/>
      <c r="G198" s="10"/>
      <c r="H198" s="10"/>
      <c r="I198" s="10"/>
      <c r="J198" s="10"/>
      <c r="K198" s="10"/>
    </row>
    <row r="199" spans="2:11">
      <c r="B199" s="10"/>
      <c r="C199" s="10"/>
      <c r="D199" s="10"/>
      <c r="E199" s="10"/>
      <c r="F199" s="10"/>
      <c r="G199" s="10"/>
      <c r="H199" s="10"/>
      <c r="I199" s="10"/>
      <c r="J199" s="10"/>
      <c r="K199" s="10"/>
    </row>
    <row r="200" spans="2:11">
      <c r="B200" s="10"/>
      <c r="C200" s="10"/>
      <c r="D200" s="10"/>
      <c r="E200" s="10"/>
      <c r="F200" s="10"/>
      <c r="G200" s="10"/>
      <c r="H200" s="10"/>
      <c r="I200" s="10"/>
      <c r="J200" s="10"/>
      <c r="K200" s="10"/>
    </row>
    <row r="201" spans="2:11">
      <c r="B201" s="10"/>
      <c r="C201" s="10"/>
      <c r="D201" s="10"/>
      <c r="E201" s="10"/>
      <c r="F201" s="10"/>
      <c r="G201" s="10"/>
      <c r="H201" s="10"/>
      <c r="I201" s="10"/>
      <c r="J201" s="10"/>
      <c r="K201" s="10"/>
    </row>
    <row r="202" spans="2:11">
      <c r="B202" s="10"/>
      <c r="C202" s="10"/>
      <c r="D202" s="10"/>
      <c r="E202" s="10"/>
      <c r="F202" s="10"/>
      <c r="G202" s="10"/>
      <c r="H202" s="10"/>
      <c r="I202" s="10"/>
      <c r="J202" s="10"/>
      <c r="K202" s="10"/>
    </row>
    <row r="203" spans="2:11">
      <c r="B203" s="10"/>
      <c r="C203" s="10"/>
      <c r="D203" s="10"/>
      <c r="E203" s="10"/>
      <c r="F203" s="10"/>
      <c r="G203" s="10"/>
      <c r="H203" s="10"/>
      <c r="I203" s="10"/>
      <c r="J203" s="10"/>
      <c r="K203" s="10"/>
    </row>
    <row r="204" spans="2:11">
      <c r="B204" s="10"/>
      <c r="C204" s="10"/>
      <c r="D204" s="10"/>
      <c r="E204" s="10"/>
      <c r="F204" s="10"/>
      <c r="G204" s="10"/>
      <c r="H204" s="10"/>
      <c r="I204" s="10"/>
      <c r="J204" s="10"/>
      <c r="K204" s="10"/>
    </row>
    <row r="205" spans="2:11">
      <c r="B205" s="10"/>
      <c r="C205" s="10"/>
      <c r="D205" s="10"/>
      <c r="E205" s="10"/>
      <c r="F205" s="10"/>
      <c r="G205" s="10"/>
      <c r="H205" s="10"/>
      <c r="I205" s="10"/>
      <c r="J205" s="10"/>
      <c r="K205" s="10"/>
    </row>
    <row r="206" spans="2:11">
      <c r="B206" s="10"/>
      <c r="C206" s="10"/>
      <c r="D206" s="10"/>
      <c r="E206" s="10"/>
      <c r="F206" s="10"/>
      <c r="G206" s="10"/>
      <c r="H206" s="10"/>
      <c r="I206" s="10"/>
      <c r="J206" s="10"/>
      <c r="K206" s="10"/>
    </row>
    <row r="207" spans="2:11">
      <c r="B207" s="10"/>
      <c r="C207" s="10"/>
      <c r="D207" s="10"/>
      <c r="E207" s="10"/>
      <c r="F207" s="10"/>
      <c r="G207" s="10"/>
      <c r="H207" s="10"/>
      <c r="I207" s="10"/>
      <c r="J207" s="10"/>
      <c r="K207" s="10"/>
    </row>
    <row r="208" spans="2:11">
      <c r="B208" s="10"/>
      <c r="C208" s="10"/>
      <c r="D208" s="10"/>
      <c r="E208" s="10"/>
      <c r="F208" s="10"/>
      <c r="G208" s="10"/>
      <c r="H208" s="10"/>
      <c r="I208" s="10"/>
      <c r="J208" s="10"/>
      <c r="K208" s="10"/>
    </row>
    <row r="209" spans="2:11">
      <c r="B209" s="10"/>
      <c r="C209" s="10"/>
      <c r="D209" s="10"/>
      <c r="E209" s="10"/>
      <c r="F209" s="10"/>
      <c r="G209" s="10"/>
      <c r="H209" s="10"/>
      <c r="I209" s="10"/>
      <c r="J209" s="10"/>
      <c r="K209" s="10"/>
    </row>
    <row r="210" spans="2:11">
      <c r="B210" s="10"/>
      <c r="C210" s="10"/>
      <c r="D210" s="10"/>
      <c r="E210" s="10"/>
      <c r="F210" s="10"/>
      <c r="G210" s="10"/>
      <c r="H210" s="10"/>
      <c r="I210" s="10"/>
      <c r="J210" s="10"/>
      <c r="K210" s="10"/>
    </row>
    <row r="211" spans="2:11">
      <c r="B211" s="10"/>
      <c r="C211" s="10"/>
      <c r="D211" s="10"/>
      <c r="E211" s="10"/>
      <c r="F211" s="10"/>
      <c r="G211" s="10"/>
      <c r="H211" s="10"/>
      <c r="I211" s="10"/>
      <c r="J211" s="10"/>
      <c r="K211" s="10"/>
    </row>
    <row r="212" spans="2:11">
      <c r="B212" s="10"/>
      <c r="C212" s="10"/>
      <c r="D212" s="10"/>
      <c r="E212" s="10"/>
      <c r="F212" s="10"/>
      <c r="G212" s="10"/>
      <c r="H212" s="10"/>
      <c r="I212" s="10"/>
      <c r="J212" s="10"/>
      <c r="K212" s="10"/>
    </row>
    <row r="213" spans="2:11">
      <c r="B213" s="10"/>
      <c r="C213" s="10"/>
      <c r="D213" s="10"/>
      <c r="E213" s="10"/>
      <c r="F213" s="10"/>
      <c r="G213" s="10"/>
      <c r="H213" s="10"/>
      <c r="I213" s="10"/>
      <c r="J213" s="10"/>
      <c r="K213" s="10"/>
    </row>
    <row r="214" spans="2:11">
      <c r="B214" s="10"/>
      <c r="C214" s="10"/>
      <c r="D214" s="10"/>
      <c r="E214" s="10"/>
      <c r="F214" s="10"/>
      <c r="G214" s="10"/>
      <c r="H214" s="10"/>
      <c r="I214" s="10"/>
      <c r="J214" s="10"/>
      <c r="K214" s="10"/>
    </row>
    <row r="215" spans="2:11">
      <c r="B215" s="10"/>
      <c r="C215" s="10"/>
      <c r="D215" s="10"/>
      <c r="E215" s="10"/>
      <c r="F215" s="10"/>
      <c r="G215" s="10"/>
      <c r="H215" s="10"/>
      <c r="I215" s="10"/>
      <c r="J215" s="10"/>
      <c r="K215" s="10"/>
    </row>
    <row r="216" spans="2:11">
      <c r="B216" s="10"/>
      <c r="C216" s="10"/>
      <c r="D216" s="10"/>
      <c r="E216" s="10"/>
      <c r="F216" s="10"/>
      <c r="G216" s="10"/>
      <c r="H216" s="10"/>
      <c r="I216" s="10"/>
      <c r="J216" s="10"/>
      <c r="K216" s="10"/>
    </row>
    <row r="217" spans="2:11">
      <c r="B217" s="10"/>
      <c r="C217" s="10"/>
      <c r="D217" s="10"/>
      <c r="E217" s="10"/>
      <c r="F217" s="10"/>
      <c r="G217" s="10"/>
      <c r="H217" s="10"/>
      <c r="I217" s="10"/>
      <c r="J217" s="10"/>
      <c r="K217" s="10"/>
    </row>
    <row r="218" spans="2:11">
      <c r="B218" s="10"/>
      <c r="C218" s="10"/>
      <c r="D218" s="10"/>
      <c r="E218" s="10"/>
      <c r="F218" s="10"/>
      <c r="G218" s="10"/>
      <c r="H218" s="10"/>
      <c r="I218" s="10"/>
      <c r="J218" s="10"/>
      <c r="K218" s="10"/>
    </row>
    <row r="219" spans="2:11">
      <c r="B219" s="10"/>
      <c r="C219" s="10"/>
      <c r="D219" s="10"/>
      <c r="E219" s="10"/>
      <c r="F219" s="10"/>
      <c r="G219" s="10"/>
      <c r="H219" s="10"/>
      <c r="I219" s="10"/>
      <c r="J219" s="10"/>
      <c r="K219" s="10"/>
    </row>
    <row r="220" spans="2:11">
      <c r="B220" s="10"/>
      <c r="C220" s="10"/>
      <c r="D220" s="10"/>
      <c r="E220" s="10"/>
      <c r="F220" s="10"/>
      <c r="G220" s="10"/>
      <c r="H220" s="10"/>
      <c r="I220" s="10"/>
      <c r="J220" s="10"/>
      <c r="K220" s="10"/>
    </row>
    <row r="221" spans="2:11">
      <c r="B221" s="10"/>
      <c r="C221" s="10"/>
      <c r="D221" s="10"/>
      <c r="E221" s="10"/>
      <c r="F221" s="10"/>
      <c r="G221" s="10"/>
      <c r="H221" s="10"/>
      <c r="I221" s="10"/>
      <c r="J221" s="10"/>
      <c r="K221" s="10"/>
    </row>
    <row r="222" spans="2:11">
      <c r="B222" s="10"/>
      <c r="C222" s="10"/>
      <c r="D222" s="10"/>
      <c r="E222" s="10"/>
      <c r="F222" s="10"/>
      <c r="G222" s="10"/>
      <c r="H222" s="10"/>
      <c r="I222" s="10"/>
      <c r="J222" s="10"/>
      <c r="K222" s="10"/>
    </row>
    <row r="223" spans="2:11">
      <c r="B223" s="10"/>
      <c r="C223" s="10"/>
      <c r="D223" s="10"/>
      <c r="E223" s="10"/>
      <c r="F223" s="10"/>
      <c r="G223" s="10"/>
      <c r="H223" s="10"/>
      <c r="I223" s="10"/>
      <c r="J223" s="10"/>
      <c r="K223" s="10"/>
    </row>
    <row r="224" spans="2:11">
      <c r="B224" s="10"/>
      <c r="C224" s="10"/>
      <c r="D224" s="10"/>
      <c r="E224" s="10"/>
      <c r="F224" s="10"/>
      <c r="G224" s="10"/>
      <c r="H224" s="10"/>
      <c r="I224" s="10"/>
      <c r="J224" s="10"/>
      <c r="K224" s="10"/>
    </row>
    <row r="225" spans="2:11">
      <c r="B225" s="10"/>
      <c r="C225" s="10"/>
      <c r="D225" s="10"/>
      <c r="E225" s="10"/>
      <c r="F225" s="10"/>
      <c r="G225" s="10"/>
      <c r="H225" s="10"/>
      <c r="I225" s="10"/>
      <c r="J225" s="10"/>
      <c r="K225" s="10"/>
    </row>
    <row r="226" spans="2:11">
      <c r="B226" s="10"/>
      <c r="C226" s="10"/>
      <c r="D226" s="10"/>
      <c r="E226" s="10"/>
      <c r="F226" s="10"/>
      <c r="G226" s="10"/>
      <c r="H226" s="10"/>
      <c r="I226" s="10"/>
      <c r="J226" s="10"/>
      <c r="K226" s="10"/>
    </row>
    <row r="227" spans="2:11">
      <c r="B227" s="10"/>
      <c r="C227" s="10"/>
      <c r="D227" s="10"/>
      <c r="E227" s="10"/>
      <c r="F227" s="10"/>
      <c r="G227" s="10"/>
      <c r="H227" s="10"/>
      <c r="I227" s="10"/>
      <c r="J227" s="10"/>
      <c r="K227" s="10"/>
    </row>
    <row r="228" spans="2:11">
      <c r="B228" s="10"/>
      <c r="C228" s="10"/>
      <c r="D228" s="10"/>
      <c r="E228" s="10"/>
      <c r="F228" s="10"/>
      <c r="G228" s="10"/>
      <c r="H228" s="10"/>
      <c r="I228" s="10"/>
      <c r="J228" s="10"/>
      <c r="K228" s="10"/>
    </row>
    <row r="229" spans="2:11">
      <c r="B229" s="10"/>
      <c r="C229" s="10"/>
      <c r="D229" s="10"/>
      <c r="E229" s="10"/>
      <c r="F229" s="10"/>
      <c r="G229" s="10"/>
      <c r="H229" s="10"/>
      <c r="I229" s="10"/>
      <c r="J229" s="10"/>
      <c r="K229" s="10"/>
    </row>
    <row r="230" spans="2:11">
      <c r="B230" s="10"/>
      <c r="C230" s="10"/>
      <c r="D230" s="10"/>
      <c r="E230" s="10"/>
      <c r="F230" s="10"/>
      <c r="G230" s="10"/>
      <c r="H230" s="10"/>
      <c r="I230" s="10"/>
      <c r="J230" s="10"/>
      <c r="K230" s="10"/>
    </row>
    <row r="231" spans="2:11">
      <c r="B231" s="10"/>
      <c r="C231" s="10"/>
      <c r="D231" s="10"/>
      <c r="E231" s="10"/>
      <c r="F231" s="10"/>
      <c r="G231" s="10"/>
      <c r="H231" s="10"/>
      <c r="I231" s="10"/>
      <c r="J231" s="10"/>
      <c r="K231" s="10"/>
    </row>
    <row r="232" spans="2:11">
      <c r="B232" s="10"/>
      <c r="C232" s="10"/>
      <c r="D232" s="10"/>
      <c r="E232" s="10"/>
      <c r="F232" s="10"/>
      <c r="G232" s="10"/>
      <c r="H232" s="10"/>
      <c r="I232" s="10"/>
      <c r="J232" s="10"/>
      <c r="K232" s="10"/>
    </row>
    <row r="233" spans="2:11">
      <c r="B233" s="10"/>
      <c r="C233" s="10"/>
      <c r="D233" s="10"/>
      <c r="E233" s="10"/>
      <c r="F233" s="10"/>
      <c r="G233" s="10"/>
      <c r="H233" s="10"/>
      <c r="I233" s="10"/>
      <c r="J233" s="10"/>
      <c r="K233" s="10"/>
    </row>
    <row r="234" spans="2:11">
      <c r="B234" s="10"/>
      <c r="C234" s="10"/>
      <c r="D234" s="10"/>
      <c r="E234" s="10"/>
      <c r="F234" s="10"/>
      <c r="G234" s="10"/>
      <c r="H234" s="10"/>
      <c r="I234" s="10"/>
      <c r="J234" s="10"/>
      <c r="K234" s="10"/>
    </row>
    <row r="235" spans="2:11">
      <c r="B235" s="10"/>
      <c r="C235" s="10"/>
      <c r="D235" s="10"/>
      <c r="E235" s="10"/>
      <c r="F235" s="10"/>
      <c r="G235" s="10"/>
      <c r="H235" s="10"/>
      <c r="I235" s="10"/>
      <c r="J235" s="10"/>
      <c r="K235" s="10"/>
    </row>
    <row r="236" spans="2:11">
      <c r="B236" s="10"/>
      <c r="C236" s="10"/>
      <c r="D236" s="10"/>
      <c r="E236" s="10"/>
      <c r="F236" s="10"/>
      <c r="G236" s="10"/>
      <c r="H236" s="10"/>
      <c r="I236" s="10"/>
      <c r="J236" s="10"/>
      <c r="K236" s="10"/>
    </row>
    <row r="237" spans="2:11">
      <c r="B237" s="10"/>
      <c r="C237" s="10"/>
      <c r="D237" s="10"/>
      <c r="E237" s="10"/>
      <c r="F237" s="10"/>
      <c r="G237" s="10"/>
      <c r="H237" s="10"/>
      <c r="I237" s="10"/>
      <c r="J237" s="10"/>
      <c r="K237" s="10"/>
    </row>
    <row r="238" spans="2:11">
      <c r="B238" s="10"/>
      <c r="C238" s="10"/>
      <c r="D238" s="10"/>
      <c r="E238" s="10"/>
      <c r="F238" s="10"/>
      <c r="G238" s="10"/>
      <c r="H238" s="10"/>
      <c r="I238" s="10"/>
      <c r="J238" s="10"/>
      <c r="K238" s="10"/>
    </row>
    <row r="239" spans="2:11">
      <c r="B239" s="10"/>
      <c r="C239" s="10"/>
      <c r="D239" s="10"/>
      <c r="E239" s="10"/>
      <c r="F239" s="10"/>
      <c r="G239" s="10"/>
      <c r="H239" s="10"/>
      <c r="I239" s="10"/>
      <c r="J239" s="10"/>
      <c r="K239" s="10"/>
    </row>
    <row r="240" spans="2:11">
      <c r="B240" s="10"/>
      <c r="C240" s="10"/>
      <c r="D240" s="10"/>
      <c r="E240" s="10"/>
      <c r="F240" s="10"/>
      <c r="G240" s="10"/>
      <c r="H240" s="10"/>
      <c r="I240" s="10"/>
      <c r="J240" s="10"/>
      <c r="K240" s="10"/>
    </row>
    <row r="241" spans="2:11">
      <c r="B241" s="10"/>
      <c r="C241" s="10"/>
      <c r="D241" s="10"/>
      <c r="E241" s="10"/>
      <c r="F241" s="10"/>
      <c r="G241" s="10"/>
      <c r="H241" s="10"/>
      <c r="I241" s="10"/>
      <c r="J241" s="10"/>
      <c r="K241" s="10"/>
    </row>
    <row r="242" spans="2:11">
      <c r="B242" s="10"/>
      <c r="C242" s="10"/>
      <c r="D242" s="10"/>
      <c r="E242" s="10"/>
      <c r="F242" s="10"/>
      <c r="G242" s="10"/>
      <c r="H242" s="10"/>
      <c r="I242" s="10"/>
      <c r="J242" s="10"/>
      <c r="K242" s="10"/>
    </row>
    <row r="243" spans="2:11">
      <c r="B243" s="10"/>
      <c r="C243" s="10"/>
      <c r="D243" s="10"/>
      <c r="E243" s="10"/>
      <c r="F243" s="10"/>
      <c r="G243" s="10"/>
      <c r="H243" s="10"/>
      <c r="I243" s="10"/>
      <c r="J243" s="10"/>
      <c r="K243" s="10"/>
    </row>
    <row r="244" spans="2:11">
      <c r="B244" s="10"/>
      <c r="C244" s="10"/>
      <c r="D244" s="10"/>
      <c r="E244" s="10"/>
      <c r="F244" s="10"/>
      <c r="G244" s="10"/>
      <c r="H244" s="10"/>
      <c r="I244" s="10"/>
      <c r="J244" s="10"/>
      <c r="K244" s="10"/>
    </row>
    <row r="245" spans="2:11">
      <c r="B245" s="10"/>
      <c r="C245" s="10"/>
      <c r="D245" s="10"/>
      <c r="E245" s="10"/>
      <c r="F245" s="10"/>
      <c r="G245" s="10"/>
      <c r="H245" s="10"/>
      <c r="I245" s="10"/>
      <c r="J245" s="10"/>
      <c r="K245" s="10"/>
    </row>
    <row r="246" spans="2:11">
      <c r="B246" s="10"/>
      <c r="C246" s="10"/>
      <c r="D246" s="10"/>
      <c r="E246" s="10"/>
      <c r="F246" s="10"/>
      <c r="G246" s="10"/>
      <c r="H246" s="10"/>
      <c r="I246" s="10"/>
      <c r="J246" s="10"/>
      <c r="K246" s="10"/>
    </row>
    <row r="247" spans="2:11">
      <c r="B247" s="10"/>
      <c r="C247" s="10"/>
      <c r="D247" s="10"/>
      <c r="E247" s="10"/>
      <c r="F247" s="10"/>
      <c r="G247" s="10"/>
      <c r="H247" s="10"/>
      <c r="I247" s="10"/>
      <c r="J247" s="10"/>
      <c r="K247" s="10"/>
    </row>
    <row r="248" spans="2:11">
      <c r="B248" s="10"/>
      <c r="C248" s="10"/>
      <c r="D248" s="10"/>
      <c r="E248" s="10"/>
      <c r="F248" s="10"/>
      <c r="G248" s="10"/>
      <c r="H248" s="10"/>
      <c r="I248" s="10"/>
      <c r="J248" s="10"/>
      <c r="K248" s="10"/>
    </row>
    <row r="249" spans="2:11">
      <c r="B249" s="10"/>
      <c r="C249" s="10"/>
      <c r="D249" s="10"/>
      <c r="E249" s="10"/>
      <c r="F249" s="10"/>
      <c r="G249" s="10"/>
      <c r="H249" s="10"/>
      <c r="I249" s="10"/>
      <c r="J249" s="10"/>
      <c r="K249" s="10"/>
    </row>
    <row r="250" spans="2:11">
      <c r="B250" s="10"/>
      <c r="C250" s="10"/>
      <c r="D250" s="10"/>
      <c r="E250" s="10"/>
      <c r="F250" s="10"/>
      <c r="G250" s="10"/>
      <c r="H250" s="10"/>
      <c r="I250" s="10"/>
      <c r="J250" s="10"/>
      <c r="K250" s="10"/>
    </row>
    <row r="251" spans="2:11">
      <c r="B251" s="10"/>
      <c r="C251" s="10"/>
      <c r="D251" s="10"/>
      <c r="E251" s="10"/>
      <c r="F251" s="10"/>
      <c r="G251" s="10"/>
      <c r="H251" s="10"/>
      <c r="I251" s="10"/>
      <c r="J251" s="10"/>
      <c r="K251" s="10"/>
    </row>
    <row r="252" spans="2:11">
      <c r="B252" s="10"/>
      <c r="C252" s="10"/>
      <c r="D252" s="10"/>
      <c r="E252" s="10"/>
      <c r="F252" s="10"/>
      <c r="G252" s="10"/>
      <c r="H252" s="10"/>
      <c r="I252" s="10"/>
      <c r="J252" s="10"/>
      <c r="K252" s="10"/>
    </row>
    <row r="253" spans="2:11">
      <c r="B253" s="10"/>
      <c r="C253" s="10"/>
      <c r="D253" s="10"/>
      <c r="E253" s="10"/>
      <c r="F253" s="10"/>
      <c r="G253" s="10"/>
      <c r="H253" s="10"/>
      <c r="I253" s="10"/>
      <c r="J253" s="10"/>
      <c r="K253" s="10"/>
    </row>
    <row r="254" spans="2:11">
      <c r="B254" s="10"/>
      <c r="C254" s="10"/>
      <c r="D254" s="10"/>
      <c r="E254" s="10"/>
      <c r="F254" s="10"/>
      <c r="G254" s="10"/>
      <c r="H254" s="10"/>
      <c r="I254" s="10"/>
      <c r="J254" s="10"/>
      <c r="K254" s="10"/>
    </row>
    <row r="255" spans="2:11">
      <c r="B255" s="10"/>
      <c r="C255" s="10"/>
      <c r="D255" s="10"/>
      <c r="E255" s="10"/>
      <c r="F255" s="10"/>
      <c r="G255" s="10"/>
      <c r="H255" s="10"/>
      <c r="I255" s="10"/>
      <c r="J255" s="10"/>
      <c r="K255" s="10"/>
    </row>
    <row r="256" spans="2:11">
      <c r="B256" s="10"/>
      <c r="C256" s="10"/>
      <c r="D256" s="10"/>
      <c r="E256" s="10"/>
      <c r="F256" s="10"/>
      <c r="G256" s="10"/>
      <c r="H256" s="10"/>
      <c r="I256" s="10"/>
      <c r="J256" s="10"/>
      <c r="K256" s="10"/>
    </row>
    <row r="257" spans="2:11">
      <c r="B257" s="10"/>
      <c r="C257" s="10"/>
      <c r="D257" s="10"/>
      <c r="E257" s="10"/>
      <c r="F257" s="10"/>
      <c r="G257" s="10"/>
      <c r="H257" s="10"/>
      <c r="I257" s="10"/>
      <c r="J257" s="10"/>
      <c r="K257" s="10"/>
    </row>
    <row r="258" spans="2:11">
      <c r="B258" s="10"/>
      <c r="C258" s="10"/>
      <c r="D258" s="10"/>
      <c r="E258" s="10"/>
      <c r="F258" s="10"/>
      <c r="G258" s="10"/>
      <c r="H258" s="10"/>
      <c r="I258" s="10"/>
      <c r="J258" s="10"/>
      <c r="K258" s="10"/>
    </row>
    <row r="259" spans="2:11">
      <c r="B259" s="10"/>
      <c r="C259" s="10"/>
      <c r="D259" s="10"/>
      <c r="E259" s="10"/>
      <c r="F259" s="10"/>
      <c r="G259" s="10"/>
      <c r="H259" s="10"/>
      <c r="I259" s="10"/>
      <c r="J259" s="10"/>
      <c r="K259" s="10"/>
    </row>
    <row r="260" spans="2:11">
      <c r="B260" s="10"/>
      <c r="C260" s="10"/>
      <c r="D260" s="10"/>
      <c r="E260" s="10"/>
      <c r="F260" s="10"/>
      <c r="G260" s="10"/>
      <c r="H260" s="10"/>
      <c r="I260" s="10"/>
      <c r="J260" s="10"/>
      <c r="K260" s="10"/>
    </row>
    <row r="261" spans="2:11">
      <c r="B261" s="10"/>
      <c r="C261" s="10"/>
      <c r="D261" s="10"/>
      <c r="E261" s="10"/>
      <c r="F261" s="10"/>
      <c r="G261" s="10"/>
      <c r="H261" s="10"/>
      <c r="I261" s="10"/>
      <c r="J261" s="10"/>
      <c r="K261" s="10"/>
    </row>
    <row r="262" spans="2:11">
      <c r="B262" s="10"/>
      <c r="C262" s="10"/>
      <c r="D262" s="10"/>
      <c r="E262" s="10"/>
      <c r="F262" s="10"/>
      <c r="G262" s="10"/>
      <c r="H262" s="10"/>
      <c r="I262" s="10"/>
      <c r="J262" s="10"/>
      <c r="K262" s="10"/>
    </row>
    <row r="263" spans="2:11">
      <c r="B263" s="10"/>
      <c r="C263" s="10"/>
      <c r="D263" s="10"/>
      <c r="E263" s="10"/>
      <c r="F263" s="10"/>
      <c r="G263" s="10"/>
      <c r="H263" s="10"/>
      <c r="I263" s="10"/>
      <c r="J263" s="10"/>
      <c r="K263" s="10"/>
    </row>
    <row r="264" spans="2:11">
      <c r="B264" s="10"/>
      <c r="C264" s="10"/>
      <c r="D264" s="10"/>
      <c r="E264" s="10"/>
      <c r="F264" s="10"/>
      <c r="G264" s="10"/>
      <c r="H264" s="10"/>
      <c r="I264" s="10"/>
      <c r="J264" s="10"/>
      <c r="K264" s="10"/>
    </row>
    <row r="265" spans="2:11">
      <c r="B265" s="10"/>
      <c r="C265" s="10"/>
      <c r="D265" s="10"/>
      <c r="E265" s="10"/>
      <c r="F265" s="10"/>
      <c r="G265" s="10"/>
      <c r="H265" s="10"/>
      <c r="I265" s="10"/>
      <c r="J265" s="10"/>
      <c r="K265" s="10"/>
    </row>
    <row r="266" spans="2:11">
      <c r="B266" s="10"/>
      <c r="C266" s="10"/>
      <c r="D266" s="10"/>
      <c r="E266" s="10"/>
      <c r="F266" s="10"/>
      <c r="G266" s="10"/>
      <c r="H266" s="10"/>
      <c r="I266" s="10"/>
      <c r="J266" s="10"/>
      <c r="K266" s="10"/>
    </row>
    <row r="267" spans="2:11">
      <c r="B267" s="10"/>
      <c r="C267" s="10"/>
      <c r="D267" s="10"/>
      <c r="E267" s="10"/>
      <c r="F267" s="10"/>
      <c r="G267" s="10"/>
      <c r="H267" s="10"/>
      <c r="I267" s="10"/>
      <c r="J267" s="10"/>
      <c r="K267" s="10"/>
    </row>
    <row r="268" spans="2:11">
      <c r="B268" s="10"/>
      <c r="C268" s="10"/>
      <c r="D268" s="10"/>
      <c r="E268" s="10"/>
      <c r="F268" s="10"/>
      <c r="G268" s="10"/>
      <c r="H268" s="10"/>
      <c r="I268" s="10"/>
      <c r="J268" s="10"/>
      <c r="K268" s="10"/>
    </row>
    <row r="269" spans="2:11">
      <c r="B269" s="10"/>
      <c r="C269" s="10"/>
      <c r="D269" s="10"/>
      <c r="E269" s="10"/>
      <c r="F269" s="10"/>
      <c r="G269" s="10"/>
      <c r="H269" s="10"/>
      <c r="I269" s="10"/>
      <c r="J269" s="10"/>
      <c r="K269" s="10"/>
    </row>
    <row r="270" spans="2:11">
      <c r="B270" s="10"/>
      <c r="C270" s="10"/>
      <c r="D270" s="10"/>
      <c r="E270" s="10"/>
      <c r="F270" s="10"/>
      <c r="G270" s="10"/>
      <c r="H270" s="10"/>
      <c r="I270" s="10"/>
      <c r="J270" s="10"/>
      <c r="K270" s="10"/>
    </row>
    <row r="271" spans="2:11">
      <c r="B271" s="10"/>
      <c r="C271" s="10"/>
      <c r="D271" s="10"/>
      <c r="E271" s="10"/>
      <c r="F271" s="10"/>
      <c r="G271" s="10"/>
      <c r="H271" s="10"/>
      <c r="I271" s="10"/>
      <c r="J271" s="10"/>
      <c r="K271" s="10"/>
    </row>
    <row r="272" spans="2:11">
      <c r="B272" s="10"/>
      <c r="C272" s="10"/>
      <c r="D272" s="10"/>
      <c r="E272" s="10"/>
      <c r="F272" s="10"/>
      <c r="G272" s="10"/>
      <c r="H272" s="10"/>
      <c r="I272" s="10"/>
      <c r="J272" s="10"/>
      <c r="K272" s="10"/>
    </row>
    <row r="273" spans="2:11">
      <c r="B273" s="10"/>
      <c r="C273" s="10"/>
      <c r="D273" s="10"/>
      <c r="E273" s="10"/>
      <c r="F273" s="10"/>
      <c r="G273" s="10"/>
      <c r="H273" s="10"/>
      <c r="I273" s="10"/>
      <c r="J273" s="10"/>
      <c r="K273" s="10"/>
    </row>
    <row r="274" spans="2:11">
      <c r="B274" s="10"/>
      <c r="C274" s="10"/>
      <c r="D274" s="10"/>
      <c r="E274" s="10"/>
      <c r="F274" s="10"/>
      <c r="G274" s="10"/>
      <c r="H274" s="10"/>
      <c r="I274" s="10"/>
      <c r="J274" s="10"/>
      <c r="K274" s="10"/>
    </row>
    <row r="275" spans="2:11">
      <c r="B275" s="10"/>
      <c r="C275" s="10"/>
      <c r="D275" s="10"/>
      <c r="E275" s="10"/>
      <c r="F275" s="10"/>
      <c r="G275" s="10"/>
      <c r="H275" s="10"/>
      <c r="I275" s="10"/>
      <c r="J275" s="10"/>
      <c r="K275" s="10"/>
    </row>
    <row r="276" spans="2:11">
      <c r="B276" s="10"/>
      <c r="C276" s="10"/>
      <c r="D276" s="10"/>
      <c r="E276" s="10"/>
      <c r="F276" s="10"/>
      <c r="G276" s="10"/>
      <c r="H276" s="10"/>
      <c r="I276" s="10"/>
      <c r="J276" s="10"/>
      <c r="K276" s="10"/>
    </row>
    <row r="277" spans="2:11">
      <c r="B277" s="10"/>
      <c r="C277" s="10"/>
      <c r="D277" s="10"/>
      <c r="E277" s="10"/>
      <c r="F277" s="10"/>
      <c r="G277" s="10"/>
      <c r="H277" s="10"/>
      <c r="I277" s="10"/>
      <c r="J277" s="10"/>
      <c r="K277" s="10"/>
    </row>
    <row r="278" spans="2:11">
      <c r="B278" s="10"/>
      <c r="C278" s="10"/>
      <c r="D278" s="10"/>
      <c r="E278" s="10"/>
      <c r="F278" s="10"/>
      <c r="G278" s="10"/>
      <c r="H278" s="10"/>
      <c r="I278" s="10"/>
      <c r="J278" s="10"/>
      <c r="K278" s="10"/>
    </row>
    <row r="279" spans="2:11">
      <c r="B279" s="10"/>
      <c r="C279" s="10"/>
      <c r="D279" s="10"/>
      <c r="E279" s="10"/>
      <c r="F279" s="10"/>
      <c r="G279" s="10"/>
      <c r="H279" s="10"/>
      <c r="I279" s="10"/>
      <c r="J279" s="10"/>
      <c r="K279" s="10"/>
    </row>
    <row r="280" spans="2:11">
      <c r="B280" s="10"/>
      <c r="C280" s="10"/>
      <c r="D280" s="10"/>
      <c r="E280" s="10"/>
      <c r="F280" s="10"/>
      <c r="G280" s="10"/>
      <c r="H280" s="10"/>
      <c r="I280" s="10"/>
      <c r="J280" s="10"/>
      <c r="K280" s="10"/>
    </row>
    <row r="281" spans="2:11">
      <c r="B281" s="10"/>
      <c r="C281" s="10"/>
      <c r="D281" s="10"/>
      <c r="E281" s="10"/>
      <c r="F281" s="10"/>
      <c r="G281" s="10"/>
      <c r="H281" s="10"/>
      <c r="I281" s="10"/>
      <c r="J281" s="10"/>
      <c r="K281" s="10"/>
    </row>
    <row r="282" spans="2:11">
      <c r="B282" s="10"/>
      <c r="C282" s="10"/>
      <c r="D282" s="10"/>
      <c r="E282" s="10"/>
      <c r="F282" s="10"/>
      <c r="G282" s="10"/>
      <c r="H282" s="10"/>
      <c r="I282" s="10"/>
      <c r="J282" s="10"/>
      <c r="K282" s="10"/>
    </row>
    <row r="283" spans="2:11">
      <c r="B283" s="10"/>
      <c r="C283" s="10"/>
      <c r="D283" s="10"/>
      <c r="E283" s="10"/>
      <c r="F283" s="10"/>
      <c r="G283" s="10"/>
      <c r="H283" s="10"/>
      <c r="I283" s="10"/>
      <c r="J283" s="10"/>
      <c r="K283" s="10"/>
    </row>
    <row r="284" spans="2:11">
      <c r="B284" s="10"/>
      <c r="C284" s="10"/>
      <c r="D284" s="10"/>
      <c r="E284" s="10"/>
      <c r="F284" s="10"/>
      <c r="G284" s="10"/>
      <c r="H284" s="10"/>
      <c r="I284" s="10"/>
      <c r="J284" s="10"/>
      <c r="K284" s="10"/>
    </row>
    <row r="285" spans="2:11">
      <c r="B285" s="10"/>
      <c r="C285" s="10"/>
      <c r="D285" s="10"/>
      <c r="E285" s="10"/>
      <c r="F285" s="10"/>
      <c r="G285" s="10"/>
      <c r="H285" s="10"/>
      <c r="I285" s="10"/>
      <c r="J285" s="10"/>
      <c r="K285" s="10"/>
    </row>
    <row r="286" spans="2:11">
      <c r="B286" s="10"/>
      <c r="C286" s="10"/>
      <c r="D286" s="10"/>
      <c r="E286" s="10"/>
      <c r="F286" s="10"/>
      <c r="G286" s="10"/>
      <c r="H286" s="10"/>
      <c r="I286" s="10"/>
      <c r="J286" s="10"/>
      <c r="K286" s="10"/>
    </row>
    <row r="287" spans="2:11">
      <c r="B287" s="10"/>
      <c r="C287" s="10"/>
      <c r="D287" s="10"/>
      <c r="E287" s="10"/>
      <c r="F287" s="10"/>
      <c r="G287" s="10"/>
      <c r="H287" s="10"/>
      <c r="I287" s="10"/>
      <c r="J287" s="10"/>
      <c r="K287" s="10"/>
    </row>
    <row r="288" spans="2:11">
      <c r="B288" s="10"/>
      <c r="C288" s="10"/>
      <c r="D288" s="10"/>
      <c r="E288" s="10"/>
      <c r="F288" s="10"/>
      <c r="G288" s="10"/>
      <c r="H288" s="10"/>
      <c r="I288" s="10"/>
      <c r="J288" s="10"/>
      <c r="K288" s="10"/>
    </row>
    <row r="289" spans="2:11">
      <c r="B289" s="10"/>
      <c r="C289" s="10"/>
      <c r="D289" s="10"/>
      <c r="E289" s="10"/>
      <c r="F289" s="10"/>
      <c r="G289" s="10"/>
      <c r="H289" s="10"/>
      <c r="I289" s="10"/>
      <c r="J289" s="10"/>
      <c r="K289" s="10"/>
    </row>
    <row r="290" spans="2:11">
      <c r="B290" s="10"/>
      <c r="C290" s="10"/>
      <c r="D290" s="10"/>
      <c r="E290" s="10"/>
      <c r="F290" s="10"/>
      <c r="G290" s="10"/>
      <c r="H290" s="10"/>
      <c r="I290" s="10"/>
      <c r="J290" s="10"/>
      <c r="K290" s="10"/>
    </row>
    <row r="291" spans="2:11">
      <c r="B291" s="10"/>
      <c r="C291" s="10"/>
      <c r="D291" s="10"/>
      <c r="E291" s="10"/>
      <c r="F291" s="10"/>
      <c r="G291" s="10"/>
      <c r="H291" s="10"/>
      <c r="I291" s="10"/>
      <c r="J291" s="10"/>
      <c r="K291" s="10"/>
    </row>
    <row r="292" spans="2:11">
      <c r="B292" s="10"/>
      <c r="C292" s="10"/>
      <c r="D292" s="10"/>
      <c r="E292" s="10"/>
      <c r="F292" s="10"/>
      <c r="G292" s="10"/>
      <c r="H292" s="10"/>
      <c r="I292" s="10"/>
      <c r="J292" s="10"/>
      <c r="K292" s="10"/>
    </row>
    <row r="293" spans="2:11">
      <c r="B293" s="10"/>
      <c r="C293" s="10"/>
      <c r="D293" s="10"/>
      <c r="E293" s="10"/>
      <c r="F293" s="10"/>
      <c r="G293" s="10"/>
      <c r="H293" s="10"/>
      <c r="I293" s="10"/>
      <c r="J293" s="10"/>
      <c r="K293" s="10"/>
    </row>
    <row r="294" spans="2:11">
      <c r="B294" s="10"/>
      <c r="C294" s="10"/>
      <c r="D294" s="10"/>
      <c r="E294" s="10"/>
      <c r="F294" s="10"/>
      <c r="G294" s="10"/>
      <c r="H294" s="10"/>
      <c r="I294" s="10"/>
      <c r="J294" s="10"/>
      <c r="K294" s="10"/>
    </row>
    <row r="295" spans="2:11">
      <c r="B295" s="10"/>
      <c r="C295" s="10"/>
      <c r="D295" s="10"/>
      <c r="E295" s="10"/>
      <c r="F295" s="10"/>
      <c r="G295" s="10"/>
      <c r="H295" s="10"/>
      <c r="I295" s="10"/>
      <c r="J295" s="10"/>
      <c r="K295" s="10"/>
    </row>
    <row r="296" spans="2:11">
      <c r="B296" s="10"/>
      <c r="C296" s="10"/>
      <c r="D296" s="10"/>
      <c r="E296" s="10"/>
      <c r="F296" s="10"/>
      <c r="G296" s="10"/>
      <c r="H296" s="10"/>
      <c r="I296" s="10"/>
      <c r="J296" s="10"/>
      <c r="K296" s="10"/>
    </row>
    <row r="297" spans="2:11">
      <c r="B297" s="10"/>
      <c r="C297" s="10"/>
      <c r="D297" s="10"/>
      <c r="E297" s="10"/>
      <c r="F297" s="10"/>
      <c r="G297" s="10"/>
      <c r="H297" s="10"/>
      <c r="I297" s="10"/>
      <c r="J297" s="10"/>
      <c r="K297" s="10"/>
    </row>
    <row r="298" spans="2:11">
      <c r="B298" s="10"/>
      <c r="C298" s="10"/>
      <c r="D298" s="10"/>
      <c r="E298" s="10"/>
      <c r="F298" s="10"/>
      <c r="G298" s="10"/>
      <c r="H298" s="10"/>
      <c r="I298" s="10"/>
      <c r="J298" s="10"/>
      <c r="K298" s="10"/>
    </row>
    <row r="299" spans="2:11">
      <c r="B299" s="10"/>
      <c r="C299" s="10"/>
      <c r="D299" s="10"/>
      <c r="E299" s="10"/>
      <c r="F299" s="10"/>
      <c r="G299" s="10"/>
      <c r="H299" s="10"/>
      <c r="I299" s="10"/>
      <c r="J299" s="10"/>
      <c r="K299" s="10"/>
    </row>
    <row r="300" spans="2:11">
      <c r="B300" s="10"/>
      <c r="C300" s="10"/>
      <c r="D300" s="10"/>
      <c r="E300" s="10"/>
      <c r="F300" s="10"/>
      <c r="G300" s="10"/>
      <c r="H300" s="10"/>
      <c r="I300" s="10"/>
      <c r="J300" s="10"/>
      <c r="K300" s="10"/>
    </row>
    <row r="301" spans="2:11">
      <c r="B301" s="10"/>
      <c r="C301" s="10"/>
      <c r="D301" s="10"/>
      <c r="E301" s="10"/>
      <c r="F301" s="10"/>
      <c r="G301" s="10"/>
      <c r="H301" s="10"/>
      <c r="I301" s="10"/>
      <c r="J301" s="10"/>
      <c r="K301" s="10"/>
    </row>
    <row r="302" spans="2:11">
      <c r="B302" s="10"/>
      <c r="C302" s="10"/>
      <c r="D302" s="10"/>
      <c r="E302" s="10"/>
      <c r="F302" s="10"/>
      <c r="G302" s="10"/>
      <c r="H302" s="10"/>
      <c r="I302" s="10"/>
      <c r="J302" s="10"/>
      <c r="K302" s="10"/>
    </row>
    <row r="303" spans="2:11">
      <c r="B303" s="10"/>
      <c r="C303" s="10"/>
      <c r="D303" s="10"/>
      <c r="E303" s="10"/>
      <c r="F303" s="10"/>
      <c r="G303" s="10"/>
      <c r="H303" s="10"/>
      <c r="I303" s="10"/>
      <c r="J303" s="10"/>
      <c r="K303" s="10"/>
    </row>
    <row r="304" spans="2:11">
      <c r="B304" s="10"/>
      <c r="C304" s="10"/>
      <c r="D304" s="10"/>
      <c r="E304" s="10"/>
      <c r="F304" s="10"/>
      <c r="G304" s="10"/>
      <c r="H304" s="10"/>
      <c r="I304" s="10"/>
      <c r="J304" s="10"/>
      <c r="K304" s="10"/>
    </row>
    <row r="305" spans="2:11">
      <c r="B305" s="10"/>
      <c r="C305" s="10"/>
      <c r="D305" s="10"/>
      <c r="E305" s="10"/>
      <c r="F305" s="10"/>
      <c r="G305" s="10"/>
      <c r="H305" s="10"/>
      <c r="I305" s="10"/>
      <c r="J305" s="10"/>
      <c r="K305" s="10"/>
    </row>
    <row r="306" spans="2:11">
      <c r="B306" s="10"/>
      <c r="C306" s="10"/>
      <c r="D306" s="10"/>
      <c r="E306" s="10"/>
      <c r="F306" s="10"/>
      <c r="G306" s="10"/>
      <c r="H306" s="10"/>
      <c r="I306" s="10"/>
      <c r="J306" s="10"/>
      <c r="K306" s="10"/>
    </row>
    <row r="307" spans="2:11">
      <c r="B307" s="10"/>
      <c r="C307" s="10"/>
      <c r="D307" s="10"/>
      <c r="E307" s="10"/>
      <c r="F307" s="10"/>
      <c r="G307" s="10"/>
      <c r="H307" s="10"/>
      <c r="I307" s="10"/>
      <c r="J307" s="10"/>
      <c r="K307" s="10"/>
    </row>
    <row r="308" spans="2:11">
      <c r="B308" s="10"/>
      <c r="C308" s="10"/>
      <c r="D308" s="10"/>
      <c r="E308" s="10"/>
      <c r="F308" s="10"/>
      <c r="G308" s="10"/>
      <c r="H308" s="10"/>
      <c r="I308" s="10"/>
      <c r="J308" s="10"/>
      <c r="K308" s="10"/>
    </row>
    <row r="309" spans="2:11">
      <c r="B309" s="10"/>
      <c r="C309" s="10"/>
      <c r="D309" s="10"/>
      <c r="E309" s="10"/>
      <c r="F309" s="10"/>
      <c r="G309" s="10"/>
      <c r="H309" s="10"/>
      <c r="I309" s="10"/>
      <c r="J309" s="10"/>
      <c r="K309" s="10"/>
    </row>
    <row r="310" spans="2:11">
      <c r="B310" s="10"/>
      <c r="C310" s="10"/>
      <c r="D310" s="10"/>
      <c r="E310" s="10"/>
      <c r="F310" s="10"/>
      <c r="G310" s="10"/>
      <c r="H310" s="10"/>
      <c r="I310" s="10"/>
      <c r="J310" s="10"/>
      <c r="K310" s="10"/>
    </row>
    <row r="311" spans="2:11">
      <c r="B311" s="10"/>
      <c r="C311" s="10"/>
      <c r="D311" s="10"/>
      <c r="E311" s="10"/>
      <c r="F311" s="10"/>
      <c r="G311" s="10"/>
      <c r="H311" s="10"/>
      <c r="I311" s="10"/>
      <c r="J311" s="10"/>
      <c r="K311" s="10"/>
    </row>
    <row r="312" spans="2:11">
      <c r="B312" s="10"/>
      <c r="C312" s="10"/>
      <c r="D312" s="10"/>
      <c r="E312" s="10"/>
      <c r="F312" s="10"/>
      <c r="G312" s="10"/>
      <c r="H312" s="10"/>
      <c r="I312" s="10"/>
      <c r="J312" s="10"/>
      <c r="K312" s="10"/>
    </row>
    <row r="313" spans="2:11">
      <c r="B313" s="10"/>
      <c r="C313" s="10"/>
      <c r="D313" s="10"/>
      <c r="E313" s="10"/>
      <c r="F313" s="10"/>
      <c r="G313" s="10"/>
      <c r="H313" s="10"/>
      <c r="I313" s="10"/>
      <c r="J313" s="10"/>
      <c r="K313" s="10"/>
    </row>
    <row r="314" spans="2:11">
      <c r="B314" s="10"/>
      <c r="C314" s="10"/>
      <c r="D314" s="10"/>
      <c r="E314" s="10"/>
      <c r="F314" s="10"/>
      <c r="G314" s="10"/>
      <c r="H314" s="10"/>
      <c r="I314" s="10"/>
      <c r="J314" s="10"/>
      <c r="K314" s="10"/>
    </row>
    <row r="315" spans="2:11">
      <c r="B315" s="10"/>
      <c r="C315" s="10"/>
      <c r="D315" s="10"/>
      <c r="E315" s="10"/>
      <c r="F315" s="10"/>
      <c r="G315" s="10"/>
      <c r="H315" s="10"/>
      <c r="I315" s="10"/>
      <c r="J315" s="10"/>
      <c r="K315" s="10"/>
    </row>
    <row r="316" spans="2:11">
      <c r="B316" s="10"/>
      <c r="C316" s="10"/>
      <c r="D316" s="10"/>
      <c r="E316" s="10"/>
      <c r="F316" s="10"/>
      <c r="G316" s="10"/>
      <c r="H316" s="10"/>
      <c r="I316" s="10"/>
      <c r="J316" s="10"/>
      <c r="K316" s="10"/>
    </row>
    <row r="317" spans="2:11">
      <c r="B317" s="10"/>
      <c r="C317" s="10"/>
      <c r="D317" s="10"/>
      <c r="E317" s="10"/>
      <c r="F317" s="10"/>
      <c r="G317" s="10"/>
      <c r="H317" s="10"/>
      <c r="I317" s="10"/>
      <c r="J317" s="10"/>
      <c r="K317" s="10"/>
    </row>
    <row r="318" spans="2:11">
      <c r="B318" s="10"/>
      <c r="C318" s="10"/>
      <c r="D318" s="10"/>
      <c r="E318" s="10"/>
      <c r="F318" s="10"/>
      <c r="G318" s="10"/>
      <c r="H318" s="10"/>
      <c r="I318" s="10"/>
      <c r="J318" s="10"/>
      <c r="K318" s="10"/>
    </row>
    <row r="319" spans="2:11">
      <c r="B319" s="10"/>
      <c r="C319" s="10"/>
      <c r="D319" s="10"/>
      <c r="E319" s="10"/>
      <c r="F319" s="10"/>
      <c r="G319" s="10"/>
      <c r="H319" s="10"/>
      <c r="I319" s="10"/>
      <c r="J319" s="10"/>
      <c r="K319" s="10"/>
    </row>
    <row r="320" spans="2:11">
      <c r="B320" s="10"/>
      <c r="C320" s="10"/>
      <c r="D320" s="10"/>
      <c r="E320" s="10"/>
      <c r="F320" s="10"/>
      <c r="G320" s="10"/>
      <c r="H320" s="10"/>
      <c r="I320" s="10"/>
      <c r="J320" s="10"/>
      <c r="K320" s="10"/>
    </row>
    <row r="321" spans="2:11">
      <c r="B321" s="10"/>
      <c r="C321" s="10"/>
      <c r="D321" s="10"/>
      <c r="E321" s="10"/>
      <c r="F321" s="10"/>
      <c r="G321" s="10"/>
      <c r="H321" s="10"/>
      <c r="I321" s="10"/>
      <c r="J321" s="10"/>
      <c r="K321" s="10"/>
    </row>
    <row r="322" spans="2:11">
      <c r="B322" s="10"/>
      <c r="C322" s="10"/>
      <c r="D322" s="10"/>
      <c r="E322" s="10"/>
      <c r="F322" s="10"/>
      <c r="G322" s="10"/>
      <c r="H322" s="10"/>
      <c r="I322" s="10"/>
      <c r="J322" s="10"/>
      <c r="K322" s="10"/>
    </row>
    <row r="323" spans="2:11">
      <c r="B323" s="10"/>
      <c r="C323" s="10"/>
      <c r="D323" s="10"/>
      <c r="E323" s="10"/>
      <c r="F323" s="10"/>
      <c r="G323" s="10"/>
      <c r="H323" s="10"/>
      <c r="I323" s="10"/>
      <c r="J323" s="10"/>
      <c r="K323" s="10"/>
    </row>
    <row r="324" spans="2:11">
      <c r="B324" s="10"/>
      <c r="C324" s="10"/>
      <c r="D324" s="10"/>
      <c r="E324" s="10"/>
      <c r="F324" s="10"/>
      <c r="G324" s="10"/>
      <c r="H324" s="10"/>
      <c r="I324" s="10"/>
      <c r="J324" s="10"/>
      <c r="K324" s="10"/>
    </row>
    <row r="325" spans="2:11">
      <c r="B325" s="10"/>
      <c r="C325" s="10"/>
      <c r="D325" s="10"/>
      <c r="E325" s="10"/>
      <c r="F325" s="10"/>
      <c r="G325" s="10"/>
      <c r="H325" s="10"/>
      <c r="I325" s="10"/>
      <c r="J325" s="10"/>
      <c r="K325" s="10"/>
    </row>
    <row r="326" spans="2:11">
      <c r="B326" s="10"/>
      <c r="C326" s="10"/>
      <c r="D326" s="10"/>
      <c r="E326" s="10"/>
      <c r="F326" s="10"/>
      <c r="G326" s="10"/>
      <c r="H326" s="10"/>
      <c r="I326" s="10"/>
      <c r="J326" s="10"/>
      <c r="K326" s="10"/>
    </row>
    <row r="327" spans="2:11">
      <c r="B327" s="10"/>
      <c r="C327" s="10"/>
      <c r="D327" s="10"/>
      <c r="E327" s="10"/>
      <c r="F327" s="10"/>
      <c r="G327" s="10"/>
      <c r="H327" s="10"/>
      <c r="I327" s="10"/>
      <c r="J327" s="10"/>
      <c r="K327" s="10"/>
    </row>
    <row r="328" spans="2:11">
      <c r="B328" s="10"/>
      <c r="C328" s="10"/>
      <c r="D328" s="10"/>
      <c r="E328" s="10"/>
      <c r="F328" s="10"/>
      <c r="G328" s="10"/>
      <c r="H328" s="10"/>
      <c r="I328" s="10"/>
      <c r="J328" s="10"/>
      <c r="K328" s="10"/>
    </row>
    <row r="329" spans="2:11">
      <c r="B329" s="10"/>
      <c r="C329" s="10"/>
      <c r="D329" s="10"/>
      <c r="E329" s="10"/>
      <c r="F329" s="10"/>
      <c r="G329" s="10"/>
      <c r="H329" s="10"/>
      <c r="I329" s="10"/>
      <c r="J329" s="10"/>
      <c r="K329" s="10"/>
    </row>
    <row r="330" spans="2:11">
      <c r="B330" s="10"/>
      <c r="C330" s="10"/>
      <c r="D330" s="10"/>
      <c r="E330" s="10"/>
      <c r="F330" s="10"/>
      <c r="G330" s="10"/>
      <c r="H330" s="10"/>
      <c r="I330" s="10"/>
      <c r="J330" s="10"/>
      <c r="K330" s="10"/>
    </row>
    <row r="331" spans="2:11">
      <c r="B331" s="10"/>
      <c r="C331" s="10"/>
      <c r="D331" s="10"/>
      <c r="E331" s="10"/>
      <c r="F331" s="10"/>
      <c r="G331" s="10"/>
      <c r="H331" s="10"/>
      <c r="I331" s="10"/>
      <c r="J331" s="10"/>
      <c r="K331" s="10"/>
    </row>
    <row r="332" spans="2:11">
      <c r="B332" s="10"/>
      <c r="C332" s="10"/>
      <c r="D332" s="10"/>
      <c r="E332" s="10"/>
      <c r="F332" s="10"/>
      <c r="G332" s="10"/>
      <c r="H332" s="10"/>
      <c r="I332" s="10"/>
      <c r="J332" s="10"/>
      <c r="K332" s="10"/>
    </row>
    <row r="333" spans="2:11">
      <c r="B333" s="10"/>
      <c r="C333" s="10"/>
      <c r="D333" s="10"/>
      <c r="E333" s="10"/>
      <c r="F333" s="10"/>
      <c r="G333" s="10"/>
      <c r="H333" s="10"/>
      <c r="I333" s="10"/>
      <c r="J333" s="10"/>
      <c r="K333" s="10"/>
    </row>
    <row r="334" spans="2:11">
      <c r="B334" s="10"/>
      <c r="C334" s="10"/>
      <c r="D334" s="10"/>
      <c r="E334" s="10"/>
      <c r="F334" s="10"/>
      <c r="G334" s="10"/>
      <c r="H334" s="10"/>
      <c r="I334" s="10"/>
      <c r="J334" s="10"/>
      <c r="K334" s="10"/>
    </row>
    <row r="335" spans="2:11">
      <c r="B335" s="10"/>
      <c r="C335" s="10"/>
      <c r="D335" s="10"/>
      <c r="E335" s="10"/>
      <c r="F335" s="10"/>
      <c r="G335" s="10"/>
      <c r="H335" s="10"/>
      <c r="I335" s="10"/>
      <c r="J335" s="10"/>
      <c r="K335" s="10"/>
    </row>
    <row r="336" spans="2:11">
      <c r="B336" s="10"/>
      <c r="C336" s="10"/>
      <c r="D336" s="10"/>
      <c r="E336" s="10"/>
      <c r="F336" s="10"/>
      <c r="G336" s="10"/>
      <c r="H336" s="10"/>
      <c r="I336" s="10"/>
      <c r="J336" s="10"/>
      <c r="K336" s="10"/>
    </row>
    <row r="337" spans="2:11">
      <c r="B337" s="10"/>
      <c r="C337" s="10"/>
      <c r="D337" s="10"/>
      <c r="E337" s="10"/>
      <c r="F337" s="10"/>
      <c r="G337" s="10"/>
      <c r="H337" s="10"/>
      <c r="I337" s="10"/>
      <c r="J337" s="10"/>
      <c r="K337" s="10"/>
    </row>
    <row r="338" spans="2:11">
      <c r="B338" s="10"/>
      <c r="C338" s="10"/>
      <c r="D338" s="10"/>
      <c r="E338" s="10"/>
      <c r="F338" s="10"/>
      <c r="G338" s="10"/>
      <c r="H338" s="10"/>
      <c r="I338" s="10"/>
      <c r="J338" s="10"/>
      <c r="K338" s="10"/>
    </row>
    <row r="339" spans="2:11">
      <c r="B339" s="10"/>
      <c r="C339" s="10"/>
      <c r="D339" s="10"/>
      <c r="E339" s="10"/>
      <c r="F339" s="10"/>
      <c r="G339" s="10"/>
      <c r="H339" s="10"/>
      <c r="I339" s="10"/>
      <c r="J339" s="10"/>
      <c r="K339" s="10"/>
    </row>
  </sheetData>
  <phoneticPr fontId="3" type="noConversion"/>
  <conditionalFormatting sqref="B63:Z63">
    <cfRule type="cellIs" dxfId="7" priority="1" operator="equal">
      <formula>"""Reject H0"""</formula>
    </cfRule>
  </conditionalFormatting>
  <conditionalFormatting sqref="B63:Z64">
    <cfRule type="cellIs" dxfId="6" priority="6" operator="equal">
      <formula>"Reject"</formula>
    </cfRule>
  </conditionalFormatting>
  <conditionalFormatting sqref="B70:Z71">
    <cfRule type="containsText" dxfId="5" priority="7" stopIfTrue="1" operator="containsText" text="&quot;Reject&quot;">
      <formula>NOT(ISERROR(SEARCH("""Reject""",B70)))</formula>
    </cfRule>
    <cfRule type="cellIs" dxfId="4" priority="8" stopIfTrue="1" operator="equal">
      <formula>"""Reject"""</formula>
    </cfRule>
    <cfRule type="cellIs" dxfId="3" priority="9" stopIfTrue="1" operator="equal">
      <formula>Reject</formula>
    </cfRule>
    <cfRule type="cellIs" dxfId="2" priority="10" stopIfTrue="1" operator="equal">
      <formula>"Reject"</formula>
    </cfRule>
  </conditionalFormatting>
  <conditionalFormatting sqref="B77:Z77">
    <cfRule type="cellIs" dxfId="1" priority="3" stopIfTrue="1" operator="equal">
      <formula>"Reject"</formula>
    </cfRule>
    <cfRule type="cellIs" dxfId="0" priority="4" operator="equal">
      <formula>"""Reject"""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6E993-8F7E-D149-BA65-3284A94BD30E}">
  <dimension ref="A1:H91"/>
  <sheetViews>
    <sheetView zoomScale="130" zoomScaleNormal="130" workbookViewId="0">
      <selection activeCell="E22" sqref="E22"/>
    </sheetView>
  </sheetViews>
  <sheetFormatPr baseColWidth="10" defaultRowHeight="15"/>
  <cols>
    <col min="2" max="2" width="11.83203125" bestFit="1" customWidth="1"/>
    <col min="4" max="4" width="23.5" customWidth="1"/>
    <col min="5" max="5" width="12.1640625" bestFit="1" customWidth="1"/>
    <col min="6" max="6" width="12.6640625" bestFit="1" customWidth="1"/>
  </cols>
  <sheetData>
    <row r="1" spans="1:8">
      <c r="A1" s="17" t="s">
        <v>0</v>
      </c>
      <c r="B1" s="17" t="s">
        <v>59</v>
      </c>
    </row>
    <row r="2" spans="1:8">
      <c r="A2" s="10">
        <v>4.2754921717695439E-2</v>
      </c>
      <c r="B2" s="9" t="s">
        <v>16</v>
      </c>
    </row>
    <row r="3" spans="1:8">
      <c r="A3" s="10">
        <v>4.8433754895266481E-2</v>
      </c>
      <c r="B3" s="9" t="s">
        <v>16</v>
      </c>
      <c r="D3" t="s">
        <v>60</v>
      </c>
      <c r="H3" s="28"/>
    </row>
    <row r="4" spans="1:8" ht="16" thickBot="1">
      <c r="A4" s="10">
        <v>4.742957898205423E-2</v>
      </c>
      <c r="B4" s="9" t="s">
        <v>16</v>
      </c>
      <c r="H4" s="28"/>
    </row>
    <row r="5" spans="1:8">
      <c r="A5" s="10">
        <v>0.10383949766547225</v>
      </c>
      <c r="B5" s="9" t="s">
        <v>16</v>
      </c>
      <c r="D5" s="43"/>
      <c r="E5" s="43" t="s">
        <v>16</v>
      </c>
      <c r="F5" s="43" t="s">
        <v>17</v>
      </c>
    </row>
    <row r="6" spans="1:8">
      <c r="A6" s="10">
        <v>-0.10877465349108416</v>
      </c>
      <c r="B6" s="9" t="s">
        <v>16</v>
      </c>
      <c r="D6" s="6" t="s">
        <v>8</v>
      </c>
      <c r="E6" s="28">
        <v>2.8824073359092459E-2</v>
      </c>
      <c r="F6" s="44">
        <v>-1.3637584446449549E-2</v>
      </c>
      <c r="H6" s="27"/>
    </row>
    <row r="7" spans="1:8">
      <c r="A7" s="10">
        <v>5.1258539381378122E-2</v>
      </c>
      <c r="B7" s="9" t="s">
        <v>16</v>
      </c>
      <c r="D7" s="6" t="s">
        <v>61</v>
      </c>
      <c r="E7" s="44">
        <v>6.0708149014364974E-3</v>
      </c>
      <c r="F7" s="44">
        <v>7.8569136660585348E-3</v>
      </c>
    </row>
    <row r="8" spans="1:8">
      <c r="A8" s="10">
        <v>8.203636488122934E-2</v>
      </c>
      <c r="B8" s="9" t="s">
        <v>16</v>
      </c>
      <c r="D8" s="6" t="s">
        <v>62</v>
      </c>
      <c r="E8" s="28">
        <v>45</v>
      </c>
      <c r="F8" s="28">
        <v>45</v>
      </c>
    </row>
    <row r="9" spans="1:8">
      <c r="A9" s="10">
        <v>5.570065099602501E-2</v>
      </c>
      <c r="B9" s="9" t="s">
        <v>16</v>
      </c>
      <c r="D9" s="6" t="s">
        <v>63</v>
      </c>
      <c r="E9" s="28">
        <v>0</v>
      </c>
      <c r="F9" s="28"/>
    </row>
    <row r="10" spans="1:8">
      <c r="A10" s="10">
        <v>1.4746095685192809E-2</v>
      </c>
      <c r="B10" s="9" t="s">
        <v>16</v>
      </c>
      <c r="D10" s="6" t="s">
        <v>64</v>
      </c>
      <c r="E10" s="28">
        <v>87</v>
      </c>
      <c r="F10" s="28"/>
    </row>
    <row r="11" spans="1:8">
      <c r="A11" s="10">
        <v>2.2293038211463449E-2</v>
      </c>
      <c r="B11" s="9" t="s">
        <v>16</v>
      </c>
      <c r="D11" s="6" t="s">
        <v>65</v>
      </c>
      <c r="E11" s="28">
        <v>2.4135875433784939</v>
      </c>
      <c r="F11" s="28"/>
    </row>
    <row r="12" spans="1:8">
      <c r="A12" s="10">
        <v>-7.5900451218129467E-2</v>
      </c>
      <c r="B12" s="9" t="s">
        <v>16</v>
      </c>
      <c r="D12" s="6" t="s">
        <v>66</v>
      </c>
      <c r="E12" s="28">
        <v>8.9468436629176178E-3</v>
      </c>
      <c r="F12" s="28"/>
    </row>
    <row r="13" spans="1:8">
      <c r="A13" s="10">
        <v>-5.6860940238536897E-2</v>
      </c>
      <c r="B13" s="9" t="s">
        <v>16</v>
      </c>
      <c r="D13" s="6" t="s">
        <v>67</v>
      </c>
      <c r="E13" s="28">
        <v>1.662557349412876</v>
      </c>
      <c r="F13" s="28"/>
    </row>
    <row r="14" spans="1:8">
      <c r="A14" s="10">
        <v>5.3747637639368295E-2</v>
      </c>
      <c r="B14" s="9" t="s">
        <v>16</v>
      </c>
      <c r="D14" s="6" t="s">
        <v>68</v>
      </c>
      <c r="E14" s="55">
        <v>1.7893687325835236E-2</v>
      </c>
      <c r="F14" s="28"/>
    </row>
    <row r="15" spans="1:8" ht="16" thickBot="1">
      <c r="A15" s="10">
        <v>1.5106935084882296E-2</v>
      </c>
      <c r="B15" s="9" t="s">
        <v>16</v>
      </c>
      <c r="D15" s="46" t="s">
        <v>69</v>
      </c>
      <c r="E15" s="45">
        <v>1.9876082815890745</v>
      </c>
      <c r="F15" s="45"/>
    </row>
    <row r="16" spans="1:8">
      <c r="A16" s="10">
        <v>1.7997839139647427E-2</v>
      </c>
      <c r="B16" s="9" t="s">
        <v>16</v>
      </c>
    </row>
    <row r="17" spans="1:2">
      <c r="A17" s="10">
        <v>0.3163200506393099</v>
      </c>
      <c r="B17" s="9" t="s">
        <v>16</v>
      </c>
    </row>
    <row r="18" spans="1:2">
      <c r="A18" s="10">
        <v>6.2567501774789661E-2</v>
      </c>
      <c r="B18" s="9" t="s">
        <v>16</v>
      </c>
    </row>
    <row r="19" spans="1:2">
      <c r="A19" s="10">
        <v>-3.8085998463561255E-2</v>
      </c>
      <c r="B19" s="9" t="s">
        <v>16</v>
      </c>
    </row>
    <row r="20" spans="1:2">
      <c r="A20" s="10">
        <v>2.723394288560714E-2</v>
      </c>
      <c r="B20" s="9" t="s">
        <v>16</v>
      </c>
    </row>
    <row r="21" spans="1:2">
      <c r="A21" s="10">
        <v>-8.1539460964575955E-2</v>
      </c>
      <c r="B21" s="9" t="s">
        <v>16</v>
      </c>
    </row>
    <row r="22" spans="1:2">
      <c r="A22" s="10">
        <v>2.6665095737246149E-2</v>
      </c>
      <c r="B22" s="9" t="s">
        <v>16</v>
      </c>
    </row>
    <row r="23" spans="1:2">
      <c r="A23" s="10">
        <v>9.3654327089050762E-2</v>
      </c>
      <c r="B23" s="9" t="s">
        <v>16</v>
      </c>
    </row>
    <row r="24" spans="1:2">
      <c r="A24" s="10">
        <v>2.6665095737246149E-2</v>
      </c>
      <c r="B24" s="9" t="s">
        <v>16</v>
      </c>
    </row>
    <row r="25" spans="1:2">
      <c r="A25" s="10">
        <v>-4.9469512021646185E-2</v>
      </c>
      <c r="B25" s="9" t="s">
        <v>16</v>
      </c>
    </row>
    <row r="26" spans="1:2">
      <c r="A26" s="10">
        <v>-6.1569312500515547E-2</v>
      </c>
      <c r="B26" s="9" t="s">
        <v>16</v>
      </c>
    </row>
    <row r="27" spans="1:2">
      <c r="A27" s="10">
        <v>3.7487163863520308E-2</v>
      </c>
      <c r="B27" s="9" t="s">
        <v>16</v>
      </c>
    </row>
    <row r="28" spans="1:2">
      <c r="A28" s="10">
        <v>9.5394429351533458E-2</v>
      </c>
      <c r="B28" s="9" t="s">
        <v>16</v>
      </c>
    </row>
    <row r="29" spans="1:2">
      <c r="A29" s="10">
        <v>1.2344214528880088E-2</v>
      </c>
      <c r="B29" s="9" t="s">
        <v>16</v>
      </c>
    </row>
    <row r="30" spans="1:2">
      <c r="A30" s="10">
        <v>3.2097349974877842E-2</v>
      </c>
      <c r="B30" s="9" t="s">
        <v>16</v>
      </c>
    </row>
    <row r="31" spans="1:2">
      <c r="A31" s="10">
        <v>8.002255471256188E-2</v>
      </c>
      <c r="B31" s="9" t="s">
        <v>16</v>
      </c>
    </row>
    <row r="32" spans="1:2">
      <c r="A32" s="10">
        <v>5.1258539381378122E-2</v>
      </c>
      <c r="B32" s="9" t="s">
        <v>16</v>
      </c>
    </row>
    <row r="33" spans="1:2">
      <c r="A33" s="10">
        <v>-0.18268459909236931</v>
      </c>
      <c r="B33" s="9" t="s">
        <v>16</v>
      </c>
    </row>
    <row r="34" spans="1:2">
      <c r="A34" s="10">
        <v>1.3277795266039097E-2</v>
      </c>
      <c r="B34" s="9" t="s">
        <v>16</v>
      </c>
    </row>
    <row r="35" spans="1:2">
      <c r="A35" s="10">
        <v>4.6846973296788628E-2</v>
      </c>
      <c r="B35" s="9" t="s">
        <v>16</v>
      </c>
    </row>
    <row r="36" spans="1:2">
      <c r="A36" s="10">
        <v>0.12787245614767284</v>
      </c>
      <c r="B36" s="9" t="s">
        <v>16</v>
      </c>
    </row>
    <row r="37" spans="1:2">
      <c r="A37" s="10">
        <v>7.5245960258268157E-2</v>
      </c>
      <c r="B37" s="9" t="s">
        <v>16</v>
      </c>
    </row>
    <row r="38" spans="1:2">
      <c r="A38" s="10">
        <v>-3.6065654813704558E-2</v>
      </c>
      <c r="B38" s="9" t="s">
        <v>16</v>
      </c>
    </row>
    <row r="39" spans="1:2">
      <c r="A39" s="10">
        <v>0.12787245614767284</v>
      </c>
      <c r="B39" s="9" t="s">
        <v>16</v>
      </c>
    </row>
    <row r="40" spans="1:2">
      <c r="A40" s="10">
        <v>1.697149896431446E-2</v>
      </c>
      <c r="B40" s="9" t="s">
        <v>16</v>
      </c>
    </row>
    <row r="41" spans="1:2">
      <c r="A41" s="10">
        <v>9.3654327089050762E-2</v>
      </c>
      <c r="B41" s="9" t="s">
        <v>16</v>
      </c>
    </row>
    <row r="42" spans="1:2">
      <c r="A42" s="10">
        <v>4.3976546758215281E-2</v>
      </c>
      <c r="B42" s="9" t="s">
        <v>16</v>
      </c>
    </row>
    <row r="43" spans="1:2">
      <c r="A43" s="10">
        <v>-2.4591403137322321E-2</v>
      </c>
      <c r="B43" s="9" t="s">
        <v>16</v>
      </c>
    </row>
    <row r="44" spans="1:2">
      <c r="A44" s="10">
        <v>9.451485455078841E-2</v>
      </c>
      <c r="B44" s="9" t="s">
        <v>16</v>
      </c>
    </row>
    <row r="45" spans="1:2">
      <c r="A45" s="10">
        <v>1.6095354885942041E-2</v>
      </c>
      <c r="B45" s="9" t="s">
        <v>16</v>
      </c>
    </row>
    <row r="46" spans="1:2">
      <c r="A46" s="10">
        <v>-6.0758056219822637E-2</v>
      </c>
      <c r="B46" s="9" t="s">
        <v>16</v>
      </c>
    </row>
    <row r="47" spans="1:2">
      <c r="A47" s="10">
        <v>-3.4998619927078548E-2</v>
      </c>
      <c r="B47" s="9" t="s">
        <v>17</v>
      </c>
    </row>
    <row r="48" spans="1:2">
      <c r="A48" s="10">
        <v>3.8264422051564689E-2</v>
      </c>
      <c r="B48" s="9" t="s">
        <v>17</v>
      </c>
    </row>
    <row r="49" spans="1:2">
      <c r="A49" s="10">
        <v>-2.4539889615667028E-3</v>
      </c>
      <c r="B49" s="9" t="s">
        <v>17</v>
      </c>
    </row>
    <row r="50" spans="1:2">
      <c r="A50" s="10">
        <v>-6.6445099408152741E-2</v>
      </c>
      <c r="B50" s="9" t="s">
        <v>17</v>
      </c>
    </row>
    <row r="51" spans="1:2">
      <c r="A51" s="10">
        <v>-5.9571506029680553E-2</v>
      </c>
      <c r="B51" s="9" t="s">
        <v>17</v>
      </c>
    </row>
    <row r="52" spans="1:2">
      <c r="A52" s="10">
        <v>-6.6445099408152741E-2</v>
      </c>
      <c r="B52" s="9" t="s">
        <v>17</v>
      </c>
    </row>
    <row r="53" spans="1:2">
      <c r="A53" s="10">
        <v>-3.7518468236392112E-3</v>
      </c>
      <c r="B53" s="9" t="s">
        <v>17</v>
      </c>
    </row>
    <row r="54" spans="1:2">
      <c r="A54" s="10">
        <v>-3.8786435690833412E-2</v>
      </c>
      <c r="B54" s="9" t="s">
        <v>17</v>
      </c>
    </row>
    <row r="55" spans="1:2">
      <c r="A55" s="10">
        <v>5.570065099602501E-2</v>
      </c>
      <c r="B55" s="9" t="s">
        <v>17</v>
      </c>
    </row>
    <row r="56" spans="1:2">
      <c r="A56" s="10">
        <v>-2.7022828902747924E-2</v>
      </c>
      <c r="B56" s="9" t="s">
        <v>17</v>
      </c>
    </row>
    <row r="57" spans="1:2">
      <c r="A57" s="10">
        <v>-4.0227603675144254E-2</v>
      </c>
      <c r="B57" s="9" t="s">
        <v>17</v>
      </c>
    </row>
    <row r="58" spans="1:2">
      <c r="A58" s="10">
        <v>4.1000767649504805E-2</v>
      </c>
      <c r="B58" s="9" t="s">
        <v>17</v>
      </c>
    </row>
    <row r="59" spans="1:2">
      <c r="A59" s="10">
        <v>-5.6909623446734003E-2</v>
      </c>
      <c r="B59" s="9" t="s">
        <v>17</v>
      </c>
    </row>
    <row r="60" spans="1:2">
      <c r="A60" s="10">
        <v>3.0527643146155779E-2</v>
      </c>
      <c r="B60" s="9" t="s">
        <v>17</v>
      </c>
    </row>
    <row r="61" spans="1:2">
      <c r="A61" s="10">
        <v>-6.2204270614181816E-2</v>
      </c>
      <c r="B61" s="9" t="s">
        <v>17</v>
      </c>
    </row>
    <row r="62" spans="1:2">
      <c r="A62" s="10">
        <v>-3.6774667173293293E-2</v>
      </c>
      <c r="B62" s="9" t="s">
        <v>17</v>
      </c>
    </row>
    <row r="63" spans="1:2">
      <c r="A63" s="10">
        <v>-2.1843848088456706E-2</v>
      </c>
      <c r="B63" s="9" t="s">
        <v>17</v>
      </c>
    </row>
    <row r="64" spans="1:2">
      <c r="A64" s="10">
        <v>3.530321238387877E-2</v>
      </c>
      <c r="B64" s="9" t="s">
        <v>17</v>
      </c>
    </row>
    <row r="65" spans="1:2">
      <c r="A65" s="10">
        <v>0.12884980391994208</v>
      </c>
      <c r="B65" s="9" t="s">
        <v>17</v>
      </c>
    </row>
    <row r="66" spans="1:2">
      <c r="A66" s="10">
        <v>-8.8033349485322793E-2</v>
      </c>
      <c r="B66" s="9" t="s">
        <v>17</v>
      </c>
    </row>
    <row r="67" spans="1:2">
      <c r="A67" s="10">
        <v>-7.1371495962583839E-2</v>
      </c>
      <c r="B67" s="9" t="s">
        <v>17</v>
      </c>
    </row>
    <row r="68" spans="1:2">
      <c r="A68" s="10">
        <v>-6.4299732712164687E-2</v>
      </c>
      <c r="B68" s="9" t="s">
        <v>17</v>
      </c>
    </row>
    <row r="69" spans="1:2">
      <c r="A69" s="10">
        <v>7.3698164074767467E-2</v>
      </c>
      <c r="B69" s="9" t="s">
        <v>17</v>
      </c>
    </row>
    <row r="70" spans="1:2">
      <c r="A70" s="10">
        <v>6.4746065371180911E-2</v>
      </c>
      <c r="B70" s="9" t="s">
        <v>17</v>
      </c>
    </row>
    <row r="71" spans="1:2">
      <c r="A71" s="10">
        <v>-3.5992840296467619E-3</v>
      </c>
      <c r="B71" s="9" t="s">
        <v>17</v>
      </c>
    </row>
    <row r="72" spans="1:2">
      <c r="A72" s="10">
        <v>-0.11571037728017783</v>
      </c>
      <c r="B72" s="9" t="s">
        <v>17</v>
      </c>
    </row>
    <row r="73" spans="1:2">
      <c r="A73" s="10">
        <v>7.3738460241156434E-2</v>
      </c>
      <c r="B73" s="9" t="s">
        <v>17</v>
      </c>
    </row>
    <row r="74" spans="1:2">
      <c r="A74" s="10">
        <v>-8.6892679290663993E-2</v>
      </c>
      <c r="B74" s="9" t="s">
        <v>17</v>
      </c>
    </row>
    <row r="75" spans="1:2">
      <c r="A75" s="10">
        <v>-0.42087738710305117</v>
      </c>
      <c r="B75" s="9" t="s">
        <v>17</v>
      </c>
    </row>
    <row r="76" spans="1:2">
      <c r="A76" s="10">
        <v>5.042359183192166E-2</v>
      </c>
      <c r="B76" s="9" t="s">
        <v>17</v>
      </c>
    </row>
    <row r="77" spans="1:2">
      <c r="A77" s="10">
        <v>-2.9203177186047646E-2</v>
      </c>
      <c r="B77" s="9" t="s">
        <v>17</v>
      </c>
    </row>
    <row r="78" spans="1:2">
      <c r="A78" s="10">
        <v>-4.5803657568512089E-2</v>
      </c>
      <c r="B78" s="9" t="s">
        <v>17</v>
      </c>
    </row>
    <row r="79" spans="1:2">
      <c r="A79" s="10">
        <v>8.1944933851087629E-2</v>
      </c>
      <c r="B79" s="9" t="s">
        <v>17</v>
      </c>
    </row>
    <row r="80" spans="1:2">
      <c r="A80" s="10">
        <v>0.14595175466252519</v>
      </c>
      <c r="B80" s="9" t="s">
        <v>17</v>
      </c>
    </row>
    <row r="81" spans="1:2">
      <c r="A81" s="10">
        <v>0.13364941879004061</v>
      </c>
      <c r="B81" s="9" t="s">
        <v>17</v>
      </c>
    </row>
    <row r="82" spans="1:2">
      <c r="A82" s="10">
        <v>-3.7300361413208728E-2</v>
      </c>
      <c r="B82" s="9" t="s">
        <v>17</v>
      </c>
    </row>
    <row r="83" spans="1:2">
      <c r="A83" s="10">
        <v>6.2312158775891018E-2</v>
      </c>
      <c r="B83" s="9" t="s">
        <v>17</v>
      </c>
    </row>
    <row r="84" spans="1:2">
      <c r="A84" s="10">
        <v>1.7238773424744301E-2</v>
      </c>
      <c r="B84" s="9" t="s">
        <v>17</v>
      </c>
    </row>
    <row r="85" spans="1:2">
      <c r="A85" s="10">
        <v>-2.0568991792256242E-2</v>
      </c>
      <c r="B85" s="9" t="s">
        <v>17</v>
      </c>
    </row>
    <row r="86" spans="1:2">
      <c r="A86" s="10">
        <v>-7.6242198441862058E-2</v>
      </c>
      <c r="B86" s="9" t="s">
        <v>17</v>
      </c>
    </row>
    <row r="87" spans="1:2">
      <c r="A87" s="10">
        <v>1.9570096194097296E-2</v>
      </c>
      <c r="B87" s="9" t="s">
        <v>17</v>
      </c>
    </row>
    <row r="88" spans="1:2">
      <c r="A88" s="10">
        <v>3.1364784808610387E-2</v>
      </c>
      <c r="B88" s="9" t="s">
        <v>17</v>
      </c>
    </row>
    <row r="89" spans="1:2">
      <c r="A89" s="10">
        <v>-2.0568991792256242E-2</v>
      </c>
      <c r="B89" s="9" t="s">
        <v>17</v>
      </c>
    </row>
    <row r="90" spans="1:2">
      <c r="A90" s="10">
        <v>-1.4498349549141885E-2</v>
      </c>
      <c r="B90" s="9" t="s">
        <v>17</v>
      </c>
    </row>
    <row r="91" spans="1:2">
      <c r="A91" s="10">
        <v>-8.5570530506765927E-2</v>
      </c>
      <c r="B91" s="9" t="s">
        <v>17</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675A-9522-1340-A7D0-76FB53A6EAEA}">
  <dimension ref="A1:F14"/>
  <sheetViews>
    <sheetView zoomScale="120" zoomScaleNormal="120" workbookViewId="0">
      <selection activeCell="D13" sqref="D13"/>
    </sheetView>
  </sheetViews>
  <sheetFormatPr baseColWidth="10" defaultRowHeight="15"/>
  <cols>
    <col min="2" max="2" width="14.1640625" bestFit="1" customWidth="1"/>
    <col min="6" max="6" width="14.1640625" bestFit="1" customWidth="1"/>
  </cols>
  <sheetData>
    <row r="1" spans="1:6">
      <c r="A1" s="20" t="s">
        <v>49</v>
      </c>
      <c r="B1" s="18"/>
      <c r="E1" s="20" t="s">
        <v>51</v>
      </c>
      <c r="F1" s="18"/>
    </row>
    <row r="2" spans="1:6">
      <c r="A2" s="30">
        <v>60</v>
      </c>
      <c r="B2" s="31" t="s">
        <v>44</v>
      </c>
      <c r="E2" s="22">
        <v>100</v>
      </c>
      <c r="F2" s="34" t="s">
        <v>45</v>
      </c>
    </row>
    <row r="3" spans="1:6">
      <c r="A3" s="30">
        <v>100</v>
      </c>
      <c r="B3" s="24" t="s">
        <v>45</v>
      </c>
      <c r="E3" s="35">
        <v>83.4</v>
      </c>
      <c r="F3" s="34" t="s">
        <v>46</v>
      </c>
    </row>
    <row r="4" spans="1:6">
      <c r="A4" s="30">
        <v>52</v>
      </c>
      <c r="B4" s="24" t="s">
        <v>46</v>
      </c>
      <c r="E4" s="35">
        <v>23.65</v>
      </c>
      <c r="F4" s="34" t="s">
        <v>52</v>
      </c>
    </row>
    <row r="5" spans="1:6">
      <c r="A5" s="30">
        <v>22</v>
      </c>
      <c r="B5" s="24" t="s">
        <v>52</v>
      </c>
      <c r="E5" s="36">
        <v>75</v>
      </c>
      <c r="F5" s="34" t="s">
        <v>44</v>
      </c>
    </row>
    <row r="6" spans="1:6">
      <c r="A6" s="30">
        <v>0.05</v>
      </c>
      <c r="B6" s="24" t="s">
        <v>47</v>
      </c>
      <c r="E6" s="22">
        <v>0.05</v>
      </c>
      <c r="F6" s="34" t="s">
        <v>47</v>
      </c>
    </row>
    <row r="7" spans="1:6">
      <c r="A7" s="30">
        <v>99</v>
      </c>
      <c r="B7" s="24" t="s">
        <v>50</v>
      </c>
      <c r="E7" s="22">
        <v>99</v>
      </c>
      <c r="F7" s="34" t="s">
        <v>50</v>
      </c>
    </row>
    <row r="8" spans="1:6">
      <c r="A8" s="30">
        <f>A5/(SQRT(A3))</f>
        <v>2.2000000000000002</v>
      </c>
      <c r="B8" s="24" t="s">
        <v>53</v>
      </c>
      <c r="E8" s="35">
        <f>E4/(SQRT(E2))</f>
        <v>2.3649999999999998</v>
      </c>
      <c r="F8" s="34" t="s">
        <v>53</v>
      </c>
    </row>
    <row r="9" spans="1:6">
      <c r="A9" s="9"/>
      <c r="B9" s="9"/>
      <c r="E9" s="29"/>
      <c r="F9" s="29"/>
    </row>
    <row r="10" spans="1:6">
      <c r="A10" s="24" t="s">
        <v>48</v>
      </c>
      <c r="B10" s="32">
        <f>_xlfn.T.INV(A6,99)</f>
        <v>-1.6603911560169928</v>
      </c>
      <c r="E10" s="37" t="s">
        <v>54</v>
      </c>
      <c r="F10" s="39">
        <f>_xlfn.T.INV.2T(E6,E7)</f>
        <v>1.9842169515864165</v>
      </c>
    </row>
    <row r="11" spans="1:6">
      <c r="A11" s="24" t="s">
        <v>35</v>
      </c>
      <c r="B11" s="32">
        <f>(A4-A2)/A8</f>
        <v>-3.6363636363636362</v>
      </c>
      <c r="E11" s="37" t="s">
        <v>55</v>
      </c>
      <c r="F11" s="39">
        <f>(E3-E5)/E8</f>
        <v>3.5517970401691361</v>
      </c>
    </row>
    <row r="12" spans="1:6">
      <c r="A12" s="24" t="s">
        <v>36</v>
      </c>
      <c r="B12" s="33">
        <f>_xlfn.T.DIST(B11,A7,TRUE)</f>
        <v>2.2052911212959087E-4</v>
      </c>
      <c r="E12" s="37" t="s">
        <v>56</v>
      </c>
      <c r="F12" s="38">
        <f>_xlfn.T.DIST.2T(F11,E7)</f>
        <v>5.8766813700561102E-4</v>
      </c>
    </row>
    <row r="14" spans="1:6" ht="18">
      <c r="E14"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 MSFT</vt:lpstr>
      <vt:lpstr>MSFT SMALL SAMPLES</vt:lpstr>
      <vt:lpstr>Two Sample</vt:lpstr>
      <vt:lpstr>Q. 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Carlton, Steve</dc:creator>
  <cp:lastModifiedBy>Cramb, Liana</cp:lastModifiedBy>
  <dcterms:created xsi:type="dcterms:W3CDTF">2024-02-19T18:53:54Z</dcterms:created>
  <dcterms:modified xsi:type="dcterms:W3CDTF">2024-10-24T00:14:11Z</dcterms:modified>
</cp:coreProperties>
</file>