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ris\Desktop\DOUGLAS\LCCV\casing_selection-master-Douglas\source\tubulars_catalog\"/>
    </mc:Choice>
  </mc:AlternateContent>
  <xr:revisionPtr revIDLastSave="0" documentId="13_ncr:1_{4B020C2E-544E-4393-91CE-FB4D345B0B74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CASING_CATALOG" sheetId="1" r:id="rId1"/>
    <sheet name="NOVO AJUST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6" i="2" l="1"/>
  <c r="M37" i="2"/>
  <c r="M38" i="2"/>
  <c r="M39" i="2"/>
  <c r="M40" i="2"/>
  <c r="M41" i="2"/>
  <c r="M42" i="2"/>
  <c r="M43" i="2"/>
  <c r="M44" i="2"/>
  <c r="M45" i="2"/>
  <c r="M46" i="2"/>
  <c r="M47" i="2"/>
  <c r="M48" i="2"/>
  <c r="M36" i="2"/>
  <c r="L37" i="2"/>
  <c r="L38" i="2"/>
  <c r="L39" i="2"/>
  <c r="L40" i="2"/>
  <c r="L41" i="2"/>
  <c r="L42" i="2"/>
  <c r="L43" i="2"/>
  <c r="L44" i="2"/>
  <c r="L45" i="2"/>
  <c r="L46" i="2"/>
  <c r="L47" i="2"/>
  <c r="L48" i="2"/>
  <c r="L36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2" i="2"/>
  <c r="L27" i="2"/>
  <c r="L28" i="2"/>
  <c r="L29" i="2"/>
  <c r="L30" i="2"/>
  <c r="L31" i="2"/>
  <c r="L32" i="2"/>
  <c r="L33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" i="2"/>
  <c r="L5" i="1" l="1"/>
  <c r="L6" i="1"/>
  <c r="L12" i="1"/>
  <c r="L13" i="1"/>
  <c r="L14" i="1"/>
  <c r="L20" i="1"/>
  <c r="L21" i="1"/>
  <c r="L22" i="1"/>
  <c r="L28" i="1"/>
  <c r="L29" i="1"/>
  <c r="L30" i="1"/>
  <c r="L36" i="1"/>
  <c r="L37" i="1"/>
  <c r="L38" i="1"/>
  <c r="L44" i="1"/>
  <c r="L45" i="1"/>
  <c r="L46" i="1"/>
  <c r="K3" i="1"/>
  <c r="L3" i="1" s="1"/>
  <c r="K4" i="1"/>
  <c r="L4" i="1" s="1"/>
  <c r="K5" i="1"/>
  <c r="K6" i="1"/>
  <c r="K7" i="1"/>
  <c r="L7" i="1" s="1"/>
  <c r="K8" i="1"/>
  <c r="L8" i="1" s="1"/>
  <c r="K9" i="1"/>
  <c r="L9" i="1" s="1"/>
  <c r="K10" i="1"/>
  <c r="L10" i="1" s="1"/>
  <c r="K11" i="1"/>
  <c r="L11" i="1" s="1"/>
  <c r="K12" i="1"/>
  <c r="K13" i="1"/>
  <c r="K14" i="1"/>
  <c r="K15" i="1"/>
  <c r="L15" i="1" s="1"/>
  <c r="K16" i="1"/>
  <c r="L16" i="1" s="1"/>
  <c r="K17" i="1"/>
  <c r="L17" i="1" s="1"/>
  <c r="K18" i="1"/>
  <c r="L18" i="1" s="1"/>
  <c r="K19" i="1"/>
  <c r="L19" i="1" s="1"/>
  <c r="K20" i="1"/>
  <c r="K21" i="1"/>
  <c r="K22" i="1"/>
  <c r="K23" i="1"/>
  <c r="L23" i="1" s="1"/>
  <c r="K24" i="1"/>
  <c r="L24" i="1" s="1"/>
  <c r="K25" i="1"/>
  <c r="L25" i="1" s="1"/>
  <c r="K26" i="1"/>
  <c r="L26" i="1" s="1"/>
  <c r="K27" i="1"/>
  <c r="L27" i="1" s="1"/>
  <c r="K28" i="1"/>
  <c r="K29" i="1"/>
  <c r="K30" i="1"/>
  <c r="K31" i="1"/>
  <c r="L31" i="1" s="1"/>
  <c r="K32" i="1"/>
  <c r="L32" i="1" s="1"/>
  <c r="K33" i="1"/>
  <c r="L33" i="1" s="1"/>
  <c r="K34" i="1"/>
  <c r="L34" i="1" s="1"/>
  <c r="K35" i="1"/>
  <c r="L35" i="1" s="1"/>
  <c r="K36" i="1"/>
  <c r="K37" i="1"/>
  <c r="K38" i="1"/>
  <c r="K39" i="1"/>
  <c r="L39" i="1" s="1"/>
  <c r="K40" i="1"/>
  <c r="L40" i="1" s="1"/>
  <c r="K41" i="1"/>
  <c r="L41" i="1" s="1"/>
  <c r="K42" i="1"/>
  <c r="L42" i="1" s="1"/>
  <c r="K43" i="1"/>
  <c r="L43" i="1" s="1"/>
  <c r="K44" i="1"/>
  <c r="K45" i="1"/>
  <c r="K46" i="1"/>
  <c r="K2" i="1"/>
  <c r="L2" i="1" s="1"/>
  <c r="M2" i="1" l="1"/>
  <c r="T24" i="1"/>
</calcChain>
</file>

<file path=xl/sharedStrings.xml><?xml version="1.0" encoding="utf-8"?>
<sst xmlns="http://schemas.openxmlformats.org/spreadsheetml/2006/main" count="292" uniqueCount="94">
  <si>
    <t>OD</t>
  </si>
  <si>
    <t>Weight</t>
  </si>
  <si>
    <t>Grade</t>
  </si>
  <si>
    <t>wt</t>
  </si>
  <si>
    <t>fy</t>
  </si>
  <si>
    <t>old_ids</t>
  </si>
  <si>
    <t>Price</t>
  </si>
  <si>
    <t>H40</t>
  </si>
  <si>
    <t>K55</t>
  </si>
  <si>
    <t>C75</t>
  </si>
  <si>
    <t>N80</t>
  </si>
  <si>
    <t>C95</t>
  </si>
  <si>
    <t>P110</t>
  </si>
  <si>
    <t>V150</t>
  </si>
  <si>
    <t>S95</t>
  </si>
  <si>
    <t>[0]</t>
  </si>
  <si>
    <t>[1, 2, 3]</t>
  </si>
  <si>
    <t>[4, 5, 6]</t>
  </si>
  <si>
    <t>[7, 9]</t>
  </si>
  <si>
    <t>[8, 11]</t>
  </si>
  <si>
    <t>[10, 12]</t>
  </si>
  <si>
    <t>[13, 14, 15]</t>
  </si>
  <si>
    <t>[16, 18]</t>
  </si>
  <si>
    <t>[17, 20]</t>
  </si>
  <si>
    <t>[19, 22]</t>
  </si>
  <si>
    <t>[21, 23]</t>
  </si>
  <si>
    <t>[24, 26]</t>
  </si>
  <si>
    <t>[25, 27]</t>
  </si>
  <si>
    <t>[28, 30]</t>
  </si>
  <si>
    <t>[29, 31]</t>
  </si>
  <si>
    <t>[32, 33]</t>
  </si>
  <si>
    <t>[34, 36]</t>
  </si>
  <si>
    <t>[35, 37]</t>
  </si>
  <si>
    <t>[38, 39]</t>
  </si>
  <si>
    <t>[40, 41]</t>
  </si>
  <si>
    <t>[42, 43]</t>
  </si>
  <si>
    <t>[44, 46]</t>
  </si>
  <si>
    <t>[45, 47]</t>
  </si>
  <si>
    <t>[48, 49]</t>
  </si>
  <si>
    <t>[50, 51]</t>
  </si>
  <si>
    <t>[52, 53]</t>
  </si>
  <si>
    <t>[54]</t>
  </si>
  <si>
    <t>[55, 57]</t>
  </si>
  <si>
    <t>[56]</t>
  </si>
  <si>
    <t>[58, 59]</t>
  </si>
  <si>
    <t>[60, 61]</t>
  </si>
  <si>
    <t>[62, 63]</t>
  </si>
  <si>
    <t>[64, 65, 66]</t>
  </si>
  <si>
    <t>[67, 68, 69]</t>
  </si>
  <si>
    <t>[70, 72]</t>
  </si>
  <si>
    <t>[71, 73]</t>
  </si>
  <si>
    <t>[74, 76]</t>
  </si>
  <si>
    <t>[75, 77]</t>
  </si>
  <si>
    <t>[78, 81]</t>
  </si>
  <si>
    <t>[79, 82]</t>
  </si>
  <si>
    <t>[80]</t>
  </si>
  <si>
    <t>[83, 85]</t>
  </si>
  <si>
    <t>[84, 87]</t>
  </si>
  <si>
    <t>[86, 89]</t>
  </si>
  <si>
    <t>[88, 90]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</si>
  <si>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</si>
  <si>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</si>
  <si>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</si>
  <si>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</si>
  <si>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</si>
  <si>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</si>
  <si>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</si>
  <si>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</si>
  <si>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</si>
  <si>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</si>
  <si>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</si>
  <si>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</si>
  <si>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</si>
  <si>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</si>
  <si>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</si>
  <si>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</si>
  <si>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</si>
  <si>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</si>
  <si>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</si>
  <si>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</si>
  <si>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</si>
  <si>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</si>
  <si>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95.0%</t>
  </si>
  <si>
    <t>Superior 95.0%</t>
  </si>
  <si>
    <t>RESULTADOS DE RESÍDUOS</t>
  </si>
  <si>
    <t>Observação</t>
  </si>
  <si>
    <t>Previsto(a) Price</t>
  </si>
  <si>
    <t>Resíduos</t>
  </si>
  <si>
    <t>PREÇO REGRESSÃO LINEAR</t>
  </si>
  <si>
    <t>DIFERENÇA</t>
  </si>
  <si>
    <t>MAIOR DIFERENÇA</t>
  </si>
  <si>
    <t>Preço Regressão</t>
  </si>
  <si>
    <t>Diferença</t>
  </si>
  <si>
    <t>Maior Diferença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</si>
</sst>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1" xfId="1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64" fontId="1" fillId="0" borderId="0" xfId="0" applyNumberFormat="1" applyFont="1"/>
    <xf numFmtId="0" fontId="1" fillId="0" borderId="0" xfId="0" applyFont="1"/>
    <xf numFmtId="164" fontId="1" fillId="2" borderId="0" xfId="0" applyNumberFormat="1" applyFont="1" applyFill="1"/>
    <xf numFmtId="0" fontId="1" fillId="2" borderId="0" xfId="0" applyFont="1" applyFill="1"/>
    <xf numFmtId="0" fontId="1" fillId="0" borderId="0" xfId="0" applyFont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wt Plotagem de ajuste de linha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</c:v>
          </c:tx>
          <c:spPr>
            <a:ln w="28575">
              <a:noFill/>
            </a:ln>
          </c:spPr>
          <c:xVal>
            <c:numRef>
              <c:f>CASING_CATALOG!$E$2:$E$46</c:f>
              <c:numCache>
                <c:formatCode>General</c:formatCode>
                <c:ptCount val="45"/>
                <c:pt idx="0">
                  <c:v>0.2719999999999998</c:v>
                </c:pt>
                <c:pt idx="1">
                  <c:v>0.2719999999999998</c:v>
                </c:pt>
                <c:pt idx="2">
                  <c:v>0.31700000000000023</c:v>
                </c:pt>
                <c:pt idx="3">
                  <c:v>0.31700000000000023</c:v>
                </c:pt>
                <c:pt idx="4">
                  <c:v>0.31700000000000023</c:v>
                </c:pt>
                <c:pt idx="5">
                  <c:v>0.31700000000000023</c:v>
                </c:pt>
                <c:pt idx="6">
                  <c:v>0.3620000000000001</c:v>
                </c:pt>
                <c:pt idx="7">
                  <c:v>0.3620000000000001</c:v>
                </c:pt>
                <c:pt idx="8">
                  <c:v>0.3620000000000001</c:v>
                </c:pt>
                <c:pt idx="9">
                  <c:v>0.3620000000000001</c:v>
                </c:pt>
                <c:pt idx="10">
                  <c:v>0.3620000000000001</c:v>
                </c:pt>
                <c:pt idx="11">
                  <c:v>0.40799999999999992</c:v>
                </c:pt>
                <c:pt idx="12">
                  <c:v>0.40799999999999992</c:v>
                </c:pt>
                <c:pt idx="13">
                  <c:v>0.40799999999999992</c:v>
                </c:pt>
                <c:pt idx="14">
                  <c:v>0.40799999999999992</c:v>
                </c:pt>
                <c:pt idx="15">
                  <c:v>0.40799999999999992</c:v>
                </c:pt>
                <c:pt idx="16">
                  <c:v>0.45299999999999979</c:v>
                </c:pt>
                <c:pt idx="17">
                  <c:v>0.45299999999999979</c:v>
                </c:pt>
                <c:pt idx="18">
                  <c:v>0.45299999999999979</c:v>
                </c:pt>
                <c:pt idx="19">
                  <c:v>0.45299999999999979</c:v>
                </c:pt>
                <c:pt idx="20">
                  <c:v>0.45299999999999979</c:v>
                </c:pt>
                <c:pt idx="21">
                  <c:v>0.49800000000000022</c:v>
                </c:pt>
                <c:pt idx="22">
                  <c:v>0.49800000000000022</c:v>
                </c:pt>
                <c:pt idx="23">
                  <c:v>0.49800000000000022</c:v>
                </c:pt>
                <c:pt idx="24">
                  <c:v>0.49800000000000022</c:v>
                </c:pt>
                <c:pt idx="25">
                  <c:v>0.49800000000000022</c:v>
                </c:pt>
                <c:pt idx="26">
                  <c:v>0.54</c:v>
                </c:pt>
                <c:pt idx="27">
                  <c:v>0.54</c:v>
                </c:pt>
                <c:pt idx="28">
                  <c:v>0.54</c:v>
                </c:pt>
                <c:pt idx="29">
                  <c:v>0.54</c:v>
                </c:pt>
                <c:pt idx="30">
                  <c:v>0.54</c:v>
                </c:pt>
                <c:pt idx="31">
                  <c:v>0.54</c:v>
                </c:pt>
                <c:pt idx="32">
                  <c:v>0.35200000000000031</c:v>
                </c:pt>
                <c:pt idx="33">
                  <c:v>0.39499999999999957</c:v>
                </c:pt>
                <c:pt idx="34">
                  <c:v>0.39499999999999957</c:v>
                </c:pt>
                <c:pt idx="35">
                  <c:v>0.39499999999999957</c:v>
                </c:pt>
                <c:pt idx="36">
                  <c:v>0.43499999999999961</c:v>
                </c:pt>
                <c:pt idx="37">
                  <c:v>0.43499999999999961</c:v>
                </c:pt>
                <c:pt idx="38">
                  <c:v>0.47200000000000042</c:v>
                </c:pt>
                <c:pt idx="39">
                  <c:v>0.47200000000000042</c:v>
                </c:pt>
                <c:pt idx="40">
                  <c:v>0.47200000000000042</c:v>
                </c:pt>
                <c:pt idx="41">
                  <c:v>0.54499999999999993</c:v>
                </c:pt>
                <c:pt idx="42">
                  <c:v>0.54499999999999993</c:v>
                </c:pt>
                <c:pt idx="43">
                  <c:v>0.54499999999999993</c:v>
                </c:pt>
                <c:pt idx="44">
                  <c:v>0.54499999999999993</c:v>
                </c:pt>
              </c:numCache>
            </c:numRef>
          </c:xVal>
          <c:yVal>
            <c:numRef>
              <c:f>CASING_CATALOG!$H$2:$H$46</c:f>
              <c:numCache>
                <c:formatCode>_-[$$-409]* #,##0.00_ ;_-[$$-409]* \-#,##0.00\ ;_-[$$-409]* "-"??_ ;_-@_ </c:formatCode>
                <c:ptCount val="45"/>
                <c:pt idx="0">
                  <c:v>1028.79</c:v>
                </c:pt>
                <c:pt idx="1">
                  <c:v>1054.9100000000001</c:v>
                </c:pt>
                <c:pt idx="2">
                  <c:v>1194.0899999999999</c:v>
                </c:pt>
                <c:pt idx="3">
                  <c:v>1750.23</c:v>
                </c:pt>
                <c:pt idx="4">
                  <c:v>1608</c:v>
                </c:pt>
                <c:pt idx="5">
                  <c:v>1962.77</c:v>
                </c:pt>
                <c:pt idx="6">
                  <c:v>1331.17</c:v>
                </c:pt>
                <c:pt idx="7">
                  <c:v>1950.89</c:v>
                </c:pt>
                <c:pt idx="8">
                  <c:v>1792.53</c:v>
                </c:pt>
                <c:pt idx="9">
                  <c:v>2187.98</c:v>
                </c:pt>
                <c:pt idx="10">
                  <c:v>2082.71</c:v>
                </c:pt>
                <c:pt idx="11">
                  <c:v>2119.42</c:v>
                </c:pt>
                <c:pt idx="12">
                  <c:v>1947.75</c:v>
                </c:pt>
                <c:pt idx="13">
                  <c:v>2277.37</c:v>
                </c:pt>
                <c:pt idx="14">
                  <c:v>2262.62</c:v>
                </c:pt>
                <c:pt idx="15">
                  <c:v>2763.84</c:v>
                </c:pt>
                <c:pt idx="16">
                  <c:v>2325.85</c:v>
                </c:pt>
                <c:pt idx="17">
                  <c:v>2137.5500000000002</c:v>
                </c:pt>
                <c:pt idx="18">
                  <c:v>2609.0100000000002</c:v>
                </c:pt>
                <c:pt idx="19">
                  <c:v>2483</c:v>
                </c:pt>
                <c:pt idx="20">
                  <c:v>3033.03</c:v>
                </c:pt>
                <c:pt idx="21">
                  <c:v>2544.0500000000002</c:v>
                </c:pt>
                <c:pt idx="22">
                  <c:v>2338.08</c:v>
                </c:pt>
                <c:pt idx="23">
                  <c:v>2853.77</c:v>
                </c:pt>
                <c:pt idx="24">
                  <c:v>2715.94</c:v>
                </c:pt>
                <c:pt idx="25">
                  <c:v>3317.57</c:v>
                </c:pt>
                <c:pt idx="26">
                  <c:v>2762.11</c:v>
                </c:pt>
                <c:pt idx="27">
                  <c:v>2538.4899999999998</c:v>
                </c:pt>
                <c:pt idx="28">
                  <c:v>2955.46</c:v>
                </c:pt>
                <c:pt idx="29">
                  <c:v>3313.94</c:v>
                </c:pt>
                <c:pt idx="30">
                  <c:v>2948.74</c:v>
                </c:pt>
                <c:pt idx="31">
                  <c:v>3854.08</c:v>
                </c:pt>
                <c:pt idx="32">
                  <c:v>1740.12</c:v>
                </c:pt>
                <c:pt idx="33">
                  <c:v>1905.6</c:v>
                </c:pt>
                <c:pt idx="34">
                  <c:v>2565.56</c:v>
                </c:pt>
                <c:pt idx="35">
                  <c:v>3131.24</c:v>
                </c:pt>
                <c:pt idx="36">
                  <c:v>2879.99</c:v>
                </c:pt>
                <c:pt idx="37">
                  <c:v>3405.16</c:v>
                </c:pt>
                <c:pt idx="38">
                  <c:v>3014.47</c:v>
                </c:pt>
                <c:pt idx="39">
                  <c:v>3679.12</c:v>
                </c:pt>
                <c:pt idx="40">
                  <c:v>3421.44</c:v>
                </c:pt>
                <c:pt idx="41">
                  <c:v>3732.44</c:v>
                </c:pt>
                <c:pt idx="42">
                  <c:v>3431.34</c:v>
                </c:pt>
                <c:pt idx="43">
                  <c:v>4187.92</c:v>
                </c:pt>
                <c:pt idx="44">
                  <c:v>3984.63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36-4BDE-B0AB-1A4DE8C917AE}"/>
            </c:ext>
          </c:extLst>
        </c:ser>
        <c:ser>
          <c:idx val="1"/>
          <c:order val="1"/>
          <c:tx>
            <c:v>Previsto(a) Price</c:v>
          </c:tx>
          <c:spPr>
            <a:ln w="28575">
              <a:noFill/>
            </a:ln>
          </c:spPr>
          <c:xVal>
            <c:numRef>
              <c:f>CASING_CATALOG!$E$2:$E$46</c:f>
              <c:numCache>
                <c:formatCode>General</c:formatCode>
                <c:ptCount val="45"/>
                <c:pt idx="0">
                  <c:v>0.2719999999999998</c:v>
                </c:pt>
                <c:pt idx="1">
                  <c:v>0.2719999999999998</c:v>
                </c:pt>
                <c:pt idx="2">
                  <c:v>0.31700000000000023</c:v>
                </c:pt>
                <c:pt idx="3">
                  <c:v>0.31700000000000023</c:v>
                </c:pt>
                <c:pt idx="4">
                  <c:v>0.31700000000000023</c:v>
                </c:pt>
                <c:pt idx="5">
                  <c:v>0.31700000000000023</c:v>
                </c:pt>
                <c:pt idx="6">
                  <c:v>0.3620000000000001</c:v>
                </c:pt>
                <c:pt idx="7">
                  <c:v>0.3620000000000001</c:v>
                </c:pt>
                <c:pt idx="8">
                  <c:v>0.3620000000000001</c:v>
                </c:pt>
                <c:pt idx="9">
                  <c:v>0.3620000000000001</c:v>
                </c:pt>
                <c:pt idx="10">
                  <c:v>0.3620000000000001</c:v>
                </c:pt>
                <c:pt idx="11">
                  <c:v>0.40799999999999992</c:v>
                </c:pt>
                <c:pt idx="12">
                  <c:v>0.40799999999999992</c:v>
                </c:pt>
                <c:pt idx="13">
                  <c:v>0.40799999999999992</c:v>
                </c:pt>
                <c:pt idx="14">
                  <c:v>0.40799999999999992</c:v>
                </c:pt>
                <c:pt idx="15">
                  <c:v>0.40799999999999992</c:v>
                </c:pt>
                <c:pt idx="16">
                  <c:v>0.45299999999999979</c:v>
                </c:pt>
                <c:pt idx="17">
                  <c:v>0.45299999999999979</c:v>
                </c:pt>
                <c:pt idx="18">
                  <c:v>0.45299999999999979</c:v>
                </c:pt>
                <c:pt idx="19">
                  <c:v>0.45299999999999979</c:v>
                </c:pt>
                <c:pt idx="20">
                  <c:v>0.45299999999999979</c:v>
                </c:pt>
                <c:pt idx="21">
                  <c:v>0.49800000000000022</c:v>
                </c:pt>
                <c:pt idx="22">
                  <c:v>0.49800000000000022</c:v>
                </c:pt>
                <c:pt idx="23">
                  <c:v>0.49800000000000022</c:v>
                </c:pt>
                <c:pt idx="24">
                  <c:v>0.49800000000000022</c:v>
                </c:pt>
                <c:pt idx="25">
                  <c:v>0.49800000000000022</c:v>
                </c:pt>
                <c:pt idx="26">
                  <c:v>0.54</c:v>
                </c:pt>
                <c:pt idx="27">
                  <c:v>0.54</c:v>
                </c:pt>
                <c:pt idx="28">
                  <c:v>0.54</c:v>
                </c:pt>
                <c:pt idx="29">
                  <c:v>0.54</c:v>
                </c:pt>
                <c:pt idx="30">
                  <c:v>0.54</c:v>
                </c:pt>
                <c:pt idx="31">
                  <c:v>0.54</c:v>
                </c:pt>
                <c:pt idx="32">
                  <c:v>0.35200000000000031</c:v>
                </c:pt>
                <c:pt idx="33">
                  <c:v>0.39499999999999957</c:v>
                </c:pt>
                <c:pt idx="34">
                  <c:v>0.39499999999999957</c:v>
                </c:pt>
                <c:pt idx="35">
                  <c:v>0.39499999999999957</c:v>
                </c:pt>
                <c:pt idx="36">
                  <c:v>0.43499999999999961</c:v>
                </c:pt>
                <c:pt idx="37">
                  <c:v>0.43499999999999961</c:v>
                </c:pt>
                <c:pt idx="38">
                  <c:v>0.47200000000000042</c:v>
                </c:pt>
                <c:pt idx="39">
                  <c:v>0.47200000000000042</c:v>
                </c:pt>
                <c:pt idx="40">
                  <c:v>0.47200000000000042</c:v>
                </c:pt>
                <c:pt idx="41">
                  <c:v>0.54499999999999993</c:v>
                </c:pt>
                <c:pt idx="42">
                  <c:v>0.54499999999999993</c:v>
                </c:pt>
                <c:pt idx="43">
                  <c:v>0.54499999999999993</c:v>
                </c:pt>
                <c:pt idx="44">
                  <c:v>0.54499999999999993</c:v>
                </c:pt>
              </c:numCache>
            </c:numRef>
          </c:xVal>
          <c:yVal>
            <c:numRef>
              <c:f>CASING_CATALOG!$Q$27:$Q$71</c:f>
              <c:numCache>
                <c:formatCode>General</c:formatCode>
                <c:ptCount val="45"/>
                <c:pt idx="0">
                  <c:v>978.65222964631505</c:v>
                </c:pt>
                <c:pt idx="1">
                  <c:v>1113.8623478268562</c:v>
                </c:pt>
                <c:pt idx="2">
                  <c:v>1423.612280156213</c:v>
                </c:pt>
                <c:pt idx="3">
                  <c:v>1603.8924377302678</c:v>
                </c:pt>
                <c:pt idx="4">
                  <c:v>1648.9624771237816</c:v>
                </c:pt>
                <c:pt idx="5">
                  <c:v>1784.1725953043228</c:v>
                </c:pt>
                <c:pt idx="6">
                  <c:v>1733.3622124855658</c:v>
                </c:pt>
                <c:pt idx="7">
                  <c:v>1913.6423700596206</c:v>
                </c:pt>
                <c:pt idx="8">
                  <c:v>1958.7124094531343</c:v>
                </c:pt>
                <c:pt idx="9">
                  <c:v>2093.9225276336756</c:v>
                </c:pt>
                <c:pt idx="10">
                  <c:v>2229.1326458142166</c:v>
                </c:pt>
                <c:pt idx="11">
                  <c:v>2230.2756342185144</c:v>
                </c:pt>
                <c:pt idx="12">
                  <c:v>2275.3456736120279</c:v>
                </c:pt>
                <c:pt idx="13">
                  <c:v>2410.5557917925694</c:v>
                </c:pt>
                <c:pt idx="14">
                  <c:v>2545.7659099731104</c:v>
                </c:pt>
                <c:pt idx="15">
                  <c:v>2906.32622512122</c:v>
                </c:pt>
                <c:pt idx="16">
                  <c:v>2540.0255665478676</c:v>
                </c:pt>
                <c:pt idx="17">
                  <c:v>2585.0956059413811</c:v>
                </c:pt>
                <c:pt idx="18">
                  <c:v>2720.3057241219226</c:v>
                </c:pt>
                <c:pt idx="19">
                  <c:v>2855.5158423024636</c:v>
                </c:pt>
                <c:pt idx="20">
                  <c:v>3216.0761574505732</c:v>
                </c:pt>
                <c:pt idx="21">
                  <c:v>2849.7754988772244</c:v>
                </c:pt>
                <c:pt idx="22">
                  <c:v>2894.845538270738</c:v>
                </c:pt>
                <c:pt idx="23">
                  <c:v>3030.0556564512794</c:v>
                </c:pt>
                <c:pt idx="24">
                  <c:v>3165.2657746318205</c:v>
                </c:pt>
                <c:pt idx="25">
                  <c:v>3525.82608977993</c:v>
                </c:pt>
                <c:pt idx="26">
                  <c:v>3138.8754357179532</c:v>
                </c:pt>
                <c:pt idx="27">
                  <c:v>3183.9454751114672</c:v>
                </c:pt>
                <c:pt idx="28">
                  <c:v>3138.8754357179532</c:v>
                </c:pt>
                <c:pt idx="29">
                  <c:v>3319.1555932920082</c:v>
                </c:pt>
                <c:pt idx="30">
                  <c:v>3454.3657114725493</c:v>
                </c:pt>
                <c:pt idx="31">
                  <c:v>3814.9260266206588</c:v>
                </c:pt>
                <c:pt idx="32">
                  <c:v>1664.5288941901556</c:v>
                </c:pt>
                <c:pt idx="33">
                  <c:v>1960.5121628604218</c:v>
                </c:pt>
                <c:pt idx="34">
                  <c:v>2185.8623598279901</c:v>
                </c:pt>
                <c:pt idx="35">
                  <c:v>2321.0724780085316</c:v>
                </c:pt>
                <c:pt idx="36">
                  <c:v>2461.1956330096382</c:v>
                </c:pt>
                <c:pt idx="37">
                  <c:v>2596.4057511901797</c:v>
                </c:pt>
                <c:pt idx="38">
                  <c:v>2715.8789107026687</c:v>
                </c:pt>
                <c:pt idx="39">
                  <c:v>2851.0890288832097</c:v>
                </c:pt>
                <c:pt idx="40">
                  <c:v>2851.0890288832097</c:v>
                </c:pt>
                <c:pt idx="41">
                  <c:v>3173.2920948656583</c:v>
                </c:pt>
                <c:pt idx="42">
                  <c:v>3218.3621342591723</c:v>
                </c:pt>
                <c:pt idx="43">
                  <c:v>3353.5722524397133</c:v>
                </c:pt>
                <c:pt idx="44">
                  <c:v>3488.7823706202544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36-4BDE-B0AB-1A4DE8C91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459504"/>
        <c:axId val="1278872640"/>
      </c:scatterChart>
      <c:valAx>
        <c:axId val="125645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wt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8872640"/>
        <c:crosses val="autoZero"/>
        <c:crossBetween val="midCat"/>
      </c:valAx>
      <c:valAx>
        <c:axId val="1278872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Price</a:t>
                </a:r>
              </a:p>
            </c:rich>
          </c:tx>
          <c:overlay val="0"/>
        </c:title>
        <c:numFmt formatCode="_-[$$-409]* #,##0.00_ ;_-[$$-409]* \-#,##0.00\ ;_-[$$-409]* &quot;-&quot;??_ ;_-@_ " sourceLinked="1"/>
        <c:majorTickMark val="out"/>
        <c:minorTickMark val="none"/>
        <c:tickLblPos val="nextTo"/>
        <c:crossAx val="12564595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fy Plotagem de ajuste de linha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</c:v>
          </c:tx>
          <c:spPr>
            <a:ln w="28575">
              <a:noFill/>
            </a:ln>
          </c:spPr>
          <c:xVal>
            <c:numRef>
              <c:f>CASING_CATALOG!$F$2:$F$46</c:f>
              <c:numCache>
                <c:formatCode>General</c:formatCode>
                <c:ptCount val="45"/>
                <c:pt idx="0">
                  <c:v>40000</c:v>
                </c:pt>
                <c:pt idx="1">
                  <c:v>55000</c:v>
                </c:pt>
                <c:pt idx="2">
                  <c:v>55000</c:v>
                </c:pt>
                <c:pt idx="3">
                  <c:v>75000</c:v>
                </c:pt>
                <c:pt idx="4">
                  <c:v>80000</c:v>
                </c:pt>
                <c:pt idx="5">
                  <c:v>95000</c:v>
                </c:pt>
                <c:pt idx="6">
                  <c:v>55000</c:v>
                </c:pt>
                <c:pt idx="7">
                  <c:v>75000</c:v>
                </c:pt>
                <c:pt idx="8">
                  <c:v>80000</c:v>
                </c:pt>
                <c:pt idx="9">
                  <c:v>95000</c:v>
                </c:pt>
                <c:pt idx="10">
                  <c:v>110000</c:v>
                </c:pt>
                <c:pt idx="11">
                  <c:v>75000</c:v>
                </c:pt>
                <c:pt idx="12">
                  <c:v>80000</c:v>
                </c:pt>
                <c:pt idx="13">
                  <c:v>95000</c:v>
                </c:pt>
                <c:pt idx="14">
                  <c:v>110000</c:v>
                </c:pt>
                <c:pt idx="15">
                  <c:v>150000</c:v>
                </c:pt>
                <c:pt idx="16">
                  <c:v>75000</c:v>
                </c:pt>
                <c:pt idx="17">
                  <c:v>80000</c:v>
                </c:pt>
                <c:pt idx="18">
                  <c:v>95000</c:v>
                </c:pt>
                <c:pt idx="19">
                  <c:v>110000</c:v>
                </c:pt>
                <c:pt idx="20">
                  <c:v>150000</c:v>
                </c:pt>
                <c:pt idx="21">
                  <c:v>75000</c:v>
                </c:pt>
                <c:pt idx="22">
                  <c:v>80000</c:v>
                </c:pt>
                <c:pt idx="23">
                  <c:v>95000</c:v>
                </c:pt>
                <c:pt idx="24">
                  <c:v>110000</c:v>
                </c:pt>
                <c:pt idx="25">
                  <c:v>150000</c:v>
                </c:pt>
                <c:pt idx="26">
                  <c:v>75000</c:v>
                </c:pt>
                <c:pt idx="27">
                  <c:v>80000</c:v>
                </c:pt>
                <c:pt idx="28">
                  <c:v>75000</c:v>
                </c:pt>
                <c:pt idx="29">
                  <c:v>95000</c:v>
                </c:pt>
                <c:pt idx="30">
                  <c:v>110000</c:v>
                </c:pt>
                <c:pt idx="31">
                  <c:v>150000</c:v>
                </c:pt>
                <c:pt idx="32">
                  <c:v>55000</c:v>
                </c:pt>
                <c:pt idx="33">
                  <c:v>55000</c:v>
                </c:pt>
                <c:pt idx="34">
                  <c:v>80000</c:v>
                </c:pt>
                <c:pt idx="35">
                  <c:v>95000</c:v>
                </c:pt>
                <c:pt idx="36">
                  <c:v>80000</c:v>
                </c:pt>
                <c:pt idx="37">
                  <c:v>95000</c:v>
                </c:pt>
                <c:pt idx="38">
                  <c:v>80000</c:v>
                </c:pt>
                <c:pt idx="39">
                  <c:v>95000</c:v>
                </c:pt>
                <c:pt idx="40">
                  <c:v>95000</c:v>
                </c:pt>
                <c:pt idx="41">
                  <c:v>75000</c:v>
                </c:pt>
                <c:pt idx="42">
                  <c:v>80000</c:v>
                </c:pt>
                <c:pt idx="43">
                  <c:v>95000</c:v>
                </c:pt>
                <c:pt idx="44">
                  <c:v>110000</c:v>
                </c:pt>
              </c:numCache>
            </c:numRef>
          </c:xVal>
          <c:yVal>
            <c:numRef>
              <c:f>CASING_CATALOG!$H$2:$H$46</c:f>
              <c:numCache>
                <c:formatCode>_-[$$-409]* #,##0.00_ ;_-[$$-409]* \-#,##0.00\ ;_-[$$-409]* "-"??_ ;_-@_ </c:formatCode>
                <c:ptCount val="45"/>
                <c:pt idx="0">
                  <c:v>1028.79</c:v>
                </c:pt>
                <c:pt idx="1">
                  <c:v>1054.9100000000001</c:v>
                </c:pt>
                <c:pt idx="2">
                  <c:v>1194.0899999999999</c:v>
                </c:pt>
                <c:pt idx="3">
                  <c:v>1750.23</c:v>
                </c:pt>
                <c:pt idx="4">
                  <c:v>1608</c:v>
                </c:pt>
                <c:pt idx="5">
                  <c:v>1962.77</c:v>
                </c:pt>
                <c:pt idx="6">
                  <c:v>1331.17</c:v>
                </c:pt>
                <c:pt idx="7">
                  <c:v>1950.89</c:v>
                </c:pt>
                <c:pt idx="8">
                  <c:v>1792.53</c:v>
                </c:pt>
                <c:pt idx="9">
                  <c:v>2187.98</c:v>
                </c:pt>
                <c:pt idx="10">
                  <c:v>2082.71</c:v>
                </c:pt>
                <c:pt idx="11">
                  <c:v>2119.42</c:v>
                </c:pt>
                <c:pt idx="12">
                  <c:v>1947.75</c:v>
                </c:pt>
                <c:pt idx="13">
                  <c:v>2277.37</c:v>
                </c:pt>
                <c:pt idx="14">
                  <c:v>2262.62</c:v>
                </c:pt>
                <c:pt idx="15">
                  <c:v>2763.84</c:v>
                </c:pt>
                <c:pt idx="16">
                  <c:v>2325.85</c:v>
                </c:pt>
                <c:pt idx="17">
                  <c:v>2137.5500000000002</c:v>
                </c:pt>
                <c:pt idx="18">
                  <c:v>2609.0100000000002</c:v>
                </c:pt>
                <c:pt idx="19">
                  <c:v>2483</c:v>
                </c:pt>
                <c:pt idx="20">
                  <c:v>3033.03</c:v>
                </c:pt>
                <c:pt idx="21">
                  <c:v>2544.0500000000002</c:v>
                </c:pt>
                <c:pt idx="22">
                  <c:v>2338.08</c:v>
                </c:pt>
                <c:pt idx="23">
                  <c:v>2853.77</c:v>
                </c:pt>
                <c:pt idx="24">
                  <c:v>2715.94</c:v>
                </c:pt>
                <c:pt idx="25">
                  <c:v>3317.57</c:v>
                </c:pt>
                <c:pt idx="26">
                  <c:v>2762.11</c:v>
                </c:pt>
                <c:pt idx="27">
                  <c:v>2538.4899999999998</c:v>
                </c:pt>
                <c:pt idx="28">
                  <c:v>2955.46</c:v>
                </c:pt>
                <c:pt idx="29">
                  <c:v>3313.94</c:v>
                </c:pt>
                <c:pt idx="30">
                  <c:v>2948.74</c:v>
                </c:pt>
                <c:pt idx="31">
                  <c:v>3854.08</c:v>
                </c:pt>
                <c:pt idx="32">
                  <c:v>1740.12</c:v>
                </c:pt>
                <c:pt idx="33">
                  <c:v>1905.6</c:v>
                </c:pt>
                <c:pt idx="34">
                  <c:v>2565.56</c:v>
                </c:pt>
                <c:pt idx="35">
                  <c:v>3131.24</c:v>
                </c:pt>
                <c:pt idx="36">
                  <c:v>2879.99</c:v>
                </c:pt>
                <c:pt idx="37">
                  <c:v>3405.16</c:v>
                </c:pt>
                <c:pt idx="38">
                  <c:v>3014.47</c:v>
                </c:pt>
                <c:pt idx="39">
                  <c:v>3679.12</c:v>
                </c:pt>
                <c:pt idx="40">
                  <c:v>3421.44</c:v>
                </c:pt>
                <c:pt idx="41">
                  <c:v>3732.44</c:v>
                </c:pt>
                <c:pt idx="42">
                  <c:v>3431.34</c:v>
                </c:pt>
                <c:pt idx="43">
                  <c:v>4187.92</c:v>
                </c:pt>
                <c:pt idx="44">
                  <c:v>3984.63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77-48C6-9F94-A798FC43D60D}"/>
            </c:ext>
          </c:extLst>
        </c:ser>
        <c:ser>
          <c:idx val="1"/>
          <c:order val="1"/>
          <c:tx>
            <c:v>Previsto(a) Price</c:v>
          </c:tx>
          <c:spPr>
            <a:ln w="28575">
              <a:noFill/>
            </a:ln>
          </c:spPr>
          <c:xVal>
            <c:numRef>
              <c:f>CASING_CATALOG!$F$2:$F$46</c:f>
              <c:numCache>
                <c:formatCode>General</c:formatCode>
                <c:ptCount val="45"/>
                <c:pt idx="0">
                  <c:v>40000</c:v>
                </c:pt>
                <c:pt idx="1">
                  <c:v>55000</c:v>
                </c:pt>
                <c:pt idx="2">
                  <c:v>55000</c:v>
                </c:pt>
                <c:pt idx="3">
                  <c:v>75000</c:v>
                </c:pt>
                <c:pt idx="4">
                  <c:v>80000</c:v>
                </c:pt>
                <c:pt idx="5">
                  <c:v>95000</c:v>
                </c:pt>
                <c:pt idx="6">
                  <c:v>55000</c:v>
                </c:pt>
                <c:pt idx="7">
                  <c:v>75000</c:v>
                </c:pt>
                <c:pt idx="8">
                  <c:v>80000</c:v>
                </c:pt>
                <c:pt idx="9">
                  <c:v>95000</c:v>
                </c:pt>
                <c:pt idx="10">
                  <c:v>110000</c:v>
                </c:pt>
                <c:pt idx="11">
                  <c:v>75000</c:v>
                </c:pt>
                <c:pt idx="12">
                  <c:v>80000</c:v>
                </c:pt>
                <c:pt idx="13">
                  <c:v>95000</c:v>
                </c:pt>
                <c:pt idx="14">
                  <c:v>110000</c:v>
                </c:pt>
                <c:pt idx="15">
                  <c:v>150000</c:v>
                </c:pt>
                <c:pt idx="16">
                  <c:v>75000</c:v>
                </c:pt>
                <c:pt idx="17">
                  <c:v>80000</c:v>
                </c:pt>
                <c:pt idx="18">
                  <c:v>95000</c:v>
                </c:pt>
                <c:pt idx="19">
                  <c:v>110000</c:v>
                </c:pt>
                <c:pt idx="20">
                  <c:v>150000</c:v>
                </c:pt>
                <c:pt idx="21">
                  <c:v>75000</c:v>
                </c:pt>
                <c:pt idx="22">
                  <c:v>80000</c:v>
                </c:pt>
                <c:pt idx="23">
                  <c:v>95000</c:v>
                </c:pt>
                <c:pt idx="24">
                  <c:v>110000</c:v>
                </c:pt>
                <c:pt idx="25">
                  <c:v>150000</c:v>
                </c:pt>
                <c:pt idx="26">
                  <c:v>75000</c:v>
                </c:pt>
                <c:pt idx="27">
                  <c:v>80000</c:v>
                </c:pt>
                <c:pt idx="28">
                  <c:v>75000</c:v>
                </c:pt>
                <c:pt idx="29">
                  <c:v>95000</c:v>
                </c:pt>
                <c:pt idx="30">
                  <c:v>110000</c:v>
                </c:pt>
                <c:pt idx="31">
                  <c:v>150000</c:v>
                </c:pt>
                <c:pt idx="32">
                  <c:v>55000</c:v>
                </c:pt>
                <c:pt idx="33">
                  <c:v>55000</c:v>
                </c:pt>
                <c:pt idx="34">
                  <c:v>80000</c:v>
                </c:pt>
                <c:pt idx="35">
                  <c:v>95000</c:v>
                </c:pt>
                <c:pt idx="36">
                  <c:v>80000</c:v>
                </c:pt>
                <c:pt idx="37">
                  <c:v>95000</c:v>
                </c:pt>
                <c:pt idx="38">
                  <c:v>80000</c:v>
                </c:pt>
                <c:pt idx="39">
                  <c:v>95000</c:v>
                </c:pt>
                <c:pt idx="40">
                  <c:v>95000</c:v>
                </c:pt>
                <c:pt idx="41">
                  <c:v>75000</c:v>
                </c:pt>
                <c:pt idx="42">
                  <c:v>80000</c:v>
                </c:pt>
                <c:pt idx="43">
                  <c:v>95000</c:v>
                </c:pt>
                <c:pt idx="44">
                  <c:v>110000</c:v>
                </c:pt>
              </c:numCache>
            </c:numRef>
          </c:xVal>
          <c:yVal>
            <c:numRef>
              <c:f>CASING_CATALOG!$Q$27:$Q$71</c:f>
              <c:numCache>
                <c:formatCode>General</c:formatCode>
                <c:ptCount val="45"/>
                <c:pt idx="0">
                  <c:v>978.65222964631505</c:v>
                </c:pt>
                <c:pt idx="1">
                  <c:v>1113.8623478268562</c:v>
                </c:pt>
                <c:pt idx="2">
                  <c:v>1423.612280156213</c:v>
                </c:pt>
                <c:pt idx="3">
                  <c:v>1603.8924377302678</c:v>
                </c:pt>
                <c:pt idx="4">
                  <c:v>1648.9624771237816</c:v>
                </c:pt>
                <c:pt idx="5">
                  <c:v>1784.1725953043228</c:v>
                </c:pt>
                <c:pt idx="6">
                  <c:v>1733.3622124855658</c:v>
                </c:pt>
                <c:pt idx="7">
                  <c:v>1913.6423700596206</c:v>
                </c:pt>
                <c:pt idx="8">
                  <c:v>1958.7124094531343</c:v>
                </c:pt>
                <c:pt idx="9">
                  <c:v>2093.9225276336756</c:v>
                </c:pt>
                <c:pt idx="10">
                  <c:v>2229.1326458142166</c:v>
                </c:pt>
                <c:pt idx="11">
                  <c:v>2230.2756342185144</c:v>
                </c:pt>
                <c:pt idx="12">
                  <c:v>2275.3456736120279</c:v>
                </c:pt>
                <c:pt idx="13">
                  <c:v>2410.5557917925694</c:v>
                </c:pt>
                <c:pt idx="14">
                  <c:v>2545.7659099731104</c:v>
                </c:pt>
                <c:pt idx="15">
                  <c:v>2906.32622512122</c:v>
                </c:pt>
                <c:pt idx="16">
                  <c:v>2540.0255665478676</c:v>
                </c:pt>
                <c:pt idx="17">
                  <c:v>2585.0956059413811</c:v>
                </c:pt>
                <c:pt idx="18">
                  <c:v>2720.3057241219226</c:v>
                </c:pt>
                <c:pt idx="19">
                  <c:v>2855.5158423024636</c:v>
                </c:pt>
                <c:pt idx="20">
                  <c:v>3216.0761574505732</c:v>
                </c:pt>
                <c:pt idx="21">
                  <c:v>2849.7754988772244</c:v>
                </c:pt>
                <c:pt idx="22">
                  <c:v>2894.845538270738</c:v>
                </c:pt>
                <c:pt idx="23">
                  <c:v>3030.0556564512794</c:v>
                </c:pt>
                <c:pt idx="24">
                  <c:v>3165.2657746318205</c:v>
                </c:pt>
                <c:pt idx="25">
                  <c:v>3525.82608977993</c:v>
                </c:pt>
                <c:pt idx="26">
                  <c:v>3138.8754357179532</c:v>
                </c:pt>
                <c:pt idx="27">
                  <c:v>3183.9454751114672</c:v>
                </c:pt>
                <c:pt idx="28">
                  <c:v>3138.8754357179532</c:v>
                </c:pt>
                <c:pt idx="29">
                  <c:v>3319.1555932920082</c:v>
                </c:pt>
                <c:pt idx="30">
                  <c:v>3454.3657114725493</c:v>
                </c:pt>
                <c:pt idx="31">
                  <c:v>3814.9260266206588</c:v>
                </c:pt>
                <c:pt idx="32">
                  <c:v>1664.5288941901556</c:v>
                </c:pt>
                <c:pt idx="33">
                  <c:v>1960.5121628604218</c:v>
                </c:pt>
                <c:pt idx="34">
                  <c:v>2185.8623598279901</c:v>
                </c:pt>
                <c:pt idx="35">
                  <c:v>2321.0724780085316</c:v>
                </c:pt>
                <c:pt idx="36">
                  <c:v>2461.1956330096382</c:v>
                </c:pt>
                <c:pt idx="37">
                  <c:v>2596.4057511901797</c:v>
                </c:pt>
                <c:pt idx="38">
                  <c:v>2715.8789107026687</c:v>
                </c:pt>
                <c:pt idx="39">
                  <c:v>2851.0890288832097</c:v>
                </c:pt>
                <c:pt idx="40">
                  <c:v>2851.0890288832097</c:v>
                </c:pt>
                <c:pt idx="41">
                  <c:v>3173.2920948656583</c:v>
                </c:pt>
                <c:pt idx="42">
                  <c:v>3218.3621342591723</c:v>
                </c:pt>
                <c:pt idx="43">
                  <c:v>3353.5722524397133</c:v>
                </c:pt>
                <c:pt idx="44">
                  <c:v>3488.7823706202544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77-48C6-9F94-A798FC43D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459104"/>
        <c:axId val="1278882624"/>
      </c:scatterChart>
      <c:valAx>
        <c:axId val="125645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fy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8882624"/>
        <c:crosses val="autoZero"/>
        <c:crossBetween val="midCat"/>
      </c:valAx>
      <c:valAx>
        <c:axId val="1278882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Price</a:t>
                </a:r>
              </a:p>
            </c:rich>
          </c:tx>
          <c:overlay val="0"/>
        </c:title>
        <c:numFmt formatCode="_-[$$-409]* #,##0.00_ ;_-[$$-409]* \-#,##0.00\ ;_-[$$-409]* &quot;-&quot;??_ ;_-@_ " sourceLinked="1"/>
        <c:majorTickMark val="out"/>
        <c:minorTickMark val="none"/>
        <c:tickLblPos val="nextTo"/>
        <c:crossAx val="12564591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238125</xdr:colOff>
      <xdr:row>1</xdr:row>
      <xdr:rowOff>180975</xdr:rowOff>
    </xdr:from>
    <xdr:to>
      <xdr:col>30</xdr:col>
      <xdr:colOff>238125</xdr:colOff>
      <xdr:row>11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EEACE0F-C5BA-4B4B-AA6B-971D02220A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266700</xdr:colOff>
      <xdr:row>12</xdr:row>
      <xdr:rowOff>95250</xdr:rowOff>
    </xdr:from>
    <xdr:to>
      <xdr:col>30</xdr:col>
      <xdr:colOff>266700</xdr:colOff>
      <xdr:row>22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265EEA2-8053-49D1-94AE-513F0A59D1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1"/>
  <sheetViews>
    <sheetView workbookViewId="0">
      <selection sqref="A1:H46"/>
    </sheetView>
  </sheetViews>
  <sheetFormatPr defaultRowHeight="15" x14ac:dyDescent="0.25"/>
  <cols>
    <col min="8" max="8" width="10.28515625" bestFit="1" customWidth="1"/>
    <col min="11" max="11" width="12.5703125" customWidth="1"/>
    <col min="12" max="12" width="11.28515625" customWidth="1"/>
    <col min="13" max="13" width="12.28515625" customWidth="1"/>
    <col min="16" max="16" width="24.85546875" bestFit="1" customWidth="1"/>
    <col min="17" max="17" width="15.85546875" bestFit="1" customWidth="1"/>
    <col min="18" max="19" width="12.7109375" bestFit="1" customWidth="1"/>
    <col min="20" max="20" width="12" bestFit="1" customWidth="1"/>
    <col min="21" max="21" width="16" bestFit="1" customWidth="1"/>
    <col min="22" max="22" width="14.7109375" bestFit="1" customWidth="1"/>
    <col min="23" max="23" width="13.7109375" bestFit="1" customWidth="1"/>
    <col min="24" max="24" width="14.5703125" bestFit="1" customWidth="1"/>
    <col min="25" max="25" width="14.7109375" bestFit="1" customWidth="1"/>
    <col min="26" max="26" width="13.7109375" bestFit="1" customWidth="1"/>
    <col min="27" max="27" width="14.5703125" bestFit="1" customWidth="1"/>
  </cols>
  <sheetData>
    <row r="1" spans="1:21" s="8" customFormat="1" ht="45.75" customHeight="1" x14ac:dyDescent="0.25">
      <c r="A1" s="7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7"/>
      <c r="J1" s="7"/>
      <c r="K1" s="9" t="s">
        <v>88</v>
      </c>
      <c r="L1" s="6" t="s">
        <v>89</v>
      </c>
      <c r="M1" s="9" t="s">
        <v>90</v>
      </c>
    </row>
    <row r="2" spans="1:21" x14ac:dyDescent="0.25">
      <c r="A2" s="1">
        <v>0</v>
      </c>
      <c r="B2" s="10">
        <v>7</v>
      </c>
      <c r="C2" s="10">
        <v>20.3</v>
      </c>
      <c r="D2" s="10" t="s">
        <v>7</v>
      </c>
      <c r="E2" s="13">
        <v>0.2719999999999998</v>
      </c>
      <c r="F2" s="13">
        <v>40000</v>
      </c>
      <c r="G2" s="10" t="s">
        <v>15</v>
      </c>
      <c r="H2" s="14">
        <v>1028.79</v>
      </c>
      <c r="K2" s="15">
        <f t="shared" ref="K2:K46" si="0">$Q$18+$Q$19*E2+$Q$20*F2</f>
        <v>978.65222964631505</v>
      </c>
      <c r="L2" s="16">
        <f>ABS(K2-H2)</f>
        <v>50.137770353684914</v>
      </c>
      <c r="M2" s="17">
        <f>MAX(L2:L46)</f>
        <v>834.34774756028673</v>
      </c>
      <c r="P2" t="s">
        <v>60</v>
      </c>
    </row>
    <row r="3" spans="1:21" ht="15.75" thickBot="1" x14ac:dyDescent="0.3">
      <c r="A3" s="1">
        <v>1</v>
      </c>
      <c r="B3" s="10">
        <v>7</v>
      </c>
      <c r="C3" s="10">
        <v>20.3</v>
      </c>
      <c r="D3" s="10" t="s">
        <v>8</v>
      </c>
      <c r="E3" s="13">
        <v>0.2719999999999998</v>
      </c>
      <c r="F3" s="13">
        <v>55000</v>
      </c>
      <c r="G3" s="10" t="s">
        <v>16</v>
      </c>
      <c r="H3" s="14">
        <v>1054.9100000000001</v>
      </c>
      <c r="K3" s="15">
        <f t="shared" si="0"/>
        <v>1113.8623478268562</v>
      </c>
      <c r="L3" s="16">
        <f t="shared" ref="L3:L46" si="1">ABS(K3-H3)</f>
        <v>58.952347826856112</v>
      </c>
      <c r="M3" s="7"/>
    </row>
    <row r="4" spans="1:21" x14ac:dyDescent="0.25">
      <c r="A4" s="1">
        <v>2</v>
      </c>
      <c r="B4" s="10">
        <v>7</v>
      </c>
      <c r="C4" s="10">
        <v>23</v>
      </c>
      <c r="D4" s="10" t="s">
        <v>8</v>
      </c>
      <c r="E4" s="13">
        <v>0.31700000000000023</v>
      </c>
      <c r="F4" s="13">
        <v>55000</v>
      </c>
      <c r="G4" s="10" t="s">
        <v>17</v>
      </c>
      <c r="H4" s="14">
        <v>1194.0899999999999</v>
      </c>
      <c r="K4" s="15">
        <f t="shared" si="0"/>
        <v>1423.612280156213</v>
      </c>
      <c r="L4" s="16">
        <f t="shared" si="1"/>
        <v>229.52228015621313</v>
      </c>
      <c r="M4" s="7"/>
      <c r="P4" s="5" t="s">
        <v>61</v>
      </c>
      <c r="Q4" s="5"/>
    </row>
    <row r="5" spans="1:21" x14ac:dyDescent="0.25">
      <c r="A5" s="1">
        <v>3</v>
      </c>
      <c r="B5" s="10">
        <v>7</v>
      </c>
      <c r="C5" s="10">
        <v>23</v>
      </c>
      <c r="D5" s="10" t="s">
        <v>9</v>
      </c>
      <c r="E5" s="13">
        <v>0.31700000000000023</v>
      </c>
      <c r="F5" s="13">
        <v>75000</v>
      </c>
      <c r="G5" s="10" t="s">
        <v>18</v>
      </c>
      <c r="H5" s="14">
        <v>1750.23</v>
      </c>
      <c r="K5" s="15">
        <f t="shared" si="0"/>
        <v>1603.8924377302678</v>
      </c>
      <c r="L5" s="16">
        <f t="shared" si="1"/>
        <v>146.33756226973219</v>
      </c>
      <c r="M5" s="7"/>
      <c r="P5" s="2" t="s">
        <v>62</v>
      </c>
      <c r="Q5" s="2">
        <v>0.87013883820260418</v>
      </c>
    </row>
    <row r="6" spans="1:21" x14ac:dyDescent="0.25">
      <c r="A6" s="1">
        <v>4</v>
      </c>
      <c r="B6" s="10">
        <v>7</v>
      </c>
      <c r="C6" s="10">
        <v>23</v>
      </c>
      <c r="D6" s="10" t="s">
        <v>10</v>
      </c>
      <c r="E6" s="13">
        <v>0.31700000000000023</v>
      </c>
      <c r="F6" s="13">
        <v>80000</v>
      </c>
      <c r="G6" s="10" t="s">
        <v>19</v>
      </c>
      <c r="H6" s="14">
        <v>1608</v>
      </c>
      <c r="K6" s="15">
        <f t="shared" si="0"/>
        <v>1648.9624771237816</v>
      </c>
      <c r="L6" s="16">
        <f t="shared" si="1"/>
        <v>40.962477123781582</v>
      </c>
      <c r="M6" s="7"/>
      <c r="P6" s="2" t="s">
        <v>63</v>
      </c>
      <c r="Q6" s="2">
        <v>0.75714159774857781</v>
      </c>
    </row>
    <row r="7" spans="1:21" x14ac:dyDescent="0.25">
      <c r="A7" s="1">
        <v>5</v>
      </c>
      <c r="B7" s="10">
        <v>7</v>
      </c>
      <c r="C7" s="10">
        <v>23</v>
      </c>
      <c r="D7" s="10" t="s">
        <v>11</v>
      </c>
      <c r="E7" s="13">
        <v>0.31700000000000023</v>
      </c>
      <c r="F7" s="13">
        <v>95000</v>
      </c>
      <c r="G7" s="10" t="s">
        <v>20</v>
      </c>
      <c r="H7" s="14">
        <v>1962.77</v>
      </c>
      <c r="K7" s="15">
        <f t="shared" si="0"/>
        <v>1784.1725953043228</v>
      </c>
      <c r="L7" s="16">
        <f t="shared" si="1"/>
        <v>178.59740469567714</v>
      </c>
      <c r="M7" s="7"/>
      <c r="P7" s="2" t="s">
        <v>64</v>
      </c>
      <c r="Q7" s="2">
        <v>0.74557691192708153</v>
      </c>
    </row>
    <row r="8" spans="1:21" x14ac:dyDescent="0.25">
      <c r="A8" s="1">
        <v>6</v>
      </c>
      <c r="B8" s="10">
        <v>7</v>
      </c>
      <c r="C8" s="10">
        <v>26</v>
      </c>
      <c r="D8" s="10" t="s">
        <v>8</v>
      </c>
      <c r="E8" s="13">
        <v>0.3620000000000001</v>
      </c>
      <c r="F8" s="13">
        <v>55000</v>
      </c>
      <c r="G8" s="10" t="s">
        <v>21</v>
      </c>
      <c r="H8" s="14">
        <v>1331.17</v>
      </c>
      <c r="K8" s="15">
        <f t="shared" si="0"/>
        <v>1733.3622124855658</v>
      </c>
      <c r="L8" s="16">
        <f t="shared" si="1"/>
        <v>402.19221248556573</v>
      </c>
      <c r="M8" s="7"/>
      <c r="P8" s="2" t="s">
        <v>65</v>
      </c>
      <c r="Q8" s="2">
        <v>395.55327264916696</v>
      </c>
    </row>
    <row r="9" spans="1:21" ht="15.75" thickBot="1" x14ac:dyDescent="0.3">
      <c r="A9" s="1">
        <v>7</v>
      </c>
      <c r="B9" s="10">
        <v>7</v>
      </c>
      <c r="C9" s="10">
        <v>26</v>
      </c>
      <c r="D9" s="10" t="s">
        <v>9</v>
      </c>
      <c r="E9" s="13">
        <v>0.3620000000000001</v>
      </c>
      <c r="F9" s="13">
        <v>75000</v>
      </c>
      <c r="G9" s="10" t="s">
        <v>22</v>
      </c>
      <c r="H9" s="14">
        <v>1950.89</v>
      </c>
      <c r="K9" s="15">
        <f t="shared" si="0"/>
        <v>1913.6423700596206</v>
      </c>
      <c r="L9" s="16">
        <f t="shared" si="1"/>
        <v>37.247629940379511</v>
      </c>
      <c r="M9" s="7"/>
      <c r="P9" s="3" t="s">
        <v>66</v>
      </c>
      <c r="Q9" s="3">
        <v>45</v>
      </c>
    </row>
    <row r="10" spans="1:21" x14ac:dyDescent="0.25">
      <c r="A10" s="1">
        <v>8</v>
      </c>
      <c r="B10" s="10">
        <v>7</v>
      </c>
      <c r="C10" s="10">
        <v>26</v>
      </c>
      <c r="D10" s="10" t="s">
        <v>10</v>
      </c>
      <c r="E10" s="13">
        <v>0.3620000000000001</v>
      </c>
      <c r="F10" s="13">
        <v>80000</v>
      </c>
      <c r="G10" s="10" t="s">
        <v>23</v>
      </c>
      <c r="H10" s="14">
        <v>1792.53</v>
      </c>
      <c r="K10" s="15">
        <f t="shared" si="0"/>
        <v>1958.7124094531343</v>
      </c>
      <c r="L10" s="16">
        <f t="shared" si="1"/>
        <v>166.18240945313437</v>
      </c>
      <c r="M10" s="7"/>
    </row>
    <row r="11" spans="1:21" ht="15.75" thickBot="1" x14ac:dyDescent="0.3">
      <c r="A11" s="1">
        <v>9</v>
      </c>
      <c r="B11" s="10">
        <v>7</v>
      </c>
      <c r="C11" s="10">
        <v>26</v>
      </c>
      <c r="D11" s="10" t="s">
        <v>11</v>
      </c>
      <c r="E11" s="13">
        <v>0.3620000000000001</v>
      </c>
      <c r="F11" s="13">
        <v>95000</v>
      </c>
      <c r="G11" s="10" t="s">
        <v>24</v>
      </c>
      <c r="H11" s="14">
        <v>2187.98</v>
      </c>
      <c r="K11" s="15">
        <f t="shared" si="0"/>
        <v>2093.9225276336756</v>
      </c>
      <c r="L11" s="16">
        <f t="shared" si="1"/>
        <v>94.057472366324419</v>
      </c>
      <c r="M11" s="7"/>
      <c r="P11" t="s">
        <v>67</v>
      </c>
    </row>
    <row r="12" spans="1:21" x14ac:dyDescent="0.25">
      <c r="A12" s="1">
        <v>10</v>
      </c>
      <c r="B12" s="10">
        <v>7</v>
      </c>
      <c r="C12" s="10">
        <v>26</v>
      </c>
      <c r="D12" s="10" t="s">
        <v>12</v>
      </c>
      <c r="E12" s="13">
        <v>0.3620000000000001</v>
      </c>
      <c r="F12" s="13">
        <v>110000</v>
      </c>
      <c r="G12" s="10" t="s">
        <v>25</v>
      </c>
      <c r="H12" s="14">
        <v>2082.71</v>
      </c>
      <c r="K12" s="15">
        <f t="shared" si="0"/>
        <v>2229.1326458142166</v>
      </c>
      <c r="L12" s="16">
        <f t="shared" si="1"/>
        <v>146.42264581421659</v>
      </c>
      <c r="M12" s="7"/>
      <c r="P12" s="4"/>
      <c r="Q12" s="4" t="s">
        <v>72</v>
      </c>
      <c r="R12" s="4" t="s">
        <v>73</v>
      </c>
      <c r="S12" s="4" t="s">
        <v>74</v>
      </c>
      <c r="T12" s="4" t="s">
        <v>75</v>
      </c>
      <c r="U12" s="4" t="s">
        <v>76</v>
      </c>
    </row>
    <row r="13" spans="1:21" x14ac:dyDescent="0.25">
      <c r="A13" s="1">
        <v>11</v>
      </c>
      <c r="B13" s="10">
        <v>7</v>
      </c>
      <c r="C13" s="10">
        <v>29</v>
      </c>
      <c r="D13" s="10" t="s">
        <v>9</v>
      </c>
      <c r="E13" s="13">
        <v>0.40799999999999992</v>
      </c>
      <c r="F13" s="13">
        <v>75000</v>
      </c>
      <c r="G13" s="10" t="s">
        <v>26</v>
      </c>
      <c r="H13" s="14">
        <v>2119.42</v>
      </c>
      <c r="K13" s="15">
        <f t="shared" si="0"/>
        <v>2230.2756342185144</v>
      </c>
      <c r="L13" s="16">
        <f t="shared" si="1"/>
        <v>110.8556342185143</v>
      </c>
      <c r="M13" s="7"/>
      <c r="P13" s="2" t="s">
        <v>68</v>
      </c>
      <c r="Q13" s="2">
        <v>2</v>
      </c>
      <c r="R13" s="2">
        <v>20487229.297712199</v>
      </c>
      <c r="S13" s="2">
        <v>10243614.6488561</v>
      </c>
      <c r="T13" s="2">
        <v>65.470139823531753</v>
      </c>
      <c r="U13" s="2">
        <v>1.2371313243397904E-13</v>
      </c>
    </row>
    <row r="14" spans="1:21" x14ac:dyDescent="0.25">
      <c r="A14" s="1">
        <v>12</v>
      </c>
      <c r="B14" s="10">
        <v>7</v>
      </c>
      <c r="C14" s="10">
        <v>29</v>
      </c>
      <c r="D14" s="10" t="s">
        <v>10</v>
      </c>
      <c r="E14" s="13">
        <v>0.40799999999999992</v>
      </c>
      <c r="F14" s="13">
        <v>80000</v>
      </c>
      <c r="G14" s="10" t="s">
        <v>27</v>
      </c>
      <c r="H14" s="14">
        <v>1947.75</v>
      </c>
      <c r="K14" s="15">
        <f t="shared" si="0"/>
        <v>2275.3456736120279</v>
      </c>
      <c r="L14" s="16">
        <f t="shared" si="1"/>
        <v>327.59567361202789</v>
      </c>
      <c r="M14" s="7"/>
      <c r="P14" s="2" t="s">
        <v>69</v>
      </c>
      <c r="Q14" s="2">
        <v>42</v>
      </c>
      <c r="R14" s="2">
        <v>6571420.4431455806</v>
      </c>
      <c r="S14" s="2">
        <v>156462.39150346621</v>
      </c>
      <c r="T14" s="2"/>
      <c r="U14" s="2"/>
    </row>
    <row r="15" spans="1:21" ht="15.75" thickBot="1" x14ac:dyDescent="0.3">
      <c r="A15" s="1">
        <v>13</v>
      </c>
      <c r="B15" s="10">
        <v>7</v>
      </c>
      <c r="C15" s="10">
        <v>29</v>
      </c>
      <c r="D15" s="10" t="s">
        <v>11</v>
      </c>
      <c r="E15" s="13">
        <v>0.40799999999999992</v>
      </c>
      <c r="F15" s="13">
        <v>95000</v>
      </c>
      <c r="G15" s="10" t="s">
        <v>28</v>
      </c>
      <c r="H15" s="14">
        <v>2277.37</v>
      </c>
      <c r="K15" s="15">
        <f t="shared" si="0"/>
        <v>2410.5557917925694</v>
      </c>
      <c r="L15" s="16">
        <f t="shared" si="1"/>
        <v>133.18579179256949</v>
      </c>
      <c r="M15" s="7"/>
      <c r="P15" s="3" t="s">
        <v>70</v>
      </c>
      <c r="Q15" s="3">
        <v>44</v>
      </c>
      <c r="R15" s="3">
        <v>27058649.74085778</v>
      </c>
      <c r="S15" s="3"/>
      <c r="T15" s="3"/>
      <c r="U15" s="3"/>
    </row>
    <row r="16" spans="1:21" ht="15.75" thickBot="1" x14ac:dyDescent="0.3">
      <c r="A16" s="1">
        <v>14</v>
      </c>
      <c r="B16" s="10">
        <v>7</v>
      </c>
      <c r="C16" s="10">
        <v>29</v>
      </c>
      <c r="D16" s="10" t="s">
        <v>12</v>
      </c>
      <c r="E16" s="13">
        <v>0.40799999999999992</v>
      </c>
      <c r="F16" s="13">
        <v>110000</v>
      </c>
      <c r="G16" s="10" t="s">
        <v>29</v>
      </c>
      <c r="H16" s="14">
        <v>2262.62</v>
      </c>
      <c r="K16" s="15">
        <f t="shared" si="0"/>
        <v>2545.7659099731104</v>
      </c>
      <c r="L16" s="16">
        <f t="shared" si="1"/>
        <v>283.14590997311052</v>
      </c>
      <c r="M16" s="7"/>
    </row>
    <row r="17" spans="1:24" x14ac:dyDescent="0.25">
      <c r="A17" s="1">
        <v>15</v>
      </c>
      <c r="B17" s="10">
        <v>7</v>
      </c>
      <c r="C17" s="10">
        <v>29</v>
      </c>
      <c r="D17" s="10" t="s">
        <v>13</v>
      </c>
      <c r="E17" s="13">
        <v>0.40799999999999992</v>
      </c>
      <c r="F17" s="13">
        <v>150000</v>
      </c>
      <c r="G17" s="10" t="s">
        <v>30</v>
      </c>
      <c r="H17" s="14">
        <v>2763.84</v>
      </c>
      <c r="K17" s="15">
        <f t="shared" si="0"/>
        <v>2906.32622512122</v>
      </c>
      <c r="L17" s="16">
        <f t="shared" si="1"/>
        <v>142.48622512121983</v>
      </c>
      <c r="M17" s="7"/>
      <c r="P17" s="4"/>
      <c r="Q17" s="11" t="s">
        <v>77</v>
      </c>
      <c r="R17" s="4" t="s">
        <v>65</v>
      </c>
      <c r="S17" s="4" t="s">
        <v>78</v>
      </c>
      <c r="T17" s="4" t="s">
        <v>79</v>
      </c>
      <c r="U17" s="4" t="s">
        <v>80</v>
      </c>
      <c r="V17" s="4" t="s">
        <v>81</v>
      </c>
      <c r="W17" s="4" t="s">
        <v>82</v>
      </c>
      <c r="X17" s="4" t="s">
        <v>83</v>
      </c>
    </row>
    <row r="18" spans="1:24" x14ac:dyDescent="0.25">
      <c r="A18" s="1">
        <v>16</v>
      </c>
      <c r="B18" s="10">
        <v>7</v>
      </c>
      <c r="C18" s="10">
        <v>32</v>
      </c>
      <c r="D18" s="10" t="s">
        <v>9</v>
      </c>
      <c r="E18" s="13">
        <v>0.45299999999999979</v>
      </c>
      <c r="F18" s="13">
        <v>75000</v>
      </c>
      <c r="G18" s="10" t="s">
        <v>31</v>
      </c>
      <c r="H18" s="14">
        <v>2325.85</v>
      </c>
      <c r="K18" s="15">
        <f t="shared" si="0"/>
        <v>2540.0255665478676</v>
      </c>
      <c r="L18" s="16">
        <f t="shared" si="1"/>
        <v>214.17556654786767</v>
      </c>
      <c r="M18" s="7"/>
      <c r="P18" s="12" t="s">
        <v>71</v>
      </c>
      <c r="Q18" s="12">
        <v>-1254.1743431369987</v>
      </c>
      <c r="R18" s="2">
        <v>338.56096142717047</v>
      </c>
      <c r="S18" s="2">
        <v>-3.7044269305301767</v>
      </c>
      <c r="T18" s="2">
        <v>6.1268636474945165E-4</v>
      </c>
      <c r="U18" s="2">
        <v>-1937.4180246817932</v>
      </c>
      <c r="V18" s="2">
        <v>-570.93066159220427</v>
      </c>
      <c r="W18" s="2">
        <v>-1937.4180246817932</v>
      </c>
      <c r="X18" s="2">
        <v>-570.93066159220427</v>
      </c>
    </row>
    <row r="19" spans="1:24" x14ac:dyDescent="0.25">
      <c r="A19" s="1">
        <v>17</v>
      </c>
      <c r="B19" s="10">
        <v>7</v>
      </c>
      <c r="C19" s="10">
        <v>32</v>
      </c>
      <c r="D19" s="10" t="s">
        <v>10</v>
      </c>
      <c r="E19" s="13">
        <v>0.45299999999999979</v>
      </c>
      <c r="F19" s="13">
        <v>80000</v>
      </c>
      <c r="G19" s="10" t="s">
        <v>32</v>
      </c>
      <c r="H19" s="14">
        <v>2137.5500000000002</v>
      </c>
      <c r="K19" s="15">
        <f t="shared" si="0"/>
        <v>2585.0956059413811</v>
      </c>
      <c r="L19" s="16">
        <f t="shared" si="1"/>
        <v>447.54560594138093</v>
      </c>
      <c r="M19" s="7"/>
      <c r="P19" s="12" t="s">
        <v>3</v>
      </c>
      <c r="Q19" s="12">
        <v>6883.3318295411964</v>
      </c>
      <c r="R19" s="2">
        <v>796.36926374978225</v>
      </c>
      <c r="S19" s="2">
        <v>8.6433921333557731</v>
      </c>
      <c r="T19" s="2">
        <v>7.2162464969830688E-11</v>
      </c>
      <c r="U19" s="2">
        <v>5276.1935896807636</v>
      </c>
      <c r="V19" s="2">
        <v>8490.4700694016283</v>
      </c>
      <c r="W19" s="2">
        <v>5276.1935896807636</v>
      </c>
      <c r="X19" s="2">
        <v>8490.4700694016283</v>
      </c>
    </row>
    <row r="20" spans="1:24" ht="15.75" thickBot="1" x14ac:dyDescent="0.3">
      <c r="A20" s="1">
        <v>18</v>
      </c>
      <c r="B20" s="10">
        <v>7</v>
      </c>
      <c r="C20" s="10">
        <v>32</v>
      </c>
      <c r="D20" s="10" t="s">
        <v>11</v>
      </c>
      <c r="E20" s="13">
        <v>0.45299999999999979</v>
      </c>
      <c r="F20" s="13">
        <v>95000</v>
      </c>
      <c r="G20" s="10" t="s">
        <v>33</v>
      </c>
      <c r="H20" s="14">
        <v>2609.0100000000002</v>
      </c>
      <c r="K20" s="15">
        <f t="shared" si="0"/>
        <v>2720.3057241219226</v>
      </c>
      <c r="L20" s="16">
        <f t="shared" si="1"/>
        <v>111.29572412192238</v>
      </c>
      <c r="M20" s="7"/>
      <c r="P20" s="12" t="s">
        <v>4</v>
      </c>
      <c r="Q20" s="12">
        <v>9.0140078787027417E-3</v>
      </c>
      <c r="R20" s="3">
        <v>2.5446181158079676E-3</v>
      </c>
      <c r="S20" s="3">
        <v>3.5423813980985561</v>
      </c>
      <c r="T20" s="3">
        <v>9.8659265528779072E-4</v>
      </c>
      <c r="U20" s="3">
        <v>3.8787606185303322E-3</v>
      </c>
      <c r="V20" s="3">
        <v>1.414925513887515E-2</v>
      </c>
      <c r="W20" s="3">
        <v>3.8787606185303322E-3</v>
      </c>
      <c r="X20" s="3">
        <v>1.414925513887515E-2</v>
      </c>
    </row>
    <row r="21" spans="1:24" x14ac:dyDescent="0.25">
      <c r="A21" s="1">
        <v>19</v>
      </c>
      <c r="B21" s="10">
        <v>7</v>
      </c>
      <c r="C21" s="10">
        <v>32</v>
      </c>
      <c r="D21" s="10" t="s">
        <v>12</v>
      </c>
      <c r="E21" s="13">
        <v>0.45299999999999979</v>
      </c>
      <c r="F21" s="13">
        <v>110000</v>
      </c>
      <c r="G21" s="10" t="s">
        <v>34</v>
      </c>
      <c r="H21" s="14">
        <v>2483</v>
      </c>
      <c r="K21" s="15">
        <f t="shared" si="0"/>
        <v>2855.5158423024636</v>
      </c>
      <c r="L21" s="16">
        <f t="shared" si="1"/>
        <v>372.51584230246362</v>
      </c>
      <c r="M21" s="7"/>
    </row>
    <row r="22" spans="1:24" x14ac:dyDescent="0.25">
      <c r="A22" s="1">
        <v>20</v>
      </c>
      <c r="B22" s="10">
        <v>7</v>
      </c>
      <c r="C22" s="10">
        <v>32</v>
      </c>
      <c r="D22" s="10" t="s">
        <v>13</v>
      </c>
      <c r="E22" s="13">
        <v>0.45299999999999979</v>
      </c>
      <c r="F22" s="13">
        <v>150000</v>
      </c>
      <c r="G22" s="10" t="s">
        <v>35</v>
      </c>
      <c r="H22" s="14">
        <v>3033.03</v>
      </c>
      <c r="K22" s="15">
        <f t="shared" si="0"/>
        <v>3216.0761574505732</v>
      </c>
      <c r="L22" s="16">
        <f t="shared" si="1"/>
        <v>183.04615745057299</v>
      </c>
      <c r="M22" s="7"/>
    </row>
    <row r="23" spans="1:24" x14ac:dyDescent="0.25">
      <c r="A23" s="1">
        <v>21</v>
      </c>
      <c r="B23" s="10">
        <v>7</v>
      </c>
      <c r="C23" s="10">
        <v>35</v>
      </c>
      <c r="D23" s="10" t="s">
        <v>9</v>
      </c>
      <c r="E23" s="13">
        <v>0.49800000000000022</v>
      </c>
      <c r="F23" s="13">
        <v>75000</v>
      </c>
      <c r="G23" s="10" t="s">
        <v>36</v>
      </c>
      <c r="H23" s="14">
        <v>2544.0500000000002</v>
      </c>
      <c r="K23" s="15">
        <f t="shared" si="0"/>
        <v>2849.7754988772244</v>
      </c>
      <c r="L23" s="16">
        <f t="shared" si="1"/>
        <v>305.72549887722425</v>
      </c>
      <c r="M23" s="7"/>
    </row>
    <row r="24" spans="1:24" x14ac:dyDescent="0.25">
      <c r="A24" s="1">
        <v>22</v>
      </c>
      <c r="B24" s="10">
        <v>7</v>
      </c>
      <c r="C24" s="10">
        <v>35</v>
      </c>
      <c r="D24" s="10" t="s">
        <v>10</v>
      </c>
      <c r="E24" s="13">
        <v>0.49800000000000022</v>
      </c>
      <c r="F24" s="13">
        <v>80000</v>
      </c>
      <c r="G24" s="10" t="s">
        <v>37</v>
      </c>
      <c r="H24" s="14">
        <v>2338.08</v>
      </c>
      <c r="K24" s="15">
        <f t="shared" si="0"/>
        <v>2894.845538270738</v>
      </c>
      <c r="L24" s="16">
        <f t="shared" si="1"/>
        <v>556.76553827073803</v>
      </c>
      <c r="M24" s="7"/>
      <c r="P24" t="s">
        <v>84</v>
      </c>
      <c r="T24">
        <f>Q18+Q19*E3+Q20*F3</f>
        <v>1113.8623478268562</v>
      </c>
    </row>
    <row r="25" spans="1:24" ht="15.75" thickBot="1" x14ac:dyDescent="0.3">
      <c r="A25" s="1">
        <v>23</v>
      </c>
      <c r="B25" s="10">
        <v>7</v>
      </c>
      <c r="C25" s="10">
        <v>35</v>
      </c>
      <c r="D25" s="10" t="s">
        <v>11</v>
      </c>
      <c r="E25" s="13">
        <v>0.49800000000000022</v>
      </c>
      <c r="F25" s="13">
        <v>95000</v>
      </c>
      <c r="G25" s="10" t="s">
        <v>38</v>
      </c>
      <c r="H25" s="14">
        <v>2853.77</v>
      </c>
      <c r="K25" s="15">
        <f t="shared" si="0"/>
        <v>3030.0556564512794</v>
      </c>
      <c r="L25" s="16">
        <f t="shared" si="1"/>
        <v>176.28565645127946</v>
      </c>
      <c r="M25" s="7"/>
    </row>
    <row r="26" spans="1:24" x14ac:dyDescent="0.25">
      <c r="A26" s="1">
        <v>24</v>
      </c>
      <c r="B26" s="10">
        <v>7</v>
      </c>
      <c r="C26" s="10">
        <v>35</v>
      </c>
      <c r="D26" s="10" t="s">
        <v>12</v>
      </c>
      <c r="E26" s="13">
        <v>0.49800000000000022</v>
      </c>
      <c r="F26" s="13">
        <v>110000</v>
      </c>
      <c r="G26" s="10" t="s">
        <v>39</v>
      </c>
      <c r="H26" s="14">
        <v>2715.94</v>
      </c>
      <c r="K26" s="15">
        <f t="shared" si="0"/>
        <v>3165.2657746318205</v>
      </c>
      <c r="L26" s="16">
        <f t="shared" si="1"/>
        <v>449.32577463182042</v>
      </c>
      <c r="M26" s="7"/>
      <c r="P26" s="4" t="s">
        <v>85</v>
      </c>
      <c r="Q26" s="4" t="s">
        <v>86</v>
      </c>
      <c r="R26" s="4" t="s">
        <v>87</v>
      </c>
    </row>
    <row r="27" spans="1:24" x14ac:dyDescent="0.25">
      <c r="A27" s="1">
        <v>25</v>
      </c>
      <c r="B27" s="10">
        <v>7</v>
      </c>
      <c r="C27" s="10">
        <v>35</v>
      </c>
      <c r="D27" s="10" t="s">
        <v>13</v>
      </c>
      <c r="E27" s="13">
        <v>0.49800000000000022</v>
      </c>
      <c r="F27" s="13">
        <v>150000</v>
      </c>
      <c r="G27" s="10" t="s">
        <v>40</v>
      </c>
      <c r="H27" s="14">
        <v>3317.57</v>
      </c>
      <c r="K27" s="15">
        <f t="shared" si="0"/>
        <v>3525.82608977993</v>
      </c>
      <c r="L27" s="16">
        <f t="shared" si="1"/>
        <v>208.25608977992988</v>
      </c>
      <c r="M27" s="7"/>
      <c r="P27" s="2">
        <v>1</v>
      </c>
      <c r="Q27" s="2">
        <v>978.65222964631505</v>
      </c>
      <c r="R27" s="2">
        <v>50.137770353684914</v>
      </c>
    </row>
    <row r="28" spans="1:24" x14ac:dyDescent="0.25">
      <c r="A28" s="1">
        <v>26</v>
      </c>
      <c r="B28" s="10">
        <v>7</v>
      </c>
      <c r="C28" s="10">
        <v>36</v>
      </c>
      <c r="D28" s="10" t="s">
        <v>9</v>
      </c>
      <c r="E28" s="13">
        <v>0.54</v>
      </c>
      <c r="F28" s="13">
        <v>75000</v>
      </c>
      <c r="G28" s="10" t="s">
        <v>41</v>
      </c>
      <c r="H28" s="14">
        <v>2762.11</v>
      </c>
      <c r="K28" s="15">
        <f t="shared" si="0"/>
        <v>3138.8754357179532</v>
      </c>
      <c r="L28" s="16">
        <f t="shared" si="1"/>
        <v>376.7654357179531</v>
      </c>
      <c r="M28" s="7"/>
      <c r="P28" s="2">
        <v>2</v>
      </c>
      <c r="Q28" s="2">
        <v>1113.8623478268562</v>
      </c>
      <c r="R28" s="2">
        <v>-58.952347826856112</v>
      </c>
    </row>
    <row r="29" spans="1:24" x14ac:dyDescent="0.25">
      <c r="A29" s="1">
        <v>27</v>
      </c>
      <c r="B29" s="10">
        <v>7</v>
      </c>
      <c r="C29" s="10">
        <v>38</v>
      </c>
      <c r="D29" s="10" t="s">
        <v>10</v>
      </c>
      <c r="E29" s="13">
        <v>0.54</v>
      </c>
      <c r="F29" s="13">
        <v>80000</v>
      </c>
      <c r="G29" s="10" t="s">
        <v>42</v>
      </c>
      <c r="H29" s="14">
        <v>2538.4899999999998</v>
      </c>
      <c r="K29" s="15">
        <f t="shared" si="0"/>
        <v>3183.9454751114672</v>
      </c>
      <c r="L29" s="16">
        <f t="shared" si="1"/>
        <v>645.45547511146742</v>
      </c>
      <c r="M29" s="7"/>
      <c r="P29" s="2">
        <v>3</v>
      </c>
      <c r="Q29" s="2">
        <v>1423.612280156213</v>
      </c>
      <c r="R29" s="2">
        <v>-229.52228015621313</v>
      </c>
    </row>
    <row r="30" spans="1:24" x14ac:dyDescent="0.25">
      <c r="A30" s="1">
        <v>28</v>
      </c>
      <c r="B30" s="10">
        <v>7</v>
      </c>
      <c r="C30" s="10">
        <v>38</v>
      </c>
      <c r="D30" s="10" t="s">
        <v>9</v>
      </c>
      <c r="E30" s="13">
        <v>0.54</v>
      </c>
      <c r="F30" s="13">
        <v>75000</v>
      </c>
      <c r="G30" s="10" t="s">
        <v>43</v>
      </c>
      <c r="H30" s="14">
        <v>2955.46</v>
      </c>
      <c r="K30" s="15">
        <f t="shared" si="0"/>
        <v>3138.8754357179532</v>
      </c>
      <c r="L30" s="16">
        <f t="shared" si="1"/>
        <v>183.41543571795319</v>
      </c>
      <c r="M30" s="7"/>
      <c r="P30" s="2">
        <v>4</v>
      </c>
      <c r="Q30" s="2">
        <v>1603.8924377302678</v>
      </c>
      <c r="R30" s="2">
        <v>146.33756226973219</v>
      </c>
    </row>
    <row r="31" spans="1:24" x14ac:dyDescent="0.25">
      <c r="A31" s="1">
        <v>29</v>
      </c>
      <c r="B31" s="10">
        <v>7</v>
      </c>
      <c r="C31" s="10">
        <v>38</v>
      </c>
      <c r="D31" s="10" t="s">
        <v>11</v>
      </c>
      <c r="E31" s="13">
        <v>0.54</v>
      </c>
      <c r="F31" s="13">
        <v>95000</v>
      </c>
      <c r="G31" s="10" t="s">
        <v>44</v>
      </c>
      <c r="H31" s="14">
        <v>3313.94</v>
      </c>
      <c r="K31" s="15">
        <f t="shared" si="0"/>
        <v>3319.1555932920082</v>
      </c>
      <c r="L31" s="16">
        <f t="shared" si="1"/>
        <v>5.2155932920081796</v>
      </c>
      <c r="M31" s="7"/>
      <c r="P31" s="2">
        <v>5</v>
      </c>
      <c r="Q31" s="2">
        <v>1648.9624771237816</v>
      </c>
      <c r="R31" s="2">
        <v>-40.962477123781582</v>
      </c>
    </row>
    <row r="32" spans="1:24" x14ac:dyDescent="0.25">
      <c r="A32" s="1">
        <v>30</v>
      </c>
      <c r="B32" s="10">
        <v>7</v>
      </c>
      <c r="C32" s="10">
        <v>38</v>
      </c>
      <c r="D32" s="10" t="s">
        <v>12</v>
      </c>
      <c r="E32" s="13">
        <v>0.54</v>
      </c>
      <c r="F32" s="13">
        <v>110000</v>
      </c>
      <c r="G32" s="10" t="s">
        <v>45</v>
      </c>
      <c r="H32" s="14">
        <v>2948.74</v>
      </c>
      <c r="K32" s="15">
        <f t="shared" si="0"/>
        <v>3454.3657114725493</v>
      </c>
      <c r="L32" s="16">
        <f t="shared" si="1"/>
        <v>505.62571147254948</v>
      </c>
      <c r="M32" s="7"/>
      <c r="P32" s="2">
        <v>6</v>
      </c>
      <c r="Q32" s="2">
        <v>1784.1725953043228</v>
      </c>
      <c r="R32" s="2">
        <v>178.59740469567714</v>
      </c>
    </row>
    <row r="33" spans="1:18" x14ac:dyDescent="0.25">
      <c r="A33" s="1">
        <v>31</v>
      </c>
      <c r="B33" s="10">
        <v>7</v>
      </c>
      <c r="C33" s="10">
        <v>38</v>
      </c>
      <c r="D33" s="10" t="s">
        <v>13</v>
      </c>
      <c r="E33" s="13">
        <v>0.54</v>
      </c>
      <c r="F33" s="13">
        <v>150000</v>
      </c>
      <c r="G33" s="10" t="s">
        <v>46</v>
      </c>
      <c r="H33" s="14">
        <v>3854.08</v>
      </c>
      <c r="K33" s="15">
        <f t="shared" si="0"/>
        <v>3814.9260266206588</v>
      </c>
      <c r="L33" s="16">
        <f t="shared" si="1"/>
        <v>39.153973379341096</v>
      </c>
      <c r="M33" s="7"/>
      <c r="P33" s="2">
        <v>7</v>
      </c>
      <c r="Q33" s="2">
        <v>1733.3622124855658</v>
      </c>
      <c r="R33" s="2">
        <v>-402.19221248556573</v>
      </c>
    </row>
    <row r="34" spans="1:18" x14ac:dyDescent="0.25">
      <c r="A34" s="1">
        <v>32</v>
      </c>
      <c r="B34" s="10">
        <v>9.625</v>
      </c>
      <c r="C34" s="10">
        <v>36</v>
      </c>
      <c r="D34" s="10" t="s">
        <v>8</v>
      </c>
      <c r="E34" s="13">
        <v>0.35200000000000031</v>
      </c>
      <c r="F34" s="13">
        <v>55000</v>
      </c>
      <c r="G34" s="10" t="s">
        <v>47</v>
      </c>
      <c r="H34" s="14">
        <v>1740.12</v>
      </c>
      <c r="K34" s="15">
        <f t="shared" si="0"/>
        <v>1664.5288941901556</v>
      </c>
      <c r="L34" s="16">
        <f t="shared" si="1"/>
        <v>75.591105809844294</v>
      </c>
      <c r="M34" s="7"/>
      <c r="P34" s="2">
        <v>8</v>
      </c>
      <c r="Q34" s="2">
        <v>1913.6423700596206</v>
      </c>
      <c r="R34" s="2">
        <v>37.247629940379511</v>
      </c>
    </row>
    <row r="35" spans="1:18" x14ac:dyDescent="0.25">
      <c r="A35" s="1">
        <v>33</v>
      </c>
      <c r="B35" s="10">
        <v>9.625</v>
      </c>
      <c r="C35" s="10">
        <v>40</v>
      </c>
      <c r="D35" s="10" t="s">
        <v>8</v>
      </c>
      <c r="E35" s="13">
        <v>0.39499999999999957</v>
      </c>
      <c r="F35" s="13">
        <v>55000</v>
      </c>
      <c r="G35" s="10" t="s">
        <v>48</v>
      </c>
      <c r="H35" s="14">
        <v>1905.6</v>
      </c>
      <c r="K35" s="15">
        <f t="shared" si="0"/>
        <v>1960.5121628604218</v>
      </c>
      <c r="L35" s="16">
        <f t="shared" si="1"/>
        <v>54.912162860421859</v>
      </c>
      <c r="M35" s="7"/>
      <c r="P35" s="2">
        <v>9</v>
      </c>
      <c r="Q35" s="2">
        <v>1958.7124094531343</v>
      </c>
      <c r="R35" s="2">
        <v>-166.18240945313437</v>
      </c>
    </row>
    <row r="36" spans="1:18" x14ac:dyDescent="0.25">
      <c r="A36" s="1">
        <v>34</v>
      </c>
      <c r="B36" s="10">
        <v>9.625</v>
      </c>
      <c r="C36" s="10">
        <v>40</v>
      </c>
      <c r="D36" s="10" t="s">
        <v>10</v>
      </c>
      <c r="E36" s="13">
        <v>0.39499999999999957</v>
      </c>
      <c r="F36" s="13">
        <v>80000</v>
      </c>
      <c r="G36" s="10" t="s">
        <v>49</v>
      </c>
      <c r="H36" s="14">
        <v>2565.56</v>
      </c>
      <c r="K36" s="15">
        <f t="shared" si="0"/>
        <v>2185.8623598279901</v>
      </c>
      <c r="L36" s="16">
        <f t="shared" si="1"/>
        <v>379.69764017200987</v>
      </c>
      <c r="M36" s="7"/>
      <c r="P36" s="2">
        <v>10</v>
      </c>
      <c r="Q36" s="2">
        <v>2093.9225276336756</v>
      </c>
      <c r="R36" s="2">
        <v>94.057472366324419</v>
      </c>
    </row>
    <row r="37" spans="1:18" x14ac:dyDescent="0.25">
      <c r="A37" s="1">
        <v>35</v>
      </c>
      <c r="B37" s="10">
        <v>9.625</v>
      </c>
      <c r="C37" s="10">
        <v>40</v>
      </c>
      <c r="D37" s="10" t="s">
        <v>11</v>
      </c>
      <c r="E37" s="13">
        <v>0.39499999999999957</v>
      </c>
      <c r="F37" s="13">
        <v>95000</v>
      </c>
      <c r="G37" s="10" t="s">
        <v>50</v>
      </c>
      <c r="H37" s="14">
        <v>3131.24</v>
      </c>
      <c r="K37" s="15">
        <f t="shared" si="0"/>
        <v>2321.0724780085316</v>
      </c>
      <c r="L37" s="16">
        <f t="shared" si="1"/>
        <v>810.16752199146822</v>
      </c>
      <c r="M37" s="7"/>
      <c r="P37" s="2">
        <v>11</v>
      </c>
      <c r="Q37" s="2">
        <v>2229.1326458142166</v>
      </c>
      <c r="R37" s="2">
        <v>-146.42264581421659</v>
      </c>
    </row>
    <row r="38" spans="1:18" x14ac:dyDescent="0.25">
      <c r="A38" s="1">
        <v>36</v>
      </c>
      <c r="B38" s="10">
        <v>9.625</v>
      </c>
      <c r="C38" s="10">
        <v>43.5</v>
      </c>
      <c r="D38" s="10" t="s">
        <v>10</v>
      </c>
      <c r="E38" s="13">
        <v>0.43499999999999961</v>
      </c>
      <c r="F38" s="13">
        <v>80000</v>
      </c>
      <c r="G38" s="10" t="s">
        <v>51</v>
      </c>
      <c r="H38" s="14">
        <v>2879.99</v>
      </c>
      <c r="K38" s="15">
        <f t="shared" si="0"/>
        <v>2461.1956330096382</v>
      </c>
      <c r="L38" s="16">
        <f t="shared" si="1"/>
        <v>418.7943669903616</v>
      </c>
      <c r="M38" s="7"/>
      <c r="P38" s="2">
        <v>12</v>
      </c>
      <c r="Q38" s="2">
        <v>2230.2756342185144</v>
      </c>
      <c r="R38" s="2">
        <v>-110.8556342185143</v>
      </c>
    </row>
    <row r="39" spans="1:18" x14ac:dyDescent="0.25">
      <c r="A39" s="1">
        <v>37</v>
      </c>
      <c r="B39" s="10">
        <v>9.625</v>
      </c>
      <c r="C39" s="10">
        <v>43.5</v>
      </c>
      <c r="D39" s="10" t="s">
        <v>11</v>
      </c>
      <c r="E39" s="13">
        <v>0.43499999999999961</v>
      </c>
      <c r="F39" s="13">
        <v>95000</v>
      </c>
      <c r="G39" s="10" t="s">
        <v>52</v>
      </c>
      <c r="H39" s="14">
        <v>3405.16</v>
      </c>
      <c r="K39" s="15">
        <f t="shared" si="0"/>
        <v>2596.4057511901797</v>
      </c>
      <c r="L39" s="16">
        <f t="shared" si="1"/>
        <v>808.75424880982018</v>
      </c>
      <c r="M39" s="7"/>
      <c r="P39" s="2">
        <v>13</v>
      </c>
      <c r="Q39" s="2">
        <v>2275.3456736120279</v>
      </c>
      <c r="R39" s="2">
        <v>-327.59567361202789</v>
      </c>
    </row>
    <row r="40" spans="1:18" x14ac:dyDescent="0.25">
      <c r="A40" s="1">
        <v>38</v>
      </c>
      <c r="B40" s="10">
        <v>9.625</v>
      </c>
      <c r="C40" s="10">
        <v>47</v>
      </c>
      <c r="D40" s="10" t="s">
        <v>10</v>
      </c>
      <c r="E40" s="13">
        <v>0.47200000000000042</v>
      </c>
      <c r="F40" s="13">
        <v>80000</v>
      </c>
      <c r="G40" s="10" t="s">
        <v>53</v>
      </c>
      <c r="H40" s="14">
        <v>3014.47</v>
      </c>
      <c r="K40" s="15">
        <f t="shared" si="0"/>
        <v>2715.8789107026687</v>
      </c>
      <c r="L40" s="16">
        <f t="shared" si="1"/>
        <v>298.59108929733111</v>
      </c>
      <c r="M40" s="7"/>
      <c r="P40" s="2">
        <v>14</v>
      </c>
      <c r="Q40" s="2">
        <v>2410.5557917925694</v>
      </c>
      <c r="R40" s="2">
        <v>-133.18579179256949</v>
      </c>
    </row>
    <row r="41" spans="1:18" x14ac:dyDescent="0.25">
      <c r="A41" s="1">
        <v>39</v>
      </c>
      <c r="B41" s="10">
        <v>9.625</v>
      </c>
      <c r="C41" s="10">
        <v>47</v>
      </c>
      <c r="D41" s="10" t="s">
        <v>11</v>
      </c>
      <c r="E41" s="13">
        <v>0.47200000000000042</v>
      </c>
      <c r="F41" s="13">
        <v>95000</v>
      </c>
      <c r="G41" s="10" t="s">
        <v>54</v>
      </c>
      <c r="H41" s="14">
        <v>3679.12</v>
      </c>
      <c r="K41" s="15">
        <f t="shared" si="0"/>
        <v>2851.0890288832097</v>
      </c>
      <c r="L41" s="16">
        <f t="shared" si="1"/>
        <v>828.03097111679017</v>
      </c>
      <c r="M41" s="7"/>
      <c r="P41" s="2">
        <v>15</v>
      </c>
      <c r="Q41" s="2">
        <v>2545.7659099731104</v>
      </c>
      <c r="R41" s="2">
        <v>-283.14590997311052</v>
      </c>
    </row>
    <row r="42" spans="1:18" x14ac:dyDescent="0.25">
      <c r="A42" s="1">
        <v>40</v>
      </c>
      <c r="B42" s="10">
        <v>9.625</v>
      </c>
      <c r="C42" s="10">
        <v>47</v>
      </c>
      <c r="D42" s="10" t="s">
        <v>14</v>
      </c>
      <c r="E42" s="13">
        <v>0.47200000000000042</v>
      </c>
      <c r="F42" s="13">
        <v>95000</v>
      </c>
      <c r="G42" s="10" t="s">
        <v>55</v>
      </c>
      <c r="H42" s="14">
        <v>3421.44</v>
      </c>
      <c r="K42" s="15">
        <f t="shared" si="0"/>
        <v>2851.0890288832097</v>
      </c>
      <c r="L42" s="16">
        <f t="shared" si="1"/>
        <v>570.35097111679033</v>
      </c>
      <c r="M42" s="7"/>
      <c r="P42" s="2">
        <v>16</v>
      </c>
      <c r="Q42" s="2">
        <v>2906.32622512122</v>
      </c>
      <c r="R42" s="2">
        <v>-142.48622512121983</v>
      </c>
    </row>
    <row r="43" spans="1:18" x14ac:dyDescent="0.25">
      <c r="A43" s="1">
        <v>41</v>
      </c>
      <c r="B43" s="10">
        <v>9.625</v>
      </c>
      <c r="C43" s="10">
        <v>53.5</v>
      </c>
      <c r="D43" s="10" t="s">
        <v>9</v>
      </c>
      <c r="E43" s="13">
        <v>0.54499999999999993</v>
      </c>
      <c r="F43" s="13">
        <v>75000</v>
      </c>
      <c r="G43" s="10" t="s">
        <v>56</v>
      </c>
      <c r="H43" s="14">
        <v>3732.44</v>
      </c>
      <c r="K43" s="15">
        <f t="shared" si="0"/>
        <v>3173.2920948656583</v>
      </c>
      <c r="L43" s="16">
        <f t="shared" si="1"/>
        <v>559.14790513434173</v>
      </c>
      <c r="M43" s="7"/>
      <c r="P43" s="2">
        <v>17</v>
      </c>
      <c r="Q43" s="2">
        <v>2540.0255665478676</v>
      </c>
      <c r="R43" s="2">
        <v>-214.17556654786767</v>
      </c>
    </row>
    <row r="44" spans="1:18" x14ac:dyDescent="0.25">
      <c r="A44" s="1">
        <v>42</v>
      </c>
      <c r="B44" s="10">
        <v>9.625</v>
      </c>
      <c r="C44" s="10">
        <v>53.5</v>
      </c>
      <c r="D44" s="10" t="s">
        <v>10</v>
      </c>
      <c r="E44" s="13">
        <v>0.54499999999999993</v>
      </c>
      <c r="F44" s="13">
        <v>80000</v>
      </c>
      <c r="G44" s="10" t="s">
        <v>57</v>
      </c>
      <c r="H44" s="14">
        <v>3431.34</v>
      </c>
      <c r="K44" s="15">
        <f t="shared" si="0"/>
        <v>3218.3621342591723</v>
      </c>
      <c r="L44" s="16">
        <f t="shared" si="1"/>
        <v>212.97786574082784</v>
      </c>
      <c r="M44" s="7"/>
      <c r="P44" s="2">
        <v>18</v>
      </c>
      <c r="Q44" s="2">
        <v>2585.0956059413811</v>
      </c>
      <c r="R44" s="2">
        <v>-447.54560594138093</v>
      </c>
    </row>
    <row r="45" spans="1:18" x14ac:dyDescent="0.25">
      <c r="A45" s="1">
        <v>43</v>
      </c>
      <c r="B45" s="10">
        <v>9.625</v>
      </c>
      <c r="C45" s="10">
        <v>53.5</v>
      </c>
      <c r="D45" s="10" t="s">
        <v>11</v>
      </c>
      <c r="E45" s="13">
        <v>0.54499999999999993</v>
      </c>
      <c r="F45" s="13">
        <v>95000</v>
      </c>
      <c r="G45" s="10" t="s">
        <v>58</v>
      </c>
      <c r="H45" s="14">
        <v>4187.92</v>
      </c>
      <c r="K45" s="15">
        <f t="shared" si="0"/>
        <v>3353.5722524397133</v>
      </c>
      <c r="L45" s="18">
        <f t="shared" si="1"/>
        <v>834.34774756028673</v>
      </c>
      <c r="M45" s="7"/>
      <c r="P45" s="2">
        <v>19</v>
      </c>
      <c r="Q45" s="2">
        <v>2720.3057241219226</v>
      </c>
      <c r="R45" s="2">
        <v>-111.29572412192238</v>
      </c>
    </row>
    <row r="46" spans="1:18" x14ac:dyDescent="0.25">
      <c r="A46" s="1">
        <v>44</v>
      </c>
      <c r="B46" s="10">
        <v>9.625</v>
      </c>
      <c r="C46" s="10">
        <v>53.5</v>
      </c>
      <c r="D46" s="10" t="s">
        <v>12</v>
      </c>
      <c r="E46" s="13">
        <v>0.54499999999999993</v>
      </c>
      <c r="F46" s="13">
        <v>110000</v>
      </c>
      <c r="G46" s="10" t="s">
        <v>59</v>
      </c>
      <c r="H46" s="14">
        <v>3984.63</v>
      </c>
      <c r="K46" s="15">
        <f t="shared" si="0"/>
        <v>3488.7823706202544</v>
      </c>
      <c r="L46" s="16">
        <f t="shared" si="1"/>
        <v>495.84762937974574</v>
      </c>
      <c r="M46" s="7"/>
      <c r="P46" s="2">
        <v>20</v>
      </c>
      <c r="Q46" s="2">
        <v>2855.5158423024636</v>
      </c>
      <c r="R46" s="2">
        <v>-372.51584230246362</v>
      </c>
    </row>
    <row r="47" spans="1:18" x14ac:dyDescent="0.25">
      <c r="P47" s="2">
        <v>21</v>
      </c>
      <c r="Q47" s="2">
        <v>3216.0761574505732</v>
      </c>
      <c r="R47" s="2">
        <v>-183.04615745057299</v>
      </c>
    </row>
    <row r="48" spans="1:18" x14ac:dyDescent="0.25">
      <c r="P48" s="2">
        <v>22</v>
      </c>
      <c r="Q48" s="2">
        <v>2849.7754988772244</v>
      </c>
      <c r="R48" s="2">
        <v>-305.72549887722425</v>
      </c>
    </row>
    <row r="49" spans="16:18" x14ac:dyDescent="0.25">
      <c r="P49" s="2">
        <v>23</v>
      </c>
      <c r="Q49" s="2">
        <v>2894.845538270738</v>
      </c>
      <c r="R49" s="2">
        <v>-556.76553827073803</v>
      </c>
    </row>
    <row r="50" spans="16:18" x14ac:dyDescent="0.25">
      <c r="P50" s="2">
        <v>24</v>
      </c>
      <c r="Q50" s="2">
        <v>3030.0556564512794</v>
      </c>
      <c r="R50" s="2">
        <v>-176.28565645127946</v>
      </c>
    </row>
    <row r="51" spans="16:18" x14ac:dyDescent="0.25">
      <c r="P51" s="2">
        <v>25</v>
      </c>
      <c r="Q51" s="2">
        <v>3165.2657746318205</v>
      </c>
      <c r="R51" s="2">
        <v>-449.32577463182042</v>
      </c>
    </row>
    <row r="52" spans="16:18" x14ac:dyDescent="0.25">
      <c r="P52" s="2">
        <v>26</v>
      </c>
      <c r="Q52" s="2">
        <v>3525.82608977993</v>
      </c>
      <c r="R52" s="2">
        <v>-208.25608977992988</v>
      </c>
    </row>
    <row r="53" spans="16:18" x14ac:dyDescent="0.25">
      <c r="P53" s="2">
        <v>27</v>
      </c>
      <c r="Q53" s="2">
        <v>3138.8754357179532</v>
      </c>
      <c r="R53" s="2">
        <v>-376.7654357179531</v>
      </c>
    </row>
    <row r="54" spans="16:18" x14ac:dyDescent="0.25">
      <c r="P54" s="2">
        <v>28</v>
      </c>
      <c r="Q54" s="2">
        <v>3183.9454751114672</v>
      </c>
      <c r="R54" s="2">
        <v>-645.45547511146742</v>
      </c>
    </row>
    <row r="55" spans="16:18" x14ac:dyDescent="0.25">
      <c r="P55" s="2">
        <v>29</v>
      </c>
      <c r="Q55" s="2">
        <v>3138.8754357179532</v>
      </c>
      <c r="R55" s="2">
        <v>-183.41543571795319</v>
      </c>
    </row>
    <row r="56" spans="16:18" x14ac:dyDescent="0.25">
      <c r="P56" s="2">
        <v>30</v>
      </c>
      <c r="Q56" s="2">
        <v>3319.1555932920082</v>
      </c>
      <c r="R56" s="2">
        <v>-5.2155932920081796</v>
      </c>
    </row>
    <row r="57" spans="16:18" x14ac:dyDescent="0.25">
      <c r="P57" s="2">
        <v>31</v>
      </c>
      <c r="Q57" s="2">
        <v>3454.3657114725493</v>
      </c>
      <c r="R57" s="2">
        <v>-505.62571147254948</v>
      </c>
    </row>
    <row r="58" spans="16:18" x14ac:dyDescent="0.25">
      <c r="P58" s="2">
        <v>32</v>
      </c>
      <c r="Q58" s="2">
        <v>3814.9260266206588</v>
      </c>
      <c r="R58" s="2">
        <v>39.153973379341096</v>
      </c>
    </row>
    <row r="59" spans="16:18" x14ac:dyDescent="0.25">
      <c r="P59" s="2">
        <v>33</v>
      </c>
      <c r="Q59" s="2">
        <v>1664.5288941901556</v>
      </c>
      <c r="R59" s="2">
        <v>75.591105809844294</v>
      </c>
    </row>
    <row r="60" spans="16:18" x14ac:dyDescent="0.25">
      <c r="P60" s="2">
        <v>34</v>
      </c>
      <c r="Q60" s="2">
        <v>1960.5121628604218</v>
      </c>
      <c r="R60" s="2">
        <v>-54.912162860421859</v>
      </c>
    </row>
    <row r="61" spans="16:18" x14ac:dyDescent="0.25">
      <c r="P61" s="2">
        <v>35</v>
      </c>
      <c r="Q61" s="2">
        <v>2185.8623598279901</v>
      </c>
      <c r="R61" s="2">
        <v>379.69764017200987</v>
      </c>
    </row>
    <row r="62" spans="16:18" x14ac:dyDescent="0.25">
      <c r="P62" s="2">
        <v>36</v>
      </c>
      <c r="Q62" s="2">
        <v>2321.0724780085316</v>
      </c>
      <c r="R62" s="2">
        <v>810.16752199146822</v>
      </c>
    </row>
    <row r="63" spans="16:18" x14ac:dyDescent="0.25">
      <c r="P63" s="2">
        <v>37</v>
      </c>
      <c r="Q63" s="2">
        <v>2461.1956330096382</v>
      </c>
      <c r="R63" s="2">
        <v>418.7943669903616</v>
      </c>
    </row>
    <row r="64" spans="16:18" x14ac:dyDescent="0.25">
      <c r="P64" s="2">
        <v>38</v>
      </c>
      <c r="Q64" s="2">
        <v>2596.4057511901797</v>
      </c>
      <c r="R64" s="2">
        <v>808.75424880982018</v>
      </c>
    </row>
    <row r="65" spans="16:18" x14ac:dyDescent="0.25">
      <c r="P65" s="2">
        <v>39</v>
      </c>
      <c r="Q65" s="2">
        <v>2715.8789107026687</v>
      </c>
      <c r="R65" s="2">
        <v>298.59108929733111</v>
      </c>
    </row>
    <row r="66" spans="16:18" x14ac:dyDescent="0.25">
      <c r="P66" s="2">
        <v>40</v>
      </c>
      <c r="Q66" s="2">
        <v>2851.0890288832097</v>
      </c>
      <c r="R66" s="2">
        <v>828.03097111679017</v>
      </c>
    </row>
    <row r="67" spans="16:18" x14ac:dyDescent="0.25">
      <c r="P67" s="2">
        <v>41</v>
      </c>
      <c r="Q67" s="2">
        <v>2851.0890288832097</v>
      </c>
      <c r="R67" s="2">
        <v>570.35097111679033</v>
      </c>
    </row>
    <row r="68" spans="16:18" x14ac:dyDescent="0.25">
      <c r="P68" s="2">
        <v>42</v>
      </c>
      <c r="Q68" s="2">
        <v>3173.2920948656583</v>
      </c>
      <c r="R68" s="2">
        <v>559.14790513434173</v>
      </c>
    </row>
    <row r="69" spans="16:18" x14ac:dyDescent="0.25">
      <c r="P69" s="2">
        <v>43</v>
      </c>
      <c r="Q69" s="2">
        <v>3218.3621342591723</v>
      </c>
      <c r="R69" s="2">
        <v>212.97786574082784</v>
      </c>
    </row>
    <row r="70" spans="16:18" x14ac:dyDescent="0.25">
      <c r="P70" s="2">
        <v>44</v>
      </c>
      <c r="Q70" s="2">
        <v>3353.5722524397133</v>
      </c>
      <c r="R70" s="2">
        <v>834.34774756028673</v>
      </c>
    </row>
    <row r="71" spans="16:18" ht="15.75" thickBot="1" x14ac:dyDescent="0.3">
      <c r="P71" s="3">
        <v>45</v>
      </c>
      <c r="Q71" s="3">
        <v>3488.7823706202544</v>
      </c>
      <c r="R71" s="3">
        <v>495.84762937974574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9F4D6-714A-4ACF-AA4A-40F51F99401C}">
  <dimension ref="A1:AB48"/>
  <sheetViews>
    <sheetView tabSelected="1" workbookViewId="0">
      <selection activeCell="L1" sqref="L1:N1"/>
    </sheetView>
  </sheetViews>
  <sheetFormatPr defaultRowHeight="15" x14ac:dyDescent="0.25"/>
  <cols>
    <col min="1" max="1" width="3" bestFit="1" customWidth="1"/>
    <col min="2" max="2" width="6" bestFit="1" customWidth="1"/>
    <col min="3" max="3" width="7.5703125" bestFit="1" customWidth="1"/>
    <col min="4" max="4" width="6.42578125" bestFit="1" customWidth="1"/>
    <col min="5" max="5" width="6" bestFit="1" customWidth="1"/>
    <col min="6" max="6" width="7" bestFit="1" customWidth="1"/>
    <col min="7" max="7" width="10.42578125" bestFit="1" customWidth="1"/>
    <col min="8" max="8" width="10.28515625" bestFit="1" customWidth="1"/>
    <col min="12" max="12" width="15.5703125" bestFit="1" customWidth="1"/>
    <col min="13" max="13" width="12" bestFit="1" customWidth="1"/>
    <col min="14" max="14" width="15.42578125" bestFit="1" customWidth="1"/>
    <col min="20" max="20" width="24.85546875" bestFit="1" customWidth="1"/>
    <col min="21" max="21" width="12.7109375" bestFit="1" customWidth="1"/>
    <col min="22" max="22" width="12" bestFit="1" customWidth="1"/>
    <col min="23" max="23" width="12.7109375" bestFit="1" customWidth="1"/>
    <col min="24" max="24" width="12" bestFit="1" customWidth="1"/>
    <col min="25" max="25" width="16" bestFit="1" customWidth="1"/>
    <col min="26" max="26" width="14.7109375" bestFit="1" customWidth="1"/>
    <col min="27" max="27" width="13.7109375" bestFit="1" customWidth="1"/>
    <col min="28" max="28" width="14.5703125" bestFit="1" customWidth="1"/>
  </cols>
  <sheetData>
    <row r="1" spans="1:25" x14ac:dyDescent="0.25">
      <c r="A1" s="7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L1" s="19" t="s">
        <v>91</v>
      </c>
      <c r="M1" s="24" t="s">
        <v>92</v>
      </c>
      <c r="N1" s="24" t="s">
        <v>93</v>
      </c>
    </row>
    <row r="2" spans="1:25" x14ac:dyDescent="0.25">
      <c r="A2" s="1">
        <v>0</v>
      </c>
      <c r="B2" s="10">
        <v>7</v>
      </c>
      <c r="C2" s="10">
        <v>20.3</v>
      </c>
      <c r="D2" s="10" t="s">
        <v>7</v>
      </c>
      <c r="E2" s="13">
        <v>0.2719999999999998</v>
      </c>
      <c r="F2" s="13">
        <v>40000</v>
      </c>
      <c r="G2" s="10" t="s">
        <v>15</v>
      </c>
      <c r="H2" s="14">
        <v>1028.79</v>
      </c>
      <c r="L2" s="20">
        <f>$U$18+$U$19*E2+$U$20*F2</f>
        <v>922.07470330681645</v>
      </c>
      <c r="M2" s="20">
        <f>ABS(H2-L2)</f>
        <v>106.71529669318352</v>
      </c>
      <c r="N2" s="22">
        <f>MAX(M2:M33)</f>
        <v>364.04865841453829</v>
      </c>
      <c r="T2" t="s">
        <v>60</v>
      </c>
    </row>
    <row r="3" spans="1:25" ht="15.75" thickBot="1" x14ac:dyDescent="0.3">
      <c r="A3" s="1">
        <v>1</v>
      </c>
      <c r="B3" s="10">
        <v>7</v>
      </c>
      <c r="C3" s="10">
        <v>20.3</v>
      </c>
      <c r="D3" s="10" t="s">
        <v>8</v>
      </c>
      <c r="E3" s="13">
        <v>0.2719999999999998</v>
      </c>
      <c r="F3" s="13">
        <v>55000</v>
      </c>
      <c r="G3" s="10" t="s">
        <v>16</v>
      </c>
      <c r="H3" s="14">
        <v>1054.9100000000001</v>
      </c>
      <c r="L3" s="20">
        <f t="shared" ref="L3:L33" si="0">$U$18+$U$19*E3+$U$20*F3</f>
        <v>1089.2952930273409</v>
      </c>
      <c r="M3" s="20">
        <f t="shared" ref="M3:M33" si="1">ABS(H3-L3)</f>
        <v>34.385293027340822</v>
      </c>
      <c r="N3" s="20"/>
    </row>
    <row r="4" spans="1:25" x14ac:dyDescent="0.25">
      <c r="A4" s="1">
        <v>2</v>
      </c>
      <c r="B4" s="10">
        <v>7</v>
      </c>
      <c r="C4" s="10">
        <v>23</v>
      </c>
      <c r="D4" s="10" t="s">
        <v>8</v>
      </c>
      <c r="E4" s="13">
        <v>0.31700000000000023</v>
      </c>
      <c r="F4" s="13">
        <v>55000</v>
      </c>
      <c r="G4" s="10" t="s">
        <v>17</v>
      </c>
      <c r="H4" s="14">
        <v>1194.0899999999999</v>
      </c>
      <c r="L4" s="20">
        <f t="shared" si="0"/>
        <v>1326.8339177238076</v>
      </c>
      <c r="M4" s="20">
        <f t="shared" si="1"/>
        <v>132.74391772380773</v>
      </c>
      <c r="N4" s="20"/>
      <c r="T4" s="5" t="s">
        <v>61</v>
      </c>
      <c r="U4" s="5"/>
    </row>
    <row r="5" spans="1:25" x14ac:dyDescent="0.25">
      <c r="A5" s="1">
        <v>3</v>
      </c>
      <c r="B5" s="10">
        <v>7</v>
      </c>
      <c r="C5" s="10">
        <v>23</v>
      </c>
      <c r="D5" s="10" t="s">
        <v>9</v>
      </c>
      <c r="E5" s="13">
        <v>0.31700000000000023</v>
      </c>
      <c r="F5" s="13">
        <v>75000</v>
      </c>
      <c r="G5" s="10" t="s">
        <v>18</v>
      </c>
      <c r="H5" s="14">
        <v>1750.23</v>
      </c>
      <c r="L5" s="20">
        <f t="shared" si="0"/>
        <v>1549.7947040178401</v>
      </c>
      <c r="M5" s="20">
        <f t="shared" si="1"/>
        <v>200.43529598215991</v>
      </c>
      <c r="N5" s="20"/>
      <c r="T5" s="2" t="s">
        <v>62</v>
      </c>
      <c r="U5" s="2">
        <v>0.96924277401467607</v>
      </c>
    </row>
    <row r="6" spans="1:25" x14ac:dyDescent="0.25">
      <c r="A6" s="1">
        <v>4</v>
      </c>
      <c r="B6" s="10">
        <v>7</v>
      </c>
      <c r="C6" s="10">
        <v>23</v>
      </c>
      <c r="D6" s="10" t="s">
        <v>10</v>
      </c>
      <c r="E6" s="13">
        <v>0.31700000000000023</v>
      </c>
      <c r="F6" s="13">
        <v>80000</v>
      </c>
      <c r="G6" s="10" t="s">
        <v>19</v>
      </c>
      <c r="H6" s="14">
        <v>1608</v>
      </c>
      <c r="L6" s="20">
        <f t="shared" si="0"/>
        <v>1605.5349005913481</v>
      </c>
      <c r="M6" s="20">
        <f t="shared" si="1"/>
        <v>2.4650994086518949</v>
      </c>
      <c r="N6" s="20"/>
      <c r="T6" s="2" t="s">
        <v>63</v>
      </c>
      <c r="U6" s="2">
        <v>0.93943155497966446</v>
      </c>
    </row>
    <row r="7" spans="1:25" x14ac:dyDescent="0.25">
      <c r="A7" s="1">
        <v>5</v>
      </c>
      <c r="B7" s="10">
        <v>7</v>
      </c>
      <c r="C7" s="10">
        <v>23</v>
      </c>
      <c r="D7" s="10" t="s">
        <v>11</v>
      </c>
      <c r="E7" s="13">
        <v>0.31700000000000023</v>
      </c>
      <c r="F7" s="13">
        <v>95000</v>
      </c>
      <c r="G7" s="10" t="s">
        <v>20</v>
      </c>
      <c r="H7" s="14">
        <v>1962.77</v>
      </c>
      <c r="L7" s="20">
        <f t="shared" si="0"/>
        <v>1772.7554903118726</v>
      </c>
      <c r="M7" s="20">
        <f t="shared" si="1"/>
        <v>190.01450968812742</v>
      </c>
      <c r="N7" s="20"/>
      <c r="T7" s="2" t="s">
        <v>64</v>
      </c>
      <c r="U7" s="2">
        <v>0.93525442084033106</v>
      </c>
    </row>
    <row r="8" spans="1:25" x14ac:dyDescent="0.25">
      <c r="A8" s="1">
        <v>6</v>
      </c>
      <c r="B8" s="10">
        <v>7</v>
      </c>
      <c r="C8" s="10">
        <v>26</v>
      </c>
      <c r="D8" s="10" t="s">
        <v>8</v>
      </c>
      <c r="E8" s="13">
        <v>0.3620000000000001</v>
      </c>
      <c r="F8" s="13">
        <v>55000</v>
      </c>
      <c r="G8" s="10" t="s">
        <v>21</v>
      </c>
      <c r="H8" s="14">
        <v>1331.17</v>
      </c>
      <c r="L8" s="20">
        <f t="shared" si="0"/>
        <v>1564.3725424202712</v>
      </c>
      <c r="M8" s="20">
        <f t="shared" si="1"/>
        <v>233.20254242027113</v>
      </c>
      <c r="N8" s="20"/>
      <c r="T8" s="2" t="s">
        <v>65</v>
      </c>
      <c r="U8" s="2">
        <v>170.15866353876817</v>
      </c>
    </row>
    <row r="9" spans="1:25" ht="15.75" thickBot="1" x14ac:dyDescent="0.3">
      <c r="A9" s="1">
        <v>7</v>
      </c>
      <c r="B9" s="10">
        <v>7</v>
      </c>
      <c r="C9" s="10">
        <v>26</v>
      </c>
      <c r="D9" s="10" t="s">
        <v>9</v>
      </c>
      <c r="E9" s="13">
        <v>0.3620000000000001</v>
      </c>
      <c r="F9" s="13">
        <v>75000</v>
      </c>
      <c r="G9" s="10" t="s">
        <v>22</v>
      </c>
      <c r="H9" s="14">
        <v>1950.89</v>
      </c>
      <c r="L9" s="20">
        <f t="shared" si="0"/>
        <v>1787.3333287143037</v>
      </c>
      <c r="M9" s="20">
        <f t="shared" si="1"/>
        <v>163.55667128569644</v>
      </c>
      <c r="N9" s="20"/>
      <c r="T9" s="3" t="s">
        <v>66</v>
      </c>
      <c r="U9" s="3">
        <v>32</v>
      </c>
    </row>
    <row r="10" spans="1:25" x14ac:dyDescent="0.25">
      <c r="A10" s="1">
        <v>8</v>
      </c>
      <c r="B10" s="10">
        <v>7</v>
      </c>
      <c r="C10" s="10">
        <v>26</v>
      </c>
      <c r="D10" s="10" t="s">
        <v>10</v>
      </c>
      <c r="E10" s="13">
        <v>0.3620000000000001</v>
      </c>
      <c r="F10" s="13">
        <v>80000</v>
      </c>
      <c r="G10" s="10" t="s">
        <v>23</v>
      </c>
      <c r="H10" s="14">
        <v>1792.53</v>
      </c>
      <c r="L10" s="20">
        <f t="shared" si="0"/>
        <v>1843.0735252878119</v>
      </c>
      <c r="M10" s="20">
        <f t="shared" si="1"/>
        <v>50.543525287811917</v>
      </c>
      <c r="N10" s="20"/>
    </row>
    <row r="11" spans="1:25" ht="15.75" thickBot="1" x14ac:dyDescent="0.3">
      <c r="A11" s="1">
        <v>9</v>
      </c>
      <c r="B11" s="10">
        <v>7</v>
      </c>
      <c r="C11" s="10">
        <v>26</v>
      </c>
      <c r="D11" s="10" t="s">
        <v>11</v>
      </c>
      <c r="E11" s="13">
        <v>0.3620000000000001</v>
      </c>
      <c r="F11" s="13">
        <v>95000</v>
      </c>
      <c r="G11" s="10" t="s">
        <v>24</v>
      </c>
      <c r="H11" s="14">
        <v>2187.98</v>
      </c>
      <c r="L11" s="20">
        <f t="shared" si="0"/>
        <v>2010.2941150083361</v>
      </c>
      <c r="M11" s="20">
        <f t="shared" si="1"/>
        <v>177.6858849916639</v>
      </c>
      <c r="N11" s="20"/>
      <c r="T11" t="s">
        <v>67</v>
      </c>
    </row>
    <row r="12" spans="1:25" x14ac:dyDescent="0.25">
      <c r="A12" s="1">
        <v>10</v>
      </c>
      <c r="B12" s="10">
        <v>7</v>
      </c>
      <c r="C12" s="10">
        <v>26</v>
      </c>
      <c r="D12" s="10" t="s">
        <v>12</v>
      </c>
      <c r="E12" s="13">
        <v>0.3620000000000001</v>
      </c>
      <c r="F12" s="13">
        <v>110000</v>
      </c>
      <c r="G12" s="10" t="s">
        <v>25</v>
      </c>
      <c r="H12" s="14">
        <v>2082.71</v>
      </c>
      <c r="L12" s="20">
        <f t="shared" si="0"/>
        <v>2177.5147047288606</v>
      </c>
      <c r="M12" s="20">
        <f t="shared" si="1"/>
        <v>94.804704728860543</v>
      </c>
      <c r="N12" s="20"/>
      <c r="T12" s="4"/>
      <c r="U12" s="4" t="s">
        <v>72</v>
      </c>
      <c r="V12" s="4" t="s">
        <v>73</v>
      </c>
      <c r="W12" s="4" t="s">
        <v>74</v>
      </c>
      <c r="X12" s="4" t="s">
        <v>75</v>
      </c>
      <c r="Y12" s="4" t="s">
        <v>76</v>
      </c>
    </row>
    <row r="13" spans="1:25" x14ac:dyDescent="0.25">
      <c r="A13" s="1">
        <v>11</v>
      </c>
      <c r="B13" s="10">
        <v>7</v>
      </c>
      <c r="C13" s="10">
        <v>29</v>
      </c>
      <c r="D13" s="10" t="s">
        <v>9</v>
      </c>
      <c r="E13" s="13">
        <v>0.40799999999999992</v>
      </c>
      <c r="F13" s="13">
        <v>75000</v>
      </c>
      <c r="G13" s="10" t="s">
        <v>26</v>
      </c>
      <c r="H13" s="14">
        <v>2119.42</v>
      </c>
      <c r="L13" s="20">
        <f t="shared" si="0"/>
        <v>2030.1505895151331</v>
      </c>
      <c r="M13" s="20">
        <f t="shared" si="1"/>
        <v>89.269410484866967</v>
      </c>
      <c r="N13" s="20"/>
      <c r="T13" s="2" t="s">
        <v>68</v>
      </c>
      <c r="U13" s="2">
        <v>2</v>
      </c>
      <c r="V13" s="2">
        <v>13023414.083845807</v>
      </c>
      <c r="W13" s="2">
        <v>6511707.0419229036</v>
      </c>
      <c r="X13" s="2">
        <v>224.89858444659916</v>
      </c>
      <c r="Y13" s="2">
        <v>2.2007623606292003E-18</v>
      </c>
    </row>
    <row r="14" spans="1:25" x14ac:dyDescent="0.25">
      <c r="A14" s="1">
        <v>12</v>
      </c>
      <c r="B14" s="10">
        <v>7</v>
      </c>
      <c r="C14" s="10">
        <v>29</v>
      </c>
      <c r="D14" s="10" t="s">
        <v>10</v>
      </c>
      <c r="E14" s="13">
        <v>0.40799999999999992</v>
      </c>
      <c r="F14" s="13">
        <v>80000</v>
      </c>
      <c r="G14" s="10" t="s">
        <v>27</v>
      </c>
      <c r="H14" s="14">
        <v>1947.75</v>
      </c>
      <c r="L14" s="20">
        <f t="shared" si="0"/>
        <v>2085.8907860886411</v>
      </c>
      <c r="M14" s="20">
        <f t="shared" si="1"/>
        <v>138.14078608864111</v>
      </c>
      <c r="N14" s="20"/>
      <c r="T14" s="2" t="s">
        <v>69</v>
      </c>
      <c r="U14" s="2">
        <v>29</v>
      </c>
      <c r="V14" s="2">
        <v>839665.15254169167</v>
      </c>
      <c r="W14" s="2">
        <v>28953.970777299714</v>
      </c>
      <c r="X14" s="2"/>
      <c r="Y14" s="2"/>
    </row>
    <row r="15" spans="1:25" ht="15.75" thickBot="1" x14ac:dyDescent="0.3">
      <c r="A15" s="1">
        <v>13</v>
      </c>
      <c r="B15" s="10">
        <v>7</v>
      </c>
      <c r="C15" s="10">
        <v>29</v>
      </c>
      <c r="D15" s="10" t="s">
        <v>11</v>
      </c>
      <c r="E15" s="13">
        <v>0.40799999999999992</v>
      </c>
      <c r="F15" s="13">
        <v>95000</v>
      </c>
      <c r="G15" s="10" t="s">
        <v>28</v>
      </c>
      <c r="H15" s="14">
        <v>2277.37</v>
      </c>
      <c r="L15" s="20">
        <f t="shared" si="0"/>
        <v>2253.1113758091656</v>
      </c>
      <c r="M15" s="20">
        <f t="shared" si="1"/>
        <v>24.258624190834325</v>
      </c>
      <c r="N15" s="20"/>
      <c r="T15" s="3" t="s">
        <v>70</v>
      </c>
      <c r="U15" s="3">
        <v>31</v>
      </c>
      <c r="V15" s="3">
        <v>13863079.236387499</v>
      </c>
      <c r="W15" s="3"/>
      <c r="X15" s="3"/>
      <c r="Y15" s="3"/>
    </row>
    <row r="16" spans="1:25" ht="15.75" thickBot="1" x14ac:dyDescent="0.3">
      <c r="A16" s="1">
        <v>14</v>
      </c>
      <c r="B16" s="10">
        <v>7</v>
      </c>
      <c r="C16" s="10">
        <v>29</v>
      </c>
      <c r="D16" s="10" t="s">
        <v>12</v>
      </c>
      <c r="E16" s="13">
        <v>0.40799999999999992</v>
      </c>
      <c r="F16" s="13">
        <v>110000</v>
      </c>
      <c r="G16" s="10" t="s">
        <v>29</v>
      </c>
      <c r="H16" s="14">
        <v>2262.62</v>
      </c>
      <c r="L16" s="20">
        <f t="shared" si="0"/>
        <v>2420.33196552969</v>
      </c>
      <c r="M16" s="20">
        <f t="shared" si="1"/>
        <v>157.71196552969013</v>
      </c>
      <c r="N16" s="20"/>
    </row>
    <row r="17" spans="1:28" x14ac:dyDescent="0.25">
      <c r="A17" s="1">
        <v>15</v>
      </c>
      <c r="B17" s="10">
        <v>7</v>
      </c>
      <c r="C17" s="10">
        <v>29</v>
      </c>
      <c r="D17" s="10" t="s">
        <v>13</v>
      </c>
      <c r="E17" s="13">
        <v>0.40799999999999992</v>
      </c>
      <c r="F17" s="13">
        <v>150000</v>
      </c>
      <c r="G17" s="10" t="s">
        <v>30</v>
      </c>
      <c r="H17" s="14">
        <v>2763.84</v>
      </c>
      <c r="L17" s="20">
        <f t="shared" si="0"/>
        <v>2866.2535381177549</v>
      </c>
      <c r="M17" s="20">
        <f t="shared" si="1"/>
        <v>102.4135381177548</v>
      </c>
      <c r="N17" s="20"/>
      <c r="T17" s="4"/>
      <c r="U17" s="4" t="s">
        <v>77</v>
      </c>
      <c r="V17" s="4" t="s">
        <v>65</v>
      </c>
      <c r="W17" s="4" t="s">
        <v>78</v>
      </c>
      <c r="X17" s="4" t="s">
        <v>79</v>
      </c>
      <c r="Y17" s="4" t="s">
        <v>80</v>
      </c>
      <c r="Z17" s="4" t="s">
        <v>81</v>
      </c>
      <c r="AA17" s="4" t="s">
        <v>82</v>
      </c>
      <c r="AB17" s="4" t="s">
        <v>83</v>
      </c>
    </row>
    <row r="18" spans="1:28" x14ac:dyDescent="0.25">
      <c r="A18" s="1">
        <v>16</v>
      </c>
      <c r="B18" s="10">
        <v>7</v>
      </c>
      <c r="C18" s="10">
        <v>32</v>
      </c>
      <c r="D18" s="10" t="s">
        <v>9</v>
      </c>
      <c r="E18" s="13">
        <v>0.45299999999999979</v>
      </c>
      <c r="F18" s="13">
        <v>75000</v>
      </c>
      <c r="G18" s="10" t="s">
        <v>31</v>
      </c>
      <c r="H18" s="14">
        <v>2325.85</v>
      </c>
      <c r="L18" s="20">
        <f t="shared" si="0"/>
        <v>2267.6892142115971</v>
      </c>
      <c r="M18" s="20">
        <f t="shared" si="1"/>
        <v>58.160785788402791</v>
      </c>
      <c r="N18" s="20"/>
      <c r="T18" s="2" t="s">
        <v>71</v>
      </c>
      <c r="U18" s="2">
        <v>-959.6358896687658</v>
      </c>
      <c r="V18" s="2">
        <v>160.77285418207342</v>
      </c>
      <c r="W18" s="2">
        <v>-5.9688925381768065</v>
      </c>
      <c r="X18" s="2">
        <v>1.7347537056142482E-6</v>
      </c>
      <c r="Y18" s="2">
        <v>-1288.4532966922213</v>
      </c>
      <c r="Z18" s="2">
        <v>-630.81848264531027</v>
      </c>
      <c r="AA18" s="2">
        <v>-1288.4532966922213</v>
      </c>
      <c r="AB18" s="2">
        <v>-630.81848264531027</v>
      </c>
    </row>
    <row r="19" spans="1:28" x14ac:dyDescent="0.25">
      <c r="A19" s="1">
        <v>17</v>
      </c>
      <c r="B19" s="10">
        <v>7</v>
      </c>
      <c r="C19" s="10">
        <v>32</v>
      </c>
      <c r="D19" s="10" t="s">
        <v>10</v>
      </c>
      <c r="E19" s="13">
        <v>0.45299999999999979</v>
      </c>
      <c r="F19" s="13">
        <v>80000</v>
      </c>
      <c r="G19" s="10" t="s">
        <v>32</v>
      </c>
      <c r="H19" s="14">
        <v>2137.5500000000002</v>
      </c>
      <c r="L19" s="20">
        <f t="shared" si="0"/>
        <v>2323.4294107851051</v>
      </c>
      <c r="M19" s="20">
        <f t="shared" si="1"/>
        <v>185.87941078510494</v>
      </c>
      <c r="N19" s="20"/>
      <c r="T19" s="2" t="s">
        <v>3</v>
      </c>
      <c r="U19" s="2">
        <v>5278.6361043658762</v>
      </c>
      <c r="V19" s="2">
        <v>395.42994640370949</v>
      </c>
      <c r="W19" s="2">
        <v>13.349105580832049</v>
      </c>
      <c r="X19" s="2">
        <v>6.5260125821177167E-14</v>
      </c>
      <c r="Y19" s="2">
        <v>4469.8910565940632</v>
      </c>
      <c r="Z19" s="2">
        <v>6087.3811521376892</v>
      </c>
      <c r="AA19" s="2">
        <v>4469.8910565940632</v>
      </c>
      <c r="AB19" s="2">
        <v>6087.3811521376892</v>
      </c>
    </row>
    <row r="20" spans="1:28" ht="15.75" thickBot="1" x14ac:dyDescent="0.3">
      <c r="A20" s="1">
        <v>18</v>
      </c>
      <c r="B20" s="10">
        <v>7</v>
      </c>
      <c r="C20" s="10">
        <v>32</v>
      </c>
      <c r="D20" s="10" t="s">
        <v>11</v>
      </c>
      <c r="E20" s="13">
        <v>0.45299999999999979</v>
      </c>
      <c r="F20" s="13">
        <v>95000</v>
      </c>
      <c r="G20" s="10" t="s">
        <v>33</v>
      </c>
      <c r="H20" s="14">
        <v>2609.0100000000002</v>
      </c>
      <c r="L20" s="20">
        <f t="shared" si="0"/>
        <v>2490.6500005056296</v>
      </c>
      <c r="M20" s="20">
        <f t="shared" si="1"/>
        <v>118.35999949437064</v>
      </c>
      <c r="N20" s="20"/>
      <c r="T20" s="3" t="s">
        <v>4</v>
      </c>
      <c r="U20" s="3">
        <v>1.1148039314701624E-2</v>
      </c>
      <c r="V20" s="3">
        <v>1.1894203236677168E-3</v>
      </c>
      <c r="W20" s="3">
        <v>9.3726659052918659</v>
      </c>
      <c r="X20" s="3">
        <v>2.8102902143693048E-10</v>
      </c>
      <c r="Y20" s="3">
        <v>8.715401611781335E-3</v>
      </c>
      <c r="Z20" s="3">
        <v>1.3580677017621914E-2</v>
      </c>
      <c r="AA20" s="3">
        <v>8.715401611781335E-3</v>
      </c>
      <c r="AB20" s="3">
        <v>1.3580677017621914E-2</v>
      </c>
    </row>
    <row r="21" spans="1:28" x14ac:dyDescent="0.25">
      <c r="A21" s="1">
        <v>19</v>
      </c>
      <c r="B21" s="10">
        <v>7</v>
      </c>
      <c r="C21" s="10">
        <v>32</v>
      </c>
      <c r="D21" s="10" t="s">
        <v>12</v>
      </c>
      <c r="E21" s="13">
        <v>0.45299999999999979</v>
      </c>
      <c r="F21" s="13">
        <v>110000</v>
      </c>
      <c r="G21" s="10" t="s">
        <v>34</v>
      </c>
      <c r="H21" s="14">
        <v>2483</v>
      </c>
      <c r="L21" s="20">
        <f t="shared" si="0"/>
        <v>2657.870590226154</v>
      </c>
      <c r="M21" s="20">
        <f t="shared" si="1"/>
        <v>174.87059022615404</v>
      </c>
      <c r="N21" s="20"/>
    </row>
    <row r="22" spans="1:28" x14ac:dyDescent="0.25">
      <c r="A22" s="1">
        <v>20</v>
      </c>
      <c r="B22" s="10">
        <v>7</v>
      </c>
      <c r="C22" s="10">
        <v>32</v>
      </c>
      <c r="D22" s="10" t="s">
        <v>13</v>
      </c>
      <c r="E22" s="13">
        <v>0.45299999999999979</v>
      </c>
      <c r="F22" s="13">
        <v>150000</v>
      </c>
      <c r="G22" s="10" t="s">
        <v>35</v>
      </c>
      <c r="H22" s="14">
        <v>3033.03</v>
      </c>
      <c r="L22" s="20">
        <f t="shared" si="0"/>
        <v>3103.792162814219</v>
      </c>
      <c r="M22" s="20">
        <f t="shared" si="1"/>
        <v>70.762162814218755</v>
      </c>
      <c r="N22" s="20"/>
      <c r="T22" t="s">
        <v>60</v>
      </c>
    </row>
    <row r="23" spans="1:28" ht="15.75" thickBot="1" x14ac:dyDescent="0.3">
      <c r="A23" s="1">
        <v>21</v>
      </c>
      <c r="B23" s="10">
        <v>7</v>
      </c>
      <c r="C23" s="10">
        <v>35</v>
      </c>
      <c r="D23" s="10" t="s">
        <v>9</v>
      </c>
      <c r="E23" s="13">
        <v>0.49800000000000022</v>
      </c>
      <c r="F23" s="13">
        <v>75000</v>
      </c>
      <c r="G23" s="10" t="s">
        <v>36</v>
      </c>
      <c r="H23" s="14">
        <v>2544.0500000000002</v>
      </c>
      <c r="L23" s="20">
        <f t="shared" si="0"/>
        <v>2505.2278389080639</v>
      </c>
      <c r="M23" s="20">
        <f t="shared" si="1"/>
        <v>38.822161091936323</v>
      </c>
      <c r="N23" s="20"/>
    </row>
    <row r="24" spans="1:28" x14ac:dyDescent="0.25">
      <c r="A24" s="1">
        <v>22</v>
      </c>
      <c r="B24" s="10">
        <v>7</v>
      </c>
      <c r="C24" s="10">
        <v>35</v>
      </c>
      <c r="D24" s="10" t="s">
        <v>10</v>
      </c>
      <c r="E24" s="13">
        <v>0.49800000000000022</v>
      </c>
      <c r="F24" s="13">
        <v>80000</v>
      </c>
      <c r="G24" s="10" t="s">
        <v>37</v>
      </c>
      <c r="H24" s="14">
        <v>2338.08</v>
      </c>
      <c r="L24" s="20">
        <f t="shared" si="0"/>
        <v>2560.9680354815719</v>
      </c>
      <c r="M24" s="20">
        <f t="shared" si="1"/>
        <v>222.88803548157193</v>
      </c>
      <c r="N24" s="20"/>
      <c r="T24" s="5" t="s">
        <v>61</v>
      </c>
      <c r="U24" s="5"/>
    </row>
    <row r="25" spans="1:28" x14ac:dyDescent="0.25">
      <c r="A25" s="1">
        <v>23</v>
      </c>
      <c r="B25" s="10">
        <v>7</v>
      </c>
      <c r="C25" s="10">
        <v>35</v>
      </c>
      <c r="D25" s="10" t="s">
        <v>11</v>
      </c>
      <c r="E25" s="13">
        <v>0.49800000000000022</v>
      </c>
      <c r="F25" s="13">
        <v>95000</v>
      </c>
      <c r="G25" s="10" t="s">
        <v>38</v>
      </c>
      <c r="H25" s="14">
        <v>2853.77</v>
      </c>
      <c r="L25" s="20">
        <f t="shared" si="0"/>
        <v>2728.1886252020963</v>
      </c>
      <c r="M25" s="20">
        <f t="shared" si="1"/>
        <v>125.58137479790366</v>
      </c>
      <c r="N25" s="20"/>
      <c r="T25" s="2" t="s">
        <v>62</v>
      </c>
      <c r="U25" s="2">
        <v>0.97124122305977056</v>
      </c>
    </row>
    <row r="26" spans="1:28" x14ac:dyDescent="0.25">
      <c r="A26" s="1">
        <v>24</v>
      </c>
      <c r="B26" s="10">
        <v>7</v>
      </c>
      <c r="C26" s="10">
        <v>35</v>
      </c>
      <c r="D26" s="10" t="s">
        <v>12</v>
      </c>
      <c r="E26" s="13">
        <v>0.49800000000000022</v>
      </c>
      <c r="F26" s="13">
        <v>110000</v>
      </c>
      <c r="G26" s="10" t="s">
        <v>39</v>
      </c>
      <c r="H26" s="14">
        <v>2715.94</v>
      </c>
      <c r="L26" s="20">
        <f t="shared" si="0"/>
        <v>2895.4092149226208</v>
      </c>
      <c r="M26" s="20">
        <f t="shared" si="1"/>
        <v>179.46921492262072</v>
      </c>
      <c r="N26" s="20"/>
      <c r="T26" s="2" t="s">
        <v>63</v>
      </c>
      <c r="U26" s="2">
        <v>0.94330951337063906</v>
      </c>
    </row>
    <row r="27" spans="1:28" x14ac:dyDescent="0.25">
      <c r="A27" s="1">
        <v>25</v>
      </c>
      <c r="B27" s="10">
        <v>7</v>
      </c>
      <c r="C27" s="10">
        <v>35</v>
      </c>
      <c r="D27" s="10" t="s">
        <v>13</v>
      </c>
      <c r="E27" s="13">
        <v>0.49800000000000022</v>
      </c>
      <c r="F27" s="13">
        <v>150000</v>
      </c>
      <c r="G27" s="10" t="s">
        <v>40</v>
      </c>
      <c r="H27" s="14">
        <v>3317.57</v>
      </c>
      <c r="L27" s="20">
        <f>$U$18+$U$19*E27+$U$20*F27</f>
        <v>3341.3307875106857</v>
      </c>
      <c r="M27" s="20">
        <f t="shared" si="1"/>
        <v>23.760787510685532</v>
      </c>
      <c r="N27" s="20"/>
      <c r="T27" s="2" t="s">
        <v>64</v>
      </c>
      <c r="U27" s="2">
        <v>0.93197141604476685</v>
      </c>
    </row>
    <row r="28" spans="1:28" x14ac:dyDescent="0.25">
      <c r="A28" s="1">
        <v>26</v>
      </c>
      <c r="B28" s="10">
        <v>7</v>
      </c>
      <c r="C28" s="10">
        <v>36</v>
      </c>
      <c r="D28" s="10" t="s">
        <v>9</v>
      </c>
      <c r="E28" s="13">
        <v>0.54</v>
      </c>
      <c r="F28" s="13">
        <v>75000</v>
      </c>
      <c r="G28" s="10" t="s">
        <v>41</v>
      </c>
      <c r="H28" s="14">
        <v>2762.11</v>
      </c>
      <c r="L28" s="20">
        <f t="shared" si="0"/>
        <v>2726.9305552914293</v>
      </c>
      <c r="M28" s="20">
        <f t="shared" si="1"/>
        <v>35.179444708570827</v>
      </c>
      <c r="N28" s="20"/>
      <c r="T28" s="2" t="s">
        <v>65</v>
      </c>
      <c r="U28" s="2">
        <v>193.12692647856844</v>
      </c>
    </row>
    <row r="29" spans="1:28" ht="15.75" thickBot="1" x14ac:dyDescent="0.3">
      <c r="A29" s="1">
        <v>27</v>
      </c>
      <c r="B29" s="10">
        <v>7</v>
      </c>
      <c r="C29" s="10">
        <v>38</v>
      </c>
      <c r="D29" s="10" t="s">
        <v>10</v>
      </c>
      <c r="E29" s="13">
        <v>0.54</v>
      </c>
      <c r="F29" s="13">
        <v>80000</v>
      </c>
      <c r="G29" s="10" t="s">
        <v>42</v>
      </c>
      <c r="H29" s="14">
        <v>2538.4899999999998</v>
      </c>
      <c r="L29" s="20">
        <f t="shared" si="0"/>
        <v>2782.6707518649373</v>
      </c>
      <c r="M29" s="20">
        <f t="shared" si="1"/>
        <v>244.18075186493752</v>
      </c>
      <c r="N29" s="20"/>
      <c r="T29" s="3" t="s">
        <v>66</v>
      </c>
      <c r="U29" s="3">
        <v>13</v>
      </c>
    </row>
    <row r="30" spans="1:28" x14ac:dyDescent="0.25">
      <c r="A30" s="1">
        <v>28</v>
      </c>
      <c r="B30" s="10">
        <v>7</v>
      </c>
      <c r="C30" s="10">
        <v>38</v>
      </c>
      <c r="D30" s="10" t="s">
        <v>9</v>
      </c>
      <c r="E30" s="13">
        <v>0.54</v>
      </c>
      <c r="F30" s="13">
        <v>75000</v>
      </c>
      <c r="G30" s="10" t="s">
        <v>43</v>
      </c>
      <c r="H30" s="14">
        <v>2955.46</v>
      </c>
      <c r="L30" s="20">
        <f t="shared" si="0"/>
        <v>2726.9305552914293</v>
      </c>
      <c r="M30" s="20">
        <f t="shared" si="1"/>
        <v>228.52944470857074</v>
      </c>
      <c r="N30" s="20"/>
    </row>
    <row r="31" spans="1:28" ht="15.75" thickBot="1" x14ac:dyDescent="0.3">
      <c r="A31" s="1">
        <v>29</v>
      </c>
      <c r="B31" s="10">
        <v>7</v>
      </c>
      <c r="C31" s="10">
        <v>38</v>
      </c>
      <c r="D31" s="10" t="s">
        <v>11</v>
      </c>
      <c r="E31" s="13">
        <v>0.54</v>
      </c>
      <c r="F31" s="13">
        <v>95000</v>
      </c>
      <c r="G31" s="10" t="s">
        <v>44</v>
      </c>
      <c r="H31" s="14">
        <v>3313.94</v>
      </c>
      <c r="L31" s="20">
        <f t="shared" si="0"/>
        <v>2949.8913415854618</v>
      </c>
      <c r="M31" s="22">
        <f t="shared" si="1"/>
        <v>364.04865841453829</v>
      </c>
      <c r="N31" s="20"/>
      <c r="T31" t="s">
        <v>67</v>
      </c>
    </row>
    <row r="32" spans="1:28" x14ac:dyDescent="0.25">
      <c r="A32" s="1">
        <v>30</v>
      </c>
      <c r="B32" s="10">
        <v>7</v>
      </c>
      <c r="C32" s="10">
        <v>38</v>
      </c>
      <c r="D32" s="10" t="s">
        <v>12</v>
      </c>
      <c r="E32" s="13">
        <v>0.54</v>
      </c>
      <c r="F32" s="13">
        <v>110000</v>
      </c>
      <c r="G32" s="10" t="s">
        <v>45</v>
      </c>
      <c r="H32" s="14">
        <v>2948.74</v>
      </c>
      <c r="L32" s="20">
        <f t="shared" si="0"/>
        <v>3117.1119313059862</v>
      </c>
      <c r="M32" s="20">
        <f t="shared" si="1"/>
        <v>168.37193130598644</v>
      </c>
      <c r="N32" s="20"/>
      <c r="T32" s="4"/>
      <c r="U32" s="4" t="s">
        <v>72</v>
      </c>
      <c r="V32" s="4" t="s">
        <v>73</v>
      </c>
      <c r="W32" s="4" t="s">
        <v>74</v>
      </c>
      <c r="X32" s="4" t="s">
        <v>75</v>
      </c>
      <c r="Y32" s="4" t="s">
        <v>76</v>
      </c>
    </row>
    <row r="33" spans="1:28" x14ac:dyDescent="0.25">
      <c r="A33" s="1">
        <v>31</v>
      </c>
      <c r="B33" s="10">
        <v>7</v>
      </c>
      <c r="C33" s="10">
        <v>38</v>
      </c>
      <c r="D33" s="10" t="s">
        <v>13</v>
      </c>
      <c r="E33" s="13">
        <v>0.54</v>
      </c>
      <c r="F33" s="13">
        <v>150000</v>
      </c>
      <c r="G33" s="10" t="s">
        <v>46</v>
      </c>
      <c r="H33" s="14">
        <v>3854.08</v>
      </c>
      <c r="L33" s="20">
        <f t="shared" si="0"/>
        <v>3563.0335038940511</v>
      </c>
      <c r="M33" s="20">
        <f t="shared" si="1"/>
        <v>291.04649610594879</v>
      </c>
      <c r="N33" s="20"/>
      <c r="T33" s="2" t="s">
        <v>68</v>
      </c>
      <c r="U33" s="2">
        <v>2</v>
      </c>
      <c r="V33" s="2">
        <v>6206256.0230124937</v>
      </c>
      <c r="W33" s="2">
        <v>3103128.0115062469</v>
      </c>
      <c r="X33" s="2">
        <v>83.198219794614019</v>
      </c>
      <c r="Y33" s="2">
        <v>5.855323911696334E-7</v>
      </c>
    </row>
    <row r="34" spans="1:28" x14ac:dyDescent="0.25">
      <c r="T34" s="2" t="s">
        <v>69</v>
      </c>
      <c r="U34" s="2">
        <v>10</v>
      </c>
      <c r="V34" s="2">
        <v>372980.09731058375</v>
      </c>
      <c r="W34" s="2">
        <v>37298.009731058373</v>
      </c>
      <c r="X34" s="2"/>
      <c r="Y34" s="2"/>
    </row>
    <row r="35" spans="1:28" ht="15.75" thickBot="1" x14ac:dyDescent="0.3">
      <c r="A35" s="7"/>
      <c r="B35" s="6" t="s">
        <v>0</v>
      </c>
      <c r="C35" s="6" t="s">
        <v>1</v>
      </c>
      <c r="D35" s="6" t="s">
        <v>2</v>
      </c>
      <c r="E35" s="6" t="s">
        <v>3</v>
      </c>
      <c r="F35" s="6" t="s">
        <v>4</v>
      </c>
      <c r="G35" s="6" t="s">
        <v>5</v>
      </c>
      <c r="H35" s="6" t="s">
        <v>6</v>
      </c>
      <c r="T35" s="3" t="s">
        <v>70</v>
      </c>
      <c r="U35" s="3">
        <v>12</v>
      </c>
      <c r="V35" s="3">
        <v>6579236.1203230778</v>
      </c>
      <c r="W35" s="3"/>
      <c r="X35" s="3"/>
      <c r="Y35" s="3"/>
    </row>
    <row r="36" spans="1:28" ht="15.75" thickBot="1" x14ac:dyDescent="0.3">
      <c r="A36" s="1">
        <v>32</v>
      </c>
      <c r="B36" s="10">
        <v>9.625</v>
      </c>
      <c r="C36" s="10">
        <v>36</v>
      </c>
      <c r="D36" s="10" t="s">
        <v>8</v>
      </c>
      <c r="E36" s="13">
        <v>0.35200000000000031</v>
      </c>
      <c r="F36" s="13">
        <v>55000</v>
      </c>
      <c r="G36" s="10" t="s">
        <v>47</v>
      </c>
      <c r="H36" s="14">
        <v>1740.12</v>
      </c>
      <c r="L36" s="20">
        <f>$U$38+$U$39*E36+$U$40*F36</f>
        <v>1748.922514825465</v>
      </c>
      <c r="M36" s="21">
        <f>ABS(L36-H36)</f>
        <v>8.8025148254650958</v>
      </c>
      <c r="N36" s="23">
        <f>MAX(M36:M48)</f>
        <v>351.10087497687437</v>
      </c>
    </row>
    <row r="37" spans="1:28" x14ac:dyDescent="0.25">
      <c r="A37" s="1">
        <v>33</v>
      </c>
      <c r="B37" s="10">
        <v>9.625</v>
      </c>
      <c r="C37" s="10">
        <v>40</v>
      </c>
      <c r="D37" s="10" t="s">
        <v>8</v>
      </c>
      <c r="E37" s="13">
        <v>0.39499999999999957</v>
      </c>
      <c r="F37" s="13">
        <v>55000</v>
      </c>
      <c r="G37" s="10" t="s">
        <v>48</v>
      </c>
      <c r="H37" s="14">
        <v>1905.6</v>
      </c>
      <c r="L37" s="20">
        <f t="shared" ref="L37:L48" si="2">$U$38+$U$39*E37+$U$40*F37</f>
        <v>2022.0810130659861</v>
      </c>
      <c r="M37" s="21">
        <f t="shared" ref="M37:M48" si="3">ABS(L37-H37)</f>
        <v>116.48101306598619</v>
      </c>
      <c r="T37" s="4"/>
      <c r="U37" s="4" t="s">
        <v>77</v>
      </c>
      <c r="V37" s="4" t="s">
        <v>65</v>
      </c>
      <c r="W37" s="4" t="s">
        <v>78</v>
      </c>
      <c r="X37" s="4" t="s">
        <v>79</v>
      </c>
      <c r="Y37" s="4" t="s">
        <v>80</v>
      </c>
      <c r="Z37" s="4" t="s">
        <v>81</v>
      </c>
      <c r="AA37" s="4" t="s">
        <v>82</v>
      </c>
      <c r="AB37" s="4" t="s">
        <v>83</v>
      </c>
    </row>
    <row r="38" spans="1:28" x14ac:dyDescent="0.25">
      <c r="A38" s="1">
        <v>34</v>
      </c>
      <c r="B38" s="10">
        <v>9.625</v>
      </c>
      <c r="C38" s="10">
        <v>40</v>
      </c>
      <c r="D38" s="10" t="s">
        <v>10</v>
      </c>
      <c r="E38" s="13">
        <v>0.39499999999999957</v>
      </c>
      <c r="F38" s="13">
        <v>80000</v>
      </c>
      <c r="G38" s="10" t="s">
        <v>49</v>
      </c>
      <c r="H38" s="14">
        <v>2565.56</v>
      </c>
      <c r="L38" s="20">
        <f t="shared" si="2"/>
        <v>2640.6134583734829</v>
      </c>
      <c r="M38" s="21">
        <f t="shared" si="3"/>
        <v>75.053458373482954</v>
      </c>
      <c r="T38" s="2" t="s">
        <v>71</v>
      </c>
      <c r="U38" s="2">
        <v>-1847.9370364944039</v>
      </c>
      <c r="V38" s="2">
        <v>400.51653078828872</v>
      </c>
      <c r="W38" s="2">
        <v>-4.6138845576668972</v>
      </c>
      <c r="X38" s="2">
        <v>9.5951532182851781E-4</v>
      </c>
      <c r="Y38" s="2">
        <v>-2740.3434796065467</v>
      </c>
      <c r="Z38" s="2">
        <v>-955.53059338226092</v>
      </c>
      <c r="AA38" s="2">
        <v>-2740.3434796065467</v>
      </c>
      <c r="AB38" s="2">
        <v>-955.53059338226092</v>
      </c>
    </row>
    <row r="39" spans="1:28" x14ac:dyDescent="0.25">
      <c r="A39" s="1">
        <v>35</v>
      </c>
      <c r="B39" s="10">
        <v>9.625</v>
      </c>
      <c r="C39" s="10">
        <v>40</v>
      </c>
      <c r="D39" s="10" t="s">
        <v>11</v>
      </c>
      <c r="E39" s="13">
        <v>0.39499999999999957</v>
      </c>
      <c r="F39" s="13">
        <v>95000</v>
      </c>
      <c r="G39" s="10" t="s">
        <v>50</v>
      </c>
      <c r="H39" s="14">
        <v>3131.24</v>
      </c>
      <c r="L39" s="20">
        <f t="shared" si="2"/>
        <v>3011.7329255579816</v>
      </c>
      <c r="M39" s="21">
        <f t="shared" si="3"/>
        <v>119.50707444201817</v>
      </c>
      <c r="T39" s="2" t="s">
        <v>3</v>
      </c>
      <c r="U39" s="2">
        <v>6352.5232148959467</v>
      </c>
      <c r="V39" s="2">
        <v>957.70526637966771</v>
      </c>
      <c r="W39" s="2">
        <v>6.6330670174863435</v>
      </c>
      <c r="X39" s="2">
        <v>5.8314804829422479E-5</v>
      </c>
      <c r="Y39" s="2">
        <v>4218.6229021235449</v>
      </c>
      <c r="Z39" s="2">
        <v>8486.4235276683485</v>
      </c>
      <c r="AA39" s="2">
        <v>4218.6229021235449</v>
      </c>
      <c r="AB39" s="2">
        <v>8486.4235276683485</v>
      </c>
    </row>
    <row r="40" spans="1:28" ht="15.75" thickBot="1" x14ac:dyDescent="0.3">
      <c r="A40" s="1">
        <v>36</v>
      </c>
      <c r="B40" s="10">
        <v>9.625</v>
      </c>
      <c r="C40" s="10">
        <v>43.5</v>
      </c>
      <c r="D40" s="10" t="s">
        <v>10</v>
      </c>
      <c r="E40" s="13">
        <v>0.43499999999999961</v>
      </c>
      <c r="F40" s="13">
        <v>80000</v>
      </c>
      <c r="G40" s="10" t="s">
        <v>51</v>
      </c>
      <c r="H40" s="14">
        <v>2879.99</v>
      </c>
      <c r="L40" s="20">
        <f t="shared" si="2"/>
        <v>2894.7143869693209</v>
      </c>
      <c r="M40" s="21">
        <f t="shared" si="3"/>
        <v>14.724386969321131</v>
      </c>
      <c r="T40" s="3" t="s">
        <v>4</v>
      </c>
      <c r="U40" s="3">
        <v>2.4741297812299886E-2</v>
      </c>
      <c r="V40" s="3">
        <v>4.0245853131920598E-3</v>
      </c>
      <c r="W40" s="3">
        <v>6.1475396561233717</v>
      </c>
      <c r="X40" s="3">
        <v>1.0867273003816773E-4</v>
      </c>
      <c r="Y40" s="3">
        <v>1.577396291284331E-2</v>
      </c>
      <c r="Z40" s="3">
        <v>3.3708632711756462E-2</v>
      </c>
      <c r="AA40" s="3">
        <v>1.577396291284331E-2</v>
      </c>
      <c r="AB40" s="3">
        <v>3.3708632711756462E-2</v>
      </c>
    </row>
    <row r="41" spans="1:28" x14ac:dyDescent="0.25">
      <c r="A41" s="1">
        <v>37</v>
      </c>
      <c r="B41" s="10">
        <v>9.625</v>
      </c>
      <c r="C41" s="10">
        <v>43.5</v>
      </c>
      <c r="D41" s="10" t="s">
        <v>11</v>
      </c>
      <c r="E41" s="13">
        <v>0.43499999999999961</v>
      </c>
      <c r="F41" s="13">
        <v>95000</v>
      </c>
      <c r="G41" s="10" t="s">
        <v>52</v>
      </c>
      <c r="H41" s="14">
        <v>3405.16</v>
      </c>
      <c r="L41" s="20">
        <f t="shared" si="2"/>
        <v>3265.8338541538196</v>
      </c>
      <c r="M41" s="21">
        <f t="shared" si="3"/>
        <v>139.32614584618022</v>
      </c>
    </row>
    <row r="42" spans="1:28" x14ac:dyDescent="0.25">
      <c r="A42" s="1">
        <v>38</v>
      </c>
      <c r="B42" s="10">
        <v>9.625</v>
      </c>
      <c r="C42" s="10">
        <v>47</v>
      </c>
      <c r="D42" s="10" t="s">
        <v>10</v>
      </c>
      <c r="E42" s="13">
        <v>0.47200000000000042</v>
      </c>
      <c r="F42" s="13">
        <v>80000</v>
      </c>
      <c r="G42" s="10" t="s">
        <v>53</v>
      </c>
      <c r="H42" s="14">
        <v>3014.47</v>
      </c>
      <c r="L42" s="20">
        <f t="shared" si="2"/>
        <v>3129.7577459204767</v>
      </c>
      <c r="M42" s="21">
        <f t="shared" si="3"/>
        <v>115.28774592047694</v>
      </c>
    </row>
    <row r="43" spans="1:28" x14ac:dyDescent="0.25">
      <c r="A43" s="1">
        <v>39</v>
      </c>
      <c r="B43" s="10">
        <v>9.625</v>
      </c>
      <c r="C43" s="10">
        <v>47</v>
      </c>
      <c r="D43" s="10" t="s">
        <v>11</v>
      </c>
      <c r="E43" s="13">
        <v>0.47200000000000042</v>
      </c>
      <c r="F43" s="13">
        <v>95000</v>
      </c>
      <c r="G43" s="10" t="s">
        <v>54</v>
      </c>
      <c r="H43" s="14">
        <v>3679.12</v>
      </c>
      <c r="L43" s="20">
        <f t="shared" si="2"/>
        <v>3500.877213104975</v>
      </c>
      <c r="M43" s="21">
        <f t="shared" si="3"/>
        <v>178.24278689502489</v>
      </c>
    </row>
    <row r="44" spans="1:28" x14ac:dyDescent="0.25">
      <c r="A44" s="1">
        <v>40</v>
      </c>
      <c r="B44" s="10">
        <v>9.625</v>
      </c>
      <c r="C44" s="10">
        <v>47</v>
      </c>
      <c r="D44" s="10" t="s">
        <v>14</v>
      </c>
      <c r="E44" s="13">
        <v>0.47200000000000042</v>
      </c>
      <c r="F44" s="13">
        <v>95000</v>
      </c>
      <c r="G44" s="10" t="s">
        <v>55</v>
      </c>
      <c r="H44" s="14">
        <v>3421.44</v>
      </c>
      <c r="L44" s="20">
        <f t="shared" si="2"/>
        <v>3500.877213104975</v>
      </c>
      <c r="M44" s="21">
        <f t="shared" si="3"/>
        <v>79.437213104974944</v>
      </c>
    </row>
    <row r="45" spans="1:28" x14ac:dyDescent="0.25">
      <c r="A45" s="1">
        <v>41</v>
      </c>
      <c r="B45" s="10">
        <v>9.625</v>
      </c>
      <c r="C45" s="10">
        <v>53.5</v>
      </c>
      <c r="D45" s="10" t="s">
        <v>9</v>
      </c>
      <c r="E45" s="13">
        <v>0.54499999999999993</v>
      </c>
      <c r="F45" s="13">
        <v>75000</v>
      </c>
      <c r="G45" s="10" t="s">
        <v>56</v>
      </c>
      <c r="H45" s="14">
        <v>3732.44</v>
      </c>
      <c r="L45" s="20">
        <f t="shared" si="2"/>
        <v>3469.7854515463778</v>
      </c>
      <c r="M45" s="21">
        <f t="shared" si="3"/>
        <v>262.65454845362228</v>
      </c>
    </row>
    <row r="46" spans="1:28" x14ac:dyDescent="0.25">
      <c r="A46" s="1">
        <v>42</v>
      </c>
      <c r="B46" s="10">
        <v>9.625</v>
      </c>
      <c r="C46" s="10">
        <v>53.5</v>
      </c>
      <c r="D46" s="10" t="s">
        <v>10</v>
      </c>
      <c r="E46" s="13">
        <v>0.54499999999999993</v>
      </c>
      <c r="F46" s="13">
        <v>80000</v>
      </c>
      <c r="G46" s="10" t="s">
        <v>57</v>
      </c>
      <c r="H46" s="14">
        <v>3431.34</v>
      </c>
      <c r="L46" s="20">
        <f t="shared" si="2"/>
        <v>3593.491940607877</v>
      </c>
      <c r="M46" s="21">
        <f t="shared" si="3"/>
        <v>162.1519406078769</v>
      </c>
    </row>
    <row r="47" spans="1:28" x14ac:dyDescent="0.25">
      <c r="A47" s="1">
        <v>43</v>
      </c>
      <c r="B47" s="10">
        <v>9.625</v>
      </c>
      <c r="C47" s="10">
        <v>53.5</v>
      </c>
      <c r="D47" s="10" t="s">
        <v>11</v>
      </c>
      <c r="E47" s="13">
        <v>0.54499999999999993</v>
      </c>
      <c r="F47" s="13">
        <v>95000</v>
      </c>
      <c r="G47" s="10" t="s">
        <v>58</v>
      </c>
      <c r="H47" s="14">
        <v>4187.92</v>
      </c>
      <c r="L47" s="20">
        <f t="shared" si="2"/>
        <v>3964.6114077923758</v>
      </c>
      <c r="M47" s="21">
        <f t="shared" si="3"/>
        <v>223.30859220762432</v>
      </c>
    </row>
    <row r="48" spans="1:28" x14ac:dyDescent="0.25">
      <c r="A48" s="1">
        <v>44</v>
      </c>
      <c r="B48" s="10">
        <v>9.625</v>
      </c>
      <c r="C48" s="10">
        <v>53.5</v>
      </c>
      <c r="D48" s="10" t="s">
        <v>12</v>
      </c>
      <c r="E48" s="13">
        <v>0.54499999999999993</v>
      </c>
      <c r="F48" s="13">
        <v>110000</v>
      </c>
      <c r="G48" s="10" t="s">
        <v>59</v>
      </c>
      <c r="H48" s="14">
        <v>3984.63</v>
      </c>
      <c r="L48" s="20">
        <f t="shared" si="2"/>
        <v>4335.7308749768745</v>
      </c>
      <c r="M48" s="23">
        <f t="shared" si="3"/>
        <v>351.10087497687437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CASING_CATALOG</vt:lpstr>
      <vt:lpstr>NOVO AJUSTE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Douglas Albuquerque</cp:lastModifiedBy>
  <dcterms:created xsi:type="dcterms:W3CDTF">2020-05-25T02:22:13Z</dcterms:created>
  <dcterms:modified xsi:type="dcterms:W3CDTF">2020-05-26T01:32:52Z</dcterms:modified>
</cp:coreProperties>
</file>