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rol.io\10. Open Source\SARA-Rx-application-board\"/>
    </mc:Choice>
  </mc:AlternateContent>
  <xr:revisionPtr revIDLastSave="0" documentId="13_ncr:1_{3DEC9840-20E7-4904-AEC4-9C8C661DABD1}" xr6:coauthVersionLast="45" xr6:coauthVersionMax="45" xr10:uidLastSave="{00000000-0000-0000-0000-000000000000}"/>
  <bookViews>
    <workbookView xWindow="-120" yWindow="-120" windowWidth="29040" windowHeight="15990" xr2:uid="{B8E27D7C-3530-4B22-B4BE-2AB8B3E38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G8" i="1" l="1"/>
  <c r="J6" i="1" l="1"/>
  <c r="K6" i="1" l="1"/>
  <c r="K2" i="1" l="1"/>
  <c r="F4" i="1" s="1"/>
  <c r="B2" i="1" l="1"/>
  <c r="B4" i="1" s="1"/>
  <c r="B6" i="1" s="1"/>
  <c r="B8" i="1" l="1"/>
  <c r="B14" i="1" s="1"/>
  <c r="B10" i="1" l="1"/>
  <c r="B12" i="1" s="1"/>
</calcChain>
</file>

<file path=xl/sharedStrings.xml><?xml version="1.0" encoding="utf-8"?>
<sst xmlns="http://schemas.openxmlformats.org/spreadsheetml/2006/main" count="33" uniqueCount="29">
  <si>
    <t>Ec=</t>
  </si>
  <si>
    <t>Eboost=</t>
  </si>
  <si>
    <t>P SRC=</t>
  </si>
  <si>
    <t>E STORE=</t>
  </si>
  <si>
    <t>dT=</t>
  </si>
  <si>
    <t>Min Ca=</t>
  </si>
  <si>
    <t>F</t>
  </si>
  <si>
    <t>s</t>
  </si>
  <si>
    <t>mAh</t>
  </si>
  <si>
    <t>Active Current</t>
  </si>
  <si>
    <t>Sleep Current</t>
  </si>
  <si>
    <t>Vovch</t>
  </si>
  <si>
    <t>Vovdis</t>
  </si>
  <si>
    <t>Vbatt</t>
  </si>
  <si>
    <t>Vchrdy</t>
  </si>
  <si>
    <t>TS</t>
  </si>
  <si>
    <t>TNS</t>
  </si>
  <si>
    <t>time Active</t>
  </si>
  <si>
    <t>Time Passive</t>
  </si>
  <si>
    <t>Avg Current</t>
  </si>
  <si>
    <t>A</t>
  </si>
  <si>
    <t>Light Time</t>
  </si>
  <si>
    <t>No light</t>
  </si>
  <si>
    <t>Min Batt=</t>
  </si>
  <si>
    <t>sec per day</t>
  </si>
  <si>
    <t>J</t>
  </si>
  <si>
    <t>W</t>
  </si>
  <si>
    <t>V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</si>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</sst>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\ _k_r_._-;\-* #,##0.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1" fontId="0" fillId="0" borderId="0" xfId="0" applyNumberFormat="1"/>
    <xf numFmtId="48" fontId="0" fillId="0" borderId="0" xfId="0" applyNumberForma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52612</xdr:colOff>
      <xdr:row>8</xdr:row>
      <xdr:rowOff>26378</xdr:rowOff>
    </xdr:from>
    <xdr:to>
      <xdr:col>12</xdr:col>
      <xdr:colOff>434553</xdr:colOff>
      <xdr:row>18</xdr:row>
      <xdr:rowOff>83496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5E5F4-4F7C-4DB0-B96C-74C3EE965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1285" y="1550378"/>
          <a:ext cx="5877133" cy="1962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F083-725F-4E11-B77F-35B479078869}">
  <dimension ref="A1:L24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9.5703125" bestFit="1" customWidth="1"/>
    <col min="2" max="2" width="13.28515625" bestFit="1" customWidth="1"/>
    <col min="3" max="3" width="5.140625" bestFit="1" customWidth="1"/>
    <col min="4" max="4" width="6.140625" customWidth="1"/>
    <col min="5" max="5" width="11.42578125" bestFit="1" customWidth="1"/>
    <col min="6" max="6" width="13.85546875" bestFit="1" customWidth="1"/>
    <col min="7" max="7" width="13.28515625" bestFit="1" customWidth="1"/>
    <col min="8" max="8" width="7.140625" bestFit="1" customWidth="1"/>
    <col min="9" max="9" width="2.28515625" bestFit="1" customWidth="1"/>
    <col min="10" max="10" width="11.140625" bestFit="1" customWidth="1"/>
    <col min="11" max="11" width="12.42578125" bestFit="1" customWidth="1"/>
    <col min="12" max="12" width="10.85546875" bestFit="1" customWidth="1"/>
  </cols>
  <sheetData>
    <row r="1" spans="1:12" x14ac:dyDescent="0.25">
      <c r="F1" t="s">
        <v>9</v>
      </c>
      <c r="G1" t="s">
        <v>10</v>
      </c>
      <c r="J1" t="s">
        <v>17</v>
      </c>
      <c r="K1" t="s">
        <v>18</v>
      </c>
    </row>
    <row r="2" spans="1:12" x14ac:dyDescent="0.25">
      <c r="A2" t="s">
        <v>0</v>
      </c>
      <c r="B2" s="1">
        <f>F4*3.3*24*60*60</f>
        <v>710.42400000000009</v>
      </c>
      <c r="C2" t="s">
        <v>25</v>
      </c>
      <c r="D2" s="3"/>
      <c r="F2" s="4">
        <v>0.12</v>
      </c>
      <c r="G2" s="4">
        <v>2E-3</v>
      </c>
      <c r="H2" t="s">
        <v>20</v>
      </c>
      <c r="J2">
        <f>15*24</f>
        <v>360</v>
      </c>
      <c r="K2">
        <f>24*60*60-J2</f>
        <v>86040</v>
      </c>
      <c r="L2" t="s">
        <v>24</v>
      </c>
    </row>
    <row r="3" spans="1:12" x14ac:dyDescent="0.25">
      <c r="B3" s="1"/>
    </row>
    <row r="4" spans="1:12" x14ac:dyDescent="0.25">
      <c r="A4" t="s">
        <v>1</v>
      </c>
      <c r="B4" s="1">
        <f>B2/0.825</f>
        <v>861.12000000000012</v>
      </c>
      <c r="C4" t="s">
        <v>25</v>
      </c>
      <c r="E4" t="s">
        <v>19</v>
      </c>
      <c r="F4" s="4">
        <f>(F2*J2+G2*K2)/(J2+K2)</f>
        <v>2.4916666666666668E-3</v>
      </c>
      <c r="G4" t="s">
        <v>20</v>
      </c>
      <c r="J4" t="s">
        <v>15</v>
      </c>
      <c r="K4" t="s">
        <v>16</v>
      </c>
    </row>
    <row r="5" spans="1:12" x14ac:dyDescent="0.25">
      <c r="B5" s="1"/>
      <c r="J5" t="s">
        <v>21</v>
      </c>
      <c r="K5" t="s">
        <v>22</v>
      </c>
    </row>
    <row r="6" spans="1:12" x14ac:dyDescent="0.25">
      <c r="A6" t="s">
        <v>2</v>
      </c>
      <c r="B6" s="4">
        <f>B4/(J6*0.7)</f>
        <v>3.4171428571428575E-2</v>
      </c>
      <c r="C6" t="s">
        <v>26</v>
      </c>
      <c r="D6" s="3"/>
      <c r="E6" t="s">
        <v>11</v>
      </c>
      <c r="F6" t="s">
        <v>12</v>
      </c>
      <c r="G6" t="s">
        <v>13</v>
      </c>
      <c r="H6" t="s">
        <v>14</v>
      </c>
      <c r="J6">
        <f>10*60*60</f>
        <v>36000</v>
      </c>
      <c r="K6">
        <f>24*60*60-J6</f>
        <v>50400</v>
      </c>
      <c r="L6" t="s">
        <v>24</v>
      </c>
    </row>
    <row r="7" spans="1:12" x14ac:dyDescent="0.25">
      <c r="B7" s="1"/>
      <c r="E7">
        <v>4.12</v>
      </c>
      <c r="F7">
        <v>3.6</v>
      </c>
      <c r="G7">
        <v>3.3</v>
      </c>
      <c r="H7">
        <v>3.67</v>
      </c>
      <c r="I7" t="s">
        <v>27</v>
      </c>
    </row>
    <row r="8" spans="1:12" x14ac:dyDescent="0.25">
      <c r="A8" t="s">
        <v>3</v>
      </c>
      <c r="B8" s="1">
        <f>K6/(J6+K6)*B4</f>
        <v>502.32000000000011</v>
      </c>
      <c r="C8" t="s">
        <v>25</v>
      </c>
      <c r="F8" s="5" t="s">
        <v>28</v>
      </c>
      <c r="G8">
        <f>H7-G7</f>
        <v>0.37000000000000011</v>
      </c>
    </row>
    <row r="9" spans="1:12" x14ac:dyDescent="0.25">
      <c r="B9" s="1"/>
    </row>
    <row r="10" spans="1:12" x14ac:dyDescent="0.25">
      <c r="A10" t="s">
        <v>5</v>
      </c>
      <c r="B10" s="1">
        <f>2*B8/(E7^2-(F7^2))</f>
        <v>250.25906735751312</v>
      </c>
      <c r="C10" t="s">
        <v>6</v>
      </c>
    </row>
    <row r="11" spans="1:12" x14ac:dyDescent="0.25">
      <c r="B11" s="1"/>
    </row>
    <row r="12" spans="1:12" x14ac:dyDescent="0.25">
      <c r="A12" t="s">
        <v>4</v>
      </c>
      <c r="B12" s="1">
        <f>(B10*G8*G7)/(B6*0.4)</f>
        <v>22355.395575926679</v>
      </c>
      <c r="C12" t="s">
        <v>7</v>
      </c>
    </row>
    <row r="14" spans="1:12" x14ac:dyDescent="0.25">
      <c r="A14" t="s">
        <v>23</v>
      </c>
      <c r="B14" s="2">
        <f>B8/(3.3*3600)*1000</f>
        <v>42.282828282828291</v>
      </c>
      <c r="C14" t="s">
        <v>8</v>
      </c>
    </row>
    <row r="15" spans="1:12" x14ac:dyDescent="0.25">
      <c r="F15" s="3"/>
    </row>
    <row r="24" spans="6:6" x14ac:dyDescent="0.25">
      <c r="F2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Bispo</dc:creator>
  <cp:lastModifiedBy>Leonardo Bispo</cp:lastModifiedBy>
  <dcterms:created xsi:type="dcterms:W3CDTF">2019-06-07T15:39:21Z</dcterms:created>
  <dcterms:modified xsi:type="dcterms:W3CDTF">2019-12-18T15:14:29Z</dcterms:modified>
</cp:coreProperties>
</file>