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kiln\"/>
    </mc:Choice>
  </mc:AlternateContent>
  <xr:revisionPtr revIDLastSave="0" documentId="13_ncr:1_{6C101AAB-A9EA-4795-891F-88DCD3BBA7F7}" xr6:coauthVersionLast="47" xr6:coauthVersionMax="47" xr10:uidLastSave="{00000000-0000-0000-0000-000000000000}"/>
  <bookViews>
    <workbookView xWindow="-120" yWindow="-120" windowWidth="29040" windowHeight="15990" xr2:uid="{57B4FE52-0AB1-46A3-8CCE-FD1E2EED1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E37" i="1" s="1"/>
  <c r="F37" i="1" s="1"/>
  <c r="C37" i="1"/>
  <c r="D37" i="1"/>
  <c r="C36" i="1"/>
  <c r="C35" i="1"/>
  <c r="C33" i="1"/>
  <c r="C34" i="1"/>
  <c r="D5" i="1"/>
  <c r="D6" i="1"/>
  <c r="D7" i="1"/>
  <c r="D8" i="1"/>
  <c r="D9" i="1"/>
  <c r="D10" i="1"/>
  <c r="D11" i="1"/>
  <c r="D12" i="1"/>
  <c r="D13" i="1"/>
  <c r="D14" i="1"/>
  <c r="D4" i="1"/>
  <c r="Q32" i="1"/>
  <c r="Q31" i="1"/>
  <c r="Q30" i="1"/>
  <c r="Q29" i="1"/>
  <c r="Q28" i="1"/>
  <c r="Q27" i="1"/>
  <c r="Q26" i="1"/>
  <c r="Q25" i="1"/>
  <c r="Q24" i="1"/>
  <c r="Q23" i="1"/>
  <c r="Q22" i="1"/>
  <c r="Q6" i="1"/>
  <c r="Q14" i="1"/>
  <c r="Q13" i="1"/>
  <c r="Q12" i="1"/>
  <c r="Q11" i="1"/>
  <c r="Q10" i="1"/>
  <c r="Q9" i="1"/>
  <c r="Q8" i="1"/>
  <c r="R8" i="1" s="1"/>
  <c r="Q7" i="1"/>
  <c r="Q5" i="1"/>
  <c r="Q4" i="1"/>
  <c r="R10" i="1"/>
  <c r="R12" i="1"/>
  <c r="J14" i="1"/>
  <c r="J13" i="1"/>
  <c r="J12" i="1"/>
  <c r="J11" i="1"/>
  <c r="J10" i="1"/>
  <c r="J9" i="1"/>
  <c r="J8" i="1"/>
  <c r="J7" i="1"/>
  <c r="J6" i="1"/>
  <c r="J5" i="1"/>
  <c r="C14" i="1"/>
  <c r="C13" i="1"/>
  <c r="C12" i="1"/>
  <c r="C11" i="1"/>
  <c r="C10" i="1"/>
  <c r="C9" i="1"/>
  <c r="C8" i="1"/>
  <c r="C7" i="1"/>
  <c r="C6" i="1"/>
  <c r="C5" i="1"/>
  <c r="C4" i="1"/>
  <c r="B18" i="1"/>
  <c r="D32" i="1" s="1"/>
  <c r="J32" i="1"/>
  <c r="J31" i="1"/>
  <c r="J30" i="1"/>
  <c r="J29" i="1"/>
  <c r="J28" i="1"/>
  <c r="J27" i="1"/>
  <c r="J26" i="1"/>
  <c r="J25" i="1"/>
  <c r="J24" i="1"/>
  <c r="J23" i="1"/>
  <c r="C32" i="1"/>
  <c r="C31" i="1"/>
  <c r="C30" i="1"/>
  <c r="C29" i="1"/>
  <c r="C28" i="1"/>
  <c r="C27" i="1"/>
  <c r="C26" i="1"/>
  <c r="C25" i="1"/>
  <c r="C24" i="1"/>
  <c r="C23" i="1"/>
  <c r="C22" i="1"/>
  <c r="K5" i="1"/>
  <c r="S9" i="1" l="1"/>
  <c r="T9" i="1" s="1"/>
  <c r="S5" i="1"/>
  <c r="T5" i="1" s="1"/>
  <c r="S7" i="1"/>
  <c r="T7" i="1" s="1"/>
  <c r="S14" i="1"/>
  <c r="T14" i="1" s="1"/>
  <c r="S4" i="1"/>
  <c r="T4" i="1" s="1"/>
  <c r="S11" i="1"/>
  <c r="T11" i="1" s="1"/>
  <c r="S6" i="1"/>
  <c r="T6" i="1" s="1"/>
  <c r="S13" i="1"/>
  <c r="T13" i="1" s="1"/>
  <c r="E34" i="1"/>
  <c r="F34" i="1" s="1"/>
  <c r="E33" i="1"/>
  <c r="F33" i="1" s="1"/>
  <c r="D35" i="1"/>
  <c r="D36" i="1"/>
  <c r="E36" i="1"/>
  <c r="F36" i="1" s="1"/>
  <c r="E35" i="1"/>
  <c r="F35" i="1" s="1"/>
  <c r="D33" i="1"/>
  <c r="D34" i="1"/>
  <c r="D25" i="1"/>
  <c r="D26" i="1"/>
  <c r="D27" i="1"/>
  <c r="D28" i="1"/>
  <c r="D29" i="1"/>
  <c r="D22" i="1"/>
  <c r="D30" i="1"/>
  <c r="D23" i="1"/>
  <c r="D31" i="1"/>
  <c r="D24" i="1"/>
  <c r="S22" i="1"/>
  <c r="T22" i="1" s="1"/>
  <c r="S24" i="1"/>
  <c r="T24" i="1" s="1"/>
  <c r="R31" i="1"/>
  <c r="S30" i="1"/>
  <c r="T30" i="1" s="1"/>
  <c r="S8" i="1"/>
  <c r="T8" i="1" s="1"/>
  <c r="S10" i="1"/>
  <c r="T10" i="1" s="1"/>
  <c r="S25" i="1"/>
  <c r="T25" i="1" s="1"/>
  <c r="S32" i="1"/>
  <c r="T32" i="1" s="1"/>
  <c r="R23" i="1"/>
  <c r="S28" i="1"/>
  <c r="T28" i="1" s="1"/>
  <c r="S26" i="1"/>
  <c r="T26" i="1" s="1"/>
  <c r="R22" i="1"/>
  <c r="R26" i="1"/>
  <c r="R28" i="1"/>
  <c r="R6" i="1"/>
  <c r="R4" i="1"/>
  <c r="R14" i="1"/>
  <c r="R13" i="1"/>
  <c r="S12" i="1"/>
  <c r="T12" i="1" s="1"/>
  <c r="R5" i="1"/>
  <c r="R7" i="1"/>
  <c r="R9" i="1"/>
  <c r="R11" i="1"/>
  <c r="L27" i="1"/>
  <c r="M27" i="1" s="1"/>
  <c r="L6" i="1"/>
  <c r="M6" i="1" s="1"/>
  <c r="L14" i="1"/>
  <c r="M14" i="1" s="1"/>
  <c r="L8" i="1"/>
  <c r="M8" i="1" s="1"/>
  <c r="L9" i="1"/>
  <c r="M9" i="1" s="1"/>
  <c r="L7" i="1"/>
  <c r="M7" i="1" s="1"/>
  <c r="E11" i="1"/>
  <c r="F11" i="1" s="1"/>
  <c r="L11" i="1"/>
  <c r="M11" i="1" s="1"/>
  <c r="L12" i="1"/>
  <c r="M12" i="1" s="1"/>
  <c r="L10" i="1"/>
  <c r="M10" i="1" s="1"/>
  <c r="L32" i="1"/>
  <c r="M32" i="1" s="1"/>
  <c r="L13" i="1"/>
  <c r="M13" i="1" s="1"/>
  <c r="K9" i="1"/>
  <c r="K7" i="1"/>
  <c r="K11" i="1"/>
  <c r="L5" i="1"/>
  <c r="M5" i="1" s="1"/>
  <c r="K6" i="1"/>
  <c r="K8" i="1"/>
  <c r="K10" i="1"/>
  <c r="K12" i="1"/>
  <c r="K14" i="1"/>
  <c r="K13" i="1"/>
  <c r="K24" i="1"/>
  <c r="K30" i="1"/>
  <c r="E6" i="1"/>
  <c r="F6" i="1" s="1"/>
  <c r="K32" i="1"/>
  <c r="K27" i="1"/>
  <c r="K28" i="1"/>
  <c r="E24" i="1"/>
  <c r="F24" i="1" s="1"/>
  <c r="E26" i="1"/>
  <c r="F26" i="1" s="1"/>
  <c r="E27" i="1"/>
  <c r="F27" i="1" s="1"/>
  <c r="E31" i="1"/>
  <c r="F31" i="1" s="1"/>
  <c r="E12" i="1"/>
  <c r="F12" i="1" s="1"/>
  <c r="E32" i="1"/>
  <c r="F32" i="1" s="1"/>
  <c r="L29" i="1"/>
  <c r="M29" i="1" s="1"/>
  <c r="E13" i="1"/>
  <c r="F13" i="1" s="1"/>
  <c r="L24" i="1"/>
  <c r="M24" i="1" s="1"/>
  <c r="E30" i="1"/>
  <c r="F30" i="1" s="1"/>
  <c r="E28" i="1"/>
  <c r="F28" i="1" s="1"/>
  <c r="L23" i="1"/>
  <c r="M23" i="1" s="1"/>
  <c r="E8" i="1"/>
  <c r="F8" i="1" s="1"/>
  <c r="E9" i="1"/>
  <c r="F9" i="1" s="1"/>
  <c r="E14" i="1"/>
  <c r="F14" i="1" s="1"/>
  <c r="E23" i="1"/>
  <c r="F23" i="1" s="1"/>
  <c r="L25" i="1"/>
  <c r="M25" i="1" s="1"/>
  <c r="L31" i="1"/>
  <c r="M31" i="1" s="1"/>
  <c r="E5" i="1"/>
  <c r="F5" i="1" s="1"/>
  <c r="E10" i="1"/>
  <c r="F10" i="1" s="1"/>
  <c r="L26" i="1"/>
  <c r="M26" i="1" s="1"/>
  <c r="L30" i="1"/>
  <c r="M30" i="1" s="1"/>
  <c r="K25" i="1"/>
  <c r="L28" i="1"/>
  <c r="M28" i="1" s="1"/>
  <c r="K31" i="1"/>
  <c r="K26" i="1"/>
  <c r="K29" i="1"/>
  <c r="K23" i="1"/>
  <c r="E29" i="1"/>
  <c r="F29" i="1" s="1"/>
  <c r="E25" i="1"/>
  <c r="F25" i="1" s="1"/>
  <c r="E22" i="1"/>
  <c r="F22" i="1" s="1"/>
  <c r="E7" i="1"/>
  <c r="F7" i="1" s="1"/>
  <c r="E4" i="1"/>
  <c r="F4" i="1" s="1"/>
  <c r="R25" i="1" l="1"/>
  <c r="R24" i="1"/>
  <c r="S31" i="1"/>
  <c r="T31" i="1" s="1"/>
  <c r="R32" i="1"/>
  <c r="S23" i="1"/>
  <c r="T23" i="1" s="1"/>
  <c r="R27" i="1"/>
  <c r="S27" i="1"/>
  <c r="T27" i="1" s="1"/>
  <c r="R29" i="1"/>
  <c r="S29" i="1"/>
  <c r="T29" i="1" s="1"/>
  <c r="R30" i="1"/>
</calcChain>
</file>

<file path=xl/sharedStrings.xml><?xml version="1.0" encoding="utf-8"?>
<sst xmlns="http://schemas.openxmlformats.org/spreadsheetml/2006/main" count="55" uniqueCount="13">
  <si>
    <t>Dia</t>
  </si>
  <si>
    <t>R</t>
  </si>
  <si>
    <t>L</t>
  </si>
  <si>
    <t>Surface Load</t>
  </si>
  <si>
    <t>Coil Pitch</t>
  </si>
  <si>
    <t>KANTHAL D</t>
  </si>
  <si>
    <t>KANTHAL A1</t>
  </si>
  <si>
    <t>--</t>
  </si>
  <si>
    <t>Coil dia</t>
  </si>
  <si>
    <t>Stretch len</t>
  </si>
  <si>
    <t>P</t>
  </si>
  <si>
    <t>Relative Pitch</t>
  </si>
  <si>
    <t>NIKROTHAL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</si>
</sst>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&quot;A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0" xfId="0" quotePrefix="1" applyBorder="1"/>
    <xf numFmtId="1" fontId="0" fillId="0" borderId="0" xfId="1" applyNumberFormat="1" applyFont="1"/>
    <xf numFmtId="164" fontId="0" fillId="0" borderId="5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5" xfId="0" applyFill="1" applyBorder="1"/>
    <xf numFmtId="164" fontId="0" fillId="0" borderId="7" xfId="0" applyNumberFormat="1" applyBorder="1"/>
    <xf numFmtId="165" fontId="0" fillId="2" borderId="0" xfId="0" applyNumberFormat="1" applyFill="1" applyAlignment="1">
      <alignment horizontal="center" vertical="center"/>
    </xf>
    <xf numFmtId="2" fontId="0" fillId="0" borderId="0" xfId="0" applyNumberFormat="1" applyFill="1" applyBorder="1"/>
    <xf numFmtId="164" fontId="0" fillId="0" borderId="5" xfId="0" applyNumberFormat="1" applyFill="1" applyBorder="1"/>
    <xf numFmtId="2" fontId="0" fillId="0" borderId="7" xfId="0" applyNumberFormat="1" applyFill="1" applyBorder="1"/>
    <xf numFmtId="164" fontId="0" fillId="0" borderId="8" xfId="0" applyNumberFormat="1" applyFill="1" applyBorder="1"/>
    <xf numFmtId="0" fontId="0" fillId="2" borderId="4" xfId="0" applyFill="1" applyBorder="1"/>
  </cellXfs>
  <cellStyles count="2">
    <cellStyle name="Comma" xfId="1" builtinId="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CC22-C8AE-4825-8320-DD0EF59F1B4D}">
  <dimension ref="A1:T37"/>
  <sheetViews>
    <sheetView tabSelected="1" workbookViewId="0">
      <selection activeCell="A29" sqref="A29"/>
    </sheetView>
  </sheetViews>
  <sheetFormatPr defaultRowHeight="15" x14ac:dyDescent="0.25"/>
  <cols>
    <col min="1" max="1" width="4" bestFit="1" customWidth="1"/>
    <col min="2" max="2" width="10.5703125" bestFit="1" customWidth="1"/>
    <col min="3" max="3" width="6.5703125" bestFit="1" customWidth="1"/>
    <col min="4" max="4" width="12.140625" bestFit="1" customWidth="1"/>
    <col min="5" max="5" width="11" bestFit="1" customWidth="1"/>
    <col min="6" max="6" width="13.28515625" bestFit="1" customWidth="1"/>
    <col min="7" max="7" width="11" customWidth="1"/>
    <col min="8" max="8" width="4" bestFit="1" customWidth="1"/>
    <col min="9" max="9" width="6" bestFit="1" customWidth="1"/>
    <col min="10" max="10" width="5.5703125" bestFit="1" customWidth="1"/>
    <col min="11" max="11" width="12.140625" bestFit="1" customWidth="1"/>
    <col min="12" max="12" width="12" bestFit="1" customWidth="1"/>
    <col min="13" max="13" width="13.28515625" bestFit="1" customWidth="1"/>
    <col min="15" max="15" width="4" bestFit="1" customWidth="1"/>
    <col min="16" max="16" width="6" bestFit="1" customWidth="1"/>
    <col min="17" max="17" width="7.7109375" bestFit="1" customWidth="1"/>
    <col min="18" max="18" width="12.140625" bestFit="1" customWidth="1"/>
    <col min="19" max="19" width="12.85546875" bestFit="1" customWidth="1"/>
    <col min="20" max="21" width="13.28515625" bestFit="1" customWidth="1"/>
  </cols>
  <sheetData>
    <row r="1" spans="1:20" ht="15.75" thickBot="1" x14ac:dyDescent="0.3">
      <c r="B1" t="s">
        <v>9</v>
      </c>
      <c r="C1" s="12">
        <f>304*4*4</f>
        <v>4864</v>
      </c>
      <c r="D1" t="s">
        <v>8</v>
      </c>
      <c r="E1">
        <v>6</v>
      </c>
      <c r="F1" s="18">
        <v>10</v>
      </c>
    </row>
    <row r="2" spans="1:20" x14ac:dyDescent="0.25">
      <c r="A2" s="2"/>
      <c r="B2" s="3"/>
      <c r="C2" s="3"/>
      <c r="D2" s="3"/>
      <c r="E2" s="3" t="s">
        <v>5</v>
      </c>
      <c r="F2" s="4"/>
      <c r="H2" s="2"/>
      <c r="I2" s="3"/>
      <c r="J2" s="3"/>
      <c r="K2" s="3"/>
      <c r="L2" s="3" t="s">
        <v>6</v>
      </c>
      <c r="M2" s="4"/>
      <c r="O2" s="2"/>
      <c r="P2" s="3"/>
      <c r="Q2" s="3"/>
      <c r="R2" s="3"/>
      <c r="S2" s="3" t="s">
        <v>12</v>
      </c>
      <c r="T2" s="4"/>
    </row>
    <row r="3" spans="1:20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16" t="s">
        <v>11</v>
      </c>
      <c r="H3" s="5" t="s">
        <v>0</v>
      </c>
      <c r="I3" s="6" t="s">
        <v>1</v>
      </c>
      <c r="J3" s="6" t="s">
        <v>2</v>
      </c>
      <c r="K3" s="6" t="s">
        <v>3</v>
      </c>
      <c r="L3" s="6" t="s">
        <v>4</v>
      </c>
      <c r="M3" s="16" t="s">
        <v>11</v>
      </c>
      <c r="O3" s="5" t="s">
        <v>0</v>
      </c>
      <c r="P3" s="6" t="s">
        <v>1</v>
      </c>
      <c r="Q3" s="6" t="s">
        <v>2</v>
      </c>
      <c r="R3" s="6" t="s">
        <v>3</v>
      </c>
      <c r="S3" s="6" t="s">
        <v>4</v>
      </c>
      <c r="T3" s="16" t="s">
        <v>11</v>
      </c>
    </row>
    <row r="4" spans="1:20" x14ac:dyDescent="0.25">
      <c r="A4" s="5">
        <v>0.9</v>
      </c>
      <c r="B4" s="6">
        <v>2.12</v>
      </c>
      <c r="C4" s="7">
        <f>230/$F$1/B4</f>
        <v>10.849056603773585</v>
      </c>
      <c r="D4" s="7">
        <f>2300/(2*PI()*A4/2*C4*10)</f>
        <v>7.497966207884847</v>
      </c>
      <c r="E4" s="15">
        <f>($E$1-A4) * 3.14 / SQRT((C4*1000 / $C$1)^2 - 1)</f>
        <v>8.0320965797735617</v>
      </c>
      <c r="F4" s="13">
        <f>E4/A4</f>
        <v>8.9245517553039573</v>
      </c>
      <c r="H4" s="5">
        <v>0.9</v>
      </c>
      <c r="I4" s="11" t="s">
        <v>7</v>
      </c>
      <c r="J4" s="11" t="s">
        <v>7</v>
      </c>
      <c r="K4" s="11" t="s">
        <v>7</v>
      </c>
      <c r="L4" s="11" t="s">
        <v>7</v>
      </c>
      <c r="M4" s="13" t="s">
        <v>7</v>
      </c>
      <c r="O4" s="5">
        <v>0.9</v>
      </c>
      <c r="P4" s="11">
        <v>1.71</v>
      </c>
      <c r="Q4" s="7">
        <f t="shared" ref="Q4:Q14" si="0">230/$F$1/P4</f>
        <v>13.450292397660819</v>
      </c>
      <c r="R4" s="7">
        <f t="shared" ref="R4:R14" si="1">2300/(2*3.14*O4/2*Q4*10)</f>
        <v>6.050955414012738</v>
      </c>
      <c r="S4" s="15">
        <f t="shared" ref="S4:S14" si="2">($E$1-O4) * 3.14 / SQRT((Q4*1000 / $C$1)^2 - 1)</f>
        <v>6.211485584796768</v>
      </c>
      <c r="T4" s="13">
        <f t="shared" ref="T4:T14" si="3">S4/O4</f>
        <v>6.9016506497741865</v>
      </c>
    </row>
    <row r="5" spans="1:20" x14ac:dyDescent="0.25">
      <c r="A5" s="5">
        <v>1</v>
      </c>
      <c r="B5" s="6">
        <v>1.72</v>
      </c>
      <c r="C5" s="7">
        <f t="shared" ref="C5:C14" si="4">230/$F$1/B5</f>
        <v>13.372093023255815</v>
      </c>
      <c r="D5" s="7">
        <f t="shared" ref="D5:D14" si="5">2300/(2*PI()*A5/2*C5*10)</f>
        <v>5.4749300423611995</v>
      </c>
      <c r="E5" s="15">
        <f t="shared" ref="E5:E14" si="6">($E$1-A5) * 3.14 / SQRT((C5*1000 / $C$1)^2 - 1)</f>
        <v>6.1307160865820585</v>
      </c>
      <c r="F5" s="13">
        <f t="shared" ref="F5:F14" si="7">E5/A5</f>
        <v>6.1307160865820585</v>
      </c>
      <c r="H5" s="5">
        <v>1</v>
      </c>
      <c r="I5" s="6">
        <v>1.85</v>
      </c>
      <c r="J5" s="7">
        <f t="shared" ref="J5:J14" si="8">230/$F$1/I5</f>
        <v>12.432432432432432</v>
      </c>
      <c r="K5" s="7">
        <f t="shared" ref="K5:K14" si="9">2300/(2*3.14*H5/2*J5*10)</f>
        <v>5.8917197452229306</v>
      </c>
      <c r="L5" s="15">
        <f t="shared" ref="L5:L14" si="10">($E$1-H5) * 3.14 / SQRT((J5*1000 / $C$1)^2 - 1)</f>
        <v>6.6743961844340065</v>
      </c>
      <c r="M5" s="13">
        <f t="shared" ref="M5:M14" si="11">L5/H5</f>
        <v>6.6743961844340065</v>
      </c>
      <c r="O5" s="5">
        <v>1</v>
      </c>
      <c r="P5" s="6">
        <v>1.39</v>
      </c>
      <c r="Q5" s="7">
        <f t="shared" si="0"/>
        <v>16.546762589928058</v>
      </c>
      <c r="R5" s="7">
        <f t="shared" si="1"/>
        <v>4.4267515923566876</v>
      </c>
      <c r="S5" s="15">
        <f t="shared" si="2"/>
        <v>4.8284126056093735</v>
      </c>
      <c r="T5" s="13">
        <f t="shared" si="3"/>
        <v>4.8284126056093735</v>
      </c>
    </row>
    <row r="6" spans="1:20" x14ac:dyDescent="0.25">
      <c r="A6" s="5">
        <v>1.1000000000000001</v>
      </c>
      <c r="B6" s="6">
        <v>1.42</v>
      </c>
      <c r="C6" s="7">
        <f t="shared" si="4"/>
        <v>16.197183098591552</v>
      </c>
      <c r="D6" s="7">
        <f t="shared" si="5"/>
        <v>4.1090912580089336</v>
      </c>
      <c r="E6" s="15">
        <f t="shared" si="6"/>
        <v>4.8439757449830587</v>
      </c>
      <c r="F6" s="13">
        <f t="shared" si="7"/>
        <v>4.4036143136209622</v>
      </c>
      <c r="H6" s="5">
        <v>1.1000000000000001</v>
      </c>
      <c r="I6" s="6">
        <v>1.53</v>
      </c>
      <c r="J6" s="7">
        <f t="shared" si="8"/>
        <v>15.032679738562091</v>
      </c>
      <c r="K6" s="7">
        <f t="shared" si="9"/>
        <v>4.4296467863346836</v>
      </c>
      <c r="L6" s="15">
        <f t="shared" si="10"/>
        <v>5.2613440832459579</v>
      </c>
      <c r="M6" s="13">
        <f t="shared" si="11"/>
        <v>4.7830400756781435</v>
      </c>
      <c r="O6" s="5">
        <v>1.1000000000000001</v>
      </c>
      <c r="P6" s="6"/>
      <c r="Q6" s="7" t="e">
        <f t="shared" si="0"/>
        <v>#DIV/0!</v>
      </c>
      <c r="R6" s="7" t="e">
        <f t="shared" si="1"/>
        <v>#DIV/0!</v>
      </c>
      <c r="S6" s="15" t="e">
        <f t="shared" si="2"/>
        <v>#DIV/0!</v>
      </c>
      <c r="T6" s="13" t="e">
        <f t="shared" si="3"/>
        <v>#DIV/0!</v>
      </c>
    </row>
    <row r="7" spans="1:20" x14ac:dyDescent="0.25">
      <c r="A7" s="5">
        <v>1.2</v>
      </c>
      <c r="B7" s="6">
        <v>1.19</v>
      </c>
      <c r="C7" s="7">
        <f t="shared" si="4"/>
        <v>19.327731092436977</v>
      </c>
      <c r="D7" s="7">
        <f t="shared" si="5"/>
        <v>3.1565730379892574</v>
      </c>
      <c r="E7" s="15">
        <f t="shared" si="6"/>
        <v>3.9191402835333844</v>
      </c>
      <c r="F7" s="13">
        <f t="shared" si="7"/>
        <v>3.2659502362778206</v>
      </c>
      <c r="H7" s="5">
        <v>1.2</v>
      </c>
      <c r="I7" s="6">
        <v>1.28</v>
      </c>
      <c r="J7" s="7">
        <f t="shared" si="8"/>
        <v>17.96875</v>
      </c>
      <c r="K7" s="7">
        <f t="shared" si="9"/>
        <v>3.397027600849257</v>
      </c>
      <c r="L7" s="15">
        <f t="shared" si="10"/>
        <v>4.2380977645193241</v>
      </c>
      <c r="M7" s="13">
        <f t="shared" si="11"/>
        <v>3.531748137099437</v>
      </c>
      <c r="O7" s="5">
        <v>1.2</v>
      </c>
      <c r="P7" s="6">
        <v>0.96399999999999997</v>
      </c>
      <c r="Q7" s="7">
        <f t="shared" si="0"/>
        <v>23.858921161825727</v>
      </c>
      <c r="R7" s="7">
        <f t="shared" si="1"/>
        <v>2.5583864118895963</v>
      </c>
      <c r="S7" s="15">
        <f t="shared" si="2"/>
        <v>3.1385669771100337</v>
      </c>
      <c r="T7" s="13">
        <f t="shared" si="3"/>
        <v>2.6154724809250283</v>
      </c>
    </row>
    <row r="8" spans="1:20" x14ac:dyDescent="0.25">
      <c r="A8" s="5">
        <v>1.3</v>
      </c>
      <c r="B8" s="6">
        <v>1.02</v>
      </c>
      <c r="C8" s="7">
        <f t="shared" si="4"/>
        <v>22.549019607843135</v>
      </c>
      <c r="D8" s="7">
        <f t="shared" si="5"/>
        <v>2.4975083377497427</v>
      </c>
      <c r="E8" s="15">
        <f t="shared" si="6"/>
        <v>3.2601671049581782</v>
      </c>
      <c r="F8" s="13">
        <f t="shared" si="7"/>
        <v>2.5078208499678292</v>
      </c>
      <c r="H8" s="5">
        <v>1.3</v>
      </c>
      <c r="I8" s="6">
        <v>1.0900000000000001</v>
      </c>
      <c r="J8" s="7">
        <f t="shared" si="8"/>
        <v>21.100917431192659</v>
      </c>
      <c r="K8" s="7">
        <f t="shared" si="9"/>
        <v>2.6702596766291031</v>
      </c>
      <c r="L8" s="15">
        <f t="shared" si="10"/>
        <v>3.4960352929272838</v>
      </c>
      <c r="M8" s="13">
        <f t="shared" si="11"/>
        <v>2.6892579176363722</v>
      </c>
      <c r="O8" s="5">
        <v>1.3</v>
      </c>
      <c r="P8" s="6">
        <v>0.82099999999999995</v>
      </c>
      <c r="Q8" s="7">
        <f t="shared" si="0"/>
        <v>28.014616321559075</v>
      </c>
      <c r="R8" s="7">
        <f t="shared" si="1"/>
        <v>2.0112689857912787</v>
      </c>
      <c r="S8" s="15">
        <f t="shared" si="2"/>
        <v>2.6018546259696582</v>
      </c>
      <c r="T8" s="13">
        <f t="shared" si="3"/>
        <v>2.0014266353612755</v>
      </c>
    </row>
    <row r="9" spans="1:20" x14ac:dyDescent="0.25">
      <c r="A9" s="5">
        <v>1.4</v>
      </c>
      <c r="B9" s="6">
        <v>0.877</v>
      </c>
      <c r="C9" s="7">
        <f t="shared" si="4"/>
        <v>26.225769669327253</v>
      </c>
      <c r="D9" s="7">
        <f t="shared" si="5"/>
        <v>1.9939840727370317</v>
      </c>
      <c r="E9" s="15">
        <f t="shared" si="6"/>
        <v>2.7261746791325763</v>
      </c>
      <c r="F9" s="13">
        <f t="shared" si="7"/>
        <v>1.9472676279518404</v>
      </c>
      <c r="H9" s="5">
        <v>1.4</v>
      </c>
      <c r="I9" s="6">
        <v>0.94199999999999995</v>
      </c>
      <c r="J9" s="7">
        <f t="shared" si="8"/>
        <v>24.416135881104037</v>
      </c>
      <c r="K9" s="7">
        <f t="shared" si="9"/>
        <v>2.1428571428571423</v>
      </c>
      <c r="L9" s="15">
        <f t="shared" si="10"/>
        <v>2.9362795383120539</v>
      </c>
      <c r="M9" s="13">
        <f t="shared" si="11"/>
        <v>2.0973425273657531</v>
      </c>
      <c r="O9" s="5">
        <v>1.4</v>
      </c>
      <c r="P9" s="6">
        <v>0.70799999999999996</v>
      </c>
      <c r="Q9" s="7">
        <f t="shared" si="0"/>
        <v>32.485875706214692</v>
      </c>
      <c r="R9" s="7">
        <f t="shared" si="1"/>
        <v>1.6105550500454959</v>
      </c>
      <c r="S9" s="15">
        <f t="shared" si="2"/>
        <v>2.1873077021158021</v>
      </c>
      <c r="T9" s="13">
        <f t="shared" si="3"/>
        <v>1.5623626443684302</v>
      </c>
    </row>
    <row r="10" spans="1:20" x14ac:dyDescent="0.25">
      <c r="A10" s="5">
        <v>1.5</v>
      </c>
      <c r="B10" s="6">
        <v>0.76400000000000001</v>
      </c>
      <c r="C10" s="7">
        <f t="shared" si="4"/>
        <v>30.104712041884817</v>
      </c>
      <c r="D10" s="7">
        <f t="shared" si="5"/>
        <v>1.6212583536294407</v>
      </c>
      <c r="E10" s="15">
        <f t="shared" si="6"/>
        <v>2.3133700495422924</v>
      </c>
      <c r="F10" s="13">
        <f t="shared" si="7"/>
        <v>1.5422466996948616</v>
      </c>
      <c r="H10" s="5">
        <v>1.5</v>
      </c>
      <c r="I10" s="6">
        <v>0.82099999999999995</v>
      </c>
      <c r="J10" s="7">
        <f t="shared" si="8"/>
        <v>28.014616321559075</v>
      </c>
      <c r="K10" s="7">
        <f t="shared" si="9"/>
        <v>1.743099787685775</v>
      </c>
      <c r="L10" s="15">
        <f t="shared" si="10"/>
        <v>2.49113740784329</v>
      </c>
      <c r="M10" s="13">
        <f t="shared" si="11"/>
        <v>1.6607582718955267</v>
      </c>
      <c r="O10" s="5">
        <v>1.5</v>
      </c>
      <c r="P10" s="6">
        <v>0.61699999999999999</v>
      </c>
      <c r="Q10" s="7">
        <f t="shared" si="0"/>
        <v>37.27714748784441</v>
      </c>
      <c r="R10" s="7">
        <f t="shared" si="1"/>
        <v>1.3099787685774946</v>
      </c>
      <c r="S10" s="15">
        <f t="shared" si="2"/>
        <v>1.8596103166472606</v>
      </c>
      <c r="T10" s="13">
        <f t="shared" si="3"/>
        <v>1.2397402110981737</v>
      </c>
    </row>
    <row r="11" spans="1:20" x14ac:dyDescent="0.25">
      <c r="A11" s="5">
        <v>1.6</v>
      </c>
      <c r="B11" s="6">
        <v>0.67100000000000004</v>
      </c>
      <c r="C11" s="7">
        <f t="shared" si="4"/>
        <v>34.277198211624437</v>
      </c>
      <c r="D11" s="7">
        <f t="shared" si="5"/>
        <v>1.3349120851832723</v>
      </c>
      <c r="E11" s="15">
        <f t="shared" si="6"/>
        <v>1.9805586509038129</v>
      </c>
      <c r="F11" s="13">
        <f t="shared" si="7"/>
        <v>1.2378491568148831</v>
      </c>
      <c r="H11" s="5">
        <v>1.6</v>
      </c>
      <c r="I11" s="6">
        <v>0.72099999999999997</v>
      </c>
      <c r="J11" s="7">
        <f t="shared" si="8"/>
        <v>31.900138696255201</v>
      </c>
      <c r="K11" s="7">
        <f t="shared" si="9"/>
        <v>1.4351114649681525</v>
      </c>
      <c r="L11" s="15">
        <f t="shared" si="10"/>
        <v>2.1315295611127727</v>
      </c>
      <c r="M11" s="13">
        <f t="shared" si="11"/>
        <v>1.3322059756954829</v>
      </c>
      <c r="O11" s="5">
        <v>1.6</v>
      </c>
      <c r="P11" s="6">
        <v>0.54200000000000004</v>
      </c>
      <c r="Q11" s="7">
        <f t="shared" si="0"/>
        <v>42.435424354243537</v>
      </c>
      <c r="R11" s="7">
        <f t="shared" si="1"/>
        <v>1.0788216560509554</v>
      </c>
      <c r="S11" s="15">
        <f t="shared" si="2"/>
        <v>1.5941131095340277</v>
      </c>
      <c r="T11" s="13">
        <f t="shared" si="3"/>
        <v>0.99632069345876728</v>
      </c>
    </row>
    <row r="12" spans="1:20" x14ac:dyDescent="0.25">
      <c r="A12" s="5">
        <v>1.7</v>
      </c>
      <c r="B12" s="6">
        <v>0.59499999999999997</v>
      </c>
      <c r="C12" s="7">
        <f t="shared" si="4"/>
        <v>38.655462184873954</v>
      </c>
      <c r="D12" s="7">
        <f t="shared" si="5"/>
        <v>1.1140846016432673</v>
      </c>
      <c r="E12" s="15">
        <f t="shared" si="6"/>
        <v>1.7125624518793696</v>
      </c>
      <c r="F12" s="13">
        <f t="shared" si="7"/>
        <v>1.0073896775760998</v>
      </c>
      <c r="H12" s="5">
        <v>1.7</v>
      </c>
      <c r="I12" s="6">
        <v>0.63900000000000001</v>
      </c>
      <c r="J12" s="7">
        <f t="shared" si="8"/>
        <v>35.993740219092331</v>
      </c>
      <c r="K12" s="7">
        <f t="shared" si="9"/>
        <v>1.1970775571375047</v>
      </c>
      <c r="L12" s="15">
        <f t="shared" si="10"/>
        <v>1.8414789139989436</v>
      </c>
      <c r="M12" s="13">
        <f t="shared" si="11"/>
        <v>1.083222890587614</v>
      </c>
      <c r="O12" s="5">
        <v>1.7</v>
      </c>
      <c r="P12" s="6"/>
      <c r="Q12" s="7" t="e">
        <f t="shared" si="0"/>
        <v>#DIV/0!</v>
      </c>
      <c r="R12" s="7" t="e">
        <f t="shared" si="1"/>
        <v>#DIV/0!</v>
      </c>
      <c r="S12" s="15" t="e">
        <f t="shared" si="2"/>
        <v>#DIV/0!</v>
      </c>
      <c r="T12" s="13" t="e">
        <f t="shared" si="3"/>
        <v>#DIV/0!</v>
      </c>
    </row>
    <row r="13" spans="1:20" x14ac:dyDescent="0.25">
      <c r="A13" s="5">
        <v>1.8</v>
      </c>
      <c r="B13" s="6">
        <v>0.53100000000000003</v>
      </c>
      <c r="C13" s="7">
        <f t="shared" si="4"/>
        <v>43.314500941619585</v>
      </c>
      <c r="D13" s="7">
        <f t="shared" si="5"/>
        <v>0.93901416424218243</v>
      </c>
      <c r="E13" s="15">
        <f t="shared" si="6"/>
        <v>1.4903726155545327</v>
      </c>
      <c r="F13" s="13">
        <f t="shared" si="7"/>
        <v>0.82798478641918483</v>
      </c>
      <c r="H13" s="5">
        <v>1.8</v>
      </c>
      <c r="I13" s="6">
        <v>0.56999999999999995</v>
      </c>
      <c r="J13" s="7">
        <f t="shared" si="8"/>
        <v>40.350877192982459</v>
      </c>
      <c r="K13" s="7">
        <f t="shared" si="9"/>
        <v>1.0084925690021229</v>
      </c>
      <c r="L13" s="15">
        <f t="shared" si="10"/>
        <v>1.6013930344915419</v>
      </c>
      <c r="M13" s="13">
        <f t="shared" si="11"/>
        <v>0.88966279693974548</v>
      </c>
      <c r="O13" s="5">
        <v>1.8</v>
      </c>
      <c r="P13" s="6">
        <v>0.42799999999999999</v>
      </c>
      <c r="Q13" s="7">
        <f t="shared" si="0"/>
        <v>53.738317757009348</v>
      </c>
      <c r="R13" s="7">
        <f t="shared" si="1"/>
        <v>0.75725406935598005</v>
      </c>
      <c r="S13" s="15">
        <f t="shared" si="2"/>
        <v>1.1986013271040652</v>
      </c>
      <c r="T13" s="13">
        <f t="shared" si="3"/>
        <v>0.66588962616892511</v>
      </c>
    </row>
    <row r="14" spans="1:20" ht="15.75" thickBot="1" x14ac:dyDescent="0.3">
      <c r="A14" s="8">
        <v>2</v>
      </c>
      <c r="B14" s="9">
        <v>0.43</v>
      </c>
      <c r="C14" s="10">
        <f t="shared" si="4"/>
        <v>53.488372093023258</v>
      </c>
      <c r="D14" s="7">
        <f t="shared" si="5"/>
        <v>0.68436625529514994</v>
      </c>
      <c r="E14" s="17">
        <f t="shared" si="6"/>
        <v>1.1469036765583955</v>
      </c>
      <c r="F14" s="14">
        <f t="shared" si="7"/>
        <v>0.57345183827919777</v>
      </c>
      <c r="H14" s="8">
        <v>2</v>
      </c>
      <c r="I14" s="9">
        <v>0.46200000000000002</v>
      </c>
      <c r="J14" s="10">
        <f t="shared" si="8"/>
        <v>49.78354978354978</v>
      </c>
      <c r="K14" s="10">
        <f t="shared" si="9"/>
        <v>0.73566878980891726</v>
      </c>
      <c r="L14" s="17">
        <f t="shared" si="10"/>
        <v>1.2330485052849254</v>
      </c>
      <c r="M14" s="14">
        <f t="shared" si="11"/>
        <v>0.61652425264246269</v>
      </c>
      <c r="O14" s="8">
        <v>2</v>
      </c>
      <c r="P14" s="9">
        <v>0.34699999999999998</v>
      </c>
      <c r="Q14" s="10">
        <f t="shared" si="0"/>
        <v>66.282420749279538</v>
      </c>
      <c r="R14" s="10">
        <f t="shared" si="1"/>
        <v>0.55254777070063699</v>
      </c>
      <c r="S14" s="17">
        <f t="shared" si="2"/>
        <v>0.92418167910416071</v>
      </c>
      <c r="T14" s="14">
        <f t="shared" si="3"/>
        <v>0.46209083955208036</v>
      </c>
    </row>
    <row r="15" spans="1:20" x14ac:dyDescent="0.25">
      <c r="C15" s="1"/>
      <c r="D15" s="1"/>
      <c r="E15" s="1"/>
      <c r="F15" s="1"/>
      <c r="G15" s="1"/>
    </row>
    <row r="16" spans="1:20" x14ac:dyDescent="0.25">
      <c r="C16" s="1"/>
      <c r="D16" s="1"/>
      <c r="E16" s="1"/>
      <c r="F16" s="1"/>
      <c r="G16" s="1"/>
    </row>
    <row r="17" spans="1:20" x14ac:dyDescent="0.25">
      <c r="C17" s="1"/>
      <c r="D17" s="1"/>
      <c r="E17" s="1"/>
      <c r="F17" s="1"/>
      <c r="G17" s="1"/>
    </row>
    <row r="18" spans="1:20" x14ac:dyDescent="0.25">
      <c r="A18" t="s">
        <v>10</v>
      </c>
      <c r="B18">
        <f>230*D18</f>
        <v>3680</v>
      </c>
      <c r="C18" s="1"/>
      <c r="D18" s="18">
        <v>16</v>
      </c>
      <c r="E18" s="1"/>
      <c r="F18" s="1"/>
      <c r="G18" s="1"/>
    </row>
    <row r="19" spans="1:20" ht="15.75" thickBot="1" x14ac:dyDescent="0.3">
      <c r="C19" s="1"/>
      <c r="D19" s="1"/>
      <c r="E19" s="1"/>
      <c r="F19" s="1"/>
      <c r="G19" s="1"/>
    </row>
    <row r="20" spans="1:20" x14ac:dyDescent="0.25">
      <c r="A20" s="2"/>
      <c r="B20" s="3"/>
      <c r="C20" s="3"/>
      <c r="D20" s="3"/>
      <c r="E20" s="3" t="s">
        <v>5</v>
      </c>
      <c r="F20" s="4"/>
      <c r="H20" s="2"/>
      <c r="I20" s="3"/>
      <c r="J20" s="3"/>
      <c r="K20" s="3"/>
      <c r="L20" s="3" t="s">
        <v>6</v>
      </c>
      <c r="M20" s="4"/>
      <c r="O20" s="2"/>
      <c r="P20" s="3"/>
      <c r="Q20" s="3"/>
      <c r="R20" s="3"/>
      <c r="S20" s="3" t="s">
        <v>12</v>
      </c>
      <c r="T20" s="4"/>
    </row>
    <row r="21" spans="1:20" x14ac:dyDescent="0.25">
      <c r="A21" s="5" t="s">
        <v>0</v>
      </c>
      <c r="B21" s="6" t="s">
        <v>1</v>
      </c>
      <c r="C21" s="6" t="s">
        <v>2</v>
      </c>
      <c r="D21" s="6" t="s">
        <v>3</v>
      </c>
      <c r="E21" s="6" t="s">
        <v>4</v>
      </c>
      <c r="F21" s="16" t="s">
        <v>11</v>
      </c>
      <c r="H21" s="5" t="s">
        <v>0</v>
      </c>
      <c r="I21" s="6" t="s">
        <v>1</v>
      </c>
      <c r="J21" s="6" t="s">
        <v>2</v>
      </c>
      <c r="K21" s="6" t="s">
        <v>3</v>
      </c>
      <c r="L21" s="6" t="s">
        <v>4</v>
      </c>
      <c r="M21" s="16" t="s">
        <v>11</v>
      </c>
      <c r="O21" s="5" t="s">
        <v>0</v>
      </c>
      <c r="P21" s="6" t="s">
        <v>1</v>
      </c>
      <c r="Q21" s="6" t="s">
        <v>2</v>
      </c>
      <c r="R21" s="6" t="s">
        <v>3</v>
      </c>
      <c r="S21" s="6" t="s">
        <v>4</v>
      </c>
      <c r="T21" s="16" t="s">
        <v>11</v>
      </c>
    </row>
    <row r="22" spans="1:20" x14ac:dyDescent="0.25">
      <c r="A22" s="5">
        <v>0.9</v>
      </c>
      <c r="B22" s="6">
        <v>2.12</v>
      </c>
      <c r="C22" s="7">
        <f>230/$D$18/B22</f>
        <v>6.7806603773584904</v>
      </c>
      <c r="D22" s="7">
        <f>$B$18/(2*PI()*(A22/2)/10*C22*10)</f>
        <v>191.94793492185207</v>
      </c>
      <c r="E22" s="7">
        <f>($E$1-A22) * 3.14 / SQRT((C22*1000 / $C$1)^2 - 1)</f>
        <v>16.487598179630734</v>
      </c>
      <c r="F22" s="13">
        <f>E22/A22</f>
        <v>18.319553532923038</v>
      </c>
      <c r="H22" s="5">
        <v>0.9</v>
      </c>
      <c r="I22" s="11" t="s">
        <v>7</v>
      </c>
      <c r="J22" s="11" t="s">
        <v>7</v>
      </c>
      <c r="K22" s="11" t="s">
        <v>7</v>
      </c>
      <c r="L22" s="11" t="s">
        <v>7</v>
      </c>
      <c r="M22" s="13" t="s">
        <v>7</v>
      </c>
      <c r="O22" s="5">
        <v>0.9</v>
      </c>
      <c r="P22" s="11">
        <v>1.71</v>
      </c>
      <c r="Q22" s="7">
        <f>230/$D$18/P22</f>
        <v>8.4064327485380126</v>
      </c>
      <c r="R22" s="7">
        <f t="shared" ref="R22:R32" si="12">2300/(2*3.14*O22/2*Q22*10)</f>
        <v>9.68152866242038</v>
      </c>
      <c r="S22" s="15">
        <f t="shared" ref="S22:S32" si="13">($E$1-O22) * 3.14 / SQRT((Q22*1000 / $C$1)^2 - 1)</f>
        <v>11.360567872000809</v>
      </c>
      <c r="T22" s="13">
        <f t="shared" ref="T22:T32" si="14">S22/O22</f>
        <v>12.622853191112009</v>
      </c>
    </row>
    <row r="23" spans="1:20" x14ac:dyDescent="0.25">
      <c r="A23" s="5">
        <v>1</v>
      </c>
      <c r="B23" s="6">
        <v>1.72</v>
      </c>
      <c r="C23" s="7">
        <f t="shared" ref="C23:C33" si="15">230/$D$18/B23</f>
        <v>8.3575581395348841</v>
      </c>
      <c r="D23" s="7">
        <f t="shared" ref="D23:D33" si="16">$B$18/(2*PI()*(A23/2)/10*C23*10)</f>
        <v>140.15820908444672</v>
      </c>
      <c r="E23" s="7">
        <f t="shared" ref="E23:E33" si="17">($E$1-A23) * 3.14 / SQRT((C23*1000 / $C$1)^2 - 1)</f>
        <v>11.236159915849546</v>
      </c>
      <c r="F23" s="13">
        <f t="shared" ref="F23:F33" si="18">E23/A23</f>
        <v>11.236159915849546</v>
      </c>
      <c r="H23" s="5">
        <v>1</v>
      </c>
      <c r="I23" s="6">
        <v>1.85</v>
      </c>
      <c r="J23" s="7">
        <f>230/$D$18/I23</f>
        <v>7.7702702702702702</v>
      </c>
      <c r="K23" s="7">
        <f t="shared" ref="K23:K32" si="19">$B$18/(2*3.14*H23/2*J23*10)</f>
        <v>15.082802547770701</v>
      </c>
      <c r="L23" s="7">
        <f t="shared" ref="L23:L32" si="20">($E$1-H23) * 3.14 / SQRT((J23*1000 / $C$1)^2 - 1)</f>
        <v>12.602309391761922</v>
      </c>
      <c r="M23" s="13">
        <f t="shared" ref="M23:M32" si="21">L23/H23</f>
        <v>12.602309391761922</v>
      </c>
      <c r="O23" s="5">
        <v>1</v>
      </c>
      <c r="P23" s="6">
        <v>1.39</v>
      </c>
      <c r="Q23" s="7">
        <f t="shared" ref="Q23:Q32" si="22">230/$D$18/P23</f>
        <v>10.341726618705037</v>
      </c>
      <c r="R23" s="7">
        <f t="shared" si="12"/>
        <v>7.0828025477707</v>
      </c>
      <c r="S23" s="15">
        <f t="shared" si="13"/>
        <v>8.3673792302979404</v>
      </c>
      <c r="T23" s="13">
        <f t="shared" si="14"/>
        <v>8.3673792302979404</v>
      </c>
    </row>
    <row r="24" spans="1:20" x14ac:dyDescent="0.25">
      <c r="A24" s="5">
        <v>1.1000000000000001</v>
      </c>
      <c r="B24" s="6">
        <v>1.42</v>
      </c>
      <c r="C24" s="7">
        <f t="shared" si="15"/>
        <v>10.123239436619718</v>
      </c>
      <c r="D24" s="7">
        <f t="shared" si="16"/>
        <v>105.19273620502869</v>
      </c>
      <c r="E24" s="7">
        <f t="shared" si="17"/>
        <v>8.4294065406905432</v>
      </c>
      <c r="F24" s="13">
        <f t="shared" si="18"/>
        <v>7.6630968551732206</v>
      </c>
      <c r="H24" s="5">
        <v>1.1000000000000001</v>
      </c>
      <c r="I24" s="6">
        <v>1.53</v>
      </c>
      <c r="J24" s="7">
        <f t="shared" ref="J24:J32" si="23">230/$D$18/I24</f>
        <v>9.3954248366013076</v>
      </c>
      <c r="K24" s="7">
        <f t="shared" si="19"/>
        <v>11.33989577301679</v>
      </c>
      <c r="L24" s="7">
        <f t="shared" si="20"/>
        <v>9.3100261294081914</v>
      </c>
      <c r="M24" s="13">
        <f t="shared" si="21"/>
        <v>8.4636601176438102</v>
      </c>
      <c r="O24" s="5">
        <v>1.1000000000000001</v>
      </c>
      <c r="P24" s="6"/>
      <c r="Q24" s="7" t="e">
        <f t="shared" si="22"/>
        <v>#DIV/0!</v>
      </c>
      <c r="R24" s="7" t="e">
        <f t="shared" si="12"/>
        <v>#DIV/0!</v>
      </c>
      <c r="S24" s="15" t="e">
        <f t="shared" si="13"/>
        <v>#DIV/0!</v>
      </c>
      <c r="T24" s="13" t="e">
        <f t="shared" si="14"/>
        <v>#DIV/0!</v>
      </c>
    </row>
    <row r="25" spans="1:20" x14ac:dyDescent="0.25">
      <c r="A25" s="5">
        <v>1.2</v>
      </c>
      <c r="B25" s="6">
        <v>1.19</v>
      </c>
      <c r="C25" s="7">
        <f t="shared" si="15"/>
        <v>12.079831932773109</v>
      </c>
      <c r="D25" s="7">
        <f t="shared" si="16"/>
        <v>80.808269772524994</v>
      </c>
      <c r="E25" s="7">
        <f t="shared" si="17"/>
        <v>6.6300290235377233</v>
      </c>
      <c r="F25" s="13">
        <f t="shared" si="18"/>
        <v>5.5250241862814367</v>
      </c>
      <c r="H25" s="5">
        <v>1.2</v>
      </c>
      <c r="I25" s="6">
        <v>1.28</v>
      </c>
      <c r="J25" s="7">
        <f t="shared" si="23"/>
        <v>11.23046875</v>
      </c>
      <c r="K25" s="7">
        <f t="shared" si="19"/>
        <v>8.6963906581740975</v>
      </c>
      <c r="L25" s="7">
        <f t="shared" si="20"/>
        <v>7.2423052050740635</v>
      </c>
      <c r="M25" s="13">
        <f t="shared" si="21"/>
        <v>6.03525433756172</v>
      </c>
      <c r="O25" s="5">
        <v>1.2</v>
      </c>
      <c r="P25" s="6">
        <v>0.96399999999999997</v>
      </c>
      <c r="Q25" s="7">
        <f t="shared" si="22"/>
        <v>14.91182572614108</v>
      </c>
      <c r="R25" s="7">
        <f t="shared" si="12"/>
        <v>4.0934182590233545</v>
      </c>
      <c r="S25" s="15">
        <f t="shared" si="13"/>
        <v>5.2006914887632254</v>
      </c>
      <c r="T25" s="13">
        <f t="shared" si="14"/>
        <v>4.3339095739693549</v>
      </c>
    </row>
    <row r="26" spans="1:20" x14ac:dyDescent="0.25">
      <c r="A26" s="5">
        <v>1.3</v>
      </c>
      <c r="B26" s="6">
        <v>1.02</v>
      </c>
      <c r="C26" s="7">
        <f t="shared" si="15"/>
        <v>14.093137254901961</v>
      </c>
      <c r="D26" s="7">
        <f t="shared" si="16"/>
        <v>63.936213446393396</v>
      </c>
      <c r="E26" s="7">
        <f t="shared" si="17"/>
        <v>5.4269290353071593</v>
      </c>
      <c r="F26" s="13">
        <f t="shared" si="18"/>
        <v>4.1745607963901223</v>
      </c>
      <c r="H26" s="5">
        <v>1.3</v>
      </c>
      <c r="I26" s="6">
        <v>1.0900000000000001</v>
      </c>
      <c r="J26" s="7">
        <f t="shared" si="23"/>
        <v>13.188073394495412</v>
      </c>
      <c r="K26" s="7">
        <f t="shared" si="19"/>
        <v>6.8358647721705035</v>
      </c>
      <c r="L26" s="7">
        <f t="shared" si="20"/>
        <v>5.8558450519731364</v>
      </c>
      <c r="M26" s="13">
        <f t="shared" si="21"/>
        <v>4.5044961938254895</v>
      </c>
      <c r="O26" s="5">
        <v>1.3</v>
      </c>
      <c r="P26" s="6">
        <v>0.82099999999999995</v>
      </c>
      <c r="Q26" s="7">
        <f t="shared" si="22"/>
        <v>17.509135200974423</v>
      </c>
      <c r="R26" s="7">
        <f t="shared" si="12"/>
        <v>3.2180303772660448</v>
      </c>
      <c r="S26" s="15">
        <f t="shared" si="13"/>
        <v>4.2677199214589381</v>
      </c>
      <c r="T26" s="13">
        <f t="shared" si="14"/>
        <v>3.2828614780453367</v>
      </c>
    </row>
    <row r="27" spans="1:20" x14ac:dyDescent="0.25">
      <c r="A27" s="5">
        <v>1.4</v>
      </c>
      <c r="B27" s="6">
        <v>0.877</v>
      </c>
      <c r="C27" s="7">
        <f t="shared" si="15"/>
        <v>16.391106043329533</v>
      </c>
      <c r="D27" s="7">
        <f t="shared" si="16"/>
        <v>51.045992262068012</v>
      </c>
      <c r="E27" s="7">
        <f t="shared" si="17"/>
        <v>4.4883763338638403</v>
      </c>
      <c r="F27" s="13">
        <f t="shared" si="18"/>
        <v>3.2059830956170288</v>
      </c>
      <c r="H27" s="5">
        <v>1.4</v>
      </c>
      <c r="I27" s="6">
        <v>0.94199999999999995</v>
      </c>
      <c r="J27" s="7">
        <f t="shared" si="23"/>
        <v>15.260084925690022</v>
      </c>
      <c r="K27" s="7">
        <f t="shared" si="19"/>
        <v>5.4857142857142867</v>
      </c>
      <c r="L27" s="7">
        <f t="shared" si="20"/>
        <v>4.8572232592523852</v>
      </c>
      <c r="M27" s="13">
        <f t="shared" si="21"/>
        <v>3.4694451851802754</v>
      </c>
      <c r="O27" s="5">
        <v>1.4</v>
      </c>
      <c r="P27" s="6">
        <v>0.70799999999999996</v>
      </c>
      <c r="Q27" s="7">
        <f t="shared" si="22"/>
        <v>20.303672316384183</v>
      </c>
      <c r="R27" s="7">
        <f t="shared" si="12"/>
        <v>2.5768880800727931</v>
      </c>
      <c r="S27" s="15">
        <f t="shared" si="13"/>
        <v>3.5640228617465572</v>
      </c>
      <c r="T27" s="13">
        <f t="shared" si="14"/>
        <v>2.5457306155332553</v>
      </c>
    </row>
    <row r="28" spans="1:20" x14ac:dyDescent="0.25">
      <c r="A28" s="5">
        <v>1.5</v>
      </c>
      <c r="B28" s="6">
        <v>0.76400000000000001</v>
      </c>
      <c r="C28" s="7">
        <f t="shared" si="15"/>
        <v>18.815445026178011</v>
      </c>
      <c r="D28" s="7">
        <f t="shared" si="16"/>
        <v>41.504213852913672</v>
      </c>
      <c r="E28" s="7">
        <f t="shared" si="17"/>
        <v>3.7812933613005355</v>
      </c>
      <c r="F28" s="13">
        <f t="shared" si="18"/>
        <v>2.5208622408670238</v>
      </c>
      <c r="H28" s="5">
        <v>1.5</v>
      </c>
      <c r="I28" s="6">
        <v>0.82099999999999995</v>
      </c>
      <c r="J28" s="7">
        <f t="shared" si="23"/>
        <v>17.509135200974423</v>
      </c>
      <c r="K28" s="7">
        <f t="shared" si="19"/>
        <v>4.4623354564755839</v>
      </c>
      <c r="L28" s="7">
        <f t="shared" si="20"/>
        <v>4.0861148184181326</v>
      </c>
      <c r="M28" s="13">
        <f t="shared" si="21"/>
        <v>2.7240765456120886</v>
      </c>
      <c r="O28" s="5">
        <v>1.5</v>
      </c>
      <c r="P28" s="6">
        <v>0.61699999999999999</v>
      </c>
      <c r="Q28" s="7">
        <f t="shared" si="22"/>
        <v>23.298217179902757</v>
      </c>
      <c r="R28" s="7">
        <f t="shared" si="12"/>
        <v>2.095966029723991</v>
      </c>
      <c r="S28" s="15">
        <f t="shared" si="13"/>
        <v>3.0164071153463952</v>
      </c>
      <c r="T28" s="13">
        <f t="shared" si="14"/>
        <v>2.0109380768975966</v>
      </c>
    </row>
    <row r="29" spans="1:20" x14ac:dyDescent="0.25">
      <c r="A29" s="23">
        <v>1.6</v>
      </c>
      <c r="B29" s="6">
        <v>0.67100000000000004</v>
      </c>
      <c r="C29" s="7">
        <f t="shared" si="15"/>
        <v>21.423248882265273</v>
      </c>
      <c r="D29" s="7">
        <f t="shared" si="16"/>
        <v>34.173749380691767</v>
      </c>
      <c r="E29" s="7">
        <f t="shared" si="17"/>
        <v>3.2209427496511283</v>
      </c>
      <c r="F29" s="13">
        <f t="shared" si="18"/>
        <v>2.0130892185319551</v>
      </c>
      <c r="H29" s="5">
        <v>1.6</v>
      </c>
      <c r="I29" s="6">
        <v>0.72099999999999997</v>
      </c>
      <c r="J29" s="7">
        <f t="shared" si="23"/>
        <v>19.937586685159502</v>
      </c>
      <c r="K29" s="7">
        <f t="shared" si="19"/>
        <v>3.6738853503184705</v>
      </c>
      <c r="L29" s="7">
        <f t="shared" si="20"/>
        <v>3.4755845382994934</v>
      </c>
      <c r="M29" s="13">
        <f t="shared" si="21"/>
        <v>2.1722403364371834</v>
      </c>
      <c r="O29" s="5">
        <v>1.6</v>
      </c>
      <c r="P29" s="6">
        <v>0.54200000000000004</v>
      </c>
      <c r="Q29" s="7">
        <f t="shared" si="22"/>
        <v>26.522140221402211</v>
      </c>
      <c r="R29" s="7">
        <f t="shared" si="12"/>
        <v>1.7261146496815285</v>
      </c>
      <c r="S29" s="15">
        <f t="shared" si="13"/>
        <v>2.5774862367258247</v>
      </c>
      <c r="T29" s="13">
        <f t="shared" si="14"/>
        <v>1.6109288979536402</v>
      </c>
    </row>
    <row r="30" spans="1:20" x14ac:dyDescent="0.25">
      <c r="A30" s="5">
        <v>1.7</v>
      </c>
      <c r="B30" s="6">
        <v>0.59499999999999997</v>
      </c>
      <c r="C30" s="7">
        <f t="shared" si="15"/>
        <v>24.159663865546218</v>
      </c>
      <c r="D30" s="7">
        <f t="shared" si="16"/>
        <v>28.520565802067651</v>
      </c>
      <c r="E30" s="7">
        <f t="shared" si="17"/>
        <v>2.7751450628560788</v>
      </c>
      <c r="F30" s="13">
        <f t="shared" si="18"/>
        <v>1.6324382722682818</v>
      </c>
      <c r="H30" s="5">
        <v>1.7</v>
      </c>
      <c r="I30" s="6">
        <v>0.63900000000000001</v>
      </c>
      <c r="J30" s="7">
        <f t="shared" si="23"/>
        <v>22.496087636932707</v>
      </c>
      <c r="K30" s="7">
        <f t="shared" si="19"/>
        <v>3.0645185462720121</v>
      </c>
      <c r="L30" s="7">
        <f t="shared" si="20"/>
        <v>2.990067964393428</v>
      </c>
      <c r="M30" s="13">
        <f t="shared" si="21"/>
        <v>1.7588635084667223</v>
      </c>
      <c r="O30" s="5">
        <v>1.7</v>
      </c>
      <c r="P30" s="6"/>
      <c r="Q30" s="7" t="e">
        <f t="shared" si="22"/>
        <v>#DIV/0!</v>
      </c>
      <c r="R30" s="7" t="e">
        <f t="shared" si="12"/>
        <v>#DIV/0!</v>
      </c>
      <c r="S30" s="15" t="e">
        <f t="shared" si="13"/>
        <v>#DIV/0!</v>
      </c>
      <c r="T30" s="13" t="e">
        <f t="shared" si="14"/>
        <v>#DIV/0!</v>
      </c>
    </row>
    <row r="31" spans="1:20" x14ac:dyDescent="0.25">
      <c r="A31" s="5">
        <v>1.8</v>
      </c>
      <c r="B31" s="6">
        <v>0.53100000000000003</v>
      </c>
      <c r="C31" s="7">
        <f t="shared" si="15"/>
        <v>27.071563088512239</v>
      </c>
      <c r="D31" s="7">
        <f t="shared" si="16"/>
        <v>24.038762604599874</v>
      </c>
      <c r="E31" s="7">
        <f t="shared" si="17"/>
        <v>2.4087113742465398</v>
      </c>
      <c r="F31" s="13">
        <f t="shared" si="18"/>
        <v>1.3381729856925222</v>
      </c>
      <c r="H31" s="5">
        <v>1.8</v>
      </c>
      <c r="I31" s="6">
        <v>0.56999999999999995</v>
      </c>
      <c r="J31" s="7">
        <f t="shared" si="23"/>
        <v>25.219298245614038</v>
      </c>
      <c r="K31" s="7">
        <f t="shared" si="19"/>
        <v>2.5817409766454351</v>
      </c>
      <c r="L31" s="7">
        <f t="shared" si="20"/>
        <v>2.5922151533810149</v>
      </c>
      <c r="M31" s="13">
        <f t="shared" si="21"/>
        <v>1.4401195296561193</v>
      </c>
      <c r="O31" s="5">
        <v>1.8</v>
      </c>
      <c r="P31" s="6">
        <v>0.42799999999999999</v>
      </c>
      <c r="Q31" s="7">
        <f t="shared" si="22"/>
        <v>33.586448598130843</v>
      </c>
      <c r="R31" s="7">
        <f t="shared" si="12"/>
        <v>1.2116065109695682</v>
      </c>
      <c r="S31" s="15">
        <f t="shared" si="13"/>
        <v>1.9302389225751961</v>
      </c>
      <c r="T31" s="13">
        <f t="shared" si="14"/>
        <v>1.0723549569862201</v>
      </c>
    </row>
    <row r="32" spans="1:20" ht="15.75" thickBot="1" x14ac:dyDescent="0.3">
      <c r="A32" s="5">
        <v>2</v>
      </c>
      <c r="B32" s="6">
        <v>0.43</v>
      </c>
      <c r="C32" s="7">
        <f t="shared" si="15"/>
        <v>33.430232558139537</v>
      </c>
      <c r="D32" s="7">
        <f t="shared" si="16"/>
        <v>17.519776135555841</v>
      </c>
      <c r="E32" s="7">
        <f t="shared" si="17"/>
        <v>1.8470984196353417</v>
      </c>
      <c r="F32" s="13">
        <f t="shared" si="18"/>
        <v>0.92354920981767086</v>
      </c>
      <c r="H32" s="8">
        <v>2</v>
      </c>
      <c r="I32" s="9">
        <v>0.46200000000000002</v>
      </c>
      <c r="J32" s="10">
        <f t="shared" si="23"/>
        <v>31.114718614718612</v>
      </c>
      <c r="K32" s="10">
        <f t="shared" si="19"/>
        <v>1.8833121019108281</v>
      </c>
      <c r="L32" s="10">
        <f t="shared" si="20"/>
        <v>1.9878781556458027</v>
      </c>
      <c r="M32" s="14">
        <f t="shared" si="21"/>
        <v>0.99393907782290136</v>
      </c>
      <c r="O32" s="8">
        <v>2</v>
      </c>
      <c r="P32" s="9">
        <v>0.34699999999999998</v>
      </c>
      <c r="Q32" s="10">
        <f t="shared" si="22"/>
        <v>41.426512968299711</v>
      </c>
      <c r="R32" s="10">
        <f t="shared" si="12"/>
        <v>0.88407643312101913</v>
      </c>
      <c r="S32" s="17">
        <f t="shared" si="13"/>
        <v>1.4849751640384392</v>
      </c>
      <c r="T32" s="14">
        <f t="shared" si="14"/>
        <v>0.74248758201921961</v>
      </c>
    </row>
    <row r="33" spans="1:6" x14ac:dyDescent="0.25">
      <c r="A33" s="5">
        <v>2.2000000000000002</v>
      </c>
      <c r="B33" s="6">
        <v>0.35</v>
      </c>
      <c r="C33" s="7">
        <f t="shared" si="15"/>
        <v>41.071428571428577</v>
      </c>
      <c r="D33" s="7">
        <f t="shared" si="16"/>
        <v>12.963893546394381</v>
      </c>
      <c r="E33" s="7">
        <f t="shared" si="17"/>
        <v>1.4230956244362833</v>
      </c>
      <c r="F33" s="13">
        <f t="shared" si="18"/>
        <v>0.6468616474710378</v>
      </c>
    </row>
    <row r="34" spans="1:6" x14ac:dyDescent="0.25">
      <c r="A34" s="5">
        <v>2.5</v>
      </c>
      <c r="B34" s="6">
        <v>0.27500000000000002</v>
      </c>
      <c r="C34" s="7">
        <f t="shared" ref="C34:C37" si="24">230/$D$18/B34</f>
        <v>52.272727272727266</v>
      </c>
      <c r="D34" s="7">
        <f t="shared" ref="D34:D37" si="25">$B$18/(2*PI()*(A34/2)/10*C34*10)</f>
        <v>8.963606394935546</v>
      </c>
      <c r="E34" s="7">
        <f t="shared" ref="E34:E37" si="26">($E$1-A34) * 3.14 / SQRT((C34*1000 / $C$1)^2 - 1)</f>
        <v>1.0270803727057742</v>
      </c>
      <c r="F34" s="13">
        <f t="shared" ref="F34:F37" si="27">E34/A34</f>
        <v>0.41083214908230969</v>
      </c>
    </row>
    <row r="35" spans="1:6" x14ac:dyDescent="0.25">
      <c r="A35" s="5">
        <v>3</v>
      </c>
      <c r="B35" s="6">
        <v>0.191</v>
      </c>
      <c r="C35" s="19">
        <f t="shared" si="24"/>
        <v>75.261780104712045</v>
      </c>
      <c r="D35" s="19">
        <f t="shared" si="25"/>
        <v>5.188026731614209</v>
      </c>
      <c r="E35" s="19">
        <f t="shared" si="26"/>
        <v>0.61006885116350384</v>
      </c>
      <c r="F35" s="20">
        <f t="shared" si="27"/>
        <v>0.20335628372116796</v>
      </c>
    </row>
    <row r="36" spans="1:6" x14ac:dyDescent="0.25">
      <c r="A36" s="5">
        <v>4</v>
      </c>
      <c r="B36" s="6">
        <v>0.107</v>
      </c>
      <c r="C36" s="19">
        <f t="shared" si="24"/>
        <v>134.34579439252337</v>
      </c>
      <c r="D36" s="19">
        <f t="shared" si="25"/>
        <v>2.1797861005865986</v>
      </c>
      <c r="E36" s="19">
        <f t="shared" si="26"/>
        <v>0.22751705592923979</v>
      </c>
      <c r="F36" s="20">
        <f t="shared" si="27"/>
        <v>5.6879263982309948E-2</v>
      </c>
    </row>
    <row r="37" spans="1:6" ht="15.75" thickBot="1" x14ac:dyDescent="0.3">
      <c r="A37" s="8">
        <v>5</v>
      </c>
      <c r="B37" s="9">
        <v>6.88E-2</v>
      </c>
      <c r="C37" s="21">
        <f t="shared" si="24"/>
        <v>208.93895348837211</v>
      </c>
      <c r="D37" s="21">
        <f t="shared" si="25"/>
        <v>1.1212656726755736</v>
      </c>
      <c r="E37" s="21">
        <f t="shared" si="26"/>
        <v>7.3117529853038224E-2</v>
      </c>
      <c r="F37" s="22">
        <f t="shared" si="27"/>
        <v>1.4623505970607645E-2</v>
      </c>
    </row>
  </sheetData>
  <conditionalFormatting sqref="D4:D14">
    <cfRule type="cellIs" dxfId="11" priority="11" operator="lessThan">
      <formula>3</formula>
    </cfRule>
  </conditionalFormatting>
  <conditionalFormatting sqref="K5:K14">
    <cfRule type="cellIs" dxfId="10" priority="10" operator="lessThan">
      <formula>3</formula>
    </cfRule>
  </conditionalFormatting>
  <conditionalFormatting sqref="K23:K32">
    <cfRule type="cellIs" dxfId="9" priority="9" operator="lessThan">
      <formula>3</formula>
    </cfRule>
  </conditionalFormatting>
  <conditionalFormatting sqref="D22:D31 D35:D37">
    <cfRule type="cellIs" dxfId="8" priority="8" operator="lessThan">
      <formula>3</formula>
    </cfRule>
  </conditionalFormatting>
  <conditionalFormatting sqref="R5:R14">
    <cfRule type="cellIs" dxfId="7" priority="7" operator="lessThan">
      <formula>3</formula>
    </cfRule>
  </conditionalFormatting>
  <conditionalFormatting sqref="R22">
    <cfRule type="cellIs" dxfId="6" priority="4" operator="lessThan">
      <formula>3</formula>
    </cfRule>
  </conditionalFormatting>
  <conditionalFormatting sqref="R4">
    <cfRule type="cellIs" dxfId="5" priority="6" operator="lessThan">
      <formula>3</formula>
    </cfRule>
  </conditionalFormatting>
  <conditionalFormatting sqref="R23:R32">
    <cfRule type="cellIs" dxfId="4" priority="5" operator="lessThan">
      <formula>3</formula>
    </cfRule>
  </conditionalFormatting>
  <conditionalFormatting sqref="D32:D34">
    <cfRule type="cellIs" dxfId="0" priority="1" operator="less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Bispo</dc:creator>
  <cp:lastModifiedBy>Leo da Silva Bispo</cp:lastModifiedBy>
  <dcterms:created xsi:type="dcterms:W3CDTF">2021-01-26T09:10:09Z</dcterms:created>
  <dcterms:modified xsi:type="dcterms:W3CDTF">2022-04-08T07:23:43Z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997be3-9859-456b-a520-3ea43b4737bf_Enabled">
    <vt:lpwstr>true</vt:lpwstr>
  </property>
  <property fmtid="{D5CDD505-2E9C-101B-9397-08002B2CF9AE}" pid="3" name="MSIP_Label_c0997be3-9859-456b-a520-3ea43b4737bf_SetDate">
    <vt:lpwstr>2022-04-08T06:24:12Z</vt:lpwstr>
  </property>
  <property fmtid="{D5CDD505-2E9C-101B-9397-08002B2CF9AE}" pid="4" name="MSIP_Label_c0997be3-9859-456b-a520-3ea43b4737bf_Method">
    <vt:lpwstr>Privileged</vt:lpwstr>
  </property>
  <property fmtid="{D5CDD505-2E9C-101B-9397-08002B2CF9AE}" pid="5" name="MSIP_Label_c0997be3-9859-456b-a520-3ea43b4737bf_Name">
    <vt:lpwstr>C1-Public</vt:lpwstr>
  </property>
  <property fmtid="{D5CDD505-2E9C-101B-9397-08002B2CF9AE}" pid="6" name="MSIP_Label_c0997be3-9859-456b-a520-3ea43b4737bf_SiteId">
    <vt:lpwstr>80c4ffa6-7511-4bba-9f03-e5872a660c9b</vt:lpwstr>
  </property>
  <property fmtid="{D5CDD505-2E9C-101B-9397-08002B2CF9AE}" pid="7" name="MSIP_Label_c0997be3-9859-456b-a520-3ea43b4737bf_ActionId">
    <vt:lpwstr>d27ce0f4-7cef-42ea-aeac-98a7016cf41f</vt:lpwstr>
  </property>
  <property fmtid="{D5CDD505-2E9C-101B-9397-08002B2CF9AE}" pid="8" name="MSIP_Label_c0997be3-9859-456b-a520-3ea43b4737bf_ContentBits">
    <vt:lpwstr>0</vt:lpwstr>
  </property>
</Properties>
</file>