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trol.io\10. Open Source\kiln\extras\"/>
    </mc:Choice>
  </mc:AlternateContent>
  <xr:revisionPtr revIDLastSave="0" documentId="13_ncr:1_{BD0E6416-B86D-4AF1-8232-B46E543D1551}" xr6:coauthVersionLast="46" xr6:coauthVersionMax="46" xr10:uidLastSave="{00000000-0000-0000-0000-000000000000}"/>
  <bookViews>
    <workbookView xWindow="-120" yWindow="-120" windowWidth="29040" windowHeight="15990" xr2:uid="{3802CC28-7E9C-46E2-82AF-24D3B7D64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C6" i="1"/>
  <c r="H24" i="1" s="1"/>
  <c r="I24" i="1" s="1"/>
  <c r="H30" i="1"/>
  <c r="I30" i="1" s="1"/>
  <c r="D10" i="1"/>
  <c r="K11" i="1"/>
  <c r="K12" i="1" s="1"/>
  <c r="A11" i="1"/>
  <c r="A12" i="1" s="1"/>
  <c r="H40" i="1" l="1"/>
  <c r="I40" i="1" s="1"/>
  <c r="H22" i="1"/>
  <c r="I22" i="1" s="1"/>
  <c r="H39" i="1"/>
  <c r="I39" i="1" s="1"/>
  <c r="H16" i="1"/>
  <c r="I16" i="1" s="1"/>
  <c r="H23" i="1"/>
  <c r="I23" i="1" s="1"/>
  <c r="H38" i="1"/>
  <c r="I38" i="1" s="1"/>
  <c r="H15" i="1"/>
  <c r="I15" i="1" s="1"/>
  <c r="H32" i="1"/>
  <c r="I32" i="1" s="1"/>
  <c r="H14" i="1"/>
  <c r="I14" i="1" s="1"/>
  <c r="H31" i="1"/>
  <c r="I31" i="1" s="1"/>
  <c r="L10" i="1"/>
  <c r="M10" i="1" s="1"/>
  <c r="H12" i="1"/>
  <c r="I12" i="1" s="1"/>
  <c r="H11" i="1"/>
  <c r="I11" i="1" s="1"/>
  <c r="H37" i="1"/>
  <c r="I37" i="1" s="1"/>
  <c r="H29" i="1"/>
  <c r="I29" i="1" s="1"/>
  <c r="H21" i="1"/>
  <c r="I21" i="1" s="1"/>
  <c r="H13" i="1"/>
  <c r="I13" i="1" s="1"/>
  <c r="H36" i="1"/>
  <c r="I36" i="1" s="1"/>
  <c r="H28" i="1"/>
  <c r="I28" i="1" s="1"/>
  <c r="H20" i="1"/>
  <c r="I20" i="1" s="1"/>
  <c r="H35" i="1"/>
  <c r="I35" i="1" s="1"/>
  <c r="H27" i="1"/>
  <c r="I27" i="1" s="1"/>
  <c r="H19" i="1"/>
  <c r="I19" i="1" s="1"/>
  <c r="B10" i="1"/>
  <c r="C10" i="1" s="1"/>
  <c r="H34" i="1"/>
  <c r="I34" i="1" s="1"/>
  <c r="H26" i="1"/>
  <c r="I26" i="1" s="1"/>
  <c r="H18" i="1"/>
  <c r="I18" i="1" s="1"/>
  <c r="H10" i="1"/>
  <c r="I10" i="1" s="1"/>
  <c r="P10" i="1"/>
  <c r="H33" i="1"/>
  <c r="I33" i="1" s="1"/>
  <c r="H25" i="1"/>
  <c r="I25" i="1" s="1"/>
  <c r="H17" i="1"/>
  <c r="I17" i="1" s="1"/>
  <c r="P12" i="1"/>
  <c r="N10" i="1"/>
  <c r="A13" i="1"/>
  <c r="F12" i="1"/>
  <c r="B12" i="1"/>
  <c r="D12" i="1"/>
  <c r="L12" i="1"/>
  <c r="L11" i="1"/>
  <c r="N12" i="1"/>
  <c r="D11" i="1"/>
  <c r="B11" i="1"/>
  <c r="F11" i="1"/>
  <c r="N11" i="1"/>
  <c r="P11" i="1"/>
  <c r="K13" i="1"/>
  <c r="M11" i="1" l="1"/>
  <c r="C12" i="1"/>
  <c r="M12" i="1"/>
  <c r="H3" i="1"/>
  <c r="C11" i="1"/>
  <c r="A14" i="1"/>
  <c r="F13" i="1"/>
  <c r="D13" i="1"/>
  <c r="B13" i="1"/>
  <c r="C13" i="1" s="1"/>
  <c r="L13" i="1"/>
  <c r="M13" i="1" s="1"/>
  <c r="P13" i="1"/>
  <c r="N13" i="1"/>
  <c r="K14" i="1"/>
  <c r="A15" i="1" l="1"/>
  <c r="F14" i="1"/>
  <c r="D14" i="1"/>
  <c r="B14" i="1"/>
  <c r="C14" i="1" s="1"/>
  <c r="L14" i="1"/>
  <c r="M14" i="1" s="1"/>
  <c r="P14" i="1"/>
  <c r="N14" i="1"/>
  <c r="K15" i="1"/>
  <c r="L15" i="1" l="1"/>
  <c r="M15" i="1" s="1"/>
  <c r="N15" i="1"/>
  <c r="P15" i="1"/>
  <c r="A16" i="1"/>
  <c r="B15" i="1"/>
  <c r="C15" i="1" s="1"/>
  <c r="F15" i="1"/>
  <c r="D15" i="1"/>
  <c r="K16" i="1"/>
  <c r="A17" i="1" l="1"/>
  <c r="B16" i="1"/>
  <c r="C16" i="1" s="1"/>
  <c r="F16" i="1"/>
  <c r="D16" i="1"/>
  <c r="N16" i="1"/>
  <c r="L16" i="1"/>
  <c r="M16" i="1" s="1"/>
  <c r="P16" i="1"/>
  <c r="K17" i="1"/>
  <c r="N17" i="1" l="1"/>
  <c r="L17" i="1"/>
  <c r="M17" i="1" s="1"/>
  <c r="P17" i="1"/>
  <c r="A18" i="1"/>
  <c r="F17" i="1"/>
  <c r="B17" i="1"/>
  <c r="C17" i="1" s="1"/>
  <c r="D17" i="1"/>
  <c r="K18" i="1"/>
  <c r="L18" i="1" l="1"/>
  <c r="M18" i="1" s="1"/>
  <c r="N18" i="1"/>
  <c r="P18" i="1"/>
  <c r="A19" i="1"/>
  <c r="B18" i="1"/>
  <c r="C18" i="1" s="1"/>
  <c r="D18" i="1"/>
  <c r="F18" i="1"/>
  <c r="K19" i="1"/>
  <c r="A20" i="1" l="1"/>
  <c r="F19" i="1"/>
  <c r="B19" i="1"/>
  <c r="C19" i="1" s="1"/>
  <c r="D19" i="1"/>
  <c r="N19" i="1"/>
  <c r="L19" i="1"/>
  <c r="M19" i="1" s="1"/>
  <c r="P19" i="1"/>
  <c r="K20" i="1"/>
  <c r="P20" i="1" l="1"/>
  <c r="L20" i="1"/>
  <c r="M20" i="1" s="1"/>
  <c r="N20" i="1"/>
  <c r="A21" i="1"/>
  <c r="F20" i="1"/>
  <c r="D20" i="1"/>
  <c r="B20" i="1"/>
  <c r="C20" i="1" s="1"/>
  <c r="K21" i="1"/>
  <c r="L21" i="1" l="1"/>
  <c r="M21" i="1" s="1"/>
  <c r="P21" i="1"/>
  <c r="N21" i="1"/>
  <c r="A22" i="1"/>
  <c r="F21" i="1"/>
  <c r="B21" i="1"/>
  <c r="C21" i="1" s="1"/>
  <c r="D21" i="1"/>
  <c r="K22" i="1"/>
  <c r="L22" i="1" l="1"/>
  <c r="M22" i="1" s="1"/>
  <c r="P22" i="1"/>
  <c r="N22" i="1"/>
  <c r="A23" i="1"/>
  <c r="F22" i="1"/>
  <c r="B22" i="1"/>
  <c r="C22" i="1" s="1"/>
  <c r="D22" i="1"/>
  <c r="K23" i="1"/>
  <c r="L23" i="1" l="1"/>
  <c r="M23" i="1" s="1"/>
  <c r="P23" i="1"/>
  <c r="N23" i="1"/>
  <c r="A24" i="1"/>
  <c r="F23" i="1"/>
  <c r="D23" i="1"/>
  <c r="B23" i="1"/>
  <c r="C23" i="1" s="1"/>
  <c r="K24" i="1"/>
  <c r="P24" i="1" l="1"/>
  <c r="L24" i="1"/>
  <c r="M24" i="1" s="1"/>
  <c r="N24" i="1"/>
  <c r="A25" i="1"/>
  <c r="B24" i="1"/>
  <c r="C24" i="1" s="1"/>
  <c r="D24" i="1"/>
  <c r="F24" i="1"/>
  <c r="K25" i="1"/>
  <c r="A26" i="1" l="1"/>
  <c r="B25" i="1"/>
  <c r="C25" i="1" s="1"/>
  <c r="D25" i="1"/>
  <c r="F25" i="1"/>
  <c r="L25" i="1"/>
  <c r="M25" i="1" s="1"/>
  <c r="P25" i="1"/>
  <c r="N25" i="1"/>
  <c r="K26" i="1"/>
  <c r="L26" i="1" l="1"/>
  <c r="M26" i="1" s="1"/>
  <c r="N26" i="1"/>
  <c r="P26" i="1"/>
  <c r="A27" i="1"/>
  <c r="B26" i="1"/>
  <c r="C26" i="1" s="1"/>
  <c r="D26" i="1"/>
  <c r="F26" i="1"/>
  <c r="K27" i="1"/>
  <c r="A28" i="1" l="1"/>
  <c r="F27" i="1"/>
  <c r="B27" i="1"/>
  <c r="C27" i="1" s="1"/>
  <c r="D27" i="1"/>
  <c r="N27" i="1"/>
  <c r="L27" i="1"/>
  <c r="M27" i="1" s="1"/>
  <c r="P27" i="1"/>
  <c r="K28" i="1"/>
  <c r="P28" i="1" l="1"/>
  <c r="N28" i="1"/>
  <c r="L28" i="1"/>
  <c r="M28" i="1" s="1"/>
  <c r="A29" i="1"/>
  <c r="F28" i="1"/>
  <c r="B28" i="1"/>
  <c r="C28" i="1" s="1"/>
  <c r="D28" i="1"/>
  <c r="K29" i="1"/>
  <c r="L29" i="1" l="1"/>
  <c r="M29" i="1" s="1"/>
  <c r="P29" i="1"/>
  <c r="N29" i="1"/>
  <c r="A30" i="1"/>
  <c r="F29" i="1"/>
  <c r="B29" i="1"/>
  <c r="C29" i="1" s="1"/>
  <c r="D29" i="1"/>
  <c r="K30" i="1"/>
  <c r="P30" i="1" l="1"/>
  <c r="L30" i="1"/>
  <c r="M30" i="1" s="1"/>
  <c r="N30" i="1"/>
  <c r="A31" i="1"/>
  <c r="F30" i="1"/>
  <c r="D30" i="1"/>
  <c r="B30" i="1"/>
  <c r="C30" i="1" s="1"/>
  <c r="K31" i="1"/>
  <c r="L31" i="1" l="1"/>
  <c r="M31" i="1" s="1"/>
  <c r="P31" i="1"/>
  <c r="N31" i="1"/>
  <c r="A32" i="1"/>
  <c r="B31" i="1"/>
  <c r="C31" i="1" s="1"/>
  <c r="D31" i="1"/>
  <c r="F31" i="1"/>
  <c r="K32" i="1"/>
  <c r="A33" i="1" l="1"/>
  <c r="B32" i="1"/>
  <c r="C32" i="1" s="1"/>
  <c r="D32" i="1"/>
  <c r="F32" i="1"/>
  <c r="L32" i="1"/>
  <c r="M32" i="1" s="1"/>
  <c r="P32" i="1"/>
  <c r="N32" i="1"/>
  <c r="K33" i="1"/>
  <c r="L33" i="1" l="1"/>
  <c r="M33" i="1" s="1"/>
  <c r="P33" i="1"/>
  <c r="N33" i="1"/>
  <c r="A34" i="1"/>
  <c r="B33" i="1"/>
  <c r="C33" i="1" s="1"/>
  <c r="D33" i="1"/>
  <c r="F33" i="1"/>
  <c r="K34" i="1"/>
  <c r="A35" i="1" l="1"/>
  <c r="B34" i="1"/>
  <c r="C34" i="1" s="1"/>
  <c r="D34" i="1"/>
  <c r="F34" i="1"/>
  <c r="N34" i="1"/>
  <c r="P34" i="1"/>
  <c r="L34" i="1"/>
  <c r="M34" i="1" s="1"/>
  <c r="K35" i="1"/>
  <c r="N35" i="1" l="1"/>
  <c r="P35" i="1"/>
  <c r="L35" i="1"/>
  <c r="M35" i="1" s="1"/>
  <c r="A36" i="1"/>
  <c r="F35" i="1"/>
  <c r="B35" i="1"/>
  <c r="C35" i="1" s="1"/>
  <c r="D35" i="1"/>
  <c r="K36" i="1"/>
  <c r="P36" i="1" l="1"/>
  <c r="N36" i="1"/>
  <c r="L36" i="1"/>
  <c r="M36" i="1" s="1"/>
  <c r="A37" i="1"/>
  <c r="F36" i="1"/>
  <c r="D36" i="1"/>
  <c r="B36" i="1"/>
  <c r="C36" i="1" s="1"/>
  <c r="K37" i="1"/>
  <c r="L37" i="1" l="1"/>
  <c r="M37" i="1" s="1"/>
  <c r="P37" i="1"/>
  <c r="N37" i="1"/>
  <c r="A38" i="1"/>
  <c r="F37" i="1"/>
  <c r="B37" i="1"/>
  <c r="C37" i="1" s="1"/>
  <c r="D37" i="1"/>
  <c r="K38" i="1"/>
  <c r="A39" i="1" l="1"/>
  <c r="F38" i="1"/>
  <c r="B38" i="1"/>
  <c r="C38" i="1" s="1"/>
  <c r="D38" i="1"/>
  <c r="P38" i="1"/>
  <c r="N38" i="1"/>
  <c r="L38" i="1"/>
  <c r="M38" i="1" s="1"/>
  <c r="K39" i="1"/>
  <c r="L39" i="1" l="1"/>
  <c r="M39" i="1" s="1"/>
  <c r="N39" i="1"/>
  <c r="P39" i="1"/>
  <c r="A40" i="1"/>
  <c r="F39" i="1"/>
  <c r="B39" i="1"/>
  <c r="C39" i="1" s="1"/>
  <c r="D39" i="1"/>
  <c r="K40" i="1"/>
  <c r="N40" i="1" l="1"/>
  <c r="P40" i="1"/>
  <c r="L40" i="1"/>
  <c r="M40" i="1" s="1"/>
  <c r="F40" i="1"/>
  <c r="B40" i="1"/>
  <c r="C40" i="1" s="1"/>
  <c r="D40" i="1"/>
</calcChain>
</file>

<file path=xl/sharedStrings.xml><?xml version="1.0" encoding="utf-8"?>
<sst xmlns="http://schemas.openxmlformats.org/spreadsheetml/2006/main" count="36" uniqueCount="24">
  <si>
    <t>Q = U A dT</t>
  </si>
  <si>
    <t>T2</t>
  </si>
  <si>
    <t>T1</t>
  </si>
  <si>
    <t>A</t>
  </si>
  <si>
    <t>Depth</t>
  </si>
  <si>
    <t>Improv</t>
  </si>
  <si>
    <t>Mech</t>
  </si>
  <si>
    <t>Q (W)</t>
  </si>
  <si>
    <t>Hole fill</t>
  </si>
  <si>
    <t>K23</t>
  </si>
  <si>
    <t>K26</t>
  </si>
  <si>
    <t>Air</t>
  </si>
  <si>
    <t>Thermal Conductivity @1000C</t>
  </si>
  <si>
    <t>https://www.global-refractory.com/k23-28-firebrick/</t>
  </si>
  <si>
    <t>https://www.engineeringtoolbox.com/air-properties-viscosity-conductivity-heat-capacity-d_1509.html</t>
  </si>
  <si>
    <t>Ceramic Blanket</t>
  </si>
  <si>
    <t>https://www.ildfastesten.dk/keramisk_isolering/Keramisk-isolering-ruller-plader/Keramisk_isolering_halv_rulle_25mm</t>
  </si>
  <si>
    <t>5mm blanket</t>
  </si>
  <si>
    <t>No. Holes</t>
  </si>
  <si>
    <t>% surface</t>
  </si>
  <si>
    <t>K23/K26</t>
  </si>
  <si>
    <t>Current</t>
  </si>
  <si>
    <t>K26+Blan</t>
  </si>
  <si>
    <t>12 sidex r0.15m = 0.440m2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</si>
</sst>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k26+hole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Sheet1!$B$10:$B$40</c:f>
              <c:numCache>
                <c:formatCode>0</c:formatCode>
                <c:ptCount val="31"/>
                <c:pt idx="0">
                  <c:v>1558.648166652079</c:v>
                </c:pt>
                <c:pt idx="1">
                  <c:v>1507.9316079912185</c:v>
                </c:pt>
                <c:pt idx="2">
                  <c:v>1460.4115520024302</c:v>
                </c:pt>
                <c:pt idx="3">
                  <c:v>1415.7950330035335</c:v>
                </c:pt>
                <c:pt idx="4">
                  <c:v>1373.8238251532255</c:v>
                </c:pt>
                <c:pt idx="5">
                  <c:v>1334.2694413986403</c:v>
                </c:pt>
                <c:pt idx="6">
                  <c:v>1296.9289721707466</c:v>
                </c:pt>
                <c:pt idx="7">
                  <c:v>1261.621603799528</c:v>
                </c:pt>
                <c:pt idx="8">
                  <c:v>1228.1856905498435</c:v>
                </c:pt>
                <c:pt idx="9">
                  <c:v>1196.4762802239643</c:v>
                </c:pt>
                <c:pt idx="10">
                  <c:v>1166.3630134222815</c:v>
                </c:pt>
                <c:pt idx="11">
                  <c:v>1137.7283322479884</c:v>
                </c:pt>
                <c:pt idx="12">
                  <c:v>1110.4659465511866</c:v>
                </c:pt>
                <c:pt idx="13">
                  <c:v>1084.4795155249801</c:v>
                </c:pt>
                <c:pt idx="14">
                  <c:v>1059.6815101834811</c:v>
                </c:pt>
                <c:pt idx="15">
                  <c:v>1035.9922284162894</c:v>
                </c:pt>
                <c:pt idx="16">
                  <c:v>1013.338939265504</c:v>
                </c:pt>
                <c:pt idx="17">
                  <c:v>991.65513706919671</c:v>
                </c:pt>
                <c:pt idx="18">
                  <c:v>970.87988935938199</c:v>
                </c:pt>
                <c:pt idx="19">
                  <c:v>950.95726504746813</c:v>
                </c:pt>
                <c:pt idx="20">
                  <c:v>931.83583159649208</c:v>
                </c:pt>
                <c:pt idx="21">
                  <c:v>913.46821166144173</c:v>
                </c:pt>
                <c:pt idx="22">
                  <c:v>895.8106911509617</c:v>
                </c:pt>
                <c:pt idx="23">
                  <c:v>878.82287188448163</c:v>
                </c:pt>
                <c:pt idx="24">
                  <c:v>862.46736303511352</c:v>
                </c:pt>
                <c:pt idx="25">
                  <c:v>846.70950639781597</c:v>
                </c:pt>
                <c:pt idx="26">
                  <c:v>831.51713123438094</c:v>
                </c:pt>
                <c:pt idx="27">
                  <c:v>816.86033504587135</c:v>
                </c:pt>
                <c:pt idx="28">
                  <c:v>802.71128712884479</c:v>
                </c:pt>
                <c:pt idx="29">
                  <c:v>789.04405219988496</c:v>
                </c:pt>
                <c:pt idx="30">
                  <c:v>775.83443173665717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4-422C-8AC8-D52E41D0E7D8}"/>
            </c:ext>
          </c:extLst>
        </c:ser>
        <c:ser>
          <c:idx val="1"/>
          <c:order val="1"/>
          <c:tx>
            <c:v>k26+hole+blanket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Sheet1!$F$10:$F$40</c:f>
              <c:numCache>
                <c:formatCode>0</c:formatCode>
                <c:ptCount val="31"/>
                <c:pt idx="0">
                  <c:v>732.35030166816603</c:v>
                </c:pt>
                <c:pt idx="1">
                  <c:v>720.95703433608082</c:v>
                </c:pt>
                <c:pt idx="2">
                  <c:v>709.91282962695004</c:v>
                </c:pt>
                <c:pt idx="3">
                  <c:v>699.20188789922156</c:v>
                </c:pt>
                <c:pt idx="4">
                  <c:v>688.80934885887348</c:v>
                </c:pt>
                <c:pt idx="5">
                  <c:v>678.72122277219262</c:v>
                </c:pt>
                <c:pt idx="6">
                  <c:v>668.92432763594149</c:v>
                </c:pt>
                <c:pt idx="7">
                  <c:v>659.40623171154652</c:v>
                </c:pt>
                <c:pt idx="8">
                  <c:v>650.15520089652523</c:v>
                </c:pt>
                <c:pt idx="9">
                  <c:v>641.16015046468897</c:v>
                </c:pt>
                <c:pt idx="10">
                  <c:v>632.41060075778819</c:v>
                </c:pt>
                <c:pt idx="11">
                  <c:v>623.89663645622386</c:v>
                </c:pt>
                <c:pt idx="12">
                  <c:v>615.60886909601595</c:v>
                </c:pt>
                <c:pt idx="13">
                  <c:v>607.53840253412682</c:v>
                </c:pt>
                <c:pt idx="14">
                  <c:v>599.67680109507455</c:v>
                </c:pt>
                <c:pt idx="15">
                  <c:v>592.01606015906907</c:v>
                </c:pt>
                <c:pt idx="16">
                  <c:v>584.54857897609122</c:v>
                </c:pt>
                <c:pt idx="17">
                  <c:v>577.26713551182434</c:v>
                </c:pt>
                <c:pt idx="18">
                  <c:v>570.16486315045188</c:v>
                </c:pt>
                <c:pt idx="19">
                  <c:v>563.23522909634028</c:v>
                </c:pt>
                <c:pt idx="20">
                  <c:v>556.47201433181317</c:v>
                </c:pt>
                <c:pt idx="21">
                  <c:v>549.86929500176905</c:v>
                </c:pt>
                <c:pt idx="22">
                  <c:v>543.42142510802569</c:v>
                </c:pt>
                <c:pt idx="23">
                  <c:v>537.12302040712586</c:v>
                </c:pt>
                <c:pt idx="24">
                  <c:v>530.96894341508869</c:v>
                </c:pt>
                <c:pt idx="25">
                  <c:v>524.95428943132913</c:v>
                </c:pt>
                <c:pt idx="26">
                  <c:v>519.07437350184034</c:v>
                </c:pt>
                <c:pt idx="27">
                  <c:v>513.32471824880633</c:v>
                </c:pt>
                <c:pt idx="28">
                  <c:v>507.70104250020614</c:v>
                </c:pt>
                <c:pt idx="29">
                  <c:v>502.19925065871973</c:v>
                </c:pt>
                <c:pt idx="30">
                  <c:v>496.8154227544585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4-422C-8AC8-D52E41D0E7D8}"/>
            </c:ext>
          </c:extLst>
        </c:ser>
        <c:ser>
          <c:idx val="2"/>
          <c:order val="2"/>
          <c:tx>
            <c:v>k23+hole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Sheet1!$L$10:$L$40</c:f>
              <c:numCache>
                <c:formatCode>0.00</c:formatCode>
                <c:ptCount val="31"/>
                <c:pt idx="0">
                  <c:v>938.47458782608726</c:v>
                </c:pt>
                <c:pt idx="1">
                  <c:v>923.72376548408408</c:v>
                </c:pt>
                <c:pt idx="2">
                  <c:v>909.4294705435633</c:v>
                </c:pt>
                <c:pt idx="3">
                  <c:v>895.57083217825607</c:v>
                </c:pt>
                <c:pt idx="4">
                  <c:v>882.12823265388511</c:v>
                </c:pt>
                <c:pt idx="5">
                  <c:v>869.08321467379164</c:v>
                </c:pt>
                <c:pt idx="6">
                  <c:v>856.41839682586351</c:v>
                </c:pt>
                <c:pt idx="7">
                  <c:v>844.11739631623425</c:v>
                </c:pt>
                <c:pt idx="8">
                  <c:v>832.16475826749161</c:v>
                </c:pt>
                <c:pt idx="9">
                  <c:v>820.54589093980985</c:v>
                </c:pt>
                <c:pt idx="10">
                  <c:v>809.2470063040962</c:v>
                </c:pt>
                <c:pt idx="11">
                  <c:v>798.25506545828102</c:v>
                </c:pt>
                <c:pt idx="12">
                  <c:v>787.55772843243233</c:v>
                </c:pt>
                <c:pt idx="13">
                  <c:v>777.14330797644175</c:v>
                </c:pt>
                <c:pt idx="14">
                  <c:v>767.00072696644008</c:v>
                </c:pt>
                <c:pt idx="15">
                  <c:v>757.11947910360504</c:v>
                </c:pt>
                <c:pt idx="16">
                  <c:v>747.48959261222751</c:v>
                </c:pt>
                <c:pt idx="17">
                  <c:v>738.10159667335097</c:v>
                </c:pt>
                <c:pt idx="18">
                  <c:v>728.94649035647285</c:v>
                </c:pt>
                <c:pt idx="19">
                  <c:v>720.01571383506644</c:v>
                </c:pt>
                <c:pt idx="20">
                  <c:v>711.30112169243284</c:v>
                </c:pt>
                <c:pt idx="21">
                  <c:v>702.79495814290021</c:v>
                </c:pt>
                <c:pt idx="22">
                  <c:v>694.48983400993041</c:v>
                </c:pt>
                <c:pt idx="23">
                  <c:v>686.37870531749923</c:v>
                </c:pt>
                <c:pt idx="24">
                  <c:v>678.45485336437719</c:v>
                </c:pt>
                <c:pt idx="25">
                  <c:v>670.71186616284649</c:v>
                </c:pt>
                <c:pt idx="26">
                  <c:v>663.14362113407924</c:v>
                </c:pt>
                <c:pt idx="27">
                  <c:v>655.74426896202522</c:v>
                </c:pt>
                <c:pt idx="28">
                  <c:v>648.50821851632054</c:v>
                </c:pt>
                <c:pt idx="29">
                  <c:v>641.4301227625424</c:v>
                </c:pt>
                <c:pt idx="30">
                  <c:v>634.5048655851931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A4-422C-8AC8-D52E41D0E7D8}"/>
            </c:ext>
          </c:extLst>
        </c:ser>
        <c:ser>
          <c:idx val="3"/>
          <c:order val="3"/>
          <c:tx>
            <c:v>k3+hole+blanket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Sheet1!$P$10:$P$40</c:f>
              <c:numCache>
                <c:formatCode>0</c:formatCode>
                <c:ptCount val="31"/>
                <c:pt idx="0">
                  <c:v>558.83276427184478</c:v>
                </c:pt>
                <c:pt idx="1">
                  <c:v>553.56889448529705</c:v>
                </c:pt>
                <c:pt idx="2">
                  <c:v>548.40326433875725</c:v>
                </c:pt>
                <c:pt idx="3">
                  <c:v>543.3331490875189</c:v>
                </c:pt>
                <c:pt idx="4">
                  <c:v>538.35592382741243</c:v>
                </c:pt>
                <c:pt idx="5">
                  <c:v>533.46905896334738</c:v>
                </c:pt>
                <c:pt idx="6">
                  <c:v>528.67011592244035</c:v>
                </c:pt>
                <c:pt idx="7">
                  <c:v>523.95674309646017</c:v>
                </c:pt>
                <c:pt idx="8">
                  <c:v>519.32667199940602</c:v>
                </c:pt>
                <c:pt idx="9">
                  <c:v>514.77771362702879</c:v>
                </c:pt>
                <c:pt idx="10">
                  <c:v>510.30775500601987</c:v>
                </c:pt>
                <c:pt idx="11">
                  <c:v>505.91475592143809</c:v>
                </c:pt>
                <c:pt idx="12">
                  <c:v>501.59674581172675</c:v>
                </c:pt>
                <c:pt idx="13">
                  <c:v>497.35182082139175</c:v>
                </c:pt>
                <c:pt idx="14">
                  <c:v>493.17814100208045</c:v>
                </c:pt>
                <c:pt idx="15">
                  <c:v>489.07392765341444</c:v>
                </c:pt>
                <c:pt idx="16">
                  <c:v>485.03746079550587</c:v>
                </c:pt>
                <c:pt idx="17">
                  <c:v>481.0670767656062</c:v>
                </c:pt>
                <c:pt idx="18">
                  <c:v>477.16116593183915</c:v>
                </c:pt>
                <c:pt idx="19">
                  <c:v>473.31817051741058</c:v>
                </c:pt>
                <c:pt idx="20">
                  <c:v>469.53658252912152</c:v>
                </c:pt>
                <c:pt idx="21">
                  <c:v>465.81494178439408</c:v>
                </c:pt>
                <c:pt idx="22">
                  <c:v>462.1518340313894</c:v>
                </c:pt>
                <c:pt idx="23">
                  <c:v>458.54588915713214</c:v>
                </c:pt>
                <c:pt idx="24">
                  <c:v>454.9957794788719</c:v>
                </c:pt>
                <c:pt idx="25">
                  <c:v>451.50021811420635</c:v>
                </c:pt>
                <c:pt idx="26">
                  <c:v>448.05795742576157</c:v>
                </c:pt>
                <c:pt idx="27">
                  <c:v>444.66778753648072</c:v>
                </c:pt>
                <c:pt idx="28">
                  <c:v>441.32853491181021</c:v>
                </c:pt>
                <c:pt idx="29">
                  <c:v>438.03906100529264</c:v>
                </c:pt>
                <c:pt idx="30">
                  <c:v>434.79826096428235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4-422C-8AC8-D52E41D0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6319"/>
        <c:axId val="502025455"/>
      </c:lineChart>
      <c:catAx>
        <c:axId val="502006319"/>
        <c:scaling>
          <c:orientation val="minMax"/>
        </c:scaling>
        <c:delete val="0"/>
        <c:axPos val="b"/>
        <c:numFmt formatCode="#&quot;mm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2025455"/>
        <c:crosses val="autoZero"/>
        <c:auto val="1"/>
        <c:lblAlgn val="ctr"/>
        <c:lblOffset val="100"/>
        <c:tickLblSkip val="2"/>
        <c:noMultiLvlLbl val="0"/>
      </c:catAx>
      <c:valAx>
        <c:axId val="5020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W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0200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9</xdr:row>
      <xdr:rowOff>14286</xdr:rowOff>
    </xdr:from>
    <xdr:to>
      <xdr:col>26</xdr:col>
      <xdr:colOff>390525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FFC8D-8089-47F4-AAB8-D8EFDC9AB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7CC9-FD68-425F-965D-0C0A337F9B44}">
  <dimension ref="A1:R40"/>
  <sheetViews>
    <sheetView tabSelected="1" workbookViewId="0">
      <selection activeCell="F5" sqref="F5"/>
    </sheetView>
  </sheetViews>
  <sheetFormatPr defaultRowHeight="14.4" x14ac:dyDescent="0.3"/>
  <cols>
    <col min="1" max="1" width="9.88671875" bestFit="1" customWidth="1"/>
    <col min="6" max="6" width="12.5546875" bestFit="1" customWidth="1"/>
    <col min="12" max="12" width="9.6640625" customWidth="1"/>
    <col min="16" max="16" width="27.88671875" bestFit="1" customWidth="1"/>
  </cols>
  <sheetData>
    <row r="1" spans="1:18" ht="15" thickBot="1" x14ac:dyDescent="0.35"/>
    <row r="2" spans="1:18" x14ac:dyDescent="0.3">
      <c r="I2" s="5"/>
      <c r="J2" s="6" t="s">
        <v>21</v>
      </c>
    </row>
    <row r="3" spans="1:18" x14ac:dyDescent="0.3">
      <c r="G3" t="s">
        <v>20</v>
      </c>
      <c r="H3">
        <f>L10/B10</f>
        <v>0.60210803689064574</v>
      </c>
      <c r="I3" s="7" t="s">
        <v>10</v>
      </c>
      <c r="J3" s="8">
        <v>1557</v>
      </c>
      <c r="P3" t="s">
        <v>12</v>
      </c>
    </row>
    <row r="4" spans="1:18" x14ac:dyDescent="0.3">
      <c r="B4" t="s">
        <v>1</v>
      </c>
      <c r="C4">
        <v>1000</v>
      </c>
      <c r="I4" s="7" t="s">
        <v>9</v>
      </c>
      <c r="J4" s="8">
        <v>937</v>
      </c>
      <c r="L4" t="s">
        <v>1</v>
      </c>
      <c r="M4">
        <v>1200</v>
      </c>
      <c r="P4" t="s">
        <v>9</v>
      </c>
      <c r="Q4">
        <v>0.2</v>
      </c>
      <c r="R4" t="s">
        <v>13</v>
      </c>
    </row>
    <row r="5" spans="1:18" ht="15" thickBot="1" x14ac:dyDescent="0.35">
      <c r="B5" t="s">
        <v>2</v>
      </c>
      <c r="C5">
        <v>20</v>
      </c>
      <c r="F5" s="11" t="s">
        <v>23</v>
      </c>
      <c r="G5" s="11"/>
      <c r="I5" s="9" t="s">
        <v>22</v>
      </c>
      <c r="J5" s="10">
        <v>732</v>
      </c>
      <c r="L5" t="s">
        <v>2</v>
      </c>
      <c r="M5">
        <v>20</v>
      </c>
      <c r="P5" t="s">
        <v>10</v>
      </c>
      <c r="Q5">
        <v>0.33</v>
      </c>
      <c r="R5" t="s">
        <v>13</v>
      </c>
    </row>
    <row r="6" spans="1:18" x14ac:dyDescent="0.3">
      <c r="B6" t="s">
        <v>3</v>
      </c>
      <c r="C6">
        <f>0.964617*(0.23+0.23/3)+2*0.0723463</f>
        <v>0.44050848000000004</v>
      </c>
      <c r="L6" t="s">
        <v>3</v>
      </c>
      <c r="M6">
        <v>0.29599999999999999</v>
      </c>
      <c r="P6" t="s">
        <v>11</v>
      </c>
      <c r="Q6">
        <v>8.1000000000000003E-2</v>
      </c>
      <c r="R6" t="s">
        <v>14</v>
      </c>
    </row>
    <row r="7" spans="1:18" x14ac:dyDescent="0.3">
      <c r="B7" t="s">
        <v>4</v>
      </c>
      <c r="C7">
        <v>6.5000000000000002E-2</v>
      </c>
      <c r="L7" t="s">
        <v>4</v>
      </c>
      <c r="M7">
        <v>7.5999999999999998E-2</v>
      </c>
      <c r="P7" t="s">
        <v>15</v>
      </c>
      <c r="Q7">
        <v>0.16</v>
      </c>
      <c r="R7" t="s">
        <v>16</v>
      </c>
    </row>
    <row r="8" spans="1:18" x14ac:dyDescent="0.3">
      <c r="A8" t="s">
        <v>0</v>
      </c>
      <c r="D8" s="4" t="s">
        <v>10</v>
      </c>
      <c r="F8" s="4" t="s">
        <v>17</v>
      </c>
      <c r="K8" t="s">
        <v>0</v>
      </c>
      <c r="M8" s="4" t="s">
        <v>9</v>
      </c>
    </row>
    <row r="9" spans="1:18" x14ac:dyDescent="0.3">
      <c r="B9" t="s">
        <v>7</v>
      </c>
      <c r="C9" t="s">
        <v>5</v>
      </c>
      <c r="D9" t="s">
        <v>8</v>
      </c>
      <c r="F9" t="s">
        <v>7</v>
      </c>
      <c r="H9" t="s">
        <v>18</v>
      </c>
      <c r="I9" t="s">
        <v>19</v>
      </c>
      <c r="M9" t="s">
        <v>5</v>
      </c>
      <c r="N9" t="s">
        <v>6</v>
      </c>
    </row>
    <row r="10" spans="1:18" x14ac:dyDescent="0.3">
      <c r="A10">
        <v>0</v>
      </c>
      <c r="B10" s="3">
        <f>1/(1/25+1/25+($C$7-A10)/$Q$5+A10/$Q$6) * $C$6 * ($C$4-$C$5)</f>
        <v>1558.648166652079</v>
      </c>
      <c r="C10" s="1">
        <f>1 - B10/$B$10</f>
        <v>0</v>
      </c>
      <c r="D10" s="1">
        <f>A10/$C$7</f>
        <v>0</v>
      </c>
      <c r="F10" s="3">
        <f>1/(1/25+1/25+($C$7-A10)/$Q$5+A10/$Q$6 + 0.05/$Q$7) * $C$6 * ($C$4-$C$5)</f>
        <v>732.35030166816603</v>
      </c>
      <c r="G10" s="3"/>
      <c r="H10" s="3">
        <f>(A10*$C$6/(PI()*0.005^2*0.23)) / 12</f>
        <v>0</v>
      </c>
      <c r="I10" s="1">
        <f>ABS(H10)*PI()*0.005^2/($C$7*0.114)</f>
        <v>0</v>
      </c>
      <c r="J10" s="1"/>
      <c r="K10">
        <v>0</v>
      </c>
      <c r="L10" s="2">
        <f>1/(1/25+1/25+($M$7-K10)/$Q$4+K10/$Q$6) * $C$6 * ($C$4-$C$5)</f>
        <v>938.47458782608726</v>
      </c>
      <c r="M10" s="1">
        <f>1 - L10/$L$10</f>
        <v>0</v>
      </c>
      <c r="N10" s="1">
        <f>1 - K10/$M$7</f>
        <v>1</v>
      </c>
      <c r="P10" s="3">
        <f>1/(1/25+1/25+($M$7-K10)/$Q$4+K10/$Q$6 + 0.05/$Q$7) * $C$6 * ($C$4-$C$5)</f>
        <v>558.83276427184478</v>
      </c>
    </row>
    <row r="11" spans="1:18" x14ac:dyDescent="0.3">
      <c r="A11">
        <f>A10+0.001</f>
        <v>1E-3</v>
      </c>
      <c r="B11" s="3">
        <f t="shared" ref="B11:B40" si="0">1/(1/25+1/25+($C$7-A11)/$Q$5+A11/$Q$6) * $C$6 * ($C$4-$C$5)</f>
        <v>1507.9316079912185</v>
      </c>
      <c r="C11" s="1">
        <f>1 - B11/$B$10</f>
        <v>3.2538811353301056E-2</v>
      </c>
      <c r="D11" s="1">
        <f t="shared" ref="D11:D40" si="1">A11/$C$7</f>
        <v>1.5384615384615384E-2</v>
      </c>
      <c r="F11" s="3">
        <f t="shared" ref="F11:F40" si="2">1/(1/25+1/25+($C$7-A11)/$Q$5+A11/$Q$6 + 0.05/$Q$7) * $C$6 * ($C$4-$C$5)</f>
        <v>720.95703433608082</v>
      </c>
      <c r="G11" s="3"/>
      <c r="H11" s="3">
        <f t="shared" ref="H11:H40" si="3">(A11*$C$6/(PI()*0.005^2*0.23)) / 12</f>
        <v>2.0321478859680382</v>
      </c>
      <c r="I11" s="1">
        <f t="shared" ref="I11:I40" si="4">ABS(H11)*PI()*0.005^2/($C$7*0.114)</f>
        <v>2.1539071759666725E-2</v>
      </c>
      <c r="J11" s="1"/>
      <c r="K11">
        <f>K10+0.001</f>
        <v>1E-3</v>
      </c>
      <c r="L11" s="2">
        <f t="shared" ref="L11:L40" si="5">1/(1/25+1/25+($M$7-K11)/$Q$4+K11/$Q$6) * $C$6 * ($C$4-$C$5)</f>
        <v>923.72376548408408</v>
      </c>
      <c r="M11" s="1">
        <f t="shared" ref="M11:M40" si="6">1 - L11/$L$10</f>
        <v>1.5717870822877011E-2</v>
      </c>
      <c r="N11" s="1">
        <f t="shared" ref="N11:N40" si="7">1 - K11/$M$7</f>
        <v>0.98684210526315785</v>
      </c>
      <c r="P11" s="3">
        <f t="shared" ref="P11:P40" si="8">1/(1/25+1/25+($M$7-K11)/$Q$4+K11/$Q$6 + 0.05/$Q$7) * $C$6 * ($C$4-$C$5)</f>
        <v>553.56889448529705</v>
      </c>
    </row>
    <row r="12" spans="1:18" x14ac:dyDescent="0.3">
      <c r="A12">
        <f t="shared" ref="A12:A40" si="9">A11+0.001</f>
        <v>2E-3</v>
      </c>
      <c r="B12" s="3">
        <f t="shared" si="0"/>
        <v>1460.4115520024302</v>
      </c>
      <c r="C12" s="1">
        <f t="shared" ref="C12:C40" si="10">1 - B12/$B$10</f>
        <v>6.3026805376262374E-2</v>
      </c>
      <c r="D12" s="1">
        <f t="shared" si="1"/>
        <v>3.0769230769230767E-2</v>
      </c>
      <c r="F12" s="3">
        <f t="shared" si="2"/>
        <v>709.91282962695004</v>
      </c>
      <c r="G12" s="3"/>
      <c r="H12" s="3">
        <f t="shared" si="3"/>
        <v>4.0642957719360764</v>
      </c>
      <c r="I12" s="1">
        <f t="shared" si="4"/>
        <v>4.3078143519333451E-2</v>
      </c>
      <c r="J12" s="1"/>
      <c r="K12">
        <f t="shared" ref="K12:K40" si="11">K11+0.001</f>
        <v>2E-3</v>
      </c>
      <c r="L12" s="2">
        <f t="shared" si="5"/>
        <v>909.4294705435633</v>
      </c>
      <c r="M12" s="1">
        <f t="shared" si="6"/>
        <v>3.0949284785435682E-2</v>
      </c>
      <c r="N12" s="1">
        <f t="shared" si="7"/>
        <v>0.97368421052631582</v>
      </c>
      <c r="P12" s="3">
        <f t="shared" si="8"/>
        <v>548.40326433875725</v>
      </c>
    </row>
    <row r="13" spans="1:18" x14ac:dyDescent="0.3">
      <c r="A13">
        <f t="shared" si="9"/>
        <v>3.0000000000000001E-3</v>
      </c>
      <c r="B13" s="3">
        <f t="shared" si="0"/>
        <v>1415.7950330035335</v>
      </c>
      <c r="C13" s="1">
        <f t="shared" si="10"/>
        <v>9.1651943462897734E-2</v>
      </c>
      <c r="D13" s="1">
        <f t="shared" si="1"/>
        <v>4.6153846153846156E-2</v>
      </c>
      <c r="F13" s="3">
        <f t="shared" si="2"/>
        <v>699.20188789922156</v>
      </c>
      <c r="G13" s="3"/>
      <c r="H13" s="3">
        <f t="shared" si="3"/>
        <v>6.096443657904115</v>
      </c>
      <c r="I13" s="1">
        <f t="shared" si="4"/>
        <v>6.4617215279000176E-2</v>
      </c>
      <c r="J13" s="1"/>
      <c r="K13">
        <f t="shared" si="11"/>
        <v>3.0000000000000001E-3</v>
      </c>
      <c r="L13" s="2">
        <f t="shared" si="5"/>
        <v>895.57083217825607</v>
      </c>
      <c r="M13" s="1">
        <f t="shared" si="6"/>
        <v>4.571648098348069E-2</v>
      </c>
      <c r="N13" s="1">
        <f t="shared" si="7"/>
        <v>0.96052631578947367</v>
      </c>
      <c r="P13" s="3">
        <f t="shared" si="8"/>
        <v>543.3331490875189</v>
      </c>
    </row>
    <row r="14" spans="1:18" x14ac:dyDescent="0.3">
      <c r="A14">
        <f t="shared" si="9"/>
        <v>4.0000000000000001E-3</v>
      </c>
      <c r="B14" s="3">
        <f t="shared" si="0"/>
        <v>1373.8238251532255</v>
      </c>
      <c r="C14" s="1">
        <f t="shared" si="10"/>
        <v>0.11857989856418316</v>
      </c>
      <c r="D14" s="1">
        <f t="shared" si="1"/>
        <v>6.1538461538461535E-2</v>
      </c>
      <c r="F14" s="3">
        <f t="shared" si="2"/>
        <v>688.80934885887348</v>
      </c>
      <c r="G14" s="3"/>
      <c r="H14" s="3">
        <f t="shared" si="3"/>
        <v>8.1285915438721528</v>
      </c>
      <c r="I14" s="1">
        <f t="shared" si="4"/>
        <v>8.6156287038666901E-2</v>
      </c>
      <c r="J14" s="1"/>
      <c r="K14">
        <f t="shared" si="11"/>
        <v>4.0000000000000001E-3</v>
      </c>
      <c r="L14" s="2">
        <f t="shared" si="5"/>
        <v>882.12823265388511</v>
      </c>
      <c r="M14" s="1">
        <f t="shared" si="6"/>
        <v>6.0040363269424968E-2</v>
      </c>
      <c r="N14" s="1">
        <f t="shared" si="7"/>
        <v>0.94736842105263153</v>
      </c>
      <c r="P14" s="3">
        <f t="shared" si="8"/>
        <v>538.35592382741243</v>
      </c>
    </row>
    <row r="15" spans="1:18" x14ac:dyDescent="0.3">
      <c r="A15">
        <f t="shared" si="9"/>
        <v>5.0000000000000001E-3</v>
      </c>
      <c r="B15" s="3">
        <f t="shared" si="0"/>
        <v>1334.2694413986403</v>
      </c>
      <c r="C15" s="1">
        <f t="shared" si="10"/>
        <v>0.14395726377133344</v>
      </c>
      <c r="D15" s="1">
        <f t="shared" si="1"/>
        <v>7.6923076923076927E-2</v>
      </c>
      <c r="F15" s="3">
        <f t="shared" si="2"/>
        <v>678.72122277219262</v>
      </c>
      <c r="G15" s="3"/>
      <c r="H15" s="3">
        <f t="shared" si="3"/>
        <v>10.160739429840193</v>
      </c>
      <c r="I15" s="1">
        <f t="shared" si="4"/>
        <v>0.10769535879833364</v>
      </c>
      <c r="J15" s="1"/>
      <c r="K15">
        <f t="shared" si="11"/>
        <v>5.0000000000000001E-3</v>
      </c>
      <c r="L15" s="2">
        <f t="shared" si="5"/>
        <v>869.08321467379164</v>
      </c>
      <c r="M15" s="1">
        <f t="shared" si="6"/>
        <v>7.3940598980986816E-2</v>
      </c>
      <c r="N15" s="1">
        <f t="shared" si="7"/>
        <v>0.93421052631578949</v>
      </c>
      <c r="P15" s="3">
        <f t="shared" si="8"/>
        <v>533.46905896334738</v>
      </c>
    </row>
    <row r="16" spans="1:18" x14ac:dyDescent="0.3">
      <c r="A16">
        <f t="shared" si="9"/>
        <v>6.0000000000000001E-3</v>
      </c>
      <c r="B16" s="3">
        <f t="shared" si="0"/>
        <v>1296.9289721707466</v>
      </c>
      <c r="C16" s="1">
        <f t="shared" si="10"/>
        <v>0.16791422213230833</v>
      </c>
      <c r="D16" s="1">
        <f t="shared" si="1"/>
        <v>9.2307692307692313E-2</v>
      </c>
      <c r="F16" s="3">
        <f t="shared" si="2"/>
        <v>668.92432763594149</v>
      </c>
      <c r="G16" s="3"/>
      <c r="H16" s="3">
        <f t="shared" si="3"/>
        <v>12.19288731580823</v>
      </c>
      <c r="I16" s="1">
        <f t="shared" si="4"/>
        <v>0.12923443055800035</v>
      </c>
      <c r="J16" s="1"/>
      <c r="K16">
        <f t="shared" si="11"/>
        <v>6.0000000000000001E-3</v>
      </c>
      <c r="L16" s="2">
        <f t="shared" si="5"/>
        <v>856.41839682586351</v>
      </c>
      <c r="M16" s="1">
        <f t="shared" si="6"/>
        <v>8.7435709037472553E-2</v>
      </c>
      <c r="N16" s="1">
        <f t="shared" si="7"/>
        <v>0.92105263157894735</v>
      </c>
      <c r="P16" s="3">
        <f t="shared" si="8"/>
        <v>528.67011592244035</v>
      </c>
    </row>
    <row r="17" spans="1:16" x14ac:dyDescent="0.3">
      <c r="A17">
        <f t="shared" si="9"/>
        <v>7.0000000000000001E-3</v>
      </c>
      <c r="B17" s="3">
        <f t="shared" si="0"/>
        <v>1261.621603799528</v>
      </c>
      <c r="C17" s="1">
        <f t="shared" si="10"/>
        <v>0.19056678037260555</v>
      </c>
      <c r="D17" s="1">
        <f t="shared" si="1"/>
        <v>0.10769230769230768</v>
      </c>
      <c r="F17" s="3">
        <f t="shared" si="2"/>
        <v>659.40623171154652</v>
      </c>
      <c r="G17" s="3"/>
      <c r="H17" s="3">
        <f t="shared" si="3"/>
        <v>14.22503520177627</v>
      </c>
      <c r="I17" s="1">
        <f t="shared" si="4"/>
        <v>0.15077350231766709</v>
      </c>
      <c r="J17" s="1"/>
      <c r="K17">
        <f t="shared" si="11"/>
        <v>7.0000000000000001E-3</v>
      </c>
      <c r="L17" s="2">
        <f t="shared" si="5"/>
        <v>844.11739631623425</v>
      </c>
      <c r="M17" s="1">
        <f t="shared" si="6"/>
        <v>0.10054315027157534</v>
      </c>
      <c r="N17" s="1">
        <f t="shared" si="7"/>
        <v>0.90789473684210531</v>
      </c>
      <c r="P17" s="3">
        <f t="shared" si="8"/>
        <v>523.95674309646017</v>
      </c>
    </row>
    <row r="18" spans="1:16" x14ac:dyDescent="0.3">
      <c r="A18">
        <f t="shared" si="9"/>
        <v>8.0000000000000002E-3</v>
      </c>
      <c r="B18" s="3">
        <f t="shared" si="0"/>
        <v>1228.1856905498435</v>
      </c>
      <c r="C18" s="1">
        <f t="shared" si="10"/>
        <v>0.21201864742320731</v>
      </c>
      <c r="D18" s="1">
        <f t="shared" si="1"/>
        <v>0.12307692307692307</v>
      </c>
      <c r="F18" s="3">
        <f t="shared" si="2"/>
        <v>650.15520089652523</v>
      </c>
      <c r="G18" s="3"/>
      <c r="H18" s="3">
        <f t="shared" si="3"/>
        <v>16.257183087744306</v>
      </c>
      <c r="I18" s="1">
        <f t="shared" si="4"/>
        <v>0.1723125740773338</v>
      </c>
      <c r="J18" s="1"/>
      <c r="K18">
        <f t="shared" si="11"/>
        <v>8.0000000000000002E-3</v>
      </c>
      <c r="L18" s="2">
        <f t="shared" si="5"/>
        <v>832.16475826749161</v>
      </c>
      <c r="M18" s="1">
        <f t="shared" si="6"/>
        <v>0.11327939076630211</v>
      </c>
      <c r="N18" s="1">
        <f t="shared" si="7"/>
        <v>0.89473684210526316</v>
      </c>
      <c r="P18" s="3">
        <f t="shared" si="8"/>
        <v>519.32667199940602</v>
      </c>
    </row>
    <row r="19" spans="1:16" x14ac:dyDescent="0.3">
      <c r="A19">
        <f t="shared" si="9"/>
        <v>9.0000000000000011E-3</v>
      </c>
      <c r="B19" s="3">
        <f t="shared" si="0"/>
        <v>1196.4762802239643</v>
      </c>
      <c r="C19" s="1">
        <f t="shared" si="10"/>
        <v>0.23236282194848823</v>
      </c>
      <c r="D19" s="1">
        <f t="shared" si="1"/>
        <v>0.13846153846153847</v>
      </c>
      <c r="F19" s="3">
        <f t="shared" si="2"/>
        <v>641.16015046468897</v>
      </c>
      <c r="G19" s="3"/>
      <c r="H19" s="3">
        <f t="shared" si="3"/>
        <v>18.289330973712346</v>
      </c>
      <c r="I19" s="1">
        <f t="shared" si="4"/>
        <v>0.19385164583700054</v>
      </c>
      <c r="J19" s="1"/>
      <c r="K19">
        <f t="shared" si="11"/>
        <v>9.0000000000000011E-3</v>
      </c>
      <c r="L19" s="2">
        <f t="shared" si="5"/>
        <v>820.54589093980985</v>
      </c>
      <c r="M19" s="1">
        <f t="shared" si="6"/>
        <v>0.12565997888067615</v>
      </c>
      <c r="N19" s="1">
        <f t="shared" si="7"/>
        <v>0.88157894736842102</v>
      </c>
      <c r="P19" s="3">
        <f t="shared" si="8"/>
        <v>514.77771362702879</v>
      </c>
    </row>
    <row r="20" spans="1:16" x14ac:dyDescent="0.3">
      <c r="A20">
        <f t="shared" si="9"/>
        <v>1.0000000000000002E-2</v>
      </c>
      <c r="B20" s="3">
        <f t="shared" si="0"/>
        <v>1166.3630134222815</v>
      </c>
      <c r="C20" s="1">
        <f t="shared" si="10"/>
        <v>0.25168294014191295</v>
      </c>
      <c r="D20" s="1">
        <f t="shared" si="1"/>
        <v>0.15384615384615388</v>
      </c>
      <c r="F20" s="3">
        <f t="shared" si="2"/>
        <v>632.41060075778819</v>
      </c>
      <c r="G20" s="3"/>
      <c r="H20" s="3">
        <f t="shared" si="3"/>
        <v>20.321478859680386</v>
      </c>
      <c r="I20" s="1">
        <f t="shared" si="4"/>
        <v>0.21539071759666728</v>
      </c>
      <c r="J20" s="1"/>
      <c r="K20">
        <f t="shared" si="11"/>
        <v>1.0000000000000002E-2</v>
      </c>
      <c r="L20" s="2">
        <f t="shared" si="5"/>
        <v>809.2470063040962</v>
      </c>
      <c r="M20" s="1">
        <f t="shared" si="6"/>
        <v>0.13769960657255298</v>
      </c>
      <c r="N20" s="1">
        <f t="shared" si="7"/>
        <v>0.86842105263157898</v>
      </c>
      <c r="P20" s="3">
        <f t="shared" si="8"/>
        <v>510.30775500601987</v>
      </c>
    </row>
    <row r="21" spans="1:16" x14ac:dyDescent="0.3">
      <c r="A21">
        <f t="shared" si="9"/>
        <v>1.1000000000000003E-2</v>
      </c>
      <c r="B21" s="3">
        <f t="shared" si="0"/>
        <v>1137.7283322479884</v>
      </c>
      <c r="C21" s="1">
        <f t="shared" si="10"/>
        <v>0.27005442498816867</v>
      </c>
      <c r="D21" s="1">
        <f t="shared" si="1"/>
        <v>0.16923076923076927</v>
      </c>
      <c r="F21" s="3">
        <f t="shared" si="2"/>
        <v>623.89663645622386</v>
      </c>
      <c r="G21" s="3"/>
      <c r="H21" s="3">
        <f t="shared" si="3"/>
        <v>22.35362674564843</v>
      </c>
      <c r="I21" s="1">
        <f t="shared" si="4"/>
        <v>0.23692978935633405</v>
      </c>
      <c r="J21" s="1"/>
      <c r="K21">
        <f t="shared" si="11"/>
        <v>1.1000000000000003E-2</v>
      </c>
      <c r="L21" s="2">
        <f t="shared" si="5"/>
        <v>798.25506545828102</v>
      </c>
      <c r="M21" s="1">
        <f t="shared" si="6"/>
        <v>0.14941216756078102</v>
      </c>
      <c r="N21" s="1">
        <f t="shared" si="7"/>
        <v>0.85526315789473684</v>
      </c>
      <c r="P21" s="3">
        <f t="shared" si="8"/>
        <v>505.91475592143809</v>
      </c>
    </row>
    <row r="22" spans="1:16" x14ac:dyDescent="0.3">
      <c r="A22">
        <f t="shared" si="9"/>
        <v>1.2000000000000004E-2</v>
      </c>
      <c r="B22" s="3">
        <f t="shared" si="0"/>
        <v>1110.4659465511866</v>
      </c>
      <c r="C22" s="1">
        <f t="shared" si="10"/>
        <v>0.28754547029274213</v>
      </c>
      <c r="D22" s="1">
        <f t="shared" si="1"/>
        <v>0.18461538461538465</v>
      </c>
      <c r="F22" s="3">
        <f t="shared" si="2"/>
        <v>615.60886909601595</v>
      </c>
      <c r="G22" s="3"/>
      <c r="H22" s="3">
        <f t="shared" si="3"/>
        <v>24.385774631616467</v>
      </c>
      <c r="I22" s="1">
        <f t="shared" si="4"/>
        <v>0.25846886111600076</v>
      </c>
      <c r="J22" s="1"/>
      <c r="K22">
        <f t="shared" si="11"/>
        <v>1.2000000000000004E-2</v>
      </c>
      <c r="L22" s="2">
        <f t="shared" si="5"/>
        <v>787.55772843243233</v>
      </c>
      <c r="M22" s="1">
        <f t="shared" si="6"/>
        <v>0.16081081081081117</v>
      </c>
      <c r="N22" s="1">
        <f t="shared" si="7"/>
        <v>0.84210526315789469</v>
      </c>
      <c r="P22" s="3">
        <f t="shared" si="8"/>
        <v>501.59674581172675</v>
      </c>
    </row>
    <row r="23" spans="1:16" x14ac:dyDescent="0.3">
      <c r="A23">
        <f t="shared" si="9"/>
        <v>1.3000000000000005E-2</v>
      </c>
      <c r="B23" s="3">
        <f t="shared" si="0"/>
        <v>1084.4795155249801</v>
      </c>
      <c r="C23" s="1">
        <f t="shared" si="10"/>
        <v>0.30421788654561877</v>
      </c>
      <c r="D23" s="1">
        <f t="shared" si="1"/>
        <v>0.20000000000000007</v>
      </c>
      <c r="F23" s="3">
        <f t="shared" si="2"/>
        <v>607.53840253412682</v>
      </c>
      <c r="G23" s="3"/>
      <c r="H23" s="3">
        <f t="shared" si="3"/>
        <v>26.417922517584511</v>
      </c>
      <c r="I23" s="1">
        <f t="shared" si="4"/>
        <v>0.28000793287566755</v>
      </c>
      <c r="J23" s="1"/>
      <c r="K23">
        <f t="shared" si="11"/>
        <v>1.3000000000000005E-2</v>
      </c>
      <c r="L23" s="2">
        <f t="shared" si="5"/>
        <v>777.14330797644175</v>
      </c>
      <c r="M23" s="1">
        <f t="shared" si="6"/>
        <v>0.17190798977664223</v>
      </c>
      <c r="N23" s="1">
        <f t="shared" si="7"/>
        <v>0.82894736842105254</v>
      </c>
      <c r="P23" s="3">
        <f t="shared" si="8"/>
        <v>497.35182082139175</v>
      </c>
    </row>
    <row r="24" spans="1:16" x14ac:dyDescent="0.3">
      <c r="A24">
        <f t="shared" si="9"/>
        <v>1.4000000000000005E-2</v>
      </c>
      <c r="B24" s="3">
        <f t="shared" si="0"/>
        <v>1059.6815101834811</v>
      </c>
      <c r="C24" s="1">
        <f t="shared" si="10"/>
        <v>0.32012783073447582</v>
      </c>
      <c r="D24" s="1">
        <f t="shared" si="1"/>
        <v>0.21538461538461545</v>
      </c>
      <c r="F24" s="3">
        <f t="shared" si="2"/>
        <v>599.67680109507455</v>
      </c>
      <c r="G24" s="3"/>
      <c r="H24" s="3">
        <f t="shared" si="3"/>
        <v>28.450070403552548</v>
      </c>
      <c r="I24" s="1">
        <f t="shared" si="4"/>
        <v>0.30154700463533429</v>
      </c>
      <c r="J24" s="1"/>
      <c r="K24">
        <f t="shared" si="11"/>
        <v>1.4000000000000005E-2</v>
      </c>
      <c r="L24" s="2">
        <f t="shared" si="5"/>
        <v>767.00072696644008</v>
      </c>
      <c r="M24" s="1">
        <f t="shared" si="6"/>
        <v>0.18271550778679557</v>
      </c>
      <c r="N24" s="1">
        <f t="shared" si="7"/>
        <v>0.8157894736842104</v>
      </c>
      <c r="P24" s="3">
        <f t="shared" si="8"/>
        <v>493.17814100208045</v>
      </c>
    </row>
    <row r="25" spans="1:16" x14ac:dyDescent="0.3">
      <c r="A25">
        <f t="shared" si="9"/>
        <v>1.5000000000000006E-2</v>
      </c>
      <c r="B25" s="3">
        <f t="shared" si="0"/>
        <v>1035.9922284162894</v>
      </c>
      <c r="C25" s="1">
        <f t="shared" si="10"/>
        <v>0.33532643826761488</v>
      </c>
      <c r="D25" s="1">
        <f t="shared" si="1"/>
        <v>0.23076923076923087</v>
      </c>
      <c r="F25" s="3">
        <f t="shared" si="2"/>
        <v>592.01606015906907</v>
      </c>
      <c r="G25" s="3"/>
      <c r="H25" s="3">
        <f t="shared" si="3"/>
        <v>30.482218289520588</v>
      </c>
      <c r="I25" s="1">
        <f t="shared" si="4"/>
        <v>0.32308607639500109</v>
      </c>
      <c r="J25" s="1"/>
      <c r="K25">
        <f t="shared" si="11"/>
        <v>1.5000000000000006E-2</v>
      </c>
      <c r="L25" s="2">
        <f t="shared" si="5"/>
        <v>757.11947910360504</v>
      </c>
      <c r="M25" s="1">
        <f t="shared" si="6"/>
        <v>0.19324455992205292</v>
      </c>
      <c r="N25" s="1">
        <f t="shared" si="7"/>
        <v>0.80263157894736836</v>
      </c>
      <c r="P25" s="3">
        <f t="shared" si="8"/>
        <v>489.07392765341444</v>
      </c>
    </row>
    <row r="26" spans="1:16" x14ac:dyDescent="0.3">
      <c r="A26">
        <f t="shared" si="9"/>
        <v>1.6000000000000007E-2</v>
      </c>
      <c r="B26" s="3">
        <f t="shared" si="0"/>
        <v>1013.338939265504</v>
      </c>
      <c r="C26" s="1">
        <f t="shared" si="10"/>
        <v>0.34986037199009434</v>
      </c>
      <c r="D26" s="1">
        <f t="shared" si="1"/>
        <v>0.24615384615384625</v>
      </c>
      <c r="F26" s="3">
        <f t="shared" si="2"/>
        <v>584.54857897609122</v>
      </c>
      <c r="G26" s="3"/>
      <c r="H26" s="3">
        <f t="shared" si="3"/>
        <v>32.514366175488632</v>
      </c>
      <c r="I26" s="1">
        <f t="shared" si="4"/>
        <v>0.34462514815466777</v>
      </c>
      <c r="J26" s="1"/>
      <c r="K26">
        <f t="shared" si="11"/>
        <v>1.6000000000000007E-2</v>
      </c>
      <c r="L26" s="2">
        <f t="shared" si="5"/>
        <v>747.48959261222751</v>
      </c>
      <c r="M26" s="1">
        <f t="shared" si="6"/>
        <v>0.20350577169730677</v>
      </c>
      <c r="N26" s="1">
        <f t="shared" si="7"/>
        <v>0.78947368421052622</v>
      </c>
      <c r="P26" s="3">
        <f t="shared" si="8"/>
        <v>485.03746079550587</v>
      </c>
    </row>
    <row r="27" spans="1:16" x14ac:dyDescent="0.3">
      <c r="A27">
        <f t="shared" si="9"/>
        <v>1.7000000000000008E-2</v>
      </c>
      <c r="B27" s="3">
        <f t="shared" si="0"/>
        <v>991.65513706919671</v>
      </c>
      <c r="C27" s="1">
        <f t="shared" si="10"/>
        <v>0.3637723007115603</v>
      </c>
      <c r="D27" s="1">
        <f t="shared" si="1"/>
        <v>0.26153846153846166</v>
      </c>
      <c r="F27" s="3">
        <f t="shared" si="2"/>
        <v>577.26713551182434</v>
      </c>
      <c r="G27" s="3"/>
      <c r="H27" s="3">
        <f t="shared" si="3"/>
        <v>34.546514061456669</v>
      </c>
      <c r="I27" s="1">
        <f t="shared" si="4"/>
        <v>0.36616421991433451</v>
      </c>
      <c r="J27" s="1"/>
      <c r="K27">
        <f t="shared" si="11"/>
        <v>1.7000000000000008E-2</v>
      </c>
      <c r="L27" s="2">
        <f t="shared" si="5"/>
        <v>738.10159667335097</v>
      </c>
      <c r="M27" s="1">
        <f t="shared" si="6"/>
        <v>0.21350923482849626</v>
      </c>
      <c r="N27" s="1">
        <f t="shared" si="7"/>
        <v>0.77631578947368407</v>
      </c>
      <c r="P27" s="3">
        <f t="shared" si="8"/>
        <v>481.0670767656062</v>
      </c>
    </row>
    <row r="28" spans="1:16" x14ac:dyDescent="0.3">
      <c r="A28">
        <f t="shared" si="9"/>
        <v>1.8000000000000009E-2</v>
      </c>
      <c r="B28" s="3">
        <f t="shared" si="0"/>
        <v>970.87988935938199</v>
      </c>
      <c r="C28" s="1">
        <f t="shared" si="10"/>
        <v>0.37710131758291698</v>
      </c>
      <c r="D28" s="1">
        <f t="shared" si="1"/>
        <v>0.27692307692307705</v>
      </c>
      <c r="F28" s="3">
        <f t="shared" si="2"/>
        <v>570.16486315045188</v>
      </c>
      <c r="G28" s="3"/>
      <c r="H28" s="3">
        <f t="shared" si="3"/>
        <v>36.578661947424713</v>
      </c>
      <c r="I28" s="1">
        <f t="shared" si="4"/>
        <v>0.3877032916740013</v>
      </c>
      <c r="J28" s="1"/>
      <c r="K28">
        <f t="shared" si="11"/>
        <v>1.8000000000000009E-2</v>
      </c>
      <c r="L28" s="2">
        <f t="shared" si="5"/>
        <v>728.94649035647285</v>
      </c>
      <c r="M28" s="1">
        <f t="shared" si="6"/>
        <v>0.22326454033771126</v>
      </c>
      <c r="N28" s="1">
        <f t="shared" si="7"/>
        <v>0.76315789473684204</v>
      </c>
      <c r="P28" s="3">
        <f t="shared" si="8"/>
        <v>477.16116593183915</v>
      </c>
    </row>
    <row r="29" spans="1:16" x14ac:dyDescent="0.3">
      <c r="A29">
        <f t="shared" si="9"/>
        <v>1.900000000000001E-2</v>
      </c>
      <c r="B29" s="3">
        <f t="shared" si="0"/>
        <v>950.95726504746813</v>
      </c>
      <c r="C29" s="1">
        <f t="shared" si="10"/>
        <v>0.38988330696202556</v>
      </c>
      <c r="D29" s="1">
        <f t="shared" si="1"/>
        <v>0.29230769230769243</v>
      </c>
      <c r="F29" s="3">
        <f t="shared" si="2"/>
        <v>563.23522909634028</v>
      </c>
      <c r="G29" s="3"/>
      <c r="H29" s="3">
        <f t="shared" si="3"/>
        <v>38.61080983339275</v>
      </c>
      <c r="I29" s="1">
        <f t="shared" si="4"/>
        <v>0.40924236343366804</v>
      </c>
      <c r="J29" s="1"/>
      <c r="K29">
        <f t="shared" si="11"/>
        <v>1.900000000000001E-2</v>
      </c>
      <c r="L29" s="2">
        <f t="shared" si="5"/>
        <v>720.01571383506644</v>
      </c>
      <c r="M29" s="1">
        <f t="shared" si="6"/>
        <v>0.23278080922475053</v>
      </c>
      <c r="N29" s="1">
        <f t="shared" si="7"/>
        <v>0.74999999999999989</v>
      </c>
      <c r="P29" s="3">
        <f t="shared" si="8"/>
        <v>473.31817051741058</v>
      </c>
    </row>
    <row r="30" spans="1:16" x14ac:dyDescent="0.3">
      <c r="A30">
        <f t="shared" si="9"/>
        <v>2.0000000000000011E-2</v>
      </c>
      <c r="B30" s="3">
        <f t="shared" si="0"/>
        <v>931.83583159649208</v>
      </c>
      <c r="C30" s="1">
        <f t="shared" si="10"/>
        <v>0.40215126701875104</v>
      </c>
      <c r="D30" s="1">
        <f t="shared" si="1"/>
        <v>0.30769230769230788</v>
      </c>
      <c r="F30" s="3">
        <f t="shared" si="2"/>
        <v>556.47201433181317</v>
      </c>
      <c r="G30" s="3"/>
      <c r="H30" s="3">
        <f t="shared" si="3"/>
        <v>40.642957719360794</v>
      </c>
      <c r="I30" s="1">
        <f t="shared" si="4"/>
        <v>0.43078143519333478</v>
      </c>
      <c r="J30" s="1"/>
      <c r="K30">
        <f t="shared" si="11"/>
        <v>2.0000000000000011E-2</v>
      </c>
      <c r="L30" s="2">
        <f t="shared" si="5"/>
        <v>711.30112169243284</v>
      </c>
      <c r="M30" s="1">
        <f t="shared" si="6"/>
        <v>0.24206672091131032</v>
      </c>
      <c r="N30" s="1">
        <f t="shared" si="7"/>
        <v>0.73684210526315774</v>
      </c>
      <c r="P30" s="3">
        <f t="shared" si="8"/>
        <v>469.53658252912152</v>
      </c>
    </row>
    <row r="31" spans="1:16" x14ac:dyDescent="0.3">
      <c r="A31">
        <f t="shared" si="9"/>
        <v>2.1000000000000012E-2</v>
      </c>
      <c r="B31" s="3">
        <f t="shared" si="0"/>
        <v>913.46821166144173</v>
      </c>
      <c r="C31" s="1">
        <f t="shared" si="10"/>
        <v>0.41393559418637815</v>
      </c>
      <c r="D31" s="1">
        <f t="shared" si="1"/>
        <v>0.32307692307692326</v>
      </c>
      <c r="F31" s="3">
        <f t="shared" si="2"/>
        <v>549.86929500176905</v>
      </c>
      <c r="G31" s="3"/>
      <c r="H31" s="3">
        <f t="shared" si="3"/>
        <v>42.675105605328838</v>
      </c>
      <c r="I31" s="1">
        <f t="shared" si="4"/>
        <v>0.45232050695300152</v>
      </c>
      <c r="J31" s="1"/>
      <c r="K31">
        <f t="shared" si="11"/>
        <v>2.1000000000000012E-2</v>
      </c>
      <c r="L31" s="2">
        <f t="shared" si="5"/>
        <v>702.79495814290021</v>
      </c>
      <c r="M31" s="1">
        <f t="shared" si="6"/>
        <v>0.25113053964425713</v>
      </c>
      <c r="N31" s="1">
        <f t="shared" si="7"/>
        <v>0.72368421052631571</v>
      </c>
      <c r="P31" s="3">
        <f t="shared" si="8"/>
        <v>465.81494178439408</v>
      </c>
    </row>
    <row r="32" spans="1:16" x14ac:dyDescent="0.3">
      <c r="A32">
        <f t="shared" si="9"/>
        <v>2.2000000000000013E-2</v>
      </c>
      <c r="B32" s="3">
        <f t="shared" si="0"/>
        <v>895.8106911509617</v>
      </c>
      <c r="C32" s="1">
        <f t="shared" si="10"/>
        <v>0.4252643346220133</v>
      </c>
      <c r="D32" s="1">
        <f t="shared" si="1"/>
        <v>0.33846153846153865</v>
      </c>
      <c r="F32" s="3">
        <f t="shared" si="2"/>
        <v>543.42142510802569</v>
      </c>
      <c r="G32" s="3"/>
      <c r="H32" s="3">
        <f t="shared" si="3"/>
        <v>44.707253491296875</v>
      </c>
      <c r="I32" s="1">
        <f t="shared" si="4"/>
        <v>0.47385957871266832</v>
      </c>
      <c r="J32" s="1"/>
      <c r="K32">
        <f t="shared" si="11"/>
        <v>2.2000000000000013E-2</v>
      </c>
      <c r="L32" s="2">
        <f t="shared" si="5"/>
        <v>694.48983400993041</v>
      </c>
      <c r="M32" s="1">
        <f t="shared" si="6"/>
        <v>0.25998013902681261</v>
      </c>
      <c r="N32" s="1">
        <f t="shared" si="7"/>
        <v>0.71052631578947345</v>
      </c>
      <c r="P32" s="3">
        <f t="shared" si="8"/>
        <v>462.1518340313894</v>
      </c>
    </row>
    <row r="33" spans="1:16" x14ac:dyDescent="0.3">
      <c r="A33">
        <f t="shared" si="9"/>
        <v>2.3000000000000013E-2</v>
      </c>
      <c r="B33" s="3">
        <f t="shared" si="0"/>
        <v>878.82287188448163</v>
      </c>
      <c r="C33" s="1">
        <f t="shared" si="10"/>
        <v>0.43616340705538315</v>
      </c>
      <c r="D33" s="1">
        <f t="shared" si="1"/>
        <v>0.35384615384615403</v>
      </c>
      <c r="F33" s="3">
        <f t="shared" si="2"/>
        <v>537.12302040712586</v>
      </c>
      <c r="G33" s="3"/>
      <c r="H33" s="3">
        <f t="shared" si="3"/>
        <v>46.739401377264905</v>
      </c>
      <c r="I33" s="1">
        <f t="shared" si="4"/>
        <v>0.495398650472335</v>
      </c>
      <c r="J33" s="1"/>
      <c r="K33">
        <f t="shared" si="11"/>
        <v>2.3000000000000013E-2</v>
      </c>
      <c r="L33" s="2">
        <f t="shared" si="5"/>
        <v>686.37870531749923</v>
      </c>
      <c r="M33" s="1">
        <f t="shared" si="6"/>
        <v>0.2686230248307</v>
      </c>
      <c r="N33" s="1">
        <f t="shared" si="7"/>
        <v>0.69736842105263142</v>
      </c>
      <c r="P33" s="3">
        <f t="shared" si="8"/>
        <v>458.54588915713214</v>
      </c>
    </row>
    <row r="34" spans="1:16" x14ac:dyDescent="0.3">
      <c r="A34">
        <f t="shared" si="9"/>
        <v>2.4000000000000014E-2</v>
      </c>
      <c r="B34" s="3">
        <f t="shared" si="0"/>
        <v>862.46736303511352</v>
      </c>
      <c r="C34" s="1">
        <f t="shared" si="10"/>
        <v>0.4466568007533972</v>
      </c>
      <c r="D34" s="1">
        <f t="shared" si="1"/>
        <v>0.36923076923076942</v>
      </c>
      <c r="F34" s="3">
        <f t="shared" si="2"/>
        <v>530.96894341508869</v>
      </c>
      <c r="G34" s="3"/>
      <c r="H34" s="3">
        <f t="shared" si="3"/>
        <v>48.771549263232949</v>
      </c>
      <c r="I34" s="1">
        <f t="shared" si="4"/>
        <v>0.51693772223200174</v>
      </c>
      <c r="J34" s="1"/>
      <c r="K34">
        <f t="shared" si="11"/>
        <v>2.4000000000000014E-2</v>
      </c>
      <c r="L34" s="2">
        <f t="shared" si="5"/>
        <v>678.45485336437719</v>
      </c>
      <c r="M34" s="1">
        <f t="shared" si="6"/>
        <v>0.27706635622817255</v>
      </c>
      <c r="N34" s="1">
        <f t="shared" si="7"/>
        <v>0.68421052631578927</v>
      </c>
      <c r="P34" s="3">
        <f t="shared" si="8"/>
        <v>454.9957794788719</v>
      </c>
    </row>
    <row r="35" spans="1:16" x14ac:dyDescent="0.3">
      <c r="A35">
        <f t="shared" si="9"/>
        <v>2.5000000000000015E-2</v>
      </c>
      <c r="B35" s="3">
        <f t="shared" si="0"/>
        <v>846.70950639781597</v>
      </c>
      <c r="C35" s="1">
        <f t="shared" si="10"/>
        <v>0.4567667517830416</v>
      </c>
      <c r="D35" s="1">
        <f t="shared" si="1"/>
        <v>0.38461538461538486</v>
      </c>
      <c r="F35" s="3">
        <f t="shared" si="2"/>
        <v>524.95428943132913</v>
      </c>
      <c r="G35" s="3"/>
      <c r="H35" s="3">
        <f t="shared" si="3"/>
        <v>50.803697149200993</v>
      </c>
      <c r="I35" s="1">
        <f t="shared" si="4"/>
        <v>0.53847679399166848</v>
      </c>
      <c r="J35" s="1"/>
      <c r="K35">
        <f t="shared" si="11"/>
        <v>2.5000000000000015E-2</v>
      </c>
      <c r="L35" s="2">
        <f t="shared" si="5"/>
        <v>670.71186616284649</v>
      </c>
      <c r="M35" s="1">
        <f t="shared" si="6"/>
        <v>0.28531696557015462</v>
      </c>
      <c r="N35" s="1">
        <f t="shared" si="7"/>
        <v>0.67105263157894712</v>
      </c>
      <c r="P35" s="3">
        <f t="shared" si="8"/>
        <v>451.50021811420635</v>
      </c>
    </row>
    <row r="36" spans="1:16" x14ac:dyDescent="0.3">
      <c r="A36">
        <f t="shared" si="9"/>
        <v>2.6000000000000016E-2</v>
      </c>
      <c r="B36" s="3">
        <f t="shared" si="0"/>
        <v>831.51713123438094</v>
      </c>
      <c r="C36" s="1">
        <f t="shared" si="10"/>
        <v>0.46651390029832696</v>
      </c>
      <c r="D36" s="1">
        <f t="shared" si="1"/>
        <v>0.40000000000000024</v>
      </c>
      <c r="F36" s="3">
        <f t="shared" si="2"/>
        <v>519.07437350184034</v>
      </c>
      <c r="G36" s="3"/>
      <c r="H36" s="3">
        <f t="shared" si="3"/>
        <v>52.835845035169037</v>
      </c>
      <c r="I36" s="1">
        <f t="shared" si="4"/>
        <v>0.56001586575133533</v>
      </c>
      <c r="J36" s="1"/>
      <c r="K36">
        <f t="shared" si="11"/>
        <v>2.6000000000000016E-2</v>
      </c>
      <c r="L36" s="2">
        <f t="shared" si="5"/>
        <v>663.14362113407924</v>
      </c>
      <c r="M36" s="1">
        <f t="shared" si="6"/>
        <v>0.29338137682533694</v>
      </c>
      <c r="N36" s="1">
        <f t="shared" si="7"/>
        <v>0.65789473684210509</v>
      </c>
      <c r="P36" s="3">
        <f t="shared" si="8"/>
        <v>448.05795742576157</v>
      </c>
    </row>
    <row r="37" spans="1:16" x14ac:dyDescent="0.3">
      <c r="A37">
        <f t="shared" si="9"/>
        <v>2.7000000000000017E-2</v>
      </c>
      <c r="B37" s="3">
        <f t="shared" si="0"/>
        <v>816.86033504587135</v>
      </c>
      <c r="C37" s="1">
        <f t="shared" si="10"/>
        <v>0.47591743119266072</v>
      </c>
      <c r="D37" s="1">
        <f t="shared" si="1"/>
        <v>0.41538461538461563</v>
      </c>
      <c r="F37" s="3">
        <f t="shared" si="2"/>
        <v>513.32471824880633</v>
      </c>
      <c r="G37" s="3"/>
      <c r="H37" s="3">
        <f t="shared" si="3"/>
        <v>54.867992921137073</v>
      </c>
      <c r="I37" s="1">
        <f t="shared" si="4"/>
        <v>0.58155493751100196</v>
      </c>
      <c r="J37" s="1"/>
      <c r="K37">
        <f t="shared" si="11"/>
        <v>2.7000000000000017E-2</v>
      </c>
      <c r="L37" s="2">
        <f t="shared" si="5"/>
        <v>655.74426896202522</v>
      </c>
      <c r="M37" s="1">
        <f t="shared" si="6"/>
        <v>0.30126582278481051</v>
      </c>
      <c r="N37" s="1">
        <f t="shared" si="7"/>
        <v>0.64473684210526294</v>
      </c>
      <c r="P37" s="3">
        <f t="shared" si="8"/>
        <v>444.66778753648072</v>
      </c>
    </row>
    <row r="38" spans="1:16" x14ac:dyDescent="0.3">
      <c r="A38">
        <f t="shared" si="9"/>
        <v>2.8000000000000018E-2</v>
      </c>
      <c r="B38" s="3">
        <f t="shared" si="0"/>
        <v>802.71128712884479</v>
      </c>
      <c r="C38" s="1">
        <f t="shared" si="10"/>
        <v>0.48499520013356179</v>
      </c>
      <c r="D38" s="1">
        <f t="shared" si="1"/>
        <v>0.43076923076923102</v>
      </c>
      <c r="F38" s="3">
        <f t="shared" si="2"/>
        <v>507.70104250020614</v>
      </c>
      <c r="G38" s="3"/>
      <c r="H38" s="3">
        <f t="shared" si="3"/>
        <v>56.90014080710511</v>
      </c>
      <c r="I38" s="1">
        <f t="shared" si="4"/>
        <v>0.60309400927066881</v>
      </c>
      <c r="J38" s="1"/>
      <c r="K38">
        <f t="shared" si="11"/>
        <v>2.8000000000000018E-2</v>
      </c>
      <c r="L38" s="2">
        <f t="shared" si="5"/>
        <v>648.50821851632054</v>
      </c>
      <c r="M38" s="1">
        <f t="shared" si="6"/>
        <v>0.30897626112759657</v>
      </c>
      <c r="N38" s="1">
        <f t="shared" si="7"/>
        <v>0.6315789473684208</v>
      </c>
      <c r="P38" s="3">
        <f t="shared" si="8"/>
        <v>441.32853491181021</v>
      </c>
    </row>
    <row r="39" spans="1:16" x14ac:dyDescent="0.3">
      <c r="A39">
        <f t="shared" si="9"/>
        <v>2.9000000000000019E-2</v>
      </c>
      <c r="B39" s="3">
        <f t="shared" si="0"/>
        <v>789.04405219988496</v>
      </c>
      <c r="C39" s="1">
        <f t="shared" si="10"/>
        <v>0.49376384672191698</v>
      </c>
      <c r="D39" s="1">
        <f t="shared" si="1"/>
        <v>0.4461538461538464</v>
      </c>
      <c r="F39" s="3">
        <f t="shared" si="2"/>
        <v>502.19925065871973</v>
      </c>
      <c r="G39" s="3"/>
      <c r="H39" s="3">
        <f t="shared" si="3"/>
        <v>58.932288693073154</v>
      </c>
      <c r="I39" s="1">
        <f t="shared" si="4"/>
        <v>0.62463308103033555</v>
      </c>
      <c r="J39" s="1"/>
      <c r="K39">
        <f t="shared" si="11"/>
        <v>2.9000000000000019E-2</v>
      </c>
      <c r="L39" s="2">
        <f t="shared" si="5"/>
        <v>641.4301227625424</v>
      </c>
      <c r="M39" s="1">
        <f t="shared" si="6"/>
        <v>0.31651838943410093</v>
      </c>
      <c r="N39" s="1">
        <f t="shared" si="7"/>
        <v>0.61842105263157876</v>
      </c>
      <c r="P39" s="3">
        <f t="shared" si="8"/>
        <v>438.03906100529264</v>
      </c>
    </row>
    <row r="40" spans="1:16" x14ac:dyDescent="0.3">
      <c r="A40">
        <f t="shared" si="9"/>
        <v>3.000000000000002E-2</v>
      </c>
      <c r="B40" s="3">
        <f t="shared" si="0"/>
        <v>775.83443173665717</v>
      </c>
      <c r="C40" s="1">
        <f t="shared" si="10"/>
        <v>0.50223889628464258</v>
      </c>
      <c r="D40" s="1">
        <f t="shared" si="1"/>
        <v>0.46153846153846184</v>
      </c>
      <c r="F40" s="3">
        <f t="shared" si="2"/>
        <v>496.8154227544585</v>
      </c>
      <c r="G40" s="3"/>
      <c r="H40" s="3">
        <f t="shared" si="3"/>
        <v>60.964436579041198</v>
      </c>
      <c r="I40" s="1">
        <f t="shared" si="4"/>
        <v>0.64617215279000229</v>
      </c>
      <c r="J40" s="1"/>
      <c r="K40">
        <f t="shared" si="11"/>
        <v>3.000000000000002E-2</v>
      </c>
      <c r="L40" s="2">
        <f t="shared" si="5"/>
        <v>634.5048655851931</v>
      </c>
      <c r="M40" s="1">
        <f t="shared" si="6"/>
        <v>0.32389765922700087</v>
      </c>
      <c r="N40" s="1">
        <f t="shared" si="7"/>
        <v>0.6052631578947365</v>
      </c>
      <c r="P40" s="3">
        <f t="shared" si="8"/>
        <v>434.79826096428235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Bispo</dc:creator>
  <cp:lastModifiedBy>Leonardo Bispo</cp:lastModifiedBy>
  <dcterms:created xsi:type="dcterms:W3CDTF">2021-02-16T11:46:29Z</dcterms:created>
  <dcterms:modified xsi:type="dcterms:W3CDTF">2021-02-22T09:49:38Z</dcterms:modified>
</cp:coreProperties>
</file>