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Costs" sheetId="2" r:id="rId2"/>
    <sheet name="Colors" sheetId="3" r:id="rId3"/>
  </sheets>
  <definedNames>
    <definedName name="BoardQty" localSheetId="1">'Costs'!$G$2</definedName>
    <definedName name="_xlnm.Print_Titles" localSheetId="0">BoM!$9:$9</definedName>
    <definedName name="TotalCost" localSheetId="1">'Costs'!$G$4</definedName>
  </definedNames>
  <calcPr calcId="124519" fullCalcOnLoad="1"/>
</workbook>
</file>

<file path=xl/comments1.xml><?xml version="1.0" encoding="utf-8"?>
<comments xmlns="http://schemas.openxmlformats.org/spreadsheetml/2006/main">
  <authors>
    <author/>
  </authors>
  <commentList>
    <comment ref="F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PCB footprint for each part.</t>
        </r>
      </text>
    </comment>
    <comment ref="D9" authorId="0">
      <text>
        <r>
          <rPr>
            <sz val="8"/>
            <color indexed="81"/>
            <rFont val="Tahoma"/>
            <family val="2"/>
          </rPr>
          <t>Manufacturer number for each part and link to it's datasheet (Ctrl-click).
Purple -&gt; Obsolete part detected by one of the distributors.</t>
        </r>
      </text>
    </comment>
    <comment ref="E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F9" authorId="0">
      <text>
        <r>
          <rPr>
            <sz val="8"/>
            <color indexed="81"/>
            <rFont val="Tahoma"/>
            <family val="2"/>
          </rPr>
          <t>Minimum unit price for each part across all distributors.</t>
        </r>
      </text>
    </comment>
    <comment ref="G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<sst xmlns="http://schemas.openxmlformats.org/spreadsheetml/2006/main" count="176" uniqueCount="100">
  <si>
    <t>Row</t>
  </si>
  <si>
    <t>Description</t>
  </si>
  <si>
    <t>Part</t>
  </si>
  <si>
    <t>References</t>
  </si>
  <si>
    <t>Value</t>
  </si>
  <si>
    <t>Footprint</t>
  </si>
  <si>
    <t>Quantity Per PCB</t>
  </si>
  <si>
    <t>Status</t>
  </si>
  <si>
    <t>Datasheet</t>
  </si>
  <si>
    <t>Sim.Device</t>
  </si>
  <si>
    <t>Sim.Pins</t>
  </si>
  <si>
    <t>Sim.Enable</t>
  </si>
  <si>
    <t>1</t>
  </si>
  <si>
    <t>Unpolarized capacitor, small symbol</t>
  </si>
  <si>
    <t>C_Small</t>
  </si>
  <si>
    <t>C1</t>
  </si>
  <si>
    <t>100n</t>
  </si>
  <si>
    <t>C_0603_1608Metric_Pad1.08x0.95mm_HandSolder</t>
  </si>
  <si>
    <t xml:space="preserve"> </t>
  </si>
  <si>
    <t>~</t>
  </si>
  <si>
    <t/>
  </si>
  <si>
    <t>2</t>
  </si>
  <si>
    <t>75V 0.15A Fast Switching Diode, SOD-123</t>
  </si>
  <si>
    <t>1N4148W</t>
  </si>
  <si>
    <t>D_A0 D_A1 D_A2 D_A3 D_A4 D_A5 D_A6 D_A7 D_A8 D_A9 D_A10 D_A11 D_B0 D_B1 D_B2 D_B3 D_B4 D_B5 D_B6 D_B7 D_B8 D_B9 D_B10 D_B11 D_C0 D_C1 D_C2 D_C3 D_C4 D_C5 D_D0 D_D1 D_D2 D_D3 D_D4 D_D5 D_E0 D_E1 D_E2 D_E3 D_E4 D_E5 D_F0 D_F1 D_F2 D_F3 D_F4 D_F5 D_G0 D_G1 D_G2 D_G3 D_G4 D_G6 D_G7 D_G8</t>
  </si>
  <si>
    <t>D_SOD-123</t>
  </si>
  <si>
    <t>56</t>
  </si>
  <si>
    <t>https://www.vishay.com/docs/85748/1n4148w.pdf</t>
  </si>
  <si>
    <t>D</t>
  </si>
  <si>
    <t>1=K 2=A</t>
  </si>
  <si>
    <t>3</t>
  </si>
  <si>
    <t>Audio Jack, 3 Poles (Stereo / TRS), Grounded Sleeve</t>
  </si>
  <si>
    <t>AudioJack3_Ground</t>
  </si>
  <si>
    <t>J2 J3</t>
  </si>
  <si>
    <t>Jack_3.5mm_PJ320D_Horizontal</t>
  </si>
  <si>
    <t>4</t>
  </si>
  <si>
    <t>Generic connector, single row, 01x02, script generated (kicad-library-utils/schlib/autogen/connector/)</t>
  </si>
  <si>
    <t>Conn_01x02</t>
  </si>
  <si>
    <t>J1</t>
  </si>
  <si>
    <t>BAT</t>
  </si>
  <si>
    <t>JST_PH_S2B-PH-SM4-TB_1x02-1MP_P2.00mm_Horizontal</t>
  </si>
  <si>
    <t>5</t>
  </si>
  <si>
    <t>Resistor, small symbol</t>
  </si>
  <si>
    <t>R_Small</t>
  </si>
  <si>
    <t>R1 R2</t>
  </si>
  <si>
    <t>10K</t>
  </si>
  <si>
    <t>R_0603_1608Metric_Pad0.98x0.95mm_HandSolder</t>
  </si>
  <si>
    <t>6</t>
  </si>
  <si>
    <t>Push button switch, generic, two pins</t>
  </si>
  <si>
    <t>SW_Push</t>
  </si>
  <si>
    <t>SwA0 SwA1 SwA2 SwA3 SwA4 SwA5 SwA6 SwA7 SwA8 SwA9 SwA10 SwA11 SwB0 SwB1 SwB2 SwB3 SwB4 SwB5 SwB6 SwB7 SwB8 SwB9 SwB10 SwB11 SwC0 SwC1 SwC2 SwC3 SwC4 SwC5 SwD0 SwD1 SwD2 SwD3 SwD4 SwD5 SwE0 SwE1 SwE2 SwE3 SwE4 SwE5 SwF0 SwF1 SwF2 SwF3 SwF4 SwF5 SwG0 SwG1 SwG2 SwG3 SwG4 SwG6 SwG7 SwG8</t>
  </si>
  <si>
    <t>SW_choc_v1_HS_1u</t>
  </si>
  <si>
    <t>7</t>
  </si>
  <si>
    <t>IO expander 16 GPIO, I2C 400kHz, Interrupt, 2.3 - 5.5V, TSSOP-24</t>
  </si>
  <si>
    <t>PCA9555PW</t>
  </si>
  <si>
    <t>U1</t>
  </si>
  <si>
    <t>TSSOP-24_4.4x7.8mm_P0.65mm</t>
  </si>
  <si>
    <t>https://www.nxp.com/docs/en/data-sheet/PCA9555.pdf</t>
  </si>
  <si>
    <t>KiBot Bill of Materials</t>
  </si>
  <si>
    <t>Schematic:</t>
  </si>
  <si>
    <t>ergo56</t>
  </si>
  <si>
    <t>Variant:</t>
  </si>
  <si>
    <t>default</t>
  </si>
  <si>
    <t>Revision:</t>
  </si>
  <si>
    <t>0.1</t>
  </si>
  <si>
    <t>Date:</t>
  </si>
  <si>
    <t>2023-12-20</t>
  </si>
  <si>
    <t>KiCad Version:</t>
  </si>
  <si>
    <t>7.0.9-7.0.9~ubuntu22.04.1</t>
  </si>
  <si>
    <t>Component Groups:</t>
  </si>
  <si>
    <t>Component Count:</t>
  </si>
  <si>
    <t>119 (119 SMD/ 0 THT)</t>
  </si>
  <si>
    <t>Fitted Components:</t>
  </si>
  <si>
    <t>Number of PCBs:</t>
  </si>
  <si>
    <t>Total Components:</t>
  </si>
  <si>
    <t>Global Part Info</t>
  </si>
  <si>
    <t>Manf#</t>
  </si>
  <si>
    <t>Build Quantity</t>
  </si>
  <si>
    <t>Unit$</t>
  </si>
  <si>
    <t>Ext$</t>
  </si>
  <si>
    <t>Board Qty:</t>
  </si>
  <si>
    <t>Total Cost:</t>
  </si>
  <si>
    <t>Unit Cost:</t>
  </si>
  <si>
    <t>Created:</t>
  </si>
  <si>
    <t>2023-12-21 13:29:15</t>
  </si>
  <si>
    <t>KiCost® v1.1.18 + KiBot v1.6.3</t>
  </si>
  <si>
    <t>KiCad Fields (default)</t>
  </si>
  <si>
    <t>Generated Fields</t>
  </si>
  <si>
    <t>User Fields</t>
  </si>
  <si>
    <t>Empty Fields</t>
  </si>
  <si>
    <t>Costs sheet</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</si>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</sst>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E6F9FF"/>
        <bgColor indexed="64"/>
      </patternFill>
    </fill>
    <fill>
      <patternFill patternType="solid">
        <fgColor rgb="FFFFE6B3"/>
        <bgColor indexed="64"/>
      </patternFill>
    </fill>
    <fill>
      <patternFill patternType="solid">
        <fgColor rgb="FFFF8080"/>
        <bgColor indexed="64"/>
      </patternFill>
    </fill>
    <fill>
      <patternFill patternType="solid">
        <fgColor rgb="FFF0FFF4"/>
        <bgColor indexed="64"/>
      </patternFill>
    </fill>
    <fill>
      <patternFill patternType="solid">
        <fgColor rgb="FFF0FFFF"/>
        <bgColor indexed="64"/>
      </patternFill>
    </fill>
    <fill>
      <patternFill patternType="solid">
        <fgColor rgb="FFFFF0BD"/>
        <bgColor indexed="64"/>
      </patternFill>
    </fill>
    <fill>
      <patternFill patternType="solid">
        <fgColor rgb="FFFF8A8A"/>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1464384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2378784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ishay.com/docs/85748/1n4148w.pdf" TargetMode="External"/><Relationship Id="rId2" Type="http://schemas.openxmlformats.org/officeDocument/2006/relationships/hyperlink" Target="https://www.nxp.com/docs/en/data-sheet/PCA9555.pdf" TargetMode="External"/><Relationship Id="rId3" Type="http://schemas.openxmlformats.org/officeDocument/2006/relationships/drawing" Target="../drawings/drawing2.xml"/><Relationship Id="rId4" Type="http://schemas.openxmlformats.org/officeDocument/2006/relationships/vmlDrawing" Target="../drawings/vmlDrawing1.vml"/><Relationship Id="rId5"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L15"/>
  <sheetViews>
    <sheetView tabSelected="1" workbookViewId="0">
      <pane ySplit="8" topLeftCell="A9" activePane="bottomLeft" state="frozen"/>
      <selection pane="bottomLeft"/>
    </sheetView>
  </sheetViews>
  <sheetFormatPr defaultRowHeight="15"/>
  <cols>
    <col min="1" max="1" width="13.7109375" customWidth="1"/>
    <col min="2" max="2" width="60.7109375" customWidth="1"/>
    <col min="3" max="3" width="22.7109375" customWidth="1"/>
    <col min="4" max="4" width="60.7109375" customWidth="1"/>
    <col min="5" max="5" width="22.7109375" customWidth="1"/>
    <col min="6" max="6" width="53.7109375" customWidth="1"/>
    <col min="7" max="7" width="26.7109375" customWidth="1"/>
    <col min="8" max="8" width="16.7109375" customWidth="1"/>
    <col min="9" max="9" width="55.7109375" customWidth="1"/>
    <col min="10" max="10" width="20.7109375" customWidth="1"/>
    <col min="11" max="11" width="18.7109375" customWidth="1"/>
    <col min="12" max="12" width="20.7109375" customWidth="1"/>
  </cols>
  <sheetData>
    <row r="1" spans="1:12" ht="32" customHeight="1">
      <c r="C1" s="1" t="s">
        <v>58</v>
      </c>
      <c r="D1" s="1"/>
      <c r="E1" s="1"/>
      <c r="F1" s="1"/>
      <c r="G1" s="1"/>
      <c r="H1" s="1"/>
      <c r="I1" s="1"/>
      <c r="J1" s="1"/>
      <c r="K1" s="1"/>
      <c r="L1" s="1"/>
    </row>
    <row r="2" spans="1:12">
      <c r="C2" s="2" t="s">
        <v>59</v>
      </c>
      <c r="D2" s="3" t="s">
        <v>60</v>
      </c>
      <c r="E2" s="2" t="s">
        <v>69</v>
      </c>
      <c r="F2" s="3">
        <v>7</v>
      </c>
    </row>
    <row r="3" spans="1:12">
      <c r="C3" s="2" t="s">
        <v>61</v>
      </c>
      <c r="D3" s="3" t="s">
        <v>62</v>
      </c>
      <c r="E3" s="2" t="s">
        <v>70</v>
      </c>
      <c r="F3" s="3" t="s">
        <v>71</v>
      </c>
    </row>
    <row r="4" spans="1:12">
      <c r="C4" s="2" t="s">
        <v>63</v>
      </c>
      <c r="D4" s="3" t="s">
        <v>64</v>
      </c>
      <c r="E4" s="2" t="s">
        <v>72</v>
      </c>
      <c r="F4" s="3" t="s">
        <v>71</v>
      </c>
    </row>
    <row r="5" spans="1:12">
      <c r="C5" s="2" t="s">
        <v>65</v>
      </c>
      <c r="D5" s="3" t="s">
        <v>66</v>
      </c>
      <c r="E5" s="2" t="s">
        <v>73</v>
      </c>
      <c r="F5" s="3">
        <v>1</v>
      </c>
    </row>
    <row r="6" spans="1:12">
      <c r="C6" s="2" t="s">
        <v>67</v>
      </c>
      <c r="D6" s="3" t="s">
        <v>68</v>
      </c>
      <c r="E6" s="2" t="s">
        <v>74</v>
      </c>
      <c r="F6" s="3">
        <v>119</v>
      </c>
    </row>
    <row r="8" spans="1:12">
      <c r="A8" s="4" t="s">
        <v>0</v>
      </c>
      <c r="B8" s="4" t="s">
        <v>1</v>
      </c>
      <c r="C8" s="4" t="s">
        <v>2</v>
      </c>
      <c r="D8" s="4" t="s">
        <v>3</v>
      </c>
      <c r="E8" s="4" t="s">
        <v>4</v>
      </c>
      <c r="F8" s="4" t="s">
        <v>5</v>
      </c>
      <c r="G8" s="4" t="s">
        <v>6</v>
      </c>
      <c r="H8" s="4" t="s">
        <v>7</v>
      </c>
      <c r="I8" s="4" t="s">
        <v>8</v>
      </c>
      <c r="J8" s="4" t="s">
        <v>9</v>
      </c>
      <c r="K8" s="4" t="s">
        <v>10</v>
      </c>
      <c r="L8" s="4" t="s">
        <v>11</v>
      </c>
    </row>
    <row r="9" spans="1:12">
      <c r="A9" s="5" t="s">
        <v>12</v>
      </c>
      <c r="B9" s="6" t="s">
        <v>13</v>
      </c>
      <c r="C9" s="7" t="s">
        <v>14</v>
      </c>
      <c r="D9" s="7" t="s">
        <v>15</v>
      </c>
      <c r="E9" s="7" t="s">
        <v>16</v>
      </c>
      <c r="F9" s="7" t="s">
        <v>17</v>
      </c>
      <c r="G9" s="5" t="s">
        <v>12</v>
      </c>
      <c r="H9" s="5" t="s">
        <v>18</v>
      </c>
      <c r="I9" s="8" t="s">
        <v>19</v>
      </c>
      <c r="J9" s="8" t="s">
        <v>20</v>
      </c>
      <c r="K9" s="8" t="s">
        <v>20</v>
      </c>
      <c r="L9" s="8" t="s">
        <v>20</v>
      </c>
    </row>
    <row r="10" spans="1:12" ht="75" customHeight="1">
      <c r="A10" s="9" t="s">
        <v>21</v>
      </c>
      <c r="B10" s="10" t="s">
        <v>22</v>
      </c>
      <c r="C10" s="11" t="s">
        <v>23</v>
      </c>
      <c r="D10" s="11" t="s">
        <v>24</v>
      </c>
      <c r="E10" s="12" t="s">
        <v>19</v>
      </c>
      <c r="F10" s="11" t="s">
        <v>25</v>
      </c>
      <c r="G10" s="9" t="s">
        <v>26</v>
      </c>
      <c r="H10" s="9" t="s">
        <v>18</v>
      </c>
      <c r="I10" s="11" t="s">
        <v>27</v>
      </c>
      <c r="J10" s="10" t="s">
        <v>28</v>
      </c>
      <c r="K10" s="10" t="s">
        <v>29</v>
      </c>
      <c r="L10" s="12" t="s">
        <v>20</v>
      </c>
    </row>
    <row r="11" spans="1:12">
      <c r="A11" s="5" t="s">
        <v>30</v>
      </c>
      <c r="B11" s="6" t="s">
        <v>31</v>
      </c>
      <c r="C11" s="7" t="s">
        <v>32</v>
      </c>
      <c r="D11" s="7" t="s">
        <v>33</v>
      </c>
      <c r="E11" s="7" t="s">
        <v>32</v>
      </c>
      <c r="F11" s="7" t="s">
        <v>34</v>
      </c>
      <c r="G11" s="5" t="s">
        <v>21</v>
      </c>
      <c r="H11" s="5" t="s">
        <v>18</v>
      </c>
      <c r="I11" s="8" t="s">
        <v>19</v>
      </c>
      <c r="J11" s="8" t="s">
        <v>20</v>
      </c>
      <c r="K11" s="8" t="s">
        <v>20</v>
      </c>
      <c r="L11" s="8" t="s">
        <v>20</v>
      </c>
    </row>
    <row r="12" spans="1:12" ht="30" customHeight="1">
      <c r="A12" s="9" t="s">
        <v>35</v>
      </c>
      <c r="B12" s="10" t="s">
        <v>36</v>
      </c>
      <c r="C12" s="11" t="s">
        <v>37</v>
      </c>
      <c r="D12" s="11" t="s">
        <v>38</v>
      </c>
      <c r="E12" s="11" t="s">
        <v>39</v>
      </c>
      <c r="F12" s="11" t="s">
        <v>40</v>
      </c>
      <c r="G12" s="9" t="s">
        <v>12</v>
      </c>
      <c r="H12" s="9" t="s">
        <v>18</v>
      </c>
      <c r="I12" s="12" t="s">
        <v>19</v>
      </c>
      <c r="J12" s="12" t="s">
        <v>20</v>
      </c>
      <c r="K12" s="12" t="s">
        <v>20</v>
      </c>
      <c r="L12" s="12" t="s">
        <v>20</v>
      </c>
    </row>
    <row r="13" spans="1:12">
      <c r="A13" s="5" t="s">
        <v>41</v>
      </c>
      <c r="B13" s="6" t="s">
        <v>42</v>
      </c>
      <c r="C13" s="7" t="s">
        <v>43</v>
      </c>
      <c r="D13" s="7" t="s">
        <v>44</v>
      </c>
      <c r="E13" s="7" t="s">
        <v>45</v>
      </c>
      <c r="F13" s="7" t="s">
        <v>46</v>
      </c>
      <c r="G13" s="5" t="s">
        <v>21</v>
      </c>
      <c r="H13" s="5" t="s">
        <v>18</v>
      </c>
      <c r="I13" s="8" t="s">
        <v>19</v>
      </c>
      <c r="J13" s="8" t="s">
        <v>20</v>
      </c>
      <c r="K13" s="8" t="s">
        <v>20</v>
      </c>
      <c r="L13" s="8" t="s">
        <v>20</v>
      </c>
    </row>
    <row r="14" spans="1:12" ht="75" customHeight="1">
      <c r="A14" s="9" t="s">
        <v>47</v>
      </c>
      <c r="B14" s="10" t="s">
        <v>48</v>
      </c>
      <c r="C14" s="11" t="s">
        <v>49</v>
      </c>
      <c r="D14" s="11" t="s">
        <v>50</v>
      </c>
      <c r="E14" s="11" t="s">
        <v>49</v>
      </c>
      <c r="F14" s="11" t="s">
        <v>51</v>
      </c>
      <c r="G14" s="9" t="s">
        <v>26</v>
      </c>
      <c r="H14" s="9" t="s">
        <v>18</v>
      </c>
      <c r="I14" s="12" t="s">
        <v>19</v>
      </c>
      <c r="J14" s="12" t="s">
        <v>20</v>
      </c>
      <c r="K14" s="12" t="s">
        <v>20</v>
      </c>
      <c r="L14" s="12" t="s">
        <v>20</v>
      </c>
    </row>
    <row r="15" spans="1:12" ht="30" customHeight="1">
      <c r="A15" s="5" t="s">
        <v>52</v>
      </c>
      <c r="B15" s="6" t="s">
        <v>53</v>
      </c>
      <c r="C15" s="7" t="s">
        <v>54</v>
      </c>
      <c r="D15" s="7" t="s">
        <v>55</v>
      </c>
      <c r="E15" s="7" t="s">
        <v>54</v>
      </c>
      <c r="F15" s="7" t="s">
        <v>56</v>
      </c>
      <c r="G15" s="5" t="s">
        <v>12</v>
      </c>
      <c r="H15" s="5" t="s">
        <v>18</v>
      </c>
      <c r="I15" s="7" t="s">
        <v>57</v>
      </c>
      <c r="J15" s="8" t="s">
        <v>20</v>
      </c>
      <c r="K15" s="8" t="s">
        <v>20</v>
      </c>
      <c r="L15" s="8" t="s">
        <v>20</v>
      </c>
    </row>
  </sheetData>
  <mergeCells count="1">
    <mergeCell ref="C1:L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G20"/>
  <sheetViews>
    <sheetView workbookViewId="0">
      <pane xSplit="7" ySplit="9" topLeftCell="H10" activePane="bottomRight" state="frozen"/>
      <selection pane="topRight" activeCell="H1" sqref="H1"/>
      <selection pane="bottomLeft" activeCell="A10" sqref="A10"/>
      <selection pane="bottomRight"/>
    </sheetView>
  </sheetViews>
  <sheetFormatPr defaultRowHeight="15" outlineLevelCol="2"/>
  <cols>
    <col min="1" max="1" width="60.7109375" customWidth="1"/>
    <col min="2" max="2" width="18.7109375" customWidth="1"/>
    <col min="3" max="3" width="49.7109375" customWidth="1" outlineLevel="2"/>
    <col min="4" max="4" width="51.7109375" customWidth="1" outlineLevel="1"/>
    <col min="5" max="5" width="26.7109375" customWidth="1" outlineLevel="1"/>
    <col min="6" max="6" width="15.7109375" customWidth="1"/>
    <col min="7" max="7" width="16.7109375" customWidth="1"/>
  </cols>
  <sheetData>
    <row r="1" spans="1:7" ht="32" customHeight="1">
      <c r="D1" s="1" t="s">
        <v>58</v>
      </c>
      <c r="E1" s="1"/>
      <c r="F1" s="1"/>
      <c r="G1" s="1"/>
    </row>
    <row r="2" spans="1:7">
      <c r="D2" s="2" t="s">
        <v>59</v>
      </c>
      <c r="E2" s="3" t="s">
        <v>60</v>
      </c>
      <c r="F2" s="13" t="s">
        <v>80</v>
      </c>
      <c r="G2" s="13">
        <v>1</v>
      </c>
    </row>
    <row r="3" spans="1:7">
      <c r="D3" s="2" t="s">
        <v>61</v>
      </c>
      <c r="E3" s="3" t="s">
        <v>62</v>
      </c>
      <c r="F3" s="14" t="s">
        <v>82</v>
      </c>
      <c r="G3" s="15">
        <f>TotalCost/BoardQty</f>
        <v>0.0</v>
      </c>
    </row>
    <row r="4" spans="1:7">
      <c r="D4" s="2" t="s">
        <v>63</v>
      </c>
      <c r="E4" s="3" t="s">
        <v>64</v>
      </c>
      <c r="F4" s="14" t="s">
        <v>81</v>
      </c>
      <c r="G4" s="16">
        <f>SUM(G10:G16)</f>
        <v>0</v>
      </c>
    </row>
    <row r="5" spans="1:7">
      <c r="D5" s="2" t="s">
        <v>65</v>
      </c>
      <c r="E5" s="3" t="s">
        <v>66</v>
      </c>
    </row>
    <row r="6" spans="1:7">
      <c r="D6" s="2" t="s">
        <v>67</v>
      </c>
      <c r="E6" s="3" t="s">
        <v>68</v>
      </c>
    </row>
    <row r="8" spans="1:7">
      <c r="A8" s="17" t="s">
        <v>75</v>
      </c>
      <c r="B8" s="17"/>
      <c r="C8" s="17"/>
      <c r="D8" s="17"/>
      <c r="E8" s="17"/>
      <c r="F8" s="17"/>
      <c r="G8" s="17"/>
    </row>
    <row r="9" spans="1:7">
      <c r="A9" s="18" t="s">
        <v>3</v>
      </c>
      <c r="B9" s="18" t="s">
        <v>4</v>
      </c>
      <c r="C9" s="18" t="s">
        <v>5</v>
      </c>
      <c r="D9" s="18" t="s">
        <v>76</v>
      </c>
      <c r="E9" s="18" t="s">
        <v>77</v>
      </c>
      <c r="F9" s="18" t="s">
        <v>78</v>
      </c>
      <c r="G9" s="18" t="s">
        <v>79</v>
      </c>
    </row>
    <row r="10" spans="1:7">
      <c r="A10" s="19" t="s">
        <v>15</v>
      </c>
      <c r="B10" s="19" t="s">
        <v>16</v>
      </c>
      <c r="C10" s="19" t="s">
        <v>17</v>
      </c>
      <c r="E10" s="19">
        <f>BoardQty*1</f>
        <v>1</v>
      </c>
      <c r="G10" s="20">
        <f>IF(AND(ISNUMBER(E10),ISNUMBER(F10)),E10*F10,"")</f>
        <v/>
      </c>
    </row>
    <row r="11" spans="1:7" ht="75" customHeight="1">
      <c r="A11" s="19" t="s">
        <v>24</v>
      </c>
      <c r="B11" s="19" t="s">
        <v>19</v>
      </c>
      <c r="C11" s="19" t="s">
        <v>25</v>
      </c>
      <c r="D11" s="19" t="s">
        <v>27</v>
      </c>
      <c r="E11" s="19">
        <f>CEILING(BoardQty*56,1)</f>
        <v>56</v>
      </c>
      <c r="G11" s="20">
        <f>IF(AND(ISNUMBER(E11),ISNUMBER(F11)),E11*F11,"")</f>
        <v/>
      </c>
    </row>
    <row r="12" spans="1:7">
      <c r="A12" s="19" t="s">
        <v>33</v>
      </c>
      <c r="B12" s="19" t="s">
        <v>32</v>
      </c>
      <c r="C12" s="19" t="s">
        <v>34</v>
      </c>
      <c r="E12" s="19">
        <f>CEILING(BoardQty*2,1)</f>
        <v>2</v>
      </c>
      <c r="G12" s="20">
        <f>IF(AND(ISNUMBER(E12),ISNUMBER(F12)),E12*F12,"")</f>
        <v/>
      </c>
    </row>
    <row r="13" spans="1:7">
      <c r="A13" s="19" t="s">
        <v>38</v>
      </c>
      <c r="B13" s="19" t="s">
        <v>39</v>
      </c>
      <c r="C13" s="19" t="s">
        <v>40</v>
      </c>
      <c r="E13" s="19">
        <f>BoardQty*1</f>
        <v>1</v>
      </c>
      <c r="G13" s="20">
        <f>IF(AND(ISNUMBER(E13),ISNUMBER(F13)),E13*F13,"")</f>
        <v/>
      </c>
    </row>
    <row r="14" spans="1:7">
      <c r="A14" s="19" t="s">
        <v>44</v>
      </c>
      <c r="B14" s="19" t="s">
        <v>45</v>
      </c>
      <c r="C14" s="19" t="s">
        <v>46</v>
      </c>
      <c r="E14" s="19">
        <f>CEILING(BoardQty*2,1)</f>
        <v>2</v>
      </c>
      <c r="G14" s="20">
        <f>IF(AND(ISNUMBER(E14),ISNUMBER(F14)),E14*F14,"")</f>
        <v/>
      </c>
    </row>
    <row r="15" spans="1:7" ht="75" customHeight="1">
      <c r="A15" s="19" t="s">
        <v>50</v>
      </c>
      <c r="B15" s="19" t="s">
        <v>49</v>
      </c>
      <c r="C15" s="19" t="s">
        <v>51</v>
      </c>
      <c r="E15" s="19">
        <f>CEILING(BoardQty*56,1)</f>
        <v>56</v>
      </c>
      <c r="G15" s="20">
        <f>IF(AND(ISNUMBER(E15),ISNUMBER(F15)),E15*F15,"")</f>
        <v/>
      </c>
    </row>
    <row r="16" spans="1:7">
      <c r="A16" s="19" t="s">
        <v>55</v>
      </c>
      <c r="B16" s="19" t="s">
        <v>54</v>
      </c>
      <c r="C16" s="19" t="s">
        <v>56</v>
      </c>
      <c r="D16" s="19" t="s">
        <v>57</v>
      </c>
      <c r="E16" s="19">
        <f>BoardQty*1</f>
        <v>1</v>
      </c>
      <c r="G16" s="20">
        <f>IF(AND(ISNUMBER(E16),ISNUMBER(F16)),E16*F16,"")</f>
        <v/>
      </c>
    </row>
    <row r="19" spans="1:2">
      <c r="A19" s="21" t="s">
        <v>83</v>
      </c>
      <c r="B19" s="22" t="s">
        <v>84</v>
      </c>
    </row>
    <row r="20" spans="1:2">
      <c r="A20" s="23" t="s">
        <v>85</v>
      </c>
    </row>
  </sheetData>
  <mergeCells count="2">
    <mergeCell ref="A8:G8"/>
    <mergeCell ref="D1:G1"/>
  </mergeCells>
  <conditionalFormatting sqref="E10">
    <cfRule type="expression" dxfId="0" priority="1">
      <formula>AND(ISBLANK(D10),TRUE())</formula>
    </cfRule>
  </conditionalFormatting>
  <conditionalFormatting sqref="E11">
    <cfRule type="expression" dxfId="0" priority="2">
      <formula>AND(ISBLANK(D11),TRUE())</formula>
    </cfRule>
  </conditionalFormatting>
  <conditionalFormatting sqref="E12">
    <cfRule type="expression" dxfId="0" priority="3">
      <formula>AND(ISBLANK(D12),TRUE())</formula>
    </cfRule>
  </conditionalFormatting>
  <conditionalFormatting sqref="E13">
    <cfRule type="expression" dxfId="0" priority="4">
      <formula>AND(ISBLANK(D13),TRUE())</formula>
    </cfRule>
  </conditionalFormatting>
  <conditionalFormatting sqref="E14">
    <cfRule type="expression" dxfId="0" priority="5">
      <formula>AND(ISBLANK(D14),TRUE())</formula>
    </cfRule>
  </conditionalFormatting>
  <conditionalFormatting sqref="E15">
    <cfRule type="expression" dxfId="0" priority="6">
      <formula>AND(ISBLANK(D15),TRUE())</formula>
    </cfRule>
  </conditionalFormatting>
  <conditionalFormatting sqref="E16">
    <cfRule type="expression" dxfId="0" priority="7">
      <formula>AND(ISBLANK(D16),TRUE())</formula>
    </cfRule>
  </conditionalFormatting>
  <hyperlinks>
    <hyperlink ref="D11" r:id="rId1"/>
    <hyperlink ref="D16" r:id="rId2"/>
  </hyperlinks>
  <pageMargins left="0.7" right="0.7" top="0.75" bottom="0.75" header="0.3" footer="0.3"/>
  <drawing r:id="rId3"/>
  <legacyDrawing r:id="rId4"/>
</worksheet>
</file>

<file path=xl/worksheets/sheet3.xml><?xml version="1.0" encoding="utf-8"?>
<worksheet xmlns="http://schemas.openxmlformats.org/spreadsheetml/2006/main" xmlns:r="http://schemas.openxmlformats.org/officeDocument/2006/relationships">
  <dimension ref="A1:A15"/>
  <sheetViews>
    <sheetView workbookViewId="0"/>
  </sheetViews>
  <sheetFormatPr defaultRowHeight="15"/>
  <cols>
    <col min="1" max="1" width="50.7109375" customWidth="1"/>
  </cols>
  <sheetData>
    <row r="1" spans="1:1">
      <c r="A1" s="7" t="s">
        <v>86</v>
      </c>
    </row>
    <row r="2" spans="1:1">
      <c r="A2" s="5" t="s">
        <v>87</v>
      </c>
    </row>
    <row r="3" spans="1:1">
      <c r="A3" s="6" t="s">
        <v>88</v>
      </c>
    </row>
    <row r="4" spans="1:1">
      <c r="A4" s="8" t="s">
        <v>89</v>
      </c>
    </row>
    <row r="6" spans="1:1">
      <c r="A6" t="s">
        <v>90</v>
      </c>
    </row>
    <row r="7" spans="1:1">
      <c r="A7" s="24" t="s">
        <v>91</v>
      </c>
    </row>
    <row r="8" spans="1:1">
      <c r="A8" s="25" t="s">
        <v>92</v>
      </c>
    </row>
    <row r="9" spans="1:1">
      <c r="A9" s="26" t="s">
        <v>93</v>
      </c>
    </row>
    <row r="10" spans="1:1">
      <c r="A10" s="27" t="s">
        <v>94</v>
      </c>
    </row>
    <row r="11" spans="1:1">
      <c r="A11" s="28" t="s">
        <v>95</v>
      </c>
    </row>
    <row r="12" spans="1:1">
      <c r="A12" s="29" t="s">
        <v>96</v>
      </c>
    </row>
    <row r="13" spans="1:1">
      <c r="A13" s="30" t="s">
        <v>97</v>
      </c>
    </row>
    <row r="14" spans="1:1">
      <c r="A14" s="31" t="s">
        <v>98</v>
      </c>
    </row>
    <row r="15" spans="1:1">
      <c r="A15" s="32" t="s">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BoM</vt:lpstr>
      <vt:lpstr>Costs</vt:lpstr>
      <vt:lpstr>Colors</vt:lpstr>
      <vt:lpstr>'Costs'!BoardQty</vt:lpstr>
      <vt:lpstr>BoM!Print_Titles</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2023-12-21T12:29:15Z</dcterms:created>
  <dcterms:modified xsi:type="dcterms:W3CDTF">2023-12-21T12:29:15Z</dcterms:modified>
</cp:coreProperties>
</file>