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8400" windowHeight="23480" tabRatio="622"/>
  </bookViews>
  <sheets>
    <sheet name="SUMMARY" sheetId="11" r:id="rId1"/>
    <sheet name="Nick Attend" sheetId="1" r:id="rId2"/>
    <sheet name="Nick Roster" sheetId="7" r:id="rId3"/>
    <sheet name="Kyle Attend" sheetId="13" r:id="rId4"/>
    <sheet name="Kyle Roster" sheetId="23" r:id="rId5"/>
    <sheet name="Chelsea Attend" sheetId="17" r:id="rId6"/>
    <sheet name="Chelsea Roster" sheetId="24" r:id="rId7"/>
    <sheet name="Hendrik Attend" sheetId="19" r:id="rId8"/>
    <sheet name="Hendrik Roster" sheetId="25" r:id="rId9"/>
    <sheet name="Camila Attend" sheetId="21" r:id="rId10"/>
    <sheet name="Camila Roster" sheetId="26" r:id="rId11"/>
    <sheet name="Sheet4" sheetId="15" r:id="rId12"/>
  </sheets>
  <definedNames>
    <definedName name="_xlnm.Print_Area" localSheetId="0">SUMMARY!$A$3:$AA$69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36" i="1" l="1"/>
  <c r="CA36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9" i="1"/>
  <c r="D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AY32" i="1"/>
  <c r="AX32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AY31" i="1"/>
  <c r="AX31" i="1"/>
  <c r="BB31" i="1"/>
  <c r="BB32" i="1"/>
  <c r="BB33" i="1"/>
  <c r="BB34" i="1"/>
  <c r="AY30" i="1"/>
  <c r="AX30" i="1"/>
  <c r="BB27" i="1"/>
  <c r="BB28" i="1"/>
  <c r="BB29" i="1"/>
  <c r="BB30" i="1"/>
  <c r="AY29" i="1"/>
  <c r="AX29" i="1"/>
  <c r="AW32" i="1"/>
  <c r="AW31" i="1"/>
  <c r="AW30" i="1"/>
  <c r="AW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AZ130" i="19"/>
  <c r="AY130" i="19"/>
  <c r="AZ129" i="19"/>
  <c r="AY129" i="19"/>
  <c r="AZ128" i="19"/>
  <c r="AY128" i="19"/>
  <c r="AZ127" i="19"/>
  <c r="AY127" i="19"/>
  <c r="AZ126" i="19"/>
  <c r="AY126" i="19"/>
  <c r="AZ125" i="19"/>
  <c r="AY125" i="19"/>
  <c r="AZ124" i="19"/>
  <c r="AY124" i="19"/>
  <c r="AZ123" i="19"/>
  <c r="AY123" i="19"/>
  <c r="AZ122" i="19"/>
  <c r="AY122" i="19"/>
  <c r="AZ121" i="19"/>
  <c r="AY121" i="19"/>
  <c r="AZ120" i="19"/>
  <c r="AY120" i="19"/>
  <c r="AZ119" i="19"/>
  <c r="AY119" i="19"/>
  <c r="AZ118" i="19"/>
  <c r="AY118" i="19"/>
  <c r="AZ117" i="19"/>
  <c r="AY117" i="19"/>
  <c r="AZ116" i="19"/>
  <c r="AY116" i="19"/>
  <c r="AZ115" i="19"/>
  <c r="AY115" i="19"/>
  <c r="AZ114" i="19"/>
  <c r="AY114" i="19"/>
  <c r="AZ113" i="19"/>
  <c r="AY113" i="19"/>
  <c r="AZ112" i="19"/>
  <c r="AY112" i="19"/>
  <c r="AZ111" i="19"/>
  <c r="AY111" i="19"/>
  <c r="AZ110" i="19"/>
  <c r="AY110" i="19"/>
  <c r="AZ109" i="19"/>
  <c r="AY109" i="19"/>
  <c r="AZ108" i="19"/>
  <c r="AY108" i="19"/>
  <c r="AZ107" i="19"/>
  <c r="AY107" i="19"/>
  <c r="AZ106" i="19"/>
  <c r="AY106" i="19"/>
  <c r="AZ105" i="19"/>
  <c r="AY105" i="19"/>
  <c r="AZ104" i="19"/>
  <c r="AY104" i="19"/>
  <c r="AZ103" i="19"/>
  <c r="AY103" i="19"/>
  <c r="AZ102" i="19"/>
  <c r="AY102" i="19"/>
  <c r="AZ101" i="19"/>
  <c r="AY101" i="19"/>
  <c r="AZ100" i="19"/>
  <c r="AY100" i="19"/>
  <c r="AZ99" i="19"/>
  <c r="AY99" i="19"/>
  <c r="AZ98" i="19"/>
  <c r="AY98" i="19"/>
  <c r="AZ97" i="19"/>
  <c r="AY97" i="19"/>
  <c r="AZ96" i="19"/>
  <c r="AY96" i="19"/>
  <c r="AZ95" i="19"/>
  <c r="AY95" i="19"/>
  <c r="AZ94" i="19"/>
  <c r="AY94" i="19"/>
  <c r="AZ93" i="19"/>
  <c r="AY93" i="19"/>
  <c r="AZ92" i="19"/>
  <c r="AY92" i="19"/>
  <c r="AZ91" i="19"/>
  <c r="AY91" i="19"/>
  <c r="AZ90" i="19"/>
  <c r="AY90" i="19"/>
  <c r="AZ89" i="19"/>
  <c r="AY89" i="19"/>
  <c r="AZ88" i="19"/>
  <c r="AY88" i="19"/>
  <c r="AZ87" i="19"/>
  <c r="AY87" i="19"/>
  <c r="AZ86" i="19"/>
  <c r="AY86" i="19"/>
  <c r="AZ85" i="19"/>
  <c r="AY85" i="19"/>
  <c r="AZ84" i="19"/>
  <c r="AY84" i="19"/>
  <c r="AZ83" i="19"/>
  <c r="AY83" i="19"/>
  <c r="AZ82" i="19"/>
  <c r="AY82" i="19"/>
  <c r="AZ81" i="19"/>
  <c r="AY81" i="19"/>
  <c r="AZ80" i="19"/>
  <c r="AY80" i="19"/>
  <c r="AZ79" i="19"/>
  <c r="AY79" i="19"/>
  <c r="AZ78" i="19"/>
  <c r="AY78" i="19"/>
  <c r="AZ77" i="19"/>
  <c r="AY77" i="19"/>
  <c r="AZ76" i="19"/>
  <c r="AY76" i="19"/>
  <c r="AZ75" i="19"/>
  <c r="AY75" i="19"/>
  <c r="AZ74" i="19"/>
  <c r="AY74" i="19"/>
  <c r="AZ73" i="19"/>
  <c r="AY73" i="19"/>
  <c r="AZ72" i="19"/>
  <c r="AY72" i="19"/>
  <c r="AZ71" i="19"/>
  <c r="AY71" i="19"/>
  <c r="AZ70" i="19"/>
  <c r="AY70" i="19"/>
  <c r="AZ69" i="19"/>
  <c r="AY69" i="19"/>
  <c r="AZ68" i="19"/>
  <c r="AY68" i="19"/>
  <c r="AZ67" i="19"/>
  <c r="AY67" i="19"/>
  <c r="AZ66" i="19"/>
  <c r="AY66" i="19"/>
  <c r="AZ65" i="19"/>
  <c r="AY65" i="19"/>
  <c r="AZ64" i="19"/>
  <c r="AY64" i="19"/>
  <c r="AZ63" i="19"/>
  <c r="AY63" i="19"/>
  <c r="AZ62" i="19"/>
  <c r="AY62" i="19"/>
  <c r="AZ61" i="19"/>
  <c r="AY61" i="19"/>
  <c r="AZ60" i="19"/>
  <c r="AY60" i="19"/>
  <c r="AZ59" i="19"/>
  <c r="AY59" i="19"/>
  <c r="AZ58" i="19"/>
  <c r="AY58" i="19"/>
  <c r="AZ57" i="19"/>
  <c r="AY57" i="19"/>
  <c r="AZ56" i="19"/>
  <c r="AY56" i="19"/>
  <c r="AZ55" i="19"/>
  <c r="AY55" i="19"/>
  <c r="AZ54" i="19"/>
  <c r="AY54" i="19"/>
  <c r="AZ53" i="19"/>
  <c r="AY53" i="19"/>
  <c r="AZ52" i="19"/>
  <c r="AY52" i="19"/>
  <c r="AZ51" i="19"/>
  <c r="AY51" i="19"/>
  <c r="AZ50" i="19"/>
  <c r="AY50" i="19"/>
  <c r="AZ49" i="19"/>
  <c r="AY49" i="19"/>
  <c r="AZ48" i="19"/>
  <c r="AY48" i="19"/>
  <c r="AZ47" i="19"/>
  <c r="AY47" i="19"/>
  <c r="AZ46" i="19"/>
  <c r="AY46" i="19"/>
  <c r="AZ45" i="19"/>
  <c r="AY45" i="19"/>
  <c r="AZ44" i="19"/>
  <c r="AY44" i="19"/>
  <c r="AZ43" i="19"/>
  <c r="AY43" i="19"/>
  <c r="AZ42" i="19"/>
  <c r="AY42" i="19"/>
  <c r="AZ41" i="19"/>
  <c r="AY41" i="19"/>
  <c r="AZ40" i="19"/>
  <c r="AY40" i="19"/>
  <c r="AZ39" i="19"/>
  <c r="AY39" i="19"/>
  <c r="AZ38" i="19"/>
  <c r="AY38" i="19"/>
  <c r="AZ37" i="19"/>
  <c r="AY37" i="19"/>
  <c r="AZ36" i="19"/>
  <c r="AY36" i="19"/>
  <c r="AZ35" i="19"/>
  <c r="AY35" i="19"/>
  <c r="AZ34" i="19"/>
  <c r="AY34" i="19"/>
  <c r="AZ33" i="19"/>
  <c r="AY33" i="19"/>
  <c r="AZ32" i="19"/>
  <c r="AY32" i="19"/>
  <c r="AZ31" i="19"/>
  <c r="AY31" i="19"/>
  <c r="AZ30" i="19"/>
  <c r="AY30" i="19"/>
  <c r="AZ29" i="19"/>
  <c r="AY29" i="19"/>
  <c r="AZ28" i="19"/>
  <c r="AY28" i="19"/>
  <c r="AZ27" i="19"/>
  <c r="AY27" i="19"/>
  <c r="AW104" i="17"/>
  <c r="AV104" i="17"/>
  <c r="AW103" i="17"/>
  <c r="AV103" i="17"/>
  <c r="AW102" i="17"/>
  <c r="AV102" i="17"/>
  <c r="AW101" i="17"/>
  <c r="AV101" i="17"/>
  <c r="AW100" i="17"/>
  <c r="AV100" i="17"/>
  <c r="AW99" i="17"/>
  <c r="AV99" i="17"/>
  <c r="AW98" i="17"/>
  <c r="AV98" i="17"/>
  <c r="AW97" i="17"/>
  <c r="AV97" i="17"/>
  <c r="AW96" i="17"/>
  <c r="AV96" i="17"/>
  <c r="AW95" i="17"/>
  <c r="AV95" i="17"/>
  <c r="AW94" i="17"/>
  <c r="AV94" i="17"/>
  <c r="AW93" i="17"/>
  <c r="AV93" i="17"/>
  <c r="AW92" i="17"/>
  <c r="AV92" i="17"/>
  <c r="AW91" i="17"/>
  <c r="AV91" i="17"/>
  <c r="AW90" i="17"/>
  <c r="AV90" i="17"/>
  <c r="AW89" i="17"/>
  <c r="AV89" i="17"/>
  <c r="AW88" i="17"/>
  <c r="AV88" i="17"/>
  <c r="AW87" i="17"/>
  <c r="AV87" i="17"/>
  <c r="AW86" i="17"/>
  <c r="AV86" i="17"/>
  <c r="AW85" i="17"/>
  <c r="AV85" i="17"/>
  <c r="AW84" i="17"/>
  <c r="AV84" i="17"/>
  <c r="AW83" i="17"/>
  <c r="AV83" i="17"/>
  <c r="AW82" i="17"/>
  <c r="AV82" i="17"/>
  <c r="AW81" i="17"/>
  <c r="AV81" i="17"/>
  <c r="AW80" i="17"/>
  <c r="AV80" i="17"/>
  <c r="AW79" i="17"/>
  <c r="AV79" i="17"/>
  <c r="AW78" i="17"/>
  <c r="AV78" i="17"/>
  <c r="AW77" i="17"/>
  <c r="AV77" i="17"/>
  <c r="AW76" i="17"/>
  <c r="AV76" i="17"/>
  <c r="AW75" i="17"/>
  <c r="AV75" i="17"/>
  <c r="AW74" i="17"/>
  <c r="AV74" i="17"/>
  <c r="AW73" i="17"/>
  <c r="AV73" i="17"/>
  <c r="AW72" i="17"/>
  <c r="AV72" i="17"/>
  <c r="AW71" i="17"/>
  <c r="AV71" i="17"/>
  <c r="AW70" i="17"/>
  <c r="AV70" i="17"/>
  <c r="AW69" i="17"/>
  <c r="AV69" i="17"/>
  <c r="AW68" i="17"/>
  <c r="AV68" i="17"/>
  <c r="AW67" i="17"/>
  <c r="AV67" i="17"/>
  <c r="AW66" i="17"/>
  <c r="AV66" i="17"/>
  <c r="AW65" i="17"/>
  <c r="AV65" i="17"/>
  <c r="AW64" i="17"/>
  <c r="AV64" i="17"/>
  <c r="AW63" i="17"/>
  <c r="AV63" i="17"/>
  <c r="AW62" i="17"/>
  <c r="AV62" i="17"/>
  <c r="AW61" i="17"/>
  <c r="AV61" i="17"/>
  <c r="AW60" i="17"/>
  <c r="AV60" i="17"/>
  <c r="AW59" i="17"/>
  <c r="AV59" i="17"/>
  <c r="AW58" i="17"/>
  <c r="AV58" i="17"/>
  <c r="AW57" i="17"/>
  <c r="AV57" i="17"/>
  <c r="AW56" i="17"/>
  <c r="AV56" i="17"/>
  <c r="AW55" i="17"/>
  <c r="AV55" i="17"/>
  <c r="AW54" i="17"/>
  <c r="AV54" i="17"/>
  <c r="AW53" i="17"/>
  <c r="AV53" i="17"/>
  <c r="AW52" i="17"/>
  <c r="AV52" i="17"/>
  <c r="AW51" i="17"/>
  <c r="AV51" i="17"/>
  <c r="AW50" i="17"/>
  <c r="AV50" i="17"/>
  <c r="AW49" i="17"/>
  <c r="AV49" i="17"/>
  <c r="AW48" i="17"/>
  <c r="AV48" i="17"/>
  <c r="AW47" i="17"/>
  <c r="AV47" i="17"/>
  <c r="AW46" i="17"/>
  <c r="AV46" i="17"/>
  <c r="AW45" i="17"/>
  <c r="AV45" i="17"/>
  <c r="AW44" i="17"/>
  <c r="AV44" i="17"/>
  <c r="AW43" i="17"/>
  <c r="AV43" i="17"/>
  <c r="AW42" i="17"/>
  <c r="AV42" i="17"/>
  <c r="AW41" i="17"/>
  <c r="AV41" i="17"/>
  <c r="AW40" i="17"/>
  <c r="AV40" i="17"/>
  <c r="AW39" i="17"/>
  <c r="AV39" i="17"/>
  <c r="AW38" i="17"/>
  <c r="AV38" i="17"/>
  <c r="AW37" i="17"/>
  <c r="AV37" i="17"/>
  <c r="AW36" i="17"/>
  <c r="AV36" i="17"/>
  <c r="AW35" i="17"/>
  <c r="AV35" i="17"/>
  <c r="AW34" i="17"/>
  <c r="AV34" i="17"/>
  <c r="AW33" i="17"/>
  <c r="AV33" i="17"/>
  <c r="AW32" i="17"/>
  <c r="AV32" i="17"/>
  <c r="AW31" i="17"/>
  <c r="AV31" i="17"/>
  <c r="AW30" i="17"/>
  <c r="AV30" i="17"/>
  <c r="AW29" i="17"/>
  <c r="AV29" i="17"/>
  <c r="AW28" i="17"/>
  <c r="AV28" i="17"/>
  <c r="AW27" i="17"/>
  <c r="AV27" i="17"/>
  <c r="AW137" i="13"/>
  <c r="AV137" i="13"/>
  <c r="AW136" i="13"/>
  <c r="AV136" i="13"/>
  <c r="AW135" i="13"/>
  <c r="AV135" i="13"/>
  <c r="AW134" i="13"/>
  <c r="AV134" i="13"/>
  <c r="AW133" i="13"/>
  <c r="AV133" i="13"/>
  <c r="AW132" i="13"/>
  <c r="AV132" i="13"/>
  <c r="AW131" i="13"/>
  <c r="AV131" i="13"/>
  <c r="AW130" i="13"/>
  <c r="AV130" i="13"/>
  <c r="AW129" i="13"/>
  <c r="AV129" i="13"/>
  <c r="AW128" i="13"/>
  <c r="AV128" i="13"/>
  <c r="AW127" i="13"/>
  <c r="AV127" i="13"/>
  <c r="AW126" i="13"/>
  <c r="AV126" i="13"/>
  <c r="AW125" i="13"/>
  <c r="AV125" i="13"/>
  <c r="AW124" i="13"/>
  <c r="AV124" i="13"/>
  <c r="AW123" i="13"/>
  <c r="AV123" i="13"/>
  <c r="AW122" i="13"/>
  <c r="AV122" i="13"/>
  <c r="AW121" i="13"/>
  <c r="AV121" i="13"/>
  <c r="AW120" i="13"/>
  <c r="AV120" i="13"/>
  <c r="AW119" i="13"/>
  <c r="AV119" i="13"/>
  <c r="AW118" i="13"/>
  <c r="AV118" i="13"/>
  <c r="AW117" i="13"/>
  <c r="AV117" i="13"/>
  <c r="AW116" i="13"/>
  <c r="AV116" i="13"/>
  <c r="AW115" i="13"/>
  <c r="AV115" i="13"/>
  <c r="AW114" i="13"/>
  <c r="AV114" i="13"/>
  <c r="AW113" i="13"/>
  <c r="AV113" i="13"/>
  <c r="AW112" i="13"/>
  <c r="AV112" i="13"/>
  <c r="AW111" i="13"/>
  <c r="AV111" i="13"/>
  <c r="AW110" i="13"/>
  <c r="AV110" i="13"/>
  <c r="AW109" i="13"/>
  <c r="AV109" i="13"/>
  <c r="AW108" i="13"/>
  <c r="AV108" i="13"/>
  <c r="AW107" i="13"/>
  <c r="AV107" i="13"/>
  <c r="AW106" i="13"/>
  <c r="AV106" i="13"/>
  <c r="AW105" i="13"/>
  <c r="AV105" i="13"/>
  <c r="AW104" i="13"/>
  <c r="AV104" i="13"/>
  <c r="AW103" i="13"/>
  <c r="AV103" i="13"/>
  <c r="AW102" i="13"/>
  <c r="AV102" i="13"/>
  <c r="AW101" i="13"/>
  <c r="AV101" i="13"/>
  <c r="AW100" i="13"/>
  <c r="AV100" i="13"/>
  <c r="AW99" i="13"/>
  <c r="AV99" i="13"/>
  <c r="AW98" i="13"/>
  <c r="AV98" i="13"/>
  <c r="AW97" i="13"/>
  <c r="AV97" i="13"/>
  <c r="AW96" i="13"/>
  <c r="AV96" i="13"/>
  <c r="AW95" i="13"/>
  <c r="AV95" i="13"/>
  <c r="AW94" i="13"/>
  <c r="AV94" i="13"/>
  <c r="AW93" i="13"/>
  <c r="AV93" i="13"/>
  <c r="AW92" i="13"/>
  <c r="AV92" i="13"/>
  <c r="AW91" i="13"/>
  <c r="AV91" i="13"/>
  <c r="AW90" i="13"/>
  <c r="AV90" i="13"/>
  <c r="AW89" i="13"/>
  <c r="AV89" i="13"/>
  <c r="AW88" i="13"/>
  <c r="AV88" i="13"/>
  <c r="AW87" i="13"/>
  <c r="AV87" i="13"/>
  <c r="AW86" i="13"/>
  <c r="AV86" i="13"/>
  <c r="AW85" i="13"/>
  <c r="AV85" i="13"/>
  <c r="AW84" i="13"/>
  <c r="AV84" i="13"/>
  <c r="AW83" i="13"/>
  <c r="AV83" i="13"/>
  <c r="AW82" i="13"/>
  <c r="AV82" i="13"/>
  <c r="AW81" i="13"/>
  <c r="AV81" i="13"/>
  <c r="AW80" i="13"/>
  <c r="AV80" i="13"/>
  <c r="AW79" i="13"/>
  <c r="AV79" i="13"/>
  <c r="AW78" i="13"/>
  <c r="AV78" i="13"/>
  <c r="AW77" i="13"/>
  <c r="AV77" i="13"/>
  <c r="AW76" i="13"/>
  <c r="AV76" i="13"/>
  <c r="AW75" i="13"/>
  <c r="AV75" i="13"/>
  <c r="AW74" i="13"/>
  <c r="AV74" i="13"/>
  <c r="AW73" i="13"/>
  <c r="AV73" i="13"/>
  <c r="AW72" i="13"/>
  <c r="AV72" i="13"/>
  <c r="AW71" i="13"/>
  <c r="AV71" i="13"/>
  <c r="AW70" i="13"/>
  <c r="AV70" i="13"/>
  <c r="AW69" i="13"/>
  <c r="AV69" i="13"/>
  <c r="AW68" i="13"/>
  <c r="AV68" i="13"/>
  <c r="AW67" i="13"/>
  <c r="AV67" i="13"/>
  <c r="AW66" i="13"/>
  <c r="AV66" i="13"/>
  <c r="AW65" i="13"/>
  <c r="AV65" i="13"/>
  <c r="AW64" i="13"/>
  <c r="AV64" i="13"/>
  <c r="AW63" i="13"/>
  <c r="AV63" i="13"/>
  <c r="AW62" i="13"/>
  <c r="AV62" i="13"/>
  <c r="AW61" i="13"/>
  <c r="AV61" i="13"/>
  <c r="AW60" i="13"/>
  <c r="AV60" i="13"/>
  <c r="AW59" i="13"/>
  <c r="AV59" i="13"/>
  <c r="AW58" i="13"/>
  <c r="AV58" i="13"/>
  <c r="AW57" i="13"/>
  <c r="AV57" i="13"/>
  <c r="AW56" i="13"/>
  <c r="AV56" i="13"/>
  <c r="AW55" i="13"/>
  <c r="AV55" i="13"/>
  <c r="AW54" i="13"/>
  <c r="AV54" i="13"/>
  <c r="AW53" i="13"/>
  <c r="AV53" i="13"/>
  <c r="AW52" i="13"/>
  <c r="AV52" i="13"/>
  <c r="AW51" i="13"/>
  <c r="AV51" i="13"/>
  <c r="AW50" i="13"/>
  <c r="AV50" i="13"/>
  <c r="AW49" i="13"/>
  <c r="AV49" i="13"/>
  <c r="AW48" i="13"/>
  <c r="AV48" i="13"/>
  <c r="AW47" i="13"/>
  <c r="AV47" i="13"/>
  <c r="AW46" i="13"/>
  <c r="AV46" i="13"/>
  <c r="AW45" i="13"/>
  <c r="AV45" i="13"/>
  <c r="AW44" i="13"/>
  <c r="AV44" i="13"/>
  <c r="AW43" i="13"/>
  <c r="AV43" i="13"/>
  <c r="AW42" i="13"/>
  <c r="AV42" i="13"/>
  <c r="AW41" i="13"/>
  <c r="AV41" i="13"/>
  <c r="AW40" i="13"/>
  <c r="AV40" i="13"/>
  <c r="AW39" i="13"/>
  <c r="AV39" i="13"/>
  <c r="AW38" i="13"/>
  <c r="AV38" i="13"/>
  <c r="AW37" i="13"/>
  <c r="AV37" i="13"/>
  <c r="AW36" i="13"/>
  <c r="AV36" i="13"/>
  <c r="AW35" i="13"/>
  <c r="AV35" i="13"/>
  <c r="AW34" i="13"/>
  <c r="AV34" i="13"/>
  <c r="AW33" i="13"/>
  <c r="AV33" i="13"/>
  <c r="AW32" i="13"/>
  <c r="AV32" i="13"/>
  <c r="AW31" i="13"/>
  <c r="AV31" i="13"/>
  <c r="AW30" i="13"/>
  <c r="AV30" i="13"/>
  <c r="AW29" i="13"/>
  <c r="AV29" i="13"/>
  <c r="AW28" i="13"/>
  <c r="AV28" i="13"/>
  <c r="AW27" i="13"/>
  <c r="AV27" i="13"/>
  <c r="AW113" i="21"/>
  <c r="AV113" i="21"/>
  <c r="AW112" i="21"/>
  <c r="AV112" i="21"/>
  <c r="AW111" i="21"/>
  <c r="AV111" i="21"/>
  <c r="AW110" i="21"/>
  <c r="AV110" i="21"/>
  <c r="AW109" i="21"/>
  <c r="AV109" i="21"/>
  <c r="AW108" i="21"/>
  <c r="AV108" i="21"/>
  <c r="AW107" i="21"/>
  <c r="AV107" i="21"/>
  <c r="AW106" i="21"/>
  <c r="AV106" i="21"/>
  <c r="AW105" i="21"/>
  <c r="AV105" i="21"/>
  <c r="AW104" i="21"/>
  <c r="AV104" i="21"/>
  <c r="AW103" i="21"/>
  <c r="AV103" i="21"/>
  <c r="AW102" i="21"/>
  <c r="AV102" i="21"/>
  <c r="AW101" i="21"/>
  <c r="AV101" i="21"/>
  <c r="AW100" i="21"/>
  <c r="AV100" i="21"/>
  <c r="AW99" i="21"/>
  <c r="AV99" i="21"/>
  <c r="AW98" i="21"/>
  <c r="AV98" i="21"/>
  <c r="AW97" i="21"/>
  <c r="AV97" i="21"/>
  <c r="AW96" i="21"/>
  <c r="AV96" i="21"/>
  <c r="AW95" i="21"/>
  <c r="AV95" i="21"/>
  <c r="AW94" i="21"/>
  <c r="AV94" i="21"/>
  <c r="AW93" i="21"/>
  <c r="AV93" i="21"/>
  <c r="AW92" i="21"/>
  <c r="AV92" i="21"/>
  <c r="AW91" i="21"/>
  <c r="AV91" i="21"/>
  <c r="AW90" i="21"/>
  <c r="AV90" i="21"/>
  <c r="AW89" i="21"/>
  <c r="AV89" i="21"/>
  <c r="AW88" i="21"/>
  <c r="AV88" i="21"/>
  <c r="AW87" i="21"/>
  <c r="AV87" i="21"/>
  <c r="AW86" i="21"/>
  <c r="AV86" i="21"/>
  <c r="AW85" i="21"/>
  <c r="AV85" i="21"/>
  <c r="AW84" i="21"/>
  <c r="AV84" i="21"/>
  <c r="AW83" i="21"/>
  <c r="AV83" i="21"/>
  <c r="AW82" i="21"/>
  <c r="AV82" i="21"/>
  <c r="AW81" i="21"/>
  <c r="AV81" i="21"/>
  <c r="AW80" i="21"/>
  <c r="AV80" i="21"/>
  <c r="AW79" i="21"/>
  <c r="AV79" i="21"/>
  <c r="AW78" i="21"/>
  <c r="AV78" i="21"/>
  <c r="AW77" i="21"/>
  <c r="AV77" i="21"/>
  <c r="AW76" i="21"/>
  <c r="AV76" i="21"/>
  <c r="AW75" i="21"/>
  <c r="AV75" i="21"/>
  <c r="AW74" i="21"/>
  <c r="AV74" i="21"/>
  <c r="AW73" i="21"/>
  <c r="AV73" i="21"/>
  <c r="AW72" i="21"/>
  <c r="AV72" i="21"/>
  <c r="AW71" i="21"/>
  <c r="AV71" i="21"/>
  <c r="AW70" i="21"/>
  <c r="AV70" i="21"/>
  <c r="AW69" i="21"/>
  <c r="AV69" i="21"/>
  <c r="AW68" i="21"/>
  <c r="AV68" i="21"/>
  <c r="AW67" i="21"/>
  <c r="AV67" i="21"/>
  <c r="AW66" i="21"/>
  <c r="AV66" i="21"/>
  <c r="AW65" i="21"/>
  <c r="AV65" i="21"/>
  <c r="AW64" i="21"/>
  <c r="AV64" i="21"/>
  <c r="AW63" i="21"/>
  <c r="AV63" i="21"/>
  <c r="AW62" i="21"/>
  <c r="AV62" i="21"/>
  <c r="AW61" i="21"/>
  <c r="AV61" i="21"/>
  <c r="AW60" i="21"/>
  <c r="AV60" i="21"/>
  <c r="AW59" i="21"/>
  <c r="AV59" i="21"/>
  <c r="AW58" i="21"/>
  <c r="AV58" i="21"/>
  <c r="AW57" i="21"/>
  <c r="AV57" i="21"/>
  <c r="AW56" i="21"/>
  <c r="AV56" i="21"/>
  <c r="AW55" i="21"/>
  <c r="AV55" i="21"/>
  <c r="AW54" i="21"/>
  <c r="AV54" i="21"/>
  <c r="AW53" i="21"/>
  <c r="AV53" i="21"/>
  <c r="AW52" i="21"/>
  <c r="AV52" i="21"/>
  <c r="AW51" i="21"/>
  <c r="AV51" i="21"/>
  <c r="AW50" i="21"/>
  <c r="AV50" i="21"/>
  <c r="AW49" i="21"/>
  <c r="AV49" i="21"/>
  <c r="AW48" i="21"/>
  <c r="AV48" i="21"/>
  <c r="AW47" i="21"/>
  <c r="AV47" i="21"/>
  <c r="AW46" i="21"/>
  <c r="AV46" i="21"/>
  <c r="AW45" i="21"/>
  <c r="AV45" i="21"/>
  <c r="AW44" i="21"/>
  <c r="AV44" i="21"/>
  <c r="AW43" i="21"/>
  <c r="AV43" i="21"/>
  <c r="AW42" i="21"/>
  <c r="AV42" i="21"/>
  <c r="AW41" i="21"/>
  <c r="AV41" i="21"/>
  <c r="AW40" i="21"/>
  <c r="AV40" i="21"/>
  <c r="AW39" i="21"/>
  <c r="AV39" i="21"/>
  <c r="AW38" i="21"/>
  <c r="AV38" i="21"/>
  <c r="AW37" i="21"/>
  <c r="AV37" i="21"/>
  <c r="AW36" i="21"/>
  <c r="AV36" i="21"/>
  <c r="AW35" i="21"/>
  <c r="AV35" i="21"/>
  <c r="AW34" i="21"/>
  <c r="AV34" i="21"/>
  <c r="AW33" i="21"/>
  <c r="AV33" i="21"/>
  <c r="AW32" i="21"/>
  <c r="AV32" i="21"/>
  <c r="AW31" i="21"/>
  <c r="AV31" i="21"/>
  <c r="AW30" i="21"/>
  <c r="AV30" i="21"/>
  <c r="AW29" i="21"/>
  <c r="AV29" i="21"/>
  <c r="AW28" i="21"/>
  <c r="AV28" i="21"/>
  <c r="AW27" i="21"/>
  <c r="AV27" i="21"/>
  <c r="D6" i="21"/>
  <c r="D5" i="21"/>
  <c r="AO153" i="21"/>
  <c r="AN153" i="21"/>
  <c r="AO152" i="21"/>
  <c r="AN152" i="21"/>
  <c r="AO151" i="21"/>
  <c r="AN151" i="21"/>
  <c r="AO150" i="21"/>
  <c r="AN150" i="21"/>
  <c r="AO149" i="21"/>
  <c r="AN149" i="21"/>
  <c r="AO148" i="21"/>
  <c r="AN148" i="21"/>
  <c r="AO147" i="21"/>
  <c r="AN147" i="21"/>
  <c r="AO146" i="21"/>
  <c r="AN146" i="21"/>
  <c r="AO145" i="21"/>
  <c r="AN145" i="21"/>
  <c r="AO144" i="21"/>
  <c r="AN144" i="21"/>
  <c r="AO143" i="21"/>
  <c r="AN143" i="21"/>
  <c r="AO142" i="21"/>
  <c r="AN142" i="21"/>
  <c r="AO141" i="21"/>
  <c r="AN141" i="21"/>
  <c r="AO140" i="21"/>
  <c r="AN140" i="21"/>
  <c r="AO139" i="21"/>
  <c r="AN139" i="21"/>
  <c r="AO138" i="21"/>
  <c r="AN138" i="21"/>
  <c r="AO137" i="21"/>
  <c r="AN137" i="21"/>
  <c r="AO136" i="21"/>
  <c r="AN136" i="21"/>
  <c r="AO135" i="21"/>
  <c r="AN135" i="21"/>
  <c r="AO134" i="21"/>
  <c r="AN134" i="21"/>
  <c r="AO133" i="21"/>
  <c r="AN133" i="21"/>
  <c r="AO132" i="21"/>
  <c r="AN132" i="21"/>
  <c r="AO131" i="21"/>
  <c r="AN131" i="21"/>
  <c r="AO130" i="21"/>
  <c r="AN130" i="21"/>
  <c r="AO129" i="21"/>
  <c r="AN129" i="21"/>
  <c r="AO128" i="21"/>
  <c r="AN128" i="21"/>
  <c r="AO127" i="21"/>
  <c r="AN127" i="21"/>
  <c r="AO126" i="21"/>
  <c r="AN126" i="21"/>
  <c r="AO125" i="21"/>
  <c r="AN125" i="21"/>
  <c r="AO124" i="21"/>
  <c r="AN124" i="21"/>
  <c r="AO123" i="21"/>
  <c r="AN123" i="21"/>
  <c r="AO122" i="21"/>
  <c r="AN122" i="21"/>
  <c r="AO121" i="21"/>
  <c r="AN121" i="21"/>
  <c r="AO120" i="21"/>
  <c r="AN120" i="21"/>
  <c r="AO119" i="21"/>
  <c r="AN119" i="21"/>
  <c r="AO118" i="21"/>
  <c r="AN118" i="21"/>
  <c r="AO117" i="21"/>
  <c r="AN117" i="21"/>
  <c r="AO116" i="21"/>
  <c r="AN116" i="21"/>
  <c r="AO115" i="21"/>
  <c r="AN115" i="21"/>
  <c r="AO114" i="21"/>
  <c r="AN114" i="21"/>
  <c r="AO113" i="21"/>
  <c r="AN113" i="21"/>
  <c r="AO112" i="21"/>
  <c r="AN112" i="21"/>
  <c r="AO111" i="21"/>
  <c r="AN111" i="21"/>
  <c r="AO110" i="21"/>
  <c r="AN110" i="21"/>
  <c r="AO109" i="21"/>
  <c r="AN109" i="21"/>
  <c r="AO108" i="21"/>
  <c r="AN108" i="21"/>
  <c r="AO107" i="21"/>
  <c r="AN107" i="21"/>
  <c r="AO106" i="21"/>
  <c r="AN106" i="21"/>
  <c r="AO105" i="21"/>
  <c r="AN105" i="21"/>
  <c r="AO104" i="21"/>
  <c r="AN104" i="21"/>
  <c r="AO103" i="21"/>
  <c r="AN103" i="21"/>
  <c r="AO102" i="21"/>
  <c r="AN102" i="21"/>
  <c r="AO101" i="21"/>
  <c r="AN101" i="21"/>
  <c r="AO100" i="21"/>
  <c r="AN100" i="21"/>
  <c r="AO99" i="21"/>
  <c r="AN99" i="21"/>
  <c r="AO98" i="21"/>
  <c r="AN98" i="21"/>
  <c r="AO97" i="21"/>
  <c r="AN97" i="21"/>
  <c r="AO96" i="21"/>
  <c r="AN96" i="21"/>
  <c r="AO95" i="21"/>
  <c r="AN95" i="21"/>
  <c r="AO94" i="21"/>
  <c r="AN94" i="21"/>
  <c r="AO93" i="21"/>
  <c r="AN93" i="21"/>
  <c r="AO92" i="21"/>
  <c r="AN92" i="21"/>
  <c r="AO91" i="21"/>
  <c r="AN91" i="21"/>
  <c r="AO90" i="21"/>
  <c r="AN90" i="21"/>
  <c r="AO89" i="21"/>
  <c r="AN89" i="21"/>
  <c r="AO88" i="21"/>
  <c r="AN88" i="21"/>
  <c r="AO87" i="21"/>
  <c r="AN87" i="21"/>
  <c r="AO86" i="21"/>
  <c r="AN86" i="21"/>
  <c r="AO85" i="21"/>
  <c r="AN85" i="21"/>
  <c r="AO84" i="21"/>
  <c r="AN84" i="21"/>
  <c r="AO83" i="21"/>
  <c r="AN83" i="21"/>
  <c r="AO82" i="21"/>
  <c r="AN82" i="21"/>
  <c r="AO81" i="21"/>
  <c r="AN81" i="21"/>
  <c r="AO80" i="21"/>
  <c r="AN80" i="21"/>
  <c r="AO79" i="21"/>
  <c r="AN79" i="21"/>
  <c r="AO78" i="21"/>
  <c r="AN78" i="21"/>
  <c r="AO77" i="21"/>
  <c r="AN77" i="21"/>
  <c r="AO76" i="21"/>
  <c r="AN76" i="21"/>
  <c r="AO75" i="21"/>
  <c r="AN75" i="21"/>
  <c r="AO74" i="21"/>
  <c r="AN74" i="21"/>
  <c r="AO73" i="21"/>
  <c r="AN73" i="21"/>
  <c r="AO72" i="21"/>
  <c r="AN72" i="21"/>
  <c r="AO71" i="21"/>
  <c r="AN71" i="21"/>
  <c r="AO70" i="21"/>
  <c r="AN70" i="21"/>
  <c r="AO69" i="21"/>
  <c r="AN69" i="21"/>
  <c r="AO68" i="21"/>
  <c r="AN68" i="21"/>
  <c r="AO67" i="21"/>
  <c r="AN67" i="21"/>
  <c r="AO66" i="21"/>
  <c r="AN66" i="21"/>
  <c r="AO65" i="21"/>
  <c r="AN65" i="21"/>
  <c r="AO64" i="21"/>
  <c r="AN64" i="21"/>
  <c r="AO63" i="21"/>
  <c r="AN63" i="21"/>
  <c r="AO62" i="21"/>
  <c r="AN62" i="21"/>
  <c r="AO61" i="21"/>
  <c r="AN61" i="21"/>
  <c r="AO60" i="21"/>
  <c r="AN60" i="21"/>
  <c r="AO59" i="21"/>
  <c r="AN59" i="21"/>
  <c r="AO58" i="21"/>
  <c r="AN58" i="21"/>
  <c r="AO57" i="21"/>
  <c r="AN57" i="21"/>
  <c r="AO56" i="21"/>
  <c r="AN56" i="21"/>
  <c r="AO55" i="21"/>
  <c r="AN55" i="21"/>
  <c r="AO54" i="21"/>
  <c r="AN54" i="21"/>
  <c r="AO53" i="21"/>
  <c r="AN53" i="21"/>
  <c r="AO52" i="21"/>
  <c r="AN52" i="21"/>
  <c r="AO51" i="21"/>
  <c r="AN51" i="21"/>
  <c r="AO50" i="21"/>
  <c r="AN50" i="21"/>
  <c r="AO49" i="21"/>
  <c r="AN49" i="21"/>
  <c r="AO48" i="21"/>
  <c r="AN48" i="21"/>
  <c r="AO47" i="21"/>
  <c r="AN47" i="21"/>
  <c r="AO46" i="21"/>
  <c r="AN46" i="21"/>
  <c r="AO45" i="21"/>
  <c r="AN45" i="21"/>
  <c r="AO44" i="21"/>
  <c r="AN44" i="21"/>
  <c r="AO43" i="21"/>
  <c r="AN43" i="21"/>
  <c r="AO42" i="21"/>
  <c r="AN42" i="21"/>
  <c r="AO41" i="21"/>
  <c r="AN41" i="21"/>
  <c r="AO40" i="21"/>
  <c r="AN40" i="21"/>
  <c r="AO39" i="21"/>
  <c r="AN39" i="21"/>
  <c r="AO38" i="21"/>
  <c r="AN38" i="21"/>
  <c r="AO37" i="21"/>
  <c r="AN37" i="21"/>
  <c r="AO36" i="21"/>
  <c r="AN36" i="21"/>
  <c r="AO35" i="21"/>
  <c r="AN35" i="21"/>
  <c r="AO34" i="21"/>
  <c r="AN34" i="21"/>
  <c r="AO33" i="21"/>
  <c r="AN33" i="21"/>
  <c r="AO32" i="21"/>
  <c r="AN32" i="21"/>
  <c r="AO31" i="21"/>
  <c r="AN31" i="21"/>
  <c r="AO30" i="21"/>
  <c r="AN30" i="21"/>
  <c r="AO29" i="21"/>
  <c r="AN29" i="21"/>
  <c r="AO28" i="21"/>
  <c r="AN28" i="21"/>
  <c r="AO27" i="21"/>
  <c r="AN27" i="21"/>
  <c r="D6" i="19"/>
  <c r="D5" i="19"/>
  <c r="AR147" i="19"/>
  <c r="AQ147" i="19"/>
  <c r="AR146" i="19"/>
  <c r="AQ146" i="19"/>
  <c r="AR145" i="19"/>
  <c r="AQ145" i="19"/>
  <c r="AR144" i="19"/>
  <c r="AQ144" i="19"/>
  <c r="AR143" i="19"/>
  <c r="AQ143" i="19"/>
  <c r="AR142" i="19"/>
  <c r="AQ142" i="19"/>
  <c r="AR141" i="19"/>
  <c r="AQ141" i="19"/>
  <c r="AR140" i="19"/>
  <c r="AQ140" i="19"/>
  <c r="AR139" i="19"/>
  <c r="AQ139" i="19"/>
  <c r="AR138" i="19"/>
  <c r="AQ138" i="19"/>
  <c r="AR137" i="19"/>
  <c r="AQ137" i="19"/>
  <c r="AR136" i="19"/>
  <c r="AQ136" i="19"/>
  <c r="AR135" i="19"/>
  <c r="AQ135" i="19"/>
  <c r="AR134" i="19"/>
  <c r="AQ134" i="19"/>
  <c r="AR133" i="19"/>
  <c r="AQ133" i="19"/>
  <c r="AR132" i="19"/>
  <c r="AQ132" i="19"/>
  <c r="AR131" i="19"/>
  <c r="AQ131" i="19"/>
  <c r="AR130" i="19"/>
  <c r="AQ130" i="19"/>
  <c r="AR129" i="19"/>
  <c r="AQ129" i="19"/>
  <c r="AR128" i="19"/>
  <c r="AQ128" i="19"/>
  <c r="AR127" i="19"/>
  <c r="AQ127" i="19"/>
  <c r="AR126" i="19"/>
  <c r="AQ126" i="19"/>
  <c r="AR125" i="19"/>
  <c r="AQ125" i="19"/>
  <c r="AR124" i="19"/>
  <c r="AQ124" i="19"/>
  <c r="AR123" i="19"/>
  <c r="AQ123" i="19"/>
  <c r="AR122" i="19"/>
  <c r="AQ122" i="19"/>
  <c r="AR121" i="19"/>
  <c r="AQ121" i="19"/>
  <c r="AR120" i="19"/>
  <c r="AQ120" i="19"/>
  <c r="AR119" i="19"/>
  <c r="AQ119" i="19"/>
  <c r="AR118" i="19"/>
  <c r="AQ118" i="19"/>
  <c r="AR117" i="19"/>
  <c r="AQ117" i="19"/>
  <c r="AR116" i="19"/>
  <c r="AQ116" i="19"/>
  <c r="AR115" i="19"/>
  <c r="AQ115" i="19"/>
  <c r="AR114" i="19"/>
  <c r="AQ114" i="19"/>
  <c r="AR113" i="19"/>
  <c r="AQ113" i="19"/>
  <c r="AR112" i="19"/>
  <c r="AQ112" i="19"/>
  <c r="AR111" i="19"/>
  <c r="AQ111" i="19"/>
  <c r="AR110" i="19"/>
  <c r="AQ110" i="19"/>
  <c r="AR109" i="19"/>
  <c r="AQ109" i="19"/>
  <c r="AR108" i="19"/>
  <c r="AQ108" i="19"/>
  <c r="AR107" i="19"/>
  <c r="AQ107" i="19"/>
  <c r="AR106" i="19"/>
  <c r="AQ106" i="19"/>
  <c r="AR105" i="19"/>
  <c r="AQ105" i="19"/>
  <c r="AR104" i="19"/>
  <c r="AQ104" i="19"/>
  <c r="AR103" i="19"/>
  <c r="AQ103" i="19"/>
  <c r="AR102" i="19"/>
  <c r="AQ102" i="19"/>
  <c r="AR101" i="19"/>
  <c r="AQ101" i="19"/>
  <c r="AR100" i="19"/>
  <c r="AQ100" i="19"/>
  <c r="AR99" i="19"/>
  <c r="AQ99" i="19"/>
  <c r="AR98" i="19"/>
  <c r="AQ98" i="19"/>
  <c r="AR97" i="19"/>
  <c r="AQ97" i="19"/>
  <c r="AR96" i="19"/>
  <c r="AQ96" i="19"/>
  <c r="AR95" i="19"/>
  <c r="AQ95" i="19"/>
  <c r="AR94" i="19"/>
  <c r="AQ94" i="19"/>
  <c r="AR93" i="19"/>
  <c r="AQ93" i="19"/>
  <c r="AR92" i="19"/>
  <c r="AQ92" i="19"/>
  <c r="AR91" i="19"/>
  <c r="AQ91" i="19"/>
  <c r="AR90" i="19"/>
  <c r="AQ90" i="19"/>
  <c r="AR89" i="19"/>
  <c r="AQ89" i="19"/>
  <c r="AR88" i="19"/>
  <c r="AQ88" i="19"/>
  <c r="AR87" i="19"/>
  <c r="AQ87" i="19"/>
  <c r="AR86" i="19"/>
  <c r="AQ86" i="19"/>
  <c r="AR85" i="19"/>
  <c r="AQ85" i="19"/>
  <c r="AR84" i="19"/>
  <c r="AQ84" i="19"/>
  <c r="AR83" i="19"/>
  <c r="AQ83" i="19"/>
  <c r="AR82" i="19"/>
  <c r="AQ82" i="19"/>
  <c r="AR81" i="19"/>
  <c r="AQ81" i="19"/>
  <c r="AR80" i="19"/>
  <c r="AQ80" i="19"/>
  <c r="AR79" i="19"/>
  <c r="AQ79" i="19"/>
  <c r="AR78" i="19"/>
  <c r="AQ78" i="19"/>
  <c r="AR77" i="19"/>
  <c r="AQ77" i="19"/>
  <c r="AR76" i="19"/>
  <c r="AQ76" i="19"/>
  <c r="AR75" i="19"/>
  <c r="AQ75" i="19"/>
  <c r="AR74" i="19"/>
  <c r="AQ74" i="19"/>
  <c r="AR73" i="19"/>
  <c r="AQ73" i="19"/>
  <c r="AR72" i="19"/>
  <c r="AQ72" i="19"/>
  <c r="AR71" i="19"/>
  <c r="AQ71" i="19"/>
  <c r="AR70" i="19"/>
  <c r="AQ70" i="19"/>
  <c r="AR69" i="19"/>
  <c r="AQ69" i="19"/>
  <c r="AR68" i="19"/>
  <c r="AQ68" i="19"/>
  <c r="AR67" i="19"/>
  <c r="AQ67" i="19"/>
  <c r="AR66" i="19"/>
  <c r="AQ66" i="19"/>
  <c r="AR65" i="19"/>
  <c r="AQ65" i="19"/>
  <c r="AR64" i="19"/>
  <c r="AQ64" i="19"/>
  <c r="AR63" i="19"/>
  <c r="AQ63" i="19"/>
  <c r="AR62" i="19"/>
  <c r="AQ62" i="19"/>
  <c r="AR61" i="19"/>
  <c r="AQ61" i="19"/>
  <c r="AR60" i="19"/>
  <c r="AQ60" i="19"/>
  <c r="AR59" i="19"/>
  <c r="AQ59" i="19"/>
  <c r="AR58" i="19"/>
  <c r="AQ58" i="19"/>
  <c r="AR57" i="19"/>
  <c r="AQ57" i="19"/>
  <c r="AR56" i="19"/>
  <c r="AQ56" i="19"/>
  <c r="AR55" i="19"/>
  <c r="AQ55" i="19"/>
  <c r="AR54" i="19"/>
  <c r="AQ54" i="19"/>
  <c r="AR53" i="19"/>
  <c r="AQ53" i="19"/>
  <c r="AR52" i="19"/>
  <c r="AQ52" i="19"/>
  <c r="AR51" i="19"/>
  <c r="AQ51" i="19"/>
  <c r="AR50" i="19"/>
  <c r="AQ50" i="19"/>
  <c r="AR49" i="19"/>
  <c r="AQ49" i="19"/>
  <c r="AR48" i="19"/>
  <c r="AQ48" i="19"/>
  <c r="AR47" i="19"/>
  <c r="AQ47" i="19"/>
  <c r="AR46" i="19"/>
  <c r="AQ46" i="19"/>
  <c r="AR45" i="19"/>
  <c r="AQ45" i="19"/>
  <c r="AR44" i="19"/>
  <c r="AQ44" i="19"/>
  <c r="AR43" i="19"/>
  <c r="AQ43" i="19"/>
  <c r="AR42" i="19"/>
  <c r="AQ42" i="19"/>
  <c r="AR41" i="19"/>
  <c r="AQ41" i="19"/>
  <c r="AR40" i="19"/>
  <c r="AQ40" i="19"/>
  <c r="AR39" i="19"/>
  <c r="AQ39" i="19"/>
  <c r="AR38" i="19"/>
  <c r="AQ38" i="19"/>
  <c r="AR37" i="19"/>
  <c r="AQ37" i="19"/>
  <c r="AR36" i="19"/>
  <c r="AQ36" i="19"/>
  <c r="AR35" i="19"/>
  <c r="AQ35" i="19"/>
  <c r="AR34" i="19"/>
  <c r="AQ34" i="19"/>
  <c r="AR33" i="19"/>
  <c r="AQ33" i="19"/>
  <c r="AR32" i="19"/>
  <c r="AQ32" i="19"/>
  <c r="AR31" i="19"/>
  <c r="AQ31" i="19"/>
  <c r="AR30" i="19"/>
  <c r="AQ30" i="19"/>
  <c r="AR29" i="19"/>
  <c r="AQ29" i="19"/>
  <c r="AR28" i="19"/>
  <c r="AQ28" i="19"/>
  <c r="AR27" i="19"/>
  <c r="AQ27" i="19"/>
  <c r="AO125" i="17"/>
  <c r="AN125" i="17"/>
  <c r="AO124" i="17"/>
  <c r="AN124" i="17"/>
  <c r="AO123" i="17"/>
  <c r="AN123" i="17"/>
  <c r="AO122" i="17"/>
  <c r="AN122" i="17"/>
  <c r="AO121" i="17"/>
  <c r="AN121" i="17"/>
  <c r="AO120" i="17"/>
  <c r="AN120" i="17"/>
  <c r="AO119" i="17"/>
  <c r="AN119" i="17"/>
  <c r="AO118" i="17"/>
  <c r="AN118" i="17"/>
  <c r="AO117" i="17"/>
  <c r="AN117" i="17"/>
  <c r="AO116" i="17"/>
  <c r="AN116" i="17"/>
  <c r="AO115" i="17"/>
  <c r="AN115" i="17"/>
  <c r="AO114" i="17"/>
  <c r="AN114" i="17"/>
  <c r="AO113" i="17"/>
  <c r="AN113" i="17"/>
  <c r="AO112" i="17"/>
  <c r="AN112" i="17"/>
  <c r="AO111" i="17"/>
  <c r="AN111" i="17"/>
  <c r="AO110" i="17"/>
  <c r="AN110" i="17"/>
  <c r="AO109" i="17"/>
  <c r="AN109" i="17"/>
  <c r="AO108" i="17"/>
  <c r="AN108" i="17"/>
  <c r="AO107" i="17"/>
  <c r="AN107" i="17"/>
  <c r="AO106" i="17"/>
  <c r="AN106" i="17"/>
  <c r="AO105" i="17"/>
  <c r="AN105" i="17"/>
  <c r="AO104" i="17"/>
  <c r="AN104" i="17"/>
  <c r="AO103" i="17"/>
  <c r="AN103" i="17"/>
  <c r="AO102" i="17"/>
  <c r="AN102" i="17"/>
  <c r="AO101" i="17"/>
  <c r="AN101" i="17"/>
  <c r="AO100" i="17"/>
  <c r="AN100" i="17"/>
  <c r="AO99" i="17"/>
  <c r="AN99" i="17"/>
  <c r="AO98" i="17"/>
  <c r="AN98" i="17"/>
  <c r="AO97" i="17"/>
  <c r="AN97" i="17"/>
  <c r="AO96" i="17"/>
  <c r="AN96" i="17"/>
  <c r="AO95" i="17"/>
  <c r="AN95" i="17"/>
  <c r="AO94" i="17"/>
  <c r="AN94" i="17"/>
  <c r="AO93" i="17"/>
  <c r="AN93" i="17"/>
  <c r="AO92" i="17"/>
  <c r="AN92" i="17"/>
  <c r="AO91" i="17"/>
  <c r="AN91" i="17"/>
  <c r="AO90" i="17"/>
  <c r="AN90" i="17"/>
  <c r="AO89" i="17"/>
  <c r="AN89" i="17"/>
  <c r="AO88" i="17"/>
  <c r="AN88" i="17"/>
  <c r="AO87" i="17"/>
  <c r="AN87" i="17"/>
  <c r="AO86" i="17"/>
  <c r="AN86" i="17"/>
  <c r="AO85" i="17"/>
  <c r="AN85" i="17"/>
  <c r="AO84" i="17"/>
  <c r="AN84" i="17"/>
  <c r="AO83" i="17"/>
  <c r="AN83" i="17"/>
  <c r="AO82" i="17"/>
  <c r="AN82" i="17"/>
  <c r="AO81" i="17"/>
  <c r="AN81" i="17"/>
  <c r="AO80" i="17"/>
  <c r="AN80" i="17"/>
  <c r="AO79" i="17"/>
  <c r="AN79" i="17"/>
  <c r="AO78" i="17"/>
  <c r="AN78" i="17"/>
  <c r="AO77" i="17"/>
  <c r="AN77" i="17"/>
  <c r="AO76" i="17"/>
  <c r="AN76" i="17"/>
  <c r="AO75" i="17"/>
  <c r="AN75" i="17"/>
  <c r="AO74" i="17"/>
  <c r="AN74" i="17"/>
  <c r="AO73" i="17"/>
  <c r="AN73" i="17"/>
  <c r="AO72" i="17"/>
  <c r="AN72" i="17"/>
  <c r="AO71" i="17"/>
  <c r="AN71" i="17"/>
  <c r="AO70" i="17"/>
  <c r="AN70" i="17"/>
  <c r="AO69" i="17"/>
  <c r="AN69" i="17"/>
  <c r="AO68" i="17"/>
  <c r="AN68" i="17"/>
  <c r="AO67" i="17"/>
  <c r="AN67" i="17"/>
  <c r="AO66" i="17"/>
  <c r="AN66" i="17"/>
  <c r="AO65" i="17"/>
  <c r="AN65" i="17"/>
  <c r="AO64" i="17"/>
  <c r="AN64" i="17"/>
  <c r="AO63" i="17"/>
  <c r="AN63" i="17"/>
  <c r="AO62" i="17"/>
  <c r="AN62" i="17"/>
  <c r="AO61" i="17"/>
  <c r="AN61" i="17"/>
  <c r="AO60" i="17"/>
  <c r="AN60" i="17"/>
  <c r="AO59" i="17"/>
  <c r="AN59" i="17"/>
  <c r="AO58" i="17"/>
  <c r="AN58" i="17"/>
  <c r="AO57" i="17"/>
  <c r="AN57" i="17"/>
  <c r="AO56" i="17"/>
  <c r="AN56" i="17"/>
  <c r="AO55" i="17"/>
  <c r="AN55" i="17"/>
  <c r="AO54" i="17"/>
  <c r="AN54" i="17"/>
  <c r="AO53" i="17"/>
  <c r="AN53" i="17"/>
  <c r="AO52" i="17"/>
  <c r="AN52" i="17"/>
  <c r="AO51" i="17"/>
  <c r="AN51" i="17"/>
  <c r="AO50" i="17"/>
  <c r="AN50" i="17"/>
  <c r="AO49" i="17"/>
  <c r="AN49" i="17"/>
  <c r="AO48" i="17"/>
  <c r="AN48" i="17"/>
  <c r="AO47" i="17"/>
  <c r="AN47" i="17"/>
  <c r="AO46" i="17"/>
  <c r="AN46" i="17"/>
  <c r="AO45" i="17"/>
  <c r="AN45" i="17"/>
  <c r="AO44" i="17"/>
  <c r="AN44" i="17"/>
  <c r="AO43" i="17"/>
  <c r="AN43" i="17"/>
  <c r="AO42" i="17"/>
  <c r="AN42" i="17"/>
  <c r="AO41" i="17"/>
  <c r="AN41" i="17"/>
  <c r="AO40" i="17"/>
  <c r="AN40" i="17"/>
  <c r="AO39" i="17"/>
  <c r="AN39" i="17"/>
  <c r="AO38" i="17"/>
  <c r="AN38" i="17"/>
  <c r="AO37" i="17"/>
  <c r="AN37" i="17"/>
  <c r="AO36" i="17"/>
  <c r="AN36" i="17"/>
  <c r="AO35" i="17"/>
  <c r="AN35" i="17"/>
  <c r="AO34" i="17"/>
  <c r="AN34" i="17"/>
  <c r="AO33" i="17"/>
  <c r="AN33" i="17"/>
  <c r="AO32" i="17"/>
  <c r="AN32" i="17"/>
  <c r="AO31" i="17"/>
  <c r="AN31" i="17"/>
  <c r="AO30" i="17"/>
  <c r="AN30" i="17"/>
  <c r="AO29" i="17"/>
  <c r="AN29" i="17"/>
  <c r="AO28" i="17"/>
  <c r="AN28" i="17"/>
  <c r="AO27" i="17"/>
  <c r="AN27" i="17"/>
  <c r="E19" i="17"/>
  <c r="E24" i="17"/>
  <c r="F19" i="17"/>
  <c r="F24" i="17"/>
  <c r="G19" i="17"/>
  <c r="G24" i="17"/>
  <c r="H19" i="17"/>
  <c r="H24" i="17"/>
  <c r="I19" i="17"/>
  <c r="I24" i="17"/>
  <c r="J19" i="17"/>
  <c r="J24" i="17"/>
  <c r="K19" i="17"/>
  <c r="K24" i="17"/>
  <c r="L19" i="17"/>
  <c r="L24" i="17"/>
  <c r="M19" i="17"/>
  <c r="M24" i="17"/>
  <c r="N19" i="17"/>
  <c r="N24" i="17"/>
  <c r="O19" i="17"/>
  <c r="O24" i="17"/>
  <c r="P19" i="17"/>
  <c r="P24" i="17"/>
  <c r="Q19" i="17"/>
  <c r="Q24" i="17"/>
  <c r="R19" i="17"/>
  <c r="R24" i="17"/>
  <c r="S19" i="17"/>
  <c r="S24" i="17"/>
  <c r="T19" i="17"/>
  <c r="T24" i="17"/>
  <c r="U19" i="17"/>
  <c r="U24" i="17"/>
  <c r="V19" i="17"/>
  <c r="V24" i="17"/>
  <c r="W19" i="17"/>
  <c r="W24" i="17"/>
  <c r="X19" i="17"/>
  <c r="X24" i="17"/>
  <c r="Y19" i="17"/>
  <c r="Y24" i="17"/>
  <c r="Z19" i="17"/>
  <c r="Z24" i="17"/>
  <c r="AA19" i="17"/>
  <c r="AA24" i="17"/>
  <c r="AB19" i="17"/>
  <c r="AB24" i="17"/>
  <c r="AC19" i="17"/>
  <c r="AC24" i="17"/>
  <c r="AD19" i="17"/>
  <c r="AD24" i="17"/>
  <c r="AE19" i="17"/>
  <c r="AE24" i="17"/>
  <c r="AF19" i="17"/>
  <c r="AF24" i="17"/>
  <c r="AG19" i="17"/>
  <c r="AG24" i="17"/>
  <c r="AH24" i="17"/>
  <c r="D5" i="17"/>
  <c r="D6" i="17"/>
  <c r="E19" i="1"/>
  <c r="E24" i="1"/>
  <c r="F19" i="1"/>
  <c r="F24" i="1"/>
  <c r="G19" i="1"/>
  <c r="G24" i="1"/>
  <c r="H19" i="1"/>
  <c r="H24" i="1"/>
  <c r="I19" i="1"/>
  <c r="I24" i="1"/>
  <c r="J19" i="1"/>
  <c r="J24" i="1"/>
  <c r="K19" i="1"/>
  <c r="K24" i="1"/>
  <c r="L19" i="1"/>
  <c r="L24" i="1"/>
  <c r="M19" i="1"/>
  <c r="M24" i="1"/>
  <c r="N19" i="1"/>
  <c r="N24" i="1"/>
  <c r="O19" i="1"/>
  <c r="O24" i="1"/>
  <c r="P19" i="1"/>
  <c r="P24" i="1"/>
  <c r="Q19" i="1"/>
  <c r="Q24" i="1"/>
  <c r="R19" i="1"/>
  <c r="R24" i="1"/>
  <c r="S19" i="1"/>
  <c r="S24" i="1"/>
  <c r="T19" i="1"/>
  <c r="T24" i="1"/>
  <c r="U19" i="1"/>
  <c r="U24" i="1"/>
  <c r="V19" i="1"/>
  <c r="V24" i="1"/>
  <c r="W19" i="1"/>
  <c r="W24" i="1"/>
  <c r="X19" i="1"/>
  <c r="X24" i="1"/>
  <c r="Y19" i="1"/>
  <c r="Y24" i="1"/>
  <c r="Z19" i="1"/>
  <c r="Z24" i="1"/>
  <c r="AA19" i="1"/>
  <c r="AA24" i="1"/>
  <c r="AB19" i="1"/>
  <c r="AB24" i="1"/>
  <c r="AC19" i="1"/>
  <c r="AC24" i="1"/>
  <c r="AD19" i="1"/>
  <c r="AD24" i="1"/>
  <c r="AE19" i="1"/>
  <c r="AE24" i="1"/>
  <c r="AF19" i="1"/>
  <c r="AF24" i="1"/>
  <c r="AG19" i="1"/>
  <c r="AG24" i="1"/>
  <c r="AH24" i="1"/>
  <c r="D5" i="1"/>
  <c r="D6" i="1"/>
  <c r="E19" i="13"/>
  <c r="E24" i="13"/>
  <c r="F19" i="13"/>
  <c r="F24" i="13"/>
  <c r="G19" i="13"/>
  <c r="G24" i="13"/>
  <c r="H19" i="13"/>
  <c r="H24" i="13"/>
  <c r="I19" i="13"/>
  <c r="I24" i="13"/>
  <c r="J19" i="13"/>
  <c r="J24" i="13"/>
  <c r="K19" i="13"/>
  <c r="K24" i="13"/>
  <c r="L19" i="13"/>
  <c r="L24" i="13"/>
  <c r="M19" i="13"/>
  <c r="M24" i="13"/>
  <c r="N19" i="13"/>
  <c r="N24" i="13"/>
  <c r="O19" i="13"/>
  <c r="O24" i="13"/>
  <c r="P19" i="13"/>
  <c r="P24" i="13"/>
  <c r="Q19" i="13"/>
  <c r="Q24" i="13"/>
  <c r="R19" i="13"/>
  <c r="R24" i="13"/>
  <c r="S19" i="13"/>
  <c r="S24" i="13"/>
  <c r="T19" i="13"/>
  <c r="T24" i="13"/>
  <c r="U19" i="13"/>
  <c r="U24" i="13"/>
  <c r="V19" i="13"/>
  <c r="V24" i="13"/>
  <c r="W19" i="13"/>
  <c r="W24" i="13"/>
  <c r="X19" i="13"/>
  <c r="X24" i="13"/>
  <c r="Y19" i="13"/>
  <c r="Y24" i="13"/>
  <c r="Z19" i="13"/>
  <c r="Z24" i="13"/>
  <c r="AA19" i="13"/>
  <c r="AA24" i="13"/>
  <c r="AB19" i="13"/>
  <c r="AB24" i="13"/>
  <c r="AC19" i="13"/>
  <c r="AC24" i="13"/>
  <c r="AD19" i="13"/>
  <c r="AD24" i="13"/>
  <c r="AE19" i="13"/>
  <c r="AE24" i="13"/>
  <c r="AF19" i="13"/>
  <c r="AF24" i="13"/>
  <c r="AG19" i="13"/>
  <c r="AG24" i="13"/>
  <c r="AH24" i="13"/>
  <c r="D5" i="13"/>
  <c r="D6" i="13"/>
  <c r="AO145" i="13"/>
  <c r="AH145" i="13"/>
  <c r="AN145" i="13"/>
  <c r="AO144" i="13"/>
  <c r="AH144" i="13"/>
  <c r="AN144" i="13"/>
  <c r="AO143" i="13"/>
  <c r="AH143" i="13"/>
  <c r="AN143" i="13"/>
  <c r="AO142" i="13"/>
  <c r="AH142" i="13"/>
  <c r="AN142" i="13"/>
  <c r="AO141" i="13"/>
  <c r="AH141" i="13"/>
  <c r="AN141" i="13"/>
  <c r="AO140" i="13"/>
  <c r="AH140" i="13"/>
  <c r="AN140" i="13"/>
  <c r="AO139" i="13"/>
  <c r="AH139" i="13"/>
  <c r="AN139" i="13"/>
  <c r="AO138" i="13"/>
  <c r="AH138" i="13"/>
  <c r="AN138" i="13"/>
  <c r="AO137" i="13"/>
  <c r="AH137" i="13"/>
  <c r="AN137" i="13"/>
  <c r="AO136" i="13"/>
  <c r="AH136" i="13"/>
  <c r="AN136" i="13"/>
  <c r="AO135" i="13"/>
  <c r="AH135" i="13"/>
  <c r="AN135" i="13"/>
  <c r="AO134" i="13"/>
  <c r="AH134" i="13"/>
  <c r="AN134" i="13"/>
  <c r="AO133" i="13"/>
  <c r="AH133" i="13"/>
  <c r="AN133" i="13"/>
  <c r="AO132" i="13"/>
  <c r="AH132" i="13"/>
  <c r="AN132" i="13"/>
  <c r="AO131" i="13"/>
  <c r="AH131" i="13"/>
  <c r="AN131" i="13"/>
  <c r="AO130" i="13"/>
  <c r="AH130" i="13"/>
  <c r="AN130" i="13"/>
  <c r="AO129" i="13"/>
  <c r="AH129" i="13"/>
  <c r="AN129" i="13"/>
  <c r="AO128" i="13"/>
  <c r="AH128" i="13"/>
  <c r="AN128" i="13"/>
  <c r="AO127" i="13"/>
  <c r="AH127" i="13"/>
  <c r="AN127" i="13"/>
  <c r="AO126" i="13"/>
  <c r="AH126" i="13"/>
  <c r="AN126" i="13"/>
  <c r="AO125" i="13"/>
  <c r="AH125" i="13"/>
  <c r="AN125" i="13"/>
  <c r="AO124" i="13"/>
  <c r="AH124" i="13"/>
  <c r="AN124" i="13"/>
  <c r="AO123" i="13"/>
  <c r="AH123" i="13"/>
  <c r="AN123" i="13"/>
  <c r="AO122" i="13"/>
  <c r="AH122" i="13"/>
  <c r="AN122" i="13"/>
  <c r="AO121" i="13"/>
  <c r="AH121" i="13"/>
  <c r="AN121" i="13"/>
  <c r="AO120" i="13"/>
  <c r="AH120" i="13"/>
  <c r="AN120" i="13"/>
  <c r="AO119" i="13"/>
  <c r="AH119" i="13"/>
  <c r="AN119" i="13"/>
  <c r="AO118" i="13"/>
  <c r="AH118" i="13"/>
  <c r="AN118" i="13"/>
  <c r="AO117" i="13"/>
  <c r="AH117" i="13"/>
  <c r="AN117" i="13"/>
  <c r="AO116" i="13"/>
  <c r="AH116" i="13"/>
  <c r="AN116" i="13"/>
  <c r="AO115" i="13"/>
  <c r="AH115" i="13"/>
  <c r="AN115" i="13"/>
  <c r="AO114" i="13"/>
  <c r="AH114" i="13"/>
  <c r="AN114" i="13"/>
  <c r="AO113" i="13"/>
  <c r="AH113" i="13"/>
  <c r="AN113" i="13"/>
  <c r="AO112" i="13"/>
  <c r="AH112" i="13"/>
  <c r="AN112" i="13"/>
  <c r="AO111" i="13"/>
  <c r="AH111" i="13"/>
  <c r="AN111" i="13"/>
  <c r="AO110" i="13"/>
  <c r="AH110" i="13"/>
  <c r="AN110" i="13"/>
  <c r="AO109" i="13"/>
  <c r="AH109" i="13"/>
  <c r="AN109" i="13"/>
  <c r="AO108" i="13"/>
  <c r="AH108" i="13"/>
  <c r="AN108" i="13"/>
  <c r="AO107" i="13"/>
  <c r="AH107" i="13"/>
  <c r="AN107" i="13"/>
  <c r="AO106" i="13"/>
  <c r="AH106" i="13"/>
  <c r="AN106" i="13"/>
  <c r="AO105" i="13"/>
  <c r="AH105" i="13"/>
  <c r="AN105" i="13"/>
  <c r="AO104" i="13"/>
  <c r="AH104" i="13"/>
  <c r="AN104" i="13"/>
  <c r="AO103" i="13"/>
  <c r="AH103" i="13"/>
  <c r="AN103" i="13"/>
  <c r="AO102" i="13"/>
  <c r="AH102" i="13"/>
  <c r="AN102" i="13"/>
  <c r="AO101" i="13"/>
  <c r="AH101" i="13"/>
  <c r="AN101" i="13"/>
  <c r="AO100" i="13"/>
  <c r="AH100" i="13"/>
  <c r="AN100" i="13"/>
  <c r="AO99" i="13"/>
  <c r="AH99" i="13"/>
  <c r="AN99" i="13"/>
  <c r="AO98" i="13"/>
  <c r="AH98" i="13"/>
  <c r="AN98" i="13"/>
  <c r="AO97" i="13"/>
  <c r="AH97" i="13"/>
  <c r="AN97" i="13"/>
  <c r="AO96" i="13"/>
  <c r="AH96" i="13"/>
  <c r="AN96" i="13"/>
  <c r="AO95" i="13"/>
  <c r="AH95" i="13"/>
  <c r="AN95" i="13"/>
  <c r="AO94" i="13"/>
  <c r="AH94" i="13"/>
  <c r="AN94" i="13"/>
  <c r="AO93" i="13"/>
  <c r="AH93" i="13"/>
  <c r="AN93" i="13"/>
  <c r="AO92" i="13"/>
  <c r="AH92" i="13"/>
  <c r="AN92" i="13"/>
  <c r="AO91" i="13"/>
  <c r="AH91" i="13"/>
  <c r="AN91" i="13"/>
  <c r="AO90" i="13"/>
  <c r="AH90" i="13"/>
  <c r="AN90" i="13"/>
  <c r="AO89" i="13"/>
  <c r="AH89" i="13"/>
  <c r="AN89" i="13"/>
  <c r="AO88" i="13"/>
  <c r="AH88" i="13"/>
  <c r="AN88" i="13"/>
  <c r="AO87" i="13"/>
  <c r="AH87" i="13"/>
  <c r="AN87" i="13"/>
  <c r="AO86" i="13"/>
  <c r="AH86" i="13"/>
  <c r="AN86" i="13"/>
  <c r="AO85" i="13"/>
  <c r="AH85" i="13"/>
  <c r="AN85" i="13"/>
  <c r="AO84" i="13"/>
  <c r="AH84" i="13"/>
  <c r="AN84" i="13"/>
  <c r="AO83" i="13"/>
  <c r="AH83" i="13"/>
  <c r="AN83" i="13"/>
  <c r="AO82" i="13"/>
  <c r="AH82" i="13"/>
  <c r="AN82" i="13"/>
  <c r="AO81" i="13"/>
  <c r="AH81" i="13"/>
  <c r="AN81" i="13"/>
  <c r="AO80" i="13"/>
  <c r="AH80" i="13"/>
  <c r="AN80" i="13"/>
  <c r="AO79" i="13"/>
  <c r="AH79" i="13"/>
  <c r="AN79" i="13"/>
  <c r="AO78" i="13"/>
  <c r="AH78" i="13"/>
  <c r="AN78" i="13"/>
  <c r="AO77" i="13"/>
  <c r="AH77" i="13"/>
  <c r="AN77" i="13"/>
  <c r="AO76" i="13"/>
  <c r="AH76" i="13"/>
  <c r="AN76" i="13"/>
  <c r="AO75" i="13"/>
  <c r="AH75" i="13"/>
  <c r="AN75" i="13"/>
  <c r="AO74" i="13"/>
  <c r="AH74" i="13"/>
  <c r="AN74" i="13"/>
  <c r="AO73" i="13"/>
  <c r="AH73" i="13"/>
  <c r="AN73" i="13"/>
  <c r="AO72" i="13"/>
  <c r="AH72" i="13"/>
  <c r="AN72" i="13"/>
  <c r="AO71" i="13"/>
  <c r="AH71" i="13"/>
  <c r="AN71" i="13"/>
  <c r="AO70" i="13"/>
  <c r="AH70" i="13"/>
  <c r="AN70" i="13"/>
  <c r="AO69" i="13"/>
  <c r="AH69" i="13"/>
  <c r="AN69" i="13"/>
  <c r="AO68" i="13"/>
  <c r="AH68" i="13"/>
  <c r="AN68" i="13"/>
  <c r="AO67" i="13"/>
  <c r="AH67" i="13"/>
  <c r="AN67" i="13"/>
  <c r="AO66" i="13"/>
  <c r="AH66" i="13"/>
  <c r="AN66" i="13"/>
  <c r="AO65" i="13"/>
  <c r="AH65" i="13"/>
  <c r="AN65" i="13"/>
  <c r="AO64" i="13"/>
  <c r="AH64" i="13"/>
  <c r="AN64" i="13"/>
  <c r="AO63" i="13"/>
  <c r="AH63" i="13"/>
  <c r="AN63" i="13"/>
  <c r="AO62" i="13"/>
  <c r="AH62" i="13"/>
  <c r="AN62" i="13"/>
  <c r="AO61" i="13"/>
  <c r="AH61" i="13"/>
  <c r="AN61" i="13"/>
  <c r="AO60" i="13"/>
  <c r="AH60" i="13"/>
  <c r="AN60" i="13"/>
  <c r="AO59" i="13"/>
  <c r="AH59" i="13"/>
  <c r="AN59" i="13"/>
  <c r="AO58" i="13"/>
  <c r="AH58" i="13"/>
  <c r="AN58" i="13"/>
  <c r="AO57" i="13"/>
  <c r="AH57" i="13"/>
  <c r="AN57" i="13"/>
  <c r="AO56" i="13"/>
  <c r="AH56" i="13"/>
  <c r="AN56" i="13"/>
  <c r="AO55" i="13"/>
  <c r="AH55" i="13"/>
  <c r="AN55" i="13"/>
  <c r="AO54" i="13"/>
  <c r="AH54" i="13"/>
  <c r="AN54" i="13"/>
  <c r="AO53" i="13"/>
  <c r="AH53" i="13"/>
  <c r="AN53" i="13"/>
  <c r="AO52" i="13"/>
  <c r="AH52" i="13"/>
  <c r="AN52" i="13"/>
  <c r="AO51" i="13"/>
  <c r="AH51" i="13"/>
  <c r="AN51" i="13"/>
  <c r="AO50" i="13"/>
  <c r="AH50" i="13"/>
  <c r="AN50" i="13"/>
  <c r="AO49" i="13"/>
  <c r="AH49" i="13"/>
  <c r="AN49" i="13"/>
  <c r="AO48" i="13"/>
  <c r="AH48" i="13"/>
  <c r="AN48" i="13"/>
  <c r="AO47" i="13"/>
  <c r="AH47" i="13"/>
  <c r="AN47" i="13"/>
  <c r="AO46" i="13"/>
  <c r="AH46" i="13"/>
  <c r="AN46" i="13"/>
  <c r="AO45" i="13"/>
  <c r="AH45" i="13"/>
  <c r="AN45" i="13"/>
  <c r="AO44" i="13"/>
  <c r="AH44" i="13"/>
  <c r="AN44" i="13"/>
  <c r="AO43" i="13"/>
  <c r="AH43" i="13"/>
  <c r="AN43" i="13"/>
  <c r="AO42" i="13"/>
  <c r="AH42" i="13"/>
  <c r="AN42" i="13"/>
  <c r="AO41" i="13"/>
  <c r="AH41" i="13"/>
  <c r="AN41" i="13"/>
  <c r="AO40" i="13"/>
  <c r="AH40" i="13"/>
  <c r="AN40" i="13"/>
  <c r="AO39" i="13"/>
  <c r="AH39" i="13"/>
  <c r="AN39" i="13"/>
  <c r="AO38" i="13"/>
  <c r="AH38" i="13"/>
  <c r="AN38" i="13"/>
  <c r="AO37" i="13"/>
  <c r="AH37" i="13"/>
  <c r="AN37" i="13"/>
  <c r="AO36" i="13"/>
  <c r="AH36" i="13"/>
  <c r="AN36" i="13"/>
  <c r="AO35" i="13"/>
  <c r="AH35" i="13"/>
  <c r="AN35" i="13"/>
  <c r="AO34" i="13"/>
  <c r="AH34" i="13"/>
  <c r="AN34" i="13"/>
  <c r="AO33" i="13"/>
  <c r="AH33" i="13"/>
  <c r="AN33" i="13"/>
  <c r="AO32" i="13"/>
  <c r="AH32" i="13"/>
  <c r="AN32" i="13"/>
  <c r="AO31" i="13"/>
  <c r="AH31" i="13"/>
  <c r="AN31" i="13"/>
  <c r="AO30" i="13"/>
  <c r="AH30" i="13"/>
  <c r="AN30" i="13"/>
  <c r="AO29" i="13"/>
  <c r="AH29" i="13"/>
  <c r="AN29" i="13"/>
  <c r="AO28" i="13"/>
  <c r="AH28" i="13"/>
  <c r="AN28" i="13"/>
  <c r="AO27" i="13"/>
  <c r="AH27" i="13"/>
  <c r="AN27" i="13"/>
  <c r="AO146" i="1"/>
  <c r="AH146" i="1"/>
  <c r="AN146" i="1"/>
  <c r="AO145" i="1"/>
  <c r="AH145" i="1"/>
  <c r="AN145" i="1"/>
  <c r="AO144" i="1"/>
  <c r="AH144" i="1"/>
  <c r="AN144" i="1"/>
  <c r="AO143" i="1"/>
  <c r="AH143" i="1"/>
  <c r="AN143" i="1"/>
  <c r="AO142" i="1"/>
  <c r="AH142" i="1"/>
  <c r="AN142" i="1"/>
  <c r="AO141" i="1"/>
  <c r="AH141" i="1"/>
  <c r="AN141" i="1"/>
  <c r="AO140" i="1"/>
  <c r="AH140" i="1"/>
  <c r="AN140" i="1"/>
  <c r="AO139" i="1"/>
  <c r="AH139" i="1"/>
  <c r="AN139" i="1"/>
  <c r="AO138" i="1"/>
  <c r="AH138" i="1"/>
  <c r="AN138" i="1"/>
  <c r="AO137" i="1"/>
  <c r="AH137" i="1"/>
  <c r="AN137" i="1"/>
  <c r="AO136" i="1"/>
  <c r="AH136" i="1"/>
  <c r="AN136" i="1"/>
  <c r="AO135" i="1"/>
  <c r="AH135" i="1"/>
  <c r="AN135" i="1"/>
  <c r="AO134" i="1"/>
  <c r="AH134" i="1"/>
  <c r="AN134" i="1"/>
  <c r="AO133" i="1"/>
  <c r="AH133" i="1"/>
  <c r="AN133" i="1"/>
  <c r="AO132" i="1"/>
  <c r="AH132" i="1"/>
  <c r="AN132" i="1"/>
  <c r="AO131" i="1"/>
  <c r="AH131" i="1"/>
  <c r="AN131" i="1"/>
  <c r="AO130" i="1"/>
  <c r="AH130" i="1"/>
  <c r="AN130" i="1"/>
  <c r="AO129" i="1"/>
  <c r="AH129" i="1"/>
  <c r="AN129" i="1"/>
  <c r="AO128" i="1"/>
  <c r="AH128" i="1"/>
  <c r="AN128" i="1"/>
  <c r="AO127" i="1"/>
  <c r="AH127" i="1"/>
  <c r="AN127" i="1"/>
  <c r="AO126" i="1"/>
  <c r="AH126" i="1"/>
  <c r="AN126" i="1"/>
  <c r="AO125" i="1"/>
  <c r="AH125" i="1"/>
  <c r="AN125" i="1"/>
  <c r="AO124" i="1"/>
  <c r="AH124" i="1"/>
  <c r="AN124" i="1"/>
  <c r="AO123" i="1"/>
  <c r="AH123" i="1"/>
  <c r="AN123" i="1"/>
  <c r="AO122" i="1"/>
  <c r="AH122" i="1"/>
  <c r="AN122" i="1"/>
  <c r="AO121" i="1"/>
  <c r="AH121" i="1"/>
  <c r="AN121" i="1"/>
  <c r="AO120" i="1"/>
  <c r="AH120" i="1"/>
  <c r="AN120" i="1"/>
  <c r="AO119" i="1"/>
  <c r="AH119" i="1"/>
  <c r="AN119" i="1"/>
  <c r="AO118" i="1"/>
  <c r="AH118" i="1"/>
  <c r="AN118" i="1"/>
  <c r="AO117" i="1"/>
  <c r="AH117" i="1"/>
  <c r="AN117" i="1"/>
  <c r="AO116" i="1"/>
  <c r="AH116" i="1"/>
  <c r="AN116" i="1"/>
  <c r="AO115" i="1"/>
  <c r="AH115" i="1"/>
  <c r="AN115" i="1"/>
  <c r="AO114" i="1"/>
  <c r="AH114" i="1"/>
  <c r="AN114" i="1"/>
  <c r="AO113" i="1"/>
  <c r="AH113" i="1"/>
  <c r="AN113" i="1"/>
  <c r="AO112" i="1"/>
  <c r="AH112" i="1"/>
  <c r="AN112" i="1"/>
  <c r="AO111" i="1"/>
  <c r="AH111" i="1"/>
  <c r="AN111" i="1"/>
  <c r="AO110" i="1"/>
  <c r="AH110" i="1"/>
  <c r="AN110" i="1"/>
  <c r="AO109" i="1"/>
  <c r="AH109" i="1"/>
  <c r="AN109" i="1"/>
  <c r="AO108" i="1"/>
  <c r="AH108" i="1"/>
  <c r="AN108" i="1"/>
  <c r="AO107" i="1"/>
  <c r="AH107" i="1"/>
  <c r="AN107" i="1"/>
  <c r="AO106" i="1"/>
  <c r="AH106" i="1"/>
  <c r="AN106" i="1"/>
  <c r="AO105" i="1"/>
  <c r="AH105" i="1"/>
  <c r="AN105" i="1"/>
  <c r="AO104" i="1"/>
  <c r="AH104" i="1"/>
  <c r="AN104" i="1"/>
  <c r="AO103" i="1"/>
  <c r="AH103" i="1"/>
  <c r="AN103" i="1"/>
  <c r="AO102" i="1"/>
  <c r="AH102" i="1"/>
  <c r="AN102" i="1"/>
  <c r="AO101" i="1"/>
  <c r="AH101" i="1"/>
  <c r="AN101" i="1"/>
  <c r="AO100" i="1"/>
  <c r="AH100" i="1"/>
  <c r="AN100" i="1"/>
  <c r="AO99" i="1"/>
  <c r="AH99" i="1"/>
  <c r="AN99" i="1"/>
  <c r="AO98" i="1"/>
  <c r="AH98" i="1"/>
  <c r="AN98" i="1"/>
  <c r="AO97" i="1"/>
  <c r="AH97" i="1"/>
  <c r="AN97" i="1"/>
  <c r="AO96" i="1"/>
  <c r="AH96" i="1"/>
  <c r="AN96" i="1"/>
  <c r="AO95" i="1"/>
  <c r="AH95" i="1"/>
  <c r="AN95" i="1"/>
  <c r="AO94" i="1"/>
  <c r="AH94" i="1"/>
  <c r="AN94" i="1"/>
  <c r="AO93" i="1"/>
  <c r="AH93" i="1"/>
  <c r="AN93" i="1"/>
  <c r="AO92" i="1"/>
  <c r="AH92" i="1"/>
  <c r="AN92" i="1"/>
  <c r="AO91" i="1"/>
  <c r="AH91" i="1"/>
  <c r="AN91" i="1"/>
  <c r="AO90" i="1"/>
  <c r="AH90" i="1"/>
  <c r="AN90" i="1"/>
  <c r="AO89" i="1"/>
  <c r="AH89" i="1"/>
  <c r="AN89" i="1"/>
  <c r="AO88" i="1"/>
  <c r="AH88" i="1"/>
  <c r="AN88" i="1"/>
  <c r="AO87" i="1"/>
  <c r="AH87" i="1"/>
  <c r="AN87" i="1"/>
  <c r="AO86" i="1"/>
  <c r="AH86" i="1"/>
  <c r="AN86" i="1"/>
  <c r="AO85" i="1"/>
  <c r="AH85" i="1"/>
  <c r="AN85" i="1"/>
  <c r="AO84" i="1"/>
  <c r="AH84" i="1"/>
  <c r="AN84" i="1"/>
  <c r="AO83" i="1"/>
  <c r="AH83" i="1"/>
  <c r="AN83" i="1"/>
  <c r="AO82" i="1"/>
  <c r="AH82" i="1"/>
  <c r="AN82" i="1"/>
  <c r="AO81" i="1"/>
  <c r="AH81" i="1"/>
  <c r="AN81" i="1"/>
  <c r="AO80" i="1"/>
  <c r="AH80" i="1"/>
  <c r="AN80" i="1"/>
  <c r="AO79" i="1"/>
  <c r="AH79" i="1"/>
  <c r="AN79" i="1"/>
  <c r="AO78" i="1"/>
  <c r="AH78" i="1"/>
  <c r="AN78" i="1"/>
  <c r="AO77" i="1"/>
  <c r="AH77" i="1"/>
  <c r="AN77" i="1"/>
  <c r="AO76" i="1"/>
  <c r="AH76" i="1"/>
  <c r="AN76" i="1"/>
  <c r="AO75" i="1"/>
  <c r="AH75" i="1"/>
  <c r="AN75" i="1"/>
  <c r="AO74" i="1"/>
  <c r="AH74" i="1"/>
  <c r="AN74" i="1"/>
  <c r="AO73" i="1"/>
  <c r="AH73" i="1"/>
  <c r="AN73" i="1"/>
  <c r="AO72" i="1"/>
  <c r="AH72" i="1"/>
  <c r="AN72" i="1"/>
  <c r="AO71" i="1"/>
  <c r="AH71" i="1"/>
  <c r="AN71" i="1"/>
  <c r="AO70" i="1"/>
  <c r="AH70" i="1"/>
  <c r="AN70" i="1"/>
  <c r="AO69" i="1"/>
  <c r="AH69" i="1"/>
  <c r="AN69" i="1"/>
  <c r="AO68" i="1"/>
  <c r="AH68" i="1"/>
  <c r="AN68" i="1"/>
  <c r="AO67" i="1"/>
  <c r="AH67" i="1"/>
  <c r="AN67" i="1"/>
  <c r="AO66" i="1"/>
  <c r="AH66" i="1"/>
  <c r="AN66" i="1"/>
  <c r="AO65" i="1"/>
  <c r="AH65" i="1"/>
  <c r="AN65" i="1"/>
  <c r="AO64" i="1"/>
  <c r="AH64" i="1"/>
  <c r="AN64" i="1"/>
  <c r="AO63" i="1"/>
  <c r="AH63" i="1"/>
  <c r="AN63" i="1"/>
  <c r="AO62" i="1"/>
  <c r="AH62" i="1"/>
  <c r="AN62" i="1"/>
  <c r="AO61" i="1"/>
  <c r="AH61" i="1"/>
  <c r="AN61" i="1"/>
  <c r="AO60" i="1"/>
  <c r="AH60" i="1"/>
  <c r="AN60" i="1"/>
  <c r="AO59" i="1"/>
  <c r="AH59" i="1"/>
  <c r="AN59" i="1"/>
  <c r="AO58" i="1"/>
  <c r="AH58" i="1"/>
  <c r="AN58" i="1"/>
  <c r="AO57" i="1"/>
  <c r="AH57" i="1"/>
  <c r="AN57" i="1"/>
  <c r="AO56" i="1"/>
  <c r="AH56" i="1"/>
  <c r="AN56" i="1"/>
  <c r="AO55" i="1"/>
  <c r="AH55" i="1"/>
  <c r="AN55" i="1"/>
  <c r="AO54" i="1"/>
  <c r="AH54" i="1"/>
  <c r="AN54" i="1"/>
  <c r="AO53" i="1"/>
  <c r="AH53" i="1"/>
  <c r="AN53" i="1"/>
  <c r="AO52" i="1"/>
  <c r="AH52" i="1"/>
  <c r="AN52" i="1"/>
  <c r="AO51" i="1"/>
  <c r="AH51" i="1"/>
  <c r="AN51" i="1"/>
  <c r="AO50" i="1"/>
  <c r="AH50" i="1"/>
  <c r="AN50" i="1"/>
  <c r="AO49" i="1"/>
  <c r="AH49" i="1"/>
  <c r="AN49" i="1"/>
  <c r="AO48" i="1"/>
  <c r="AH48" i="1"/>
  <c r="AN48" i="1"/>
  <c r="AO47" i="1"/>
  <c r="AH47" i="1"/>
  <c r="AN47" i="1"/>
  <c r="AO46" i="1"/>
  <c r="AH46" i="1"/>
  <c r="AN46" i="1"/>
  <c r="AO45" i="1"/>
  <c r="AH45" i="1"/>
  <c r="AN45" i="1"/>
  <c r="AO44" i="1"/>
  <c r="AH44" i="1"/>
  <c r="AN44" i="1"/>
  <c r="AO43" i="1"/>
  <c r="AH43" i="1"/>
  <c r="AN43" i="1"/>
  <c r="AO42" i="1"/>
  <c r="AH42" i="1"/>
  <c r="AN42" i="1"/>
  <c r="AO41" i="1"/>
  <c r="AH41" i="1"/>
  <c r="AN41" i="1"/>
  <c r="AO40" i="1"/>
  <c r="AH40" i="1"/>
  <c r="AN40" i="1"/>
  <c r="AO39" i="1"/>
  <c r="AH39" i="1"/>
  <c r="AN39" i="1"/>
  <c r="AO38" i="1"/>
  <c r="AH38" i="1"/>
  <c r="AN38" i="1"/>
  <c r="AO37" i="1"/>
  <c r="AH37" i="1"/>
  <c r="AN37" i="1"/>
  <c r="AO36" i="1"/>
  <c r="AH36" i="1"/>
  <c r="AN36" i="1"/>
  <c r="AO35" i="1"/>
  <c r="AH35" i="1"/>
  <c r="AN35" i="1"/>
  <c r="AO34" i="1"/>
  <c r="AH34" i="1"/>
  <c r="AN34" i="1"/>
  <c r="AO33" i="1"/>
  <c r="AH33" i="1"/>
  <c r="AN33" i="1"/>
  <c r="AO32" i="1"/>
  <c r="AH32" i="1"/>
  <c r="AN32" i="1"/>
  <c r="AO31" i="1"/>
  <c r="AH31" i="1"/>
  <c r="AN31" i="1"/>
  <c r="AO30" i="1"/>
  <c r="AH30" i="1"/>
  <c r="AN30" i="1"/>
  <c r="AO29" i="1"/>
  <c r="AH29" i="1"/>
  <c r="AN29" i="1"/>
  <c r="AO28" i="1"/>
  <c r="AH28" i="1"/>
  <c r="AN28" i="1"/>
  <c r="AO27" i="1"/>
  <c r="AH27" i="1"/>
  <c r="AN27" i="1"/>
  <c r="AJ27" i="21"/>
  <c r="AJ28" i="21"/>
  <c r="AJ29" i="21"/>
  <c r="AJ30" i="21"/>
  <c r="AJ31" i="21"/>
  <c r="AJ32" i="21"/>
  <c r="AJ33" i="21"/>
  <c r="AJ34" i="21"/>
  <c r="AJ35" i="21"/>
  <c r="AJ36" i="21"/>
  <c r="AJ37" i="21"/>
  <c r="AJ38" i="21"/>
  <c r="AJ39" i="21"/>
  <c r="AJ40" i="21"/>
  <c r="AJ41" i="21"/>
  <c r="AJ42" i="21"/>
  <c r="AJ43" i="21"/>
  <c r="AJ44" i="21"/>
  <c r="AJ45" i="21"/>
  <c r="AJ46" i="21"/>
  <c r="AJ47" i="21"/>
  <c r="AJ48" i="21"/>
  <c r="AJ49" i="21"/>
  <c r="AJ50" i="21"/>
  <c r="AJ51" i="21"/>
  <c r="AJ52" i="21"/>
  <c r="AJ53" i="21"/>
  <c r="AJ54" i="21"/>
  <c r="AJ55" i="21"/>
  <c r="AJ56" i="21"/>
  <c r="AJ57" i="21"/>
  <c r="AJ58" i="21"/>
  <c r="AJ59" i="21"/>
  <c r="AJ60" i="21"/>
  <c r="AJ61" i="21"/>
  <c r="AJ62" i="21"/>
  <c r="AJ63" i="21"/>
  <c r="AJ64" i="21"/>
  <c r="AJ65" i="21"/>
  <c r="AJ66" i="21"/>
  <c r="AJ67" i="21"/>
  <c r="AJ68" i="21"/>
  <c r="AJ69" i="21"/>
  <c r="AJ70" i="21"/>
  <c r="AJ71" i="21"/>
  <c r="AJ72" i="21"/>
  <c r="AJ73" i="21"/>
  <c r="AJ74" i="21"/>
  <c r="AJ75" i="21"/>
  <c r="AJ76" i="21"/>
  <c r="AJ77" i="21"/>
  <c r="AJ78" i="21"/>
  <c r="AJ79" i="21"/>
  <c r="AJ80" i="21"/>
  <c r="AJ81" i="21"/>
  <c r="AJ82" i="21"/>
  <c r="AJ83" i="21"/>
  <c r="AJ84" i="21"/>
  <c r="AJ85" i="21"/>
  <c r="AJ86" i="21"/>
  <c r="AJ87" i="21"/>
  <c r="AJ88" i="21"/>
  <c r="AJ89" i="21"/>
  <c r="AJ90" i="21"/>
  <c r="AJ91" i="21"/>
  <c r="AJ92" i="21"/>
  <c r="AJ93" i="21"/>
  <c r="AJ94" i="21"/>
  <c r="AJ95" i="21"/>
  <c r="AJ96" i="21"/>
  <c r="AJ97" i="21"/>
  <c r="AJ98" i="21"/>
  <c r="AJ99" i="21"/>
  <c r="AJ100" i="21"/>
  <c r="AJ101" i="21"/>
  <c r="AJ102" i="21"/>
  <c r="AJ103" i="21"/>
  <c r="AJ104" i="21"/>
  <c r="AJ105" i="21"/>
  <c r="AJ106" i="21"/>
  <c r="AJ107" i="21"/>
  <c r="AJ108" i="21"/>
  <c r="AJ109" i="21"/>
  <c r="AJ110" i="21"/>
  <c r="AJ111" i="21"/>
  <c r="AJ112" i="21"/>
  <c r="AJ113" i="21"/>
  <c r="AJ114" i="21"/>
  <c r="AJ115" i="21"/>
  <c r="AJ116" i="21"/>
  <c r="AJ117" i="21"/>
  <c r="AJ118" i="21"/>
  <c r="AJ119" i="21"/>
  <c r="AJ120" i="21"/>
  <c r="AJ121" i="21"/>
  <c r="AJ122" i="21"/>
  <c r="AJ123" i="21"/>
  <c r="AJ124" i="21"/>
  <c r="AJ125" i="21"/>
  <c r="AJ126" i="21"/>
  <c r="AJ127" i="21"/>
  <c r="AJ128" i="21"/>
  <c r="AJ129" i="21"/>
  <c r="AJ130" i="21"/>
  <c r="AJ131" i="21"/>
  <c r="AJ132" i="21"/>
  <c r="AJ133" i="21"/>
  <c r="AJ134" i="21"/>
  <c r="AJ135" i="21"/>
  <c r="AJ136" i="21"/>
  <c r="AJ137" i="21"/>
  <c r="AJ138" i="21"/>
  <c r="AJ139" i="21"/>
  <c r="AJ140" i="21"/>
  <c r="AJ141" i="21"/>
  <c r="AJ142" i="21"/>
  <c r="AJ143" i="21"/>
  <c r="AJ144" i="21"/>
  <c r="AJ145" i="21"/>
  <c r="AJ146" i="21"/>
  <c r="AJ147" i="21"/>
  <c r="AJ148" i="21"/>
  <c r="AJ149" i="21"/>
  <c r="AJ150" i="21"/>
  <c r="AJ151" i="21"/>
  <c r="AJ152" i="21"/>
  <c r="AJ153" i="21"/>
  <c r="AJ19" i="21"/>
  <c r="D7" i="21"/>
  <c r="E19" i="21"/>
  <c r="E24" i="21"/>
  <c r="F19" i="21"/>
  <c r="F24" i="21"/>
  <c r="G19" i="21"/>
  <c r="G24" i="21"/>
  <c r="H19" i="21"/>
  <c r="H24" i="21"/>
  <c r="I19" i="21"/>
  <c r="I24" i="21"/>
  <c r="J19" i="21"/>
  <c r="J24" i="21"/>
  <c r="K19" i="21"/>
  <c r="K24" i="21"/>
  <c r="L19" i="21"/>
  <c r="L24" i="21"/>
  <c r="M19" i="21"/>
  <c r="M24" i="21"/>
  <c r="N19" i="21"/>
  <c r="N24" i="21"/>
  <c r="O19" i="21"/>
  <c r="O24" i="21"/>
  <c r="P19" i="21"/>
  <c r="P24" i="21"/>
  <c r="Q19" i="21"/>
  <c r="Q24" i="21"/>
  <c r="R19" i="21"/>
  <c r="R24" i="21"/>
  <c r="S19" i="21"/>
  <c r="S24" i="21"/>
  <c r="T19" i="21"/>
  <c r="T24" i="21"/>
  <c r="U19" i="21"/>
  <c r="U24" i="21"/>
  <c r="V19" i="21"/>
  <c r="V24" i="21"/>
  <c r="W19" i="21"/>
  <c r="W24" i="21"/>
  <c r="X19" i="21"/>
  <c r="X24" i="21"/>
  <c r="Y19" i="21"/>
  <c r="Y24" i="21"/>
  <c r="Z19" i="21"/>
  <c r="Z24" i="21"/>
  <c r="AA19" i="21"/>
  <c r="AA24" i="21"/>
  <c r="AB19" i="21"/>
  <c r="AB24" i="21"/>
  <c r="AC19" i="21"/>
  <c r="AC24" i="21"/>
  <c r="AD19" i="21"/>
  <c r="AD24" i="21"/>
  <c r="AE19" i="21"/>
  <c r="AE24" i="21"/>
  <c r="AF19" i="21"/>
  <c r="AF24" i="21"/>
  <c r="AG19" i="21"/>
  <c r="AG24" i="21"/>
  <c r="AH24" i="21"/>
  <c r="AM27" i="19"/>
  <c r="AM28" i="19"/>
  <c r="AM29" i="19"/>
  <c r="AM30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43" i="19"/>
  <c r="AM44" i="19"/>
  <c r="AM45" i="19"/>
  <c r="AM46" i="19"/>
  <c r="AM47" i="19"/>
  <c r="AM48" i="19"/>
  <c r="AM49" i="19"/>
  <c r="AM50" i="19"/>
  <c r="AM51" i="19"/>
  <c r="AM52" i="19"/>
  <c r="AM53" i="19"/>
  <c r="AM54" i="19"/>
  <c r="AM55" i="19"/>
  <c r="AM56" i="19"/>
  <c r="AM57" i="19"/>
  <c r="AM58" i="19"/>
  <c r="AM59" i="19"/>
  <c r="AM60" i="19"/>
  <c r="AM61" i="19"/>
  <c r="AM62" i="19"/>
  <c r="AM63" i="19"/>
  <c r="AM64" i="19"/>
  <c r="AM65" i="19"/>
  <c r="AM66" i="19"/>
  <c r="AM67" i="19"/>
  <c r="AM68" i="19"/>
  <c r="AM69" i="19"/>
  <c r="AM70" i="19"/>
  <c r="AM71" i="19"/>
  <c r="AM72" i="19"/>
  <c r="AM73" i="19"/>
  <c r="AM74" i="19"/>
  <c r="AM75" i="19"/>
  <c r="AM76" i="19"/>
  <c r="AM77" i="19"/>
  <c r="AM78" i="19"/>
  <c r="AM79" i="19"/>
  <c r="AM80" i="19"/>
  <c r="AM81" i="19"/>
  <c r="AM82" i="19"/>
  <c r="AM83" i="19"/>
  <c r="AM84" i="19"/>
  <c r="AM85" i="19"/>
  <c r="AM86" i="19"/>
  <c r="AM87" i="19"/>
  <c r="AM88" i="19"/>
  <c r="AM89" i="19"/>
  <c r="AM90" i="19"/>
  <c r="AM91" i="19"/>
  <c r="AM92" i="19"/>
  <c r="AM93" i="19"/>
  <c r="AM94" i="19"/>
  <c r="AM95" i="19"/>
  <c r="AM96" i="19"/>
  <c r="AM97" i="19"/>
  <c r="AM98" i="19"/>
  <c r="AM99" i="19"/>
  <c r="AM100" i="19"/>
  <c r="AM101" i="19"/>
  <c r="AM102" i="19"/>
  <c r="AM103" i="19"/>
  <c r="AM104" i="19"/>
  <c r="AM105" i="19"/>
  <c r="AM106" i="19"/>
  <c r="AM107" i="19"/>
  <c r="AM108" i="19"/>
  <c r="AM109" i="19"/>
  <c r="AM110" i="19"/>
  <c r="AM111" i="19"/>
  <c r="AM112" i="19"/>
  <c r="AM113" i="19"/>
  <c r="AM114" i="19"/>
  <c r="AM115" i="19"/>
  <c r="AM116" i="19"/>
  <c r="AM117" i="19"/>
  <c r="AM118" i="19"/>
  <c r="AM119" i="19"/>
  <c r="AM120" i="19"/>
  <c r="AM121" i="19"/>
  <c r="AM122" i="19"/>
  <c r="AM123" i="19"/>
  <c r="AM124" i="19"/>
  <c r="AM125" i="19"/>
  <c r="AM126" i="19"/>
  <c r="AM127" i="19"/>
  <c r="AM128" i="19"/>
  <c r="AM129" i="19"/>
  <c r="AM130" i="19"/>
  <c r="AM131" i="19"/>
  <c r="AM132" i="19"/>
  <c r="AM133" i="19"/>
  <c r="AM134" i="19"/>
  <c r="AM135" i="19"/>
  <c r="AM136" i="19"/>
  <c r="AM137" i="19"/>
  <c r="AM138" i="19"/>
  <c r="AM139" i="19"/>
  <c r="AM140" i="19"/>
  <c r="AM141" i="19"/>
  <c r="AM142" i="19"/>
  <c r="AM143" i="19"/>
  <c r="AM144" i="19"/>
  <c r="AM145" i="19"/>
  <c r="AM146" i="19"/>
  <c r="AM147" i="19"/>
  <c r="AM19" i="19"/>
  <c r="D7" i="19"/>
  <c r="E19" i="19"/>
  <c r="E24" i="19"/>
  <c r="F19" i="19"/>
  <c r="F24" i="19"/>
  <c r="G19" i="19"/>
  <c r="G24" i="19"/>
  <c r="H19" i="19"/>
  <c r="H24" i="19"/>
  <c r="I19" i="19"/>
  <c r="I24" i="19"/>
  <c r="J19" i="19"/>
  <c r="J24" i="19"/>
  <c r="K19" i="19"/>
  <c r="K24" i="19"/>
  <c r="L19" i="19"/>
  <c r="L24" i="19"/>
  <c r="M19" i="19"/>
  <c r="M24" i="19"/>
  <c r="N19" i="19"/>
  <c r="N24" i="19"/>
  <c r="O19" i="19"/>
  <c r="O24" i="19"/>
  <c r="P19" i="19"/>
  <c r="P24" i="19"/>
  <c r="Q19" i="19"/>
  <c r="Q24" i="19"/>
  <c r="R19" i="19"/>
  <c r="R24" i="19"/>
  <c r="S19" i="19"/>
  <c r="S24" i="19"/>
  <c r="T19" i="19"/>
  <c r="T24" i="19"/>
  <c r="U19" i="19"/>
  <c r="U24" i="19"/>
  <c r="V19" i="19"/>
  <c r="V24" i="19"/>
  <c r="W19" i="19"/>
  <c r="W24" i="19"/>
  <c r="X19" i="19"/>
  <c r="X24" i="19"/>
  <c r="Y19" i="19"/>
  <c r="Y24" i="19"/>
  <c r="Z19" i="19"/>
  <c r="Z24" i="19"/>
  <c r="AA19" i="19"/>
  <c r="AA24" i="19"/>
  <c r="AB19" i="19"/>
  <c r="AB24" i="19"/>
  <c r="AC19" i="19"/>
  <c r="AC24" i="19"/>
  <c r="AD19" i="19"/>
  <c r="AD24" i="19"/>
  <c r="AE19" i="19"/>
  <c r="AE24" i="19"/>
  <c r="AF19" i="19"/>
  <c r="AF24" i="19"/>
  <c r="AG19" i="19"/>
  <c r="AG24" i="19"/>
  <c r="AH19" i="19"/>
  <c r="AH24" i="19"/>
  <c r="AI19" i="19"/>
  <c r="AI24" i="19"/>
  <c r="AJ19" i="19"/>
  <c r="AJ24" i="19"/>
  <c r="AK24" i="19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AJ101" i="17"/>
  <c r="AJ102" i="17"/>
  <c r="AJ103" i="17"/>
  <c r="AJ104" i="17"/>
  <c r="AJ105" i="17"/>
  <c r="AJ106" i="17"/>
  <c r="AJ107" i="17"/>
  <c r="AJ108" i="17"/>
  <c r="AJ109" i="17"/>
  <c r="AJ110" i="17"/>
  <c r="AJ111" i="17"/>
  <c r="AJ112" i="17"/>
  <c r="AJ113" i="17"/>
  <c r="AJ114" i="17"/>
  <c r="AJ115" i="17"/>
  <c r="AJ116" i="17"/>
  <c r="AJ117" i="17"/>
  <c r="AJ118" i="17"/>
  <c r="AJ119" i="17"/>
  <c r="AJ120" i="17"/>
  <c r="AJ121" i="17"/>
  <c r="AJ122" i="17"/>
  <c r="AJ123" i="17"/>
  <c r="AJ124" i="17"/>
  <c r="AJ125" i="17"/>
  <c r="AJ19" i="17"/>
  <c r="D7" i="17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65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AJ78" i="13"/>
  <c r="AJ79" i="13"/>
  <c r="AJ80" i="13"/>
  <c r="AJ81" i="13"/>
  <c r="AJ82" i="13"/>
  <c r="AJ83" i="13"/>
  <c r="AJ84" i="13"/>
  <c r="AJ85" i="13"/>
  <c r="AJ86" i="13"/>
  <c r="AJ87" i="13"/>
  <c r="AJ88" i="13"/>
  <c r="AJ89" i="13"/>
  <c r="AJ90" i="13"/>
  <c r="AJ91" i="13"/>
  <c r="AJ92" i="13"/>
  <c r="AJ93" i="13"/>
  <c r="AJ94" i="13"/>
  <c r="AJ95" i="13"/>
  <c r="AJ96" i="13"/>
  <c r="AJ97" i="13"/>
  <c r="AJ98" i="13"/>
  <c r="AJ99" i="13"/>
  <c r="AJ100" i="13"/>
  <c r="AJ101" i="13"/>
  <c r="AJ102" i="13"/>
  <c r="AJ103" i="13"/>
  <c r="AJ104" i="13"/>
  <c r="AJ105" i="13"/>
  <c r="AJ106" i="13"/>
  <c r="AJ107" i="13"/>
  <c r="AJ108" i="13"/>
  <c r="AJ109" i="13"/>
  <c r="AJ110" i="13"/>
  <c r="AJ111" i="13"/>
  <c r="AJ112" i="13"/>
  <c r="AJ113" i="13"/>
  <c r="AJ114" i="13"/>
  <c r="AJ115" i="13"/>
  <c r="AJ116" i="13"/>
  <c r="AJ117" i="13"/>
  <c r="AJ118" i="13"/>
  <c r="AJ119" i="13"/>
  <c r="AJ120" i="13"/>
  <c r="AJ121" i="13"/>
  <c r="AJ122" i="13"/>
  <c r="AJ123" i="13"/>
  <c r="AJ124" i="13"/>
  <c r="AJ125" i="13"/>
  <c r="AJ126" i="13"/>
  <c r="AJ127" i="13"/>
  <c r="AJ128" i="13"/>
  <c r="AJ129" i="13"/>
  <c r="AJ130" i="13"/>
  <c r="AJ131" i="13"/>
  <c r="AJ132" i="13"/>
  <c r="AJ133" i="13"/>
  <c r="AJ134" i="13"/>
  <c r="AJ135" i="13"/>
  <c r="AJ136" i="13"/>
  <c r="AJ137" i="13"/>
  <c r="AJ138" i="13"/>
  <c r="AJ139" i="13"/>
  <c r="AJ140" i="13"/>
  <c r="AJ141" i="13"/>
  <c r="AJ142" i="13"/>
  <c r="AJ143" i="13"/>
  <c r="AJ144" i="13"/>
  <c r="AJ145" i="13"/>
  <c r="AJ19" i="13"/>
  <c r="D7" i="13"/>
  <c r="AH57" i="21"/>
  <c r="AI57" i="21"/>
  <c r="AH56" i="21"/>
  <c r="AI56" i="21"/>
  <c r="AH55" i="21"/>
  <c r="AI55" i="21"/>
  <c r="AH54" i="21"/>
  <c r="AI54" i="21"/>
  <c r="AH53" i="21"/>
  <c r="AI53" i="21"/>
  <c r="AH52" i="21"/>
  <c r="AI52" i="21"/>
  <c r="AH51" i="21"/>
  <c r="AI51" i="21"/>
  <c r="AH50" i="21"/>
  <c r="AI50" i="21"/>
  <c r="AH49" i="21"/>
  <c r="AI49" i="21"/>
  <c r="AH48" i="21"/>
  <c r="AI48" i="21"/>
  <c r="AH47" i="21"/>
  <c r="AI47" i="21"/>
  <c r="AH46" i="21"/>
  <c r="AI46" i="21"/>
  <c r="AH45" i="21"/>
  <c r="AI45" i="21"/>
  <c r="AH44" i="21"/>
  <c r="AI44" i="21"/>
  <c r="AH43" i="21"/>
  <c r="AI43" i="21"/>
  <c r="AH42" i="21"/>
  <c r="AI42" i="21"/>
  <c r="AH41" i="21"/>
  <c r="AI41" i="21"/>
  <c r="AH40" i="21"/>
  <c r="AI40" i="21"/>
  <c r="AH39" i="21"/>
  <c r="AI39" i="21"/>
  <c r="AH38" i="21"/>
  <c r="AI38" i="21"/>
  <c r="AH37" i="21"/>
  <c r="AI37" i="21"/>
  <c r="AH36" i="21"/>
  <c r="AI36" i="21"/>
  <c r="AH35" i="21"/>
  <c r="AI35" i="21"/>
  <c r="AH34" i="21"/>
  <c r="AI34" i="21"/>
  <c r="AH33" i="21"/>
  <c r="AI33" i="21"/>
  <c r="AH32" i="21"/>
  <c r="AI32" i="21"/>
  <c r="AK38" i="19"/>
  <c r="AL38" i="19"/>
  <c r="AK37" i="19"/>
  <c r="AL37" i="19"/>
  <c r="AK36" i="19"/>
  <c r="AL36" i="19"/>
  <c r="AK35" i="19"/>
  <c r="AL35" i="19"/>
  <c r="AK34" i="19"/>
  <c r="AL34" i="19"/>
  <c r="AK33" i="19"/>
  <c r="AL33" i="19"/>
  <c r="AI50" i="13"/>
  <c r="AI49" i="13"/>
  <c r="AI48" i="13"/>
  <c r="AI47" i="13"/>
  <c r="AI46" i="13"/>
  <c r="AI45" i="13"/>
  <c r="AI44" i="13"/>
  <c r="AI43" i="13"/>
  <c r="AI42" i="13"/>
  <c r="AI41" i="13"/>
  <c r="AI40" i="13"/>
  <c r="AI39" i="13"/>
  <c r="AI38" i="13"/>
  <c r="AI37" i="13"/>
  <c r="AI36" i="13"/>
  <c r="AI35" i="13"/>
  <c r="AI34" i="13"/>
  <c r="AI33" i="13"/>
  <c r="AI32" i="13"/>
  <c r="AI43" i="1"/>
  <c r="AI42" i="1"/>
  <c r="AI41" i="1"/>
  <c r="AI40" i="1"/>
  <c r="AI39" i="1"/>
  <c r="AI38" i="1"/>
  <c r="AI37" i="1"/>
  <c r="AI36" i="1"/>
  <c r="AI35" i="1"/>
  <c r="AI34" i="1"/>
  <c r="AI33" i="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2" i="21"/>
  <c r="E21" i="21"/>
  <c r="E20" i="21"/>
  <c r="AH153" i="21"/>
  <c r="AI153" i="21"/>
  <c r="AH152" i="21"/>
  <c r="AI152" i="21"/>
  <c r="AH151" i="21"/>
  <c r="AI151" i="21"/>
  <c r="AH150" i="21"/>
  <c r="AI150" i="21"/>
  <c r="AH149" i="21"/>
  <c r="AI149" i="21"/>
  <c r="AH148" i="21"/>
  <c r="AI148" i="21"/>
  <c r="AH147" i="21"/>
  <c r="AI147" i="21"/>
  <c r="AH146" i="21"/>
  <c r="AI146" i="21"/>
  <c r="AH145" i="21"/>
  <c r="AI145" i="21"/>
  <c r="AH144" i="21"/>
  <c r="AI144" i="21"/>
  <c r="AH143" i="21"/>
  <c r="AI143" i="21"/>
  <c r="AH142" i="21"/>
  <c r="AI142" i="21"/>
  <c r="AH141" i="21"/>
  <c r="AI141" i="21"/>
  <c r="AH140" i="21"/>
  <c r="AI140" i="21"/>
  <c r="AH139" i="21"/>
  <c r="AI139" i="21"/>
  <c r="AH138" i="21"/>
  <c r="AI138" i="21"/>
  <c r="AH137" i="21"/>
  <c r="AI137" i="21"/>
  <c r="AH136" i="21"/>
  <c r="AI136" i="21"/>
  <c r="AH135" i="21"/>
  <c r="AI135" i="21"/>
  <c r="AH134" i="21"/>
  <c r="AI134" i="21"/>
  <c r="AH133" i="21"/>
  <c r="AI133" i="21"/>
  <c r="AH132" i="21"/>
  <c r="AI132" i="21"/>
  <c r="AH131" i="21"/>
  <c r="AI131" i="21"/>
  <c r="AH130" i="21"/>
  <c r="AI130" i="21"/>
  <c r="AH129" i="21"/>
  <c r="AI129" i="21"/>
  <c r="AH128" i="21"/>
  <c r="AI128" i="21"/>
  <c r="AH127" i="21"/>
  <c r="AI127" i="21"/>
  <c r="AH126" i="21"/>
  <c r="AI126" i="21"/>
  <c r="AH125" i="21"/>
  <c r="AI125" i="21"/>
  <c r="AH124" i="21"/>
  <c r="AI124" i="21"/>
  <c r="AH123" i="21"/>
  <c r="AI123" i="21"/>
  <c r="AH122" i="21"/>
  <c r="AI122" i="21"/>
  <c r="AH121" i="21"/>
  <c r="AI121" i="21"/>
  <c r="AH120" i="21"/>
  <c r="AI120" i="21"/>
  <c r="AH119" i="21"/>
  <c r="AI119" i="21"/>
  <c r="AH118" i="21"/>
  <c r="AI118" i="21"/>
  <c r="AH117" i="21"/>
  <c r="AI117" i="21"/>
  <c r="AH116" i="21"/>
  <c r="AI116" i="21"/>
  <c r="AH115" i="21"/>
  <c r="AI115" i="21"/>
  <c r="AH114" i="21"/>
  <c r="AI114" i="21"/>
  <c r="AH113" i="21"/>
  <c r="AI113" i="21"/>
  <c r="AH112" i="21"/>
  <c r="AI112" i="21"/>
  <c r="AH111" i="21"/>
  <c r="AI111" i="21"/>
  <c r="AH110" i="21"/>
  <c r="AI110" i="21"/>
  <c r="AH109" i="21"/>
  <c r="AI109" i="21"/>
  <c r="AH108" i="21"/>
  <c r="AI108" i="21"/>
  <c r="AH107" i="21"/>
  <c r="AI107" i="21"/>
  <c r="AH106" i="21"/>
  <c r="AI106" i="21"/>
  <c r="AH105" i="21"/>
  <c r="AI105" i="21"/>
  <c r="AH104" i="21"/>
  <c r="AI104" i="21"/>
  <c r="AH103" i="21"/>
  <c r="AI103" i="21"/>
  <c r="AH102" i="21"/>
  <c r="AI102" i="21"/>
  <c r="AH101" i="21"/>
  <c r="AI101" i="21"/>
  <c r="AH100" i="21"/>
  <c r="AI100" i="21"/>
  <c r="AH99" i="21"/>
  <c r="AI99" i="21"/>
  <c r="AH98" i="21"/>
  <c r="AI98" i="21"/>
  <c r="AH97" i="21"/>
  <c r="AI97" i="21"/>
  <c r="AH96" i="21"/>
  <c r="AI96" i="21"/>
  <c r="AH95" i="21"/>
  <c r="AI95" i="21"/>
  <c r="AH94" i="21"/>
  <c r="AI94" i="21"/>
  <c r="AH93" i="21"/>
  <c r="AI93" i="21"/>
  <c r="AH92" i="21"/>
  <c r="AI92" i="21"/>
  <c r="AH91" i="21"/>
  <c r="AI91" i="21"/>
  <c r="AH90" i="21"/>
  <c r="AI90" i="21"/>
  <c r="AH89" i="21"/>
  <c r="AI89" i="21"/>
  <c r="AH88" i="21"/>
  <c r="AI88" i="21"/>
  <c r="AH87" i="21"/>
  <c r="AI87" i="21"/>
  <c r="AH86" i="21"/>
  <c r="AI86" i="21"/>
  <c r="AH85" i="21"/>
  <c r="AI85" i="21"/>
  <c r="AH84" i="21"/>
  <c r="AI84" i="21"/>
  <c r="AH83" i="21"/>
  <c r="AI83" i="21"/>
  <c r="AH82" i="21"/>
  <c r="AI82" i="21"/>
  <c r="AH81" i="21"/>
  <c r="AI81" i="21"/>
  <c r="AH80" i="21"/>
  <c r="AI80" i="21"/>
  <c r="AH79" i="21"/>
  <c r="AI79" i="21"/>
  <c r="AH78" i="21"/>
  <c r="AI78" i="21"/>
  <c r="AH77" i="21"/>
  <c r="AI77" i="21"/>
  <c r="AH76" i="21"/>
  <c r="AI76" i="21"/>
  <c r="AH75" i="21"/>
  <c r="AI75" i="21"/>
  <c r="AH74" i="21"/>
  <c r="AI74" i="21"/>
  <c r="AH73" i="21"/>
  <c r="AI73" i="21"/>
  <c r="AH72" i="21"/>
  <c r="AI72" i="21"/>
  <c r="AH71" i="21"/>
  <c r="AI71" i="21"/>
  <c r="AH70" i="21"/>
  <c r="AI70" i="21"/>
  <c r="AH69" i="21"/>
  <c r="AI69" i="21"/>
  <c r="AH68" i="21"/>
  <c r="AI68" i="21"/>
  <c r="AH67" i="21"/>
  <c r="AI67" i="21"/>
  <c r="AH66" i="21"/>
  <c r="AI66" i="21"/>
  <c r="AH65" i="21"/>
  <c r="AI65" i="21"/>
  <c r="AH64" i="21"/>
  <c r="AI64" i="21"/>
  <c r="AH63" i="21"/>
  <c r="AI63" i="21"/>
  <c r="AH62" i="21"/>
  <c r="AI62" i="21"/>
  <c r="AH61" i="21"/>
  <c r="AI61" i="21"/>
  <c r="AH60" i="21"/>
  <c r="AI60" i="21"/>
  <c r="AH59" i="21"/>
  <c r="AI59" i="21"/>
  <c r="AH58" i="21"/>
  <c r="AI58" i="21"/>
  <c r="AH31" i="21"/>
  <c r="AI31" i="21"/>
  <c r="AH30" i="21"/>
  <c r="AI30" i="21"/>
  <c r="AH29" i="21"/>
  <c r="AI29" i="21"/>
  <c r="AH28" i="21"/>
  <c r="AI28" i="21"/>
  <c r="AH27" i="21"/>
  <c r="AI27" i="21"/>
  <c r="AI19" i="21"/>
  <c r="AH19" i="21"/>
  <c r="D4" i="21"/>
  <c r="AK54" i="19"/>
  <c r="AL54" i="19"/>
  <c r="AK53" i="19"/>
  <c r="AL53" i="19"/>
  <c r="AK52" i="19"/>
  <c r="AL52" i="19"/>
  <c r="AK51" i="19"/>
  <c r="AL51" i="19"/>
  <c r="AK50" i="19"/>
  <c r="AL50" i="19"/>
  <c r="AK49" i="19"/>
  <c r="AL49" i="19"/>
  <c r="E22" i="19"/>
  <c r="E21" i="19"/>
  <c r="E20" i="19"/>
  <c r="AK147" i="19"/>
  <c r="AL147" i="19"/>
  <c r="AK146" i="19"/>
  <c r="AL146" i="19"/>
  <c r="AK145" i="19"/>
  <c r="AL145" i="19"/>
  <c r="AK144" i="19"/>
  <c r="AL144" i="19"/>
  <c r="AK143" i="19"/>
  <c r="AL143" i="19"/>
  <c r="AK142" i="19"/>
  <c r="AL142" i="19"/>
  <c r="AK141" i="19"/>
  <c r="AL141" i="19"/>
  <c r="AK140" i="19"/>
  <c r="AL140" i="19"/>
  <c r="AK139" i="19"/>
  <c r="AL139" i="19"/>
  <c r="AK138" i="19"/>
  <c r="AL138" i="19"/>
  <c r="AK137" i="19"/>
  <c r="AL137" i="19"/>
  <c r="AK136" i="19"/>
  <c r="AL136" i="19"/>
  <c r="AK135" i="19"/>
  <c r="AL135" i="19"/>
  <c r="AK134" i="19"/>
  <c r="AL134" i="19"/>
  <c r="AK133" i="19"/>
  <c r="AL133" i="19"/>
  <c r="AK132" i="19"/>
  <c r="AL132" i="19"/>
  <c r="AK131" i="19"/>
  <c r="AL131" i="19"/>
  <c r="AK130" i="19"/>
  <c r="AL130" i="19"/>
  <c r="AK129" i="19"/>
  <c r="AL129" i="19"/>
  <c r="AK128" i="19"/>
  <c r="AL128" i="19"/>
  <c r="AK127" i="19"/>
  <c r="AL127" i="19"/>
  <c r="AK126" i="19"/>
  <c r="AL126" i="19"/>
  <c r="AK125" i="19"/>
  <c r="AL125" i="19"/>
  <c r="AK124" i="19"/>
  <c r="AL124" i="19"/>
  <c r="AK123" i="19"/>
  <c r="AL123" i="19"/>
  <c r="AK122" i="19"/>
  <c r="AL122" i="19"/>
  <c r="AK121" i="19"/>
  <c r="AL121" i="19"/>
  <c r="AK120" i="19"/>
  <c r="AL120" i="19"/>
  <c r="AK119" i="19"/>
  <c r="AL119" i="19"/>
  <c r="AK118" i="19"/>
  <c r="AL118" i="19"/>
  <c r="AK117" i="19"/>
  <c r="AL117" i="19"/>
  <c r="AK116" i="19"/>
  <c r="AL116" i="19"/>
  <c r="AK115" i="19"/>
  <c r="AL115" i="19"/>
  <c r="AK114" i="19"/>
  <c r="AL114" i="19"/>
  <c r="AK113" i="19"/>
  <c r="AL113" i="19"/>
  <c r="AK112" i="19"/>
  <c r="AL112" i="19"/>
  <c r="AK111" i="19"/>
  <c r="AL111" i="19"/>
  <c r="AK110" i="19"/>
  <c r="AL110" i="19"/>
  <c r="AK109" i="19"/>
  <c r="AL109" i="19"/>
  <c r="AK108" i="19"/>
  <c r="AL108" i="19"/>
  <c r="AK107" i="19"/>
  <c r="AL107" i="19"/>
  <c r="AK106" i="19"/>
  <c r="AL106" i="19"/>
  <c r="AK105" i="19"/>
  <c r="AL105" i="19"/>
  <c r="AK104" i="19"/>
  <c r="AL104" i="19"/>
  <c r="AK103" i="19"/>
  <c r="AL103" i="19"/>
  <c r="AK102" i="19"/>
  <c r="AL102" i="19"/>
  <c r="AK101" i="19"/>
  <c r="AL101" i="19"/>
  <c r="AK100" i="19"/>
  <c r="AL100" i="19"/>
  <c r="AK99" i="19"/>
  <c r="AL99" i="19"/>
  <c r="AK98" i="19"/>
  <c r="AL98" i="19"/>
  <c r="AK97" i="19"/>
  <c r="AL97" i="19"/>
  <c r="AK96" i="19"/>
  <c r="AL96" i="19"/>
  <c r="AK95" i="19"/>
  <c r="AL95" i="19"/>
  <c r="AK94" i="19"/>
  <c r="AL94" i="19"/>
  <c r="AK93" i="19"/>
  <c r="AL93" i="19"/>
  <c r="AK92" i="19"/>
  <c r="AL92" i="19"/>
  <c r="AK91" i="19"/>
  <c r="AL91" i="19"/>
  <c r="AK90" i="19"/>
  <c r="AL90" i="19"/>
  <c r="AK89" i="19"/>
  <c r="AL89" i="19"/>
  <c r="AK88" i="19"/>
  <c r="AL88" i="19"/>
  <c r="AK87" i="19"/>
  <c r="AL87" i="19"/>
  <c r="AK86" i="19"/>
  <c r="AL86" i="19"/>
  <c r="AK85" i="19"/>
  <c r="AL85" i="19"/>
  <c r="AK84" i="19"/>
  <c r="AL84" i="19"/>
  <c r="AK83" i="19"/>
  <c r="AL83" i="19"/>
  <c r="AK82" i="19"/>
  <c r="AL82" i="19"/>
  <c r="AK81" i="19"/>
  <c r="AL81" i="19"/>
  <c r="AK80" i="19"/>
  <c r="AL80" i="19"/>
  <c r="AK79" i="19"/>
  <c r="AL79" i="19"/>
  <c r="AK78" i="19"/>
  <c r="AL78" i="19"/>
  <c r="AK77" i="19"/>
  <c r="AL77" i="19"/>
  <c r="AK76" i="19"/>
  <c r="AL76" i="19"/>
  <c r="AK75" i="19"/>
  <c r="AL75" i="19"/>
  <c r="AK74" i="19"/>
  <c r="AL74" i="19"/>
  <c r="AK73" i="19"/>
  <c r="AL73" i="19"/>
  <c r="AK72" i="19"/>
  <c r="AL72" i="19"/>
  <c r="AK71" i="19"/>
  <c r="AL71" i="19"/>
  <c r="AK70" i="19"/>
  <c r="AL70" i="19"/>
  <c r="AK69" i="19"/>
  <c r="AL69" i="19"/>
  <c r="AK68" i="19"/>
  <c r="AL68" i="19"/>
  <c r="AK67" i="19"/>
  <c r="AL67" i="19"/>
  <c r="AK66" i="19"/>
  <c r="AL66" i="19"/>
  <c r="AK65" i="19"/>
  <c r="AL65" i="19"/>
  <c r="AK64" i="19"/>
  <c r="AL64" i="19"/>
  <c r="AK63" i="19"/>
  <c r="AL63" i="19"/>
  <c r="AK62" i="19"/>
  <c r="AL62" i="19"/>
  <c r="AK61" i="19"/>
  <c r="AL61" i="19"/>
  <c r="AK60" i="19"/>
  <c r="AL60" i="19"/>
  <c r="AK59" i="19"/>
  <c r="AL59" i="19"/>
  <c r="AK58" i="19"/>
  <c r="AL58" i="19"/>
  <c r="AK57" i="19"/>
  <c r="AL57" i="19"/>
  <c r="AK56" i="19"/>
  <c r="AL56" i="19"/>
  <c r="AK55" i="19"/>
  <c r="AL55" i="19"/>
  <c r="AK48" i="19"/>
  <c r="AL48" i="19"/>
  <c r="AK47" i="19"/>
  <c r="AL47" i="19"/>
  <c r="AK46" i="19"/>
  <c r="AL46" i="19"/>
  <c r="AK45" i="19"/>
  <c r="AL45" i="19"/>
  <c r="AK44" i="19"/>
  <c r="AL44" i="19"/>
  <c r="AK43" i="19"/>
  <c r="AL43" i="19"/>
  <c r="AK42" i="19"/>
  <c r="AL42" i="19"/>
  <c r="AK41" i="19"/>
  <c r="AL41" i="19"/>
  <c r="AK40" i="19"/>
  <c r="AL40" i="19"/>
  <c r="AK39" i="19"/>
  <c r="AL39" i="19"/>
  <c r="AK32" i="19"/>
  <c r="AL32" i="19"/>
  <c r="AK31" i="19"/>
  <c r="AL31" i="19"/>
  <c r="AK30" i="19"/>
  <c r="AL30" i="19"/>
  <c r="AK29" i="19"/>
  <c r="AL29" i="19"/>
  <c r="AK28" i="19"/>
  <c r="AL28" i="19"/>
  <c r="AK27" i="19"/>
  <c r="AL27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AL19" i="19"/>
  <c r="AK19" i="19"/>
  <c r="D4" i="19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2" i="17"/>
  <c r="E21" i="17"/>
  <c r="E20" i="17"/>
  <c r="AH125" i="17"/>
  <c r="AI125" i="17"/>
  <c r="AH124" i="17"/>
  <c r="AI124" i="17"/>
  <c r="AH123" i="17"/>
  <c r="AI123" i="17"/>
  <c r="AH122" i="17"/>
  <c r="AI122" i="17"/>
  <c r="AH121" i="17"/>
  <c r="AI121" i="17"/>
  <c r="AH120" i="17"/>
  <c r="AI120" i="17"/>
  <c r="AH119" i="17"/>
  <c r="AI119" i="17"/>
  <c r="AH118" i="17"/>
  <c r="AI118" i="17"/>
  <c r="AH117" i="17"/>
  <c r="AI117" i="17"/>
  <c r="AH116" i="17"/>
  <c r="AI116" i="17"/>
  <c r="AH115" i="17"/>
  <c r="AI115" i="17"/>
  <c r="AH114" i="17"/>
  <c r="AI114" i="17"/>
  <c r="AH113" i="17"/>
  <c r="AI113" i="17"/>
  <c r="AH112" i="17"/>
  <c r="AI112" i="17"/>
  <c r="AH111" i="17"/>
  <c r="AI111" i="17"/>
  <c r="AH110" i="17"/>
  <c r="AI110" i="17"/>
  <c r="AH109" i="17"/>
  <c r="AI109" i="17"/>
  <c r="AH108" i="17"/>
  <c r="AI108" i="17"/>
  <c r="AH107" i="17"/>
  <c r="AI107" i="17"/>
  <c r="AH106" i="17"/>
  <c r="AI106" i="17"/>
  <c r="AH105" i="17"/>
  <c r="AI105" i="17"/>
  <c r="AH104" i="17"/>
  <c r="AI104" i="17"/>
  <c r="AH103" i="17"/>
  <c r="AI103" i="17"/>
  <c r="AH102" i="17"/>
  <c r="AI102" i="17"/>
  <c r="AH101" i="17"/>
  <c r="AI101" i="17"/>
  <c r="AH100" i="17"/>
  <c r="AI100" i="17"/>
  <c r="AH99" i="17"/>
  <c r="AI99" i="17"/>
  <c r="AH98" i="17"/>
  <c r="AI98" i="17"/>
  <c r="AH97" i="17"/>
  <c r="AI97" i="17"/>
  <c r="AH96" i="17"/>
  <c r="AI96" i="17"/>
  <c r="AH95" i="17"/>
  <c r="AI95" i="17"/>
  <c r="AH94" i="17"/>
  <c r="AI94" i="17"/>
  <c r="AH93" i="17"/>
  <c r="AI93" i="17"/>
  <c r="AH92" i="17"/>
  <c r="AI92" i="17"/>
  <c r="AH91" i="17"/>
  <c r="AI91" i="17"/>
  <c r="AH90" i="17"/>
  <c r="AI90" i="17"/>
  <c r="AH89" i="17"/>
  <c r="AI89" i="17"/>
  <c r="AH88" i="17"/>
  <c r="AI88" i="17"/>
  <c r="AH87" i="17"/>
  <c r="AI87" i="17"/>
  <c r="AH86" i="17"/>
  <c r="AI86" i="17"/>
  <c r="AH85" i="17"/>
  <c r="AI85" i="17"/>
  <c r="AH84" i="17"/>
  <c r="AI84" i="17"/>
  <c r="AH83" i="17"/>
  <c r="AI83" i="17"/>
  <c r="AH82" i="17"/>
  <c r="AI82" i="17"/>
  <c r="AH81" i="17"/>
  <c r="AI81" i="17"/>
  <c r="AH80" i="17"/>
  <c r="AI80" i="17"/>
  <c r="AH79" i="17"/>
  <c r="AI79" i="17"/>
  <c r="AH78" i="17"/>
  <c r="AI78" i="17"/>
  <c r="AH77" i="17"/>
  <c r="AI77" i="17"/>
  <c r="AH76" i="17"/>
  <c r="AI76" i="17"/>
  <c r="AH75" i="17"/>
  <c r="AI75" i="17"/>
  <c r="AH74" i="17"/>
  <c r="AI74" i="17"/>
  <c r="AH73" i="17"/>
  <c r="AI73" i="17"/>
  <c r="AH72" i="17"/>
  <c r="AI72" i="17"/>
  <c r="AH71" i="17"/>
  <c r="AI71" i="17"/>
  <c r="AH70" i="17"/>
  <c r="AI70" i="17"/>
  <c r="AH69" i="17"/>
  <c r="AI69" i="17"/>
  <c r="AH68" i="17"/>
  <c r="AI68" i="17"/>
  <c r="AH67" i="17"/>
  <c r="AI67" i="17"/>
  <c r="AH66" i="17"/>
  <c r="AI66" i="17"/>
  <c r="AH65" i="17"/>
  <c r="AI65" i="17"/>
  <c r="AH64" i="17"/>
  <c r="AI64" i="17"/>
  <c r="AH63" i="17"/>
  <c r="AI63" i="17"/>
  <c r="AH62" i="17"/>
  <c r="AI62" i="17"/>
  <c r="AH61" i="17"/>
  <c r="AI61" i="17"/>
  <c r="AH60" i="17"/>
  <c r="AI60" i="17"/>
  <c r="AH59" i="17"/>
  <c r="AI59" i="17"/>
  <c r="AH58" i="17"/>
  <c r="AI58" i="17"/>
  <c r="AH57" i="17"/>
  <c r="AI57" i="17"/>
  <c r="AH56" i="17"/>
  <c r="AI56" i="17"/>
  <c r="AH55" i="17"/>
  <c r="AI55" i="17"/>
  <c r="AH54" i="17"/>
  <c r="AI54" i="17"/>
  <c r="AH53" i="17"/>
  <c r="AI53" i="17"/>
  <c r="AH52" i="17"/>
  <c r="AI52" i="17"/>
  <c r="AH51" i="17"/>
  <c r="AI51" i="17"/>
  <c r="AH50" i="17"/>
  <c r="AI50" i="17"/>
  <c r="AH49" i="17"/>
  <c r="AI49" i="17"/>
  <c r="AH48" i="17"/>
  <c r="AI48" i="17"/>
  <c r="AH47" i="17"/>
  <c r="AI47" i="17"/>
  <c r="AH46" i="17"/>
  <c r="AI46" i="17"/>
  <c r="AH45" i="17"/>
  <c r="AI45" i="17"/>
  <c r="AH44" i="17"/>
  <c r="AI44" i="17"/>
  <c r="AH43" i="17"/>
  <c r="AI43" i="17"/>
  <c r="AH42" i="17"/>
  <c r="AI42" i="17"/>
  <c r="AH41" i="17"/>
  <c r="AI41" i="17"/>
  <c r="AH40" i="17"/>
  <c r="AI40" i="17"/>
  <c r="AH39" i="17"/>
  <c r="AI39" i="17"/>
  <c r="AH38" i="17"/>
  <c r="AI38" i="17"/>
  <c r="AH37" i="17"/>
  <c r="AI37" i="17"/>
  <c r="AH36" i="17"/>
  <c r="AI36" i="17"/>
  <c r="AH35" i="17"/>
  <c r="AI35" i="17"/>
  <c r="AH34" i="17"/>
  <c r="AI34" i="17"/>
  <c r="AH33" i="17"/>
  <c r="AI33" i="17"/>
  <c r="AH32" i="17"/>
  <c r="AI32" i="17"/>
  <c r="AH31" i="17"/>
  <c r="AI31" i="17"/>
  <c r="AH30" i="17"/>
  <c r="AI30" i="17"/>
  <c r="AH29" i="17"/>
  <c r="AI29" i="17"/>
  <c r="AH28" i="17"/>
  <c r="AI28" i="17"/>
  <c r="AH27" i="17"/>
  <c r="AI27" i="17"/>
  <c r="AI19" i="17"/>
  <c r="AH19" i="17"/>
  <c r="D4" i="17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2" i="13"/>
  <c r="E21" i="13"/>
  <c r="E20" i="13"/>
  <c r="AI145" i="13"/>
  <c r="AI144" i="13"/>
  <c r="AI143" i="13"/>
  <c r="AI142" i="13"/>
  <c r="AI141" i="13"/>
  <c r="AI140" i="13"/>
  <c r="AI139" i="13"/>
  <c r="AI138" i="13"/>
  <c r="AI137" i="13"/>
  <c r="AI136" i="13"/>
  <c r="AI135" i="13"/>
  <c r="AI134" i="13"/>
  <c r="AI133" i="13"/>
  <c r="AI132" i="13"/>
  <c r="AI131" i="13"/>
  <c r="AI130" i="13"/>
  <c r="AI129" i="13"/>
  <c r="AI128" i="13"/>
  <c r="AI127" i="13"/>
  <c r="AI126" i="13"/>
  <c r="AI125" i="13"/>
  <c r="AI124" i="13"/>
  <c r="AI123" i="13"/>
  <c r="AI122" i="13"/>
  <c r="AI121" i="13"/>
  <c r="AI120" i="13"/>
  <c r="AI119" i="13"/>
  <c r="AI118" i="13"/>
  <c r="AI117" i="13"/>
  <c r="AI116" i="13"/>
  <c r="AI115" i="13"/>
  <c r="AI114" i="13"/>
  <c r="AI113" i="13"/>
  <c r="AI112" i="13"/>
  <c r="AI111" i="13"/>
  <c r="AI110" i="13"/>
  <c r="AI109" i="13"/>
  <c r="AI108" i="13"/>
  <c r="AI107" i="13"/>
  <c r="AI106" i="13"/>
  <c r="AI105" i="13"/>
  <c r="AI104" i="13"/>
  <c r="AI103" i="13"/>
  <c r="AI102" i="13"/>
  <c r="AI101" i="13"/>
  <c r="AI100" i="13"/>
  <c r="AI99" i="13"/>
  <c r="AI98" i="13"/>
  <c r="AI97" i="13"/>
  <c r="AI96" i="13"/>
  <c r="AI95" i="13"/>
  <c r="AI94" i="13"/>
  <c r="AI93" i="13"/>
  <c r="AI92" i="13"/>
  <c r="AI91" i="13"/>
  <c r="AI90" i="13"/>
  <c r="AI89" i="13"/>
  <c r="AI88" i="13"/>
  <c r="AI87" i="13"/>
  <c r="AI86" i="13"/>
  <c r="AI85" i="13"/>
  <c r="AI84" i="13"/>
  <c r="AI83" i="13"/>
  <c r="AI82" i="13"/>
  <c r="AI81" i="13"/>
  <c r="AI80" i="13"/>
  <c r="AI79" i="13"/>
  <c r="AI78" i="13"/>
  <c r="AI77" i="13"/>
  <c r="AI76" i="13"/>
  <c r="AI75" i="13"/>
  <c r="AI74" i="13"/>
  <c r="AI73" i="13"/>
  <c r="AI72" i="13"/>
  <c r="AI71" i="13"/>
  <c r="AI70" i="13"/>
  <c r="AI69" i="13"/>
  <c r="AI68" i="13"/>
  <c r="AI67" i="13"/>
  <c r="AI66" i="13"/>
  <c r="AI65" i="13"/>
  <c r="AI64" i="13"/>
  <c r="AI63" i="13"/>
  <c r="AI62" i="13"/>
  <c r="AI61" i="13"/>
  <c r="AI60" i="13"/>
  <c r="AI59" i="13"/>
  <c r="AI58" i="13"/>
  <c r="AI57" i="13"/>
  <c r="AI56" i="13"/>
  <c r="AI55" i="13"/>
  <c r="AI54" i="13"/>
  <c r="AI53" i="13"/>
  <c r="AI52" i="13"/>
  <c r="AI51" i="13"/>
  <c r="AI31" i="13"/>
  <c r="AI30" i="13"/>
  <c r="AI29" i="13"/>
  <c r="AI28" i="13"/>
  <c r="AI27" i="13"/>
  <c r="AI19" i="13"/>
  <c r="AH19" i="13"/>
  <c r="D4" i="13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2" i="1"/>
  <c r="E21" i="1"/>
  <c r="E20" i="1"/>
  <c r="AH19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32" i="1"/>
  <c r="AI31" i="1"/>
  <c r="AI30" i="1"/>
  <c r="AI29" i="1"/>
  <c r="AI28" i="1"/>
  <c r="AI27" i="1"/>
  <c r="AI19" i="1"/>
  <c r="D4" i="1"/>
</calcChain>
</file>

<file path=xl/sharedStrings.xml><?xml version="1.0" encoding="utf-8"?>
<sst xmlns="http://schemas.openxmlformats.org/spreadsheetml/2006/main" count="4119" uniqueCount="1417">
  <si>
    <t>Number of Students Enrolled:</t>
  </si>
  <si>
    <t>Number of Students attending at least one SI Session:</t>
  </si>
  <si>
    <t>Unique Number of SI sessions Held:</t>
  </si>
  <si>
    <t>Total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</si>
  <si>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</si>
  <si>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</si>
  <si>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</si>
  <si>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</si>
  <si>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</si>
  <si>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</si>
  <si>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</si>
  <si>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</t>
  </si>
  <si>
    <t>1-2 pm ATTENDANCE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</si>
  <si>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</si>
  <si>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</si>
  <si>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</si>
  <si>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</si>
  <si>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</si>
  <si>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</si>
  <si>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ENTER ATTENDANCE:</t>
  </si>
  <si>
    <t>"1" for present</t>
  </si>
  <si>
    <t>"0" for absent</t>
  </si>
  <si>
    <t>*</t>
  </si>
  <si>
    <t>8:30-9:30 am ATTENDANCE</t>
  </si>
  <si>
    <t>5-6 pm ATTENDANCE</t>
  </si>
  <si>
    <t>CLEVENGER; ROBERT EARL</t>
  </si>
  <si>
    <t>rec2332</t>
  </si>
  <si>
    <t>COLLINS; MEGAN A.</t>
  </si>
  <si>
    <t>mc44684</t>
  </si>
  <si>
    <t>2-3 pm ATTENDANCE</t>
  </si>
  <si>
    <t>8-9 am ATTENDANCE</t>
  </si>
  <si>
    <t>9-10 am ATTENDANCE</t>
  </si>
  <si>
    <t>ELLIOTT; CODY ALLAN</t>
  </si>
  <si>
    <t>cae834</t>
  </si>
  <si>
    <t>STRONG; DAKOTA LANDRY</t>
  </si>
  <si>
    <t>dls3533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</si>
  <si>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</si>
  <si>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</si>
  <si>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</si>
  <si>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</si>
  <si>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</si>
  <si>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M 408N (Stepp) Fall 2012</t>
  </si>
  <si>
    <t>Nick Zufelt</t>
  </si>
  <si>
    <t>MW 9-10 (CBA 4.344)</t>
  </si>
  <si>
    <t>MW 12-1 (RLM 7.124)</t>
  </si>
  <si>
    <t>MW 3-4 (CBA  4.324)</t>
  </si>
  <si>
    <t>12-1 pm ATTENDANCE</t>
  </si>
  <si>
    <t>3-4 pm ATTENDANCE</t>
  </si>
  <si>
    <t>ABIALA; ASHLEE TITILAYO</t>
  </si>
  <si>
    <t>ata454</t>
  </si>
  <si>
    <t>ACUNA; XAVIER DAVID</t>
  </si>
  <si>
    <t>xda56</t>
  </si>
  <si>
    <t>ADLOF; PAIGE CHRISTINE</t>
  </si>
  <si>
    <t>pca327</t>
  </si>
  <si>
    <t>AGUILLON; ART COREY</t>
  </si>
  <si>
    <t>aca987</t>
  </si>
  <si>
    <t>ANTANI; KARUNA JAYESH</t>
  </si>
  <si>
    <t>ka9693</t>
  </si>
  <si>
    <t>BRYANT; CHANCELLOR BOYD</t>
  </si>
  <si>
    <t>cbb884</t>
  </si>
  <si>
    <t>BUSCHMANN; ZACHARY JOHN</t>
  </si>
  <si>
    <t>zjb259</t>
  </si>
  <si>
    <t>CANNON; JAMES ALAN</t>
  </si>
  <si>
    <t>jac6826</t>
  </si>
  <si>
    <t>CAPICIO; LAUREN SIMONE</t>
  </si>
  <si>
    <t>lsc654</t>
  </si>
  <si>
    <t>CASTRO; JORGE CARLOS JR.</t>
  </si>
  <si>
    <t>jcc3965</t>
  </si>
  <si>
    <t>CHAIREZ; JANETTE</t>
  </si>
  <si>
    <t>jc62785</t>
  </si>
  <si>
    <t>CHUNG; JOHNATHON</t>
  </si>
  <si>
    <t>jc62786</t>
  </si>
  <si>
    <t>COLLYER; LEIGH NICOLE</t>
  </si>
  <si>
    <t>lnc558</t>
  </si>
  <si>
    <t>CRANE; MORIAH ELISABETH</t>
  </si>
  <si>
    <t>mc46294</t>
  </si>
  <si>
    <t>CUNNINGHAM; KATIE JOE</t>
  </si>
  <si>
    <t>kjc2293</t>
  </si>
  <si>
    <t>DANG; KATHERINE MAILIEN</t>
  </si>
  <si>
    <t>kmd2556</t>
  </si>
  <si>
    <t>DIXON; SARAH LYNN</t>
  </si>
  <si>
    <t>sld2383</t>
  </si>
  <si>
    <t>FELLERS; AMBER NICOLE</t>
  </si>
  <si>
    <t>af9466</t>
  </si>
  <si>
    <t>FIELD; BRINKLEY GLENN</t>
  </si>
  <si>
    <t>bgf263</t>
  </si>
  <si>
    <t>FLEMONS; KENDRA MARIE</t>
  </si>
  <si>
    <t>kmf422</t>
  </si>
  <si>
    <t>GALL; EMILY ALLYN</t>
  </si>
  <si>
    <t>eag2736</t>
  </si>
  <si>
    <t>GELBACH; NICHOLAS LEE</t>
  </si>
  <si>
    <t>ng7658</t>
  </si>
  <si>
    <t>GIL; JANELLE MARIE</t>
  </si>
  <si>
    <t>jmg5463</t>
  </si>
  <si>
    <t>GRAY; MARGARET JEANETTE</t>
  </si>
  <si>
    <t>mjg3329</t>
  </si>
  <si>
    <t>GRIFFIN; HOPE ALEXANDRA</t>
  </si>
  <si>
    <t>hag533</t>
  </si>
  <si>
    <t>HALE; SIMON TAYLOR</t>
  </si>
  <si>
    <t>sh35988</t>
  </si>
  <si>
    <t>HODSON; ROMAN TYLER</t>
  </si>
  <si>
    <t>rh28397</t>
  </si>
  <si>
    <t>HUERTAS; JONATHAN MARK</t>
  </si>
  <si>
    <t>jmh5724</t>
  </si>
  <si>
    <t>HULL; CHRISTINA JANE</t>
  </si>
  <si>
    <t>ch35543</t>
  </si>
  <si>
    <t>JOHNSON; EMILY ELIZABETH</t>
  </si>
  <si>
    <t>eej337</t>
  </si>
  <si>
    <t>KAHLENBERG; ZACHARY B.</t>
  </si>
  <si>
    <t>zbk68</t>
  </si>
  <si>
    <t>KINCER; JARED MICHAEL</t>
  </si>
  <si>
    <t>jmk3258</t>
  </si>
  <si>
    <t>KURITZ; BRANDI DAWN</t>
  </si>
  <si>
    <t>bdk454</t>
  </si>
  <si>
    <t>LANN; EMILY KATE</t>
  </si>
  <si>
    <t>ekl298</t>
  </si>
  <si>
    <t>LEE; SEUNG-YOON</t>
  </si>
  <si>
    <t>sl33764</t>
  </si>
  <si>
    <t>LIN; YUJUN</t>
  </si>
  <si>
    <t>yl22442</t>
  </si>
  <si>
    <t>LINDLEY; ASHLEY NICOLE</t>
  </si>
  <si>
    <t>anl793</t>
  </si>
  <si>
    <t>LOLLEY; RUSSELL JAMES</t>
  </si>
  <si>
    <t>rjl854</t>
  </si>
  <si>
    <t>LONG; JENNA KATE</t>
  </si>
  <si>
    <t>jkl866</t>
  </si>
  <si>
    <t>LOPEZ; VANESSA</t>
  </si>
  <si>
    <t>vl4269</t>
  </si>
  <si>
    <t>MAHMOOD; LINA ZINA</t>
  </si>
  <si>
    <t>lzm65</t>
  </si>
  <si>
    <t>MAHMUD; OMAR</t>
  </si>
  <si>
    <t>om3852</t>
  </si>
  <si>
    <t>MAI; JACKELYN THUYLIEN</t>
  </si>
  <si>
    <t>jtm2933</t>
  </si>
  <si>
    <t>MAIBERGER; ROXANNA KAYLIN</t>
  </si>
  <si>
    <t>rkm737</t>
  </si>
  <si>
    <t>MARLOWE; HANNAH ROSE</t>
  </si>
  <si>
    <t>hrm448</t>
  </si>
  <si>
    <t>MARTIN; MEGAN RILEY</t>
  </si>
  <si>
    <t>mrm4349</t>
  </si>
  <si>
    <t>MARTINEZ; JORDAN MICHAEL</t>
  </si>
  <si>
    <t>jmm6446</t>
  </si>
  <si>
    <t>MCCREA; KAITLYN JAYNEA</t>
  </si>
  <si>
    <t>kjm2529</t>
  </si>
  <si>
    <t>MCDONALD; ANDREW MICHAEL</t>
  </si>
  <si>
    <t>amm5329</t>
  </si>
  <si>
    <t>MERCADO; AMBER LEE</t>
  </si>
  <si>
    <t>alm3927</t>
  </si>
  <si>
    <t>MILLER; NICOLE DEVAULT</t>
  </si>
  <si>
    <t>ndm547</t>
  </si>
  <si>
    <t>MIN; JI WON</t>
  </si>
  <si>
    <t>jm68874</t>
  </si>
  <si>
    <t>MORROW; CAMILLE</t>
  </si>
  <si>
    <t>cm36686</t>
  </si>
  <si>
    <t>NGUYEN; CHRISTINA NGOC</t>
  </si>
  <si>
    <t>cnn275</t>
  </si>
  <si>
    <t>NGUYEN; NGOC TIEN C.</t>
  </si>
  <si>
    <t>ncn289</t>
  </si>
  <si>
    <t>NGUYEN; VIET QUOC</t>
  </si>
  <si>
    <t>vqn87</t>
  </si>
  <si>
    <t>NOACK; HUNTER RYAN</t>
  </si>
  <si>
    <t>hn3762</t>
  </si>
  <si>
    <t>OHIAGU; PRECIOUS C.</t>
  </si>
  <si>
    <t>pco237</t>
  </si>
  <si>
    <t>OLIVAREZ; ROBERT SANTOS</t>
  </si>
  <si>
    <t>rso283</t>
  </si>
  <si>
    <t>OLIVEIRA; KATHRYN V.</t>
  </si>
  <si>
    <t>kvo72</t>
  </si>
  <si>
    <t>PASMAN; MARJOLEIN ELISE</t>
  </si>
  <si>
    <t>mep2653</t>
  </si>
  <si>
    <t>PELINI; REBECCA ANN</t>
  </si>
  <si>
    <t>rap2759</t>
  </si>
  <si>
    <t>PEREZ; MARIO JR.</t>
  </si>
  <si>
    <t>mp28654</t>
  </si>
  <si>
    <t>PHAM; JENNIFER P.</t>
  </si>
  <si>
    <t>jpp786</t>
  </si>
  <si>
    <t>POPE; CANDACE JEAN</t>
  </si>
  <si>
    <t>cjp994</t>
  </si>
  <si>
    <t>RAOFI; NEEKAN</t>
  </si>
  <si>
    <t>nr6498</t>
  </si>
  <si>
    <t>RYAN; JOSEPH ELI</t>
  </si>
  <si>
    <t>jer3263</t>
  </si>
  <si>
    <t>SANDERS; BAYLEY CHRISTINE</t>
  </si>
  <si>
    <t>bs28798</t>
  </si>
  <si>
    <t>SEGO; ALICIA MARIE</t>
  </si>
  <si>
    <t>as57885</t>
  </si>
  <si>
    <t>SEROLD; AMANDA NICOLE</t>
  </si>
  <si>
    <t>ans2566</t>
  </si>
  <si>
    <t>SEVEY; NICHOLAS EVAN</t>
  </si>
  <si>
    <t>nes533</t>
  </si>
  <si>
    <t>SIMMONS; MARK LANGSTON</t>
  </si>
  <si>
    <t>mls4677</t>
  </si>
  <si>
    <t>SLOAN; SYDNEY HOPE</t>
  </si>
  <si>
    <t>shs845</t>
  </si>
  <si>
    <t>SOBREVILLA-MILLE; A. N.</t>
  </si>
  <si>
    <t>ans2789</t>
  </si>
  <si>
    <t>SOLIS; MARIO ALBERTO</t>
  </si>
  <si>
    <t>ms55474</t>
  </si>
  <si>
    <t>SOUTHWELL; SAVANNA JO</t>
  </si>
  <si>
    <t>sjs3549</t>
  </si>
  <si>
    <t>STRAWSER; AARON EMILY</t>
  </si>
  <si>
    <t>as48935</t>
  </si>
  <si>
    <t>THOMPSON; KYLE ANDREW</t>
  </si>
  <si>
    <t>kat2343</t>
  </si>
  <si>
    <t>TOURGOLY; NADIA</t>
  </si>
  <si>
    <t>nt5242</t>
  </si>
  <si>
    <t>TRAMMELL; COURTNEY TAYLOR</t>
  </si>
  <si>
    <t>ct23546</t>
  </si>
  <si>
    <t>TRAN; AUSTIN MINH</t>
  </si>
  <si>
    <t>at24765</t>
  </si>
  <si>
    <t>VARGHESE; JOEL KAVUNKAL</t>
  </si>
  <si>
    <t>jkv293</t>
  </si>
  <si>
    <t>VU; BENJAMIN BENNY-TAM</t>
  </si>
  <si>
    <t>bbv92</t>
  </si>
  <si>
    <t>WALTERSCHEID; KARLI BRYNN</t>
  </si>
  <si>
    <t>kw23649</t>
  </si>
  <si>
    <t>YANG; JOCELYN MAYLEE</t>
  </si>
  <si>
    <t>jmy436</t>
  </si>
  <si>
    <t>YOUNG; ALAN SANTIAGO</t>
  </si>
  <si>
    <t>asy266</t>
  </si>
  <si>
    <t>ZIZMONT; EDWARD GAVIN III</t>
  </si>
  <si>
    <t>egz79</t>
  </si>
  <si>
    <t>Unique # 55670, 55675, 55680</t>
  </si>
  <si>
    <t>Unique # 55670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</si>
  <si>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Nick Zufelt</t>
    </r>
  </si>
  <si>
    <t>Unique # 55675</t>
  </si>
  <si>
    <t>Unique # 55680</t>
  </si>
  <si>
    <t>Kyle Larson</t>
  </si>
  <si>
    <t>M 408N (Arledge) Fall 2012</t>
  </si>
  <si>
    <t>MW 8-9 (CBA 4.326)</t>
  </si>
  <si>
    <t>MW 3-4 (RLM 6.118)</t>
  </si>
  <si>
    <t>MW 4-5 (RLM 6.118)</t>
  </si>
  <si>
    <t>4-5 pm ATTENDANCE</t>
  </si>
  <si>
    <t xml:space="preserve">Unique # 55625, 55630, 55635 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</si>
  <si>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Kyle Larson</t>
    </r>
  </si>
  <si>
    <t>Unique # 55625</t>
  </si>
  <si>
    <t>Unique # 55630</t>
  </si>
  <si>
    <t>Unique # 55635</t>
  </si>
  <si>
    <t>AKIN; AMANDA ELIZABETH</t>
  </si>
  <si>
    <t>aa44462</t>
  </si>
  <si>
    <t>AYALA; AMITY CHANTAL</t>
  </si>
  <si>
    <t>aa42452</t>
  </si>
  <si>
    <t>BASKETT; LAUREN E.</t>
  </si>
  <si>
    <t>lb27575</t>
  </si>
  <si>
    <t>BENNETT; SAMANTHA SHAREEN</t>
  </si>
  <si>
    <t>ssb853</t>
  </si>
  <si>
    <t>BURFORD; KATHRYN GRAY</t>
  </si>
  <si>
    <t>kb25388</t>
  </si>
  <si>
    <t>BYRAMJI; CYRUS KERSHAW</t>
  </si>
  <si>
    <t>ckb629</t>
  </si>
  <si>
    <t>CABALLERO; SHELLIE A.</t>
  </si>
  <si>
    <t>sac2928</t>
  </si>
  <si>
    <t>CARIAGA; JESSICA MAE P.</t>
  </si>
  <si>
    <t>jpc2698</t>
  </si>
  <si>
    <t>CATON; LAUREN LEE</t>
  </si>
  <si>
    <t>llc953</t>
  </si>
  <si>
    <t>CHAU; CHERRY</t>
  </si>
  <si>
    <t>cc52335</t>
  </si>
  <si>
    <t>COELLO-REYES; GABRIELA</t>
  </si>
  <si>
    <t>gc9889</t>
  </si>
  <si>
    <t>COOKSEY; ISABELLE FORD</t>
  </si>
  <si>
    <t>ifc86</t>
  </si>
  <si>
    <t>CORTEZ; SARAH JO KATHRYN</t>
  </si>
  <si>
    <t>skc944</t>
  </si>
  <si>
    <t>DANG; CHRISTINE CHI</t>
  </si>
  <si>
    <t>ccd733</t>
  </si>
  <si>
    <t>DAVIS; BRYTANI LEE-ANN</t>
  </si>
  <si>
    <t>bld847</t>
  </si>
  <si>
    <t>DELGADO; JASON ANDREW</t>
  </si>
  <si>
    <t>jad4267</t>
  </si>
  <si>
    <t>DOMINGUEZ; HOMERO IVAN</t>
  </si>
  <si>
    <t>hid66</t>
  </si>
  <si>
    <t>ESCAMILLA; ROBERT RYAN</t>
  </si>
  <si>
    <t>re6292</t>
  </si>
  <si>
    <t>FAROOQI; TAHNIYAT</t>
  </si>
  <si>
    <t>tf5972</t>
  </si>
  <si>
    <t>FLOYD; DARA ALYSE</t>
  </si>
  <si>
    <t>daf956</t>
  </si>
  <si>
    <t>GALLEGOS; ROY</t>
  </si>
  <si>
    <t>rg32245</t>
  </si>
  <si>
    <t>GARCIA; VALERIA</t>
  </si>
  <si>
    <t>vg6654</t>
  </si>
  <si>
    <t>GEORGE; JASMINE LISA</t>
  </si>
  <si>
    <t>jlg4779</t>
  </si>
  <si>
    <t>GEORGE; NISHA SUSAN</t>
  </si>
  <si>
    <t>nsg372</t>
  </si>
  <si>
    <t>GOMEZ; VICTORIA LYNN</t>
  </si>
  <si>
    <t>vlg526</t>
  </si>
  <si>
    <t>GUPTA; PRIYA</t>
  </si>
  <si>
    <t>pg8343</t>
  </si>
  <si>
    <t>HALL; ALLISON LEIGH</t>
  </si>
  <si>
    <t>alh3657</t>
  </si>
  <si>
    <t>HALL; TAIRA CONSTANCE</t>
  </si>
  <si>
    <t>tch646</t>
  </si>
  <si>
    <t>HAMPTON; SAVANNAH NICOLE</t>
  </si>
  <si>
    <t>sh35753</t>
  </si>
  <si>
    <t>HAY; JEANETTE YVONNE</t>
  </si>
  <si>
    <t>jyh328</t>
  </si>
  <si>
    <t>HERNANDEZ; RUBEN</t>
  </si>
  <si>
    <t>rh28532</t>
  </si>
  <si>
    <t>HUDSON; ABIGAIL ELIZABETH</t>
  </si>
  <si>
    <t>aeh2328</t>
  </si>
  <si>
    <t>JETT; PAISLEY NICOLE</t>
  </si>
  <si>
    <t>pnj233</t>
  </si>
  <si>
    <t>JOHNSON; NATALIE LOUISE</t>
  </si>
  <si>
    <t>nlj334</t>
  </si>
  <si>
    <t>KATERLE; RACHAL ANNE</t>
  </si>
  <si>
    <t>rak996</t>
  </si>
  <si>
    <t>KIDD; HARRISON ARTHUR</t>
  </si>
  <si>
    <t>hak437</t>
  </si>
  <si>
    <t>LACKMANN; MELISSA ROSE</t>
  </si>
  <si>
    <t>mrl2332</t>
  </si>
  <si>
    <t>LAVADOR; JESSICA GUEVARA</t>
  </si>
  <si>
    <t>jgl722</t>
  </si>
  <si>
    <t>LEAL; XAVIER S.</t>
  </si>
  <si>
    <t>xsl65</t>
  </si>
  <si>
    <t>LEGGETT; LINDSEY KATHRYN</t>
  </si>
  <si>
    <t>lkl469</t>
  </si>
  <si>
    <t>LEVETT; KAITLYN ELIZABETH</t>
  </si>
  <si>
    <t>kel882</t>
  </si>
  <si>
    <t>LIRA; LISANNA</t>
  </si>
  <si>
    <t>ll23294</t>
  </si>
  <si>
    <t>LUTGENS; JONATHAN SCOTT</t>
  </si>
  <si>
    <t>jsl2259</t>
  </si>
  <si>
    <t>MARTON; SONNY DAVID</t>
  </si>
  <si>
    <t>sdm2755</t>
  </si>
  <si>
    <t>MASON; MEGAN LOUISE</t>
  </si>
  <si>
    <t>mlm5485</t>
  </si>
  <si>
    <t>MCGOUGH; KASEY MARIE</t>
  </si>
  <si>
    <t>kmm4228</t>
  </si>
  <si>
    <t>MENDEZ; MELISSA TREMOCHA</t>
  </si>
  <si>
    <t>mm57355</t>
  </si>
  <si>
    <t>MOJEKWU; FRANKIE C.</t>
  </si>
  <si>
    <t>fcm334</t>
  </si>
  <si>
    <t>NAVARRO; MELISSA ANN</t>
  </si>
  <si>
    <t>man2348</t>
  </si>
  <si>
    <t>NGUYEN; KYLE LUAN</t>
  </si>
  <si>
    <t>kln588</t>
  </si>
  <si>
    <t>NGUYEN; MARY</t>
  </si>
  <si>
    <t>mn8824</t>
  </si>
  <si>
    <t>OGIAMIEN; ABIEYUWA D.</t>
  </si>
  <si>
    <t>ado377</t>
  </si>
  <si>
    <t>PATEL; PAYAL BHARAT KUMAR</t>
  </si>
  <si>
    <t>pbp333</t>
  </si>
  <si>
    <t>PETRUZZI; VICTORIA ANN</t>
  </si>
  <si>
    <t>vap425</t>
  </si>
  <si>
    <t>PHAM; ANNA LYNN</t>
  </si>
  <si>
    <t>alp2886</t>
  </si>
  <si>
    <t>PICKETT; STEPHANIE M.</t>
  </si>
  <si>
    <t>sp32743</t>
  </si>
  <si>
    <t>PRATAS; ANNA MARIE</t>
  </si>
  <si>
    <t>amp3964</t>
  </si>
  <si>
    <t>PRINCE; DARIKA YVETTE</t>
  </si>
  <si>
    <t>dyp95</t>
  </si>
  <si>
    <t>QAZI; SHEHERYAAR AKHTAR</t>
  </si>
  <si>
    <t>saq96</t>
  </si>
  <si>
    <t>RAO; GEETIKA</t>
  </si>
  <si>
    <t>gr7958</t>
  </si>
  <si>
    <t>REESE; HALEY RENEE</t>
  </si>
  <si>
    <t>hrr389</t>
  </si>
  <si>
    <t>REYNA; ALEJANDRA</t>
  </si>
  <si>
    <t>ar42535</t>
  </si>
  <si>
    <t>RICCI; ANGEL RUBEN</t>
  </si>
  <si>
    <t>arr2748</t>
  </si>
  <si>
    <t>ROBERTS; KELSEY ELIZABETH</t>
  </si>
  <si>
    <t>ker893</t>
  </si>
  <si>
    <t>ROCHEN; KATELYN MICHELLE</t>
  </si>
  <si>
    <t>kmr2758</t>
  </si>
  <si>
    <t>RODRIGUEZ; DAYANA</t>
  </si>
  <si>
    <t>dr27259</t>
  </si>
  <si>
    <t>RODRIGUEZ; EDNA CAROLINA</t>
  </si>
  <si>
    <t>ecr596</t>
  </si>
  <si>
    <t>RODRIGUEZ; NICOLAS JAVIER</t>
  </si>
  <si>
    <t>njr534</t>
  </si>
  <si>
    <t>ROUSSETT; OSCAR RENE</t>
  </si>
  <si>
    <t>orr227</t>
  </si>
  <si>
    <t>RUBIN; KRISTIN MARGARETHE</t>
  </si>
  <si>
    <t>kmr2683</t>
  </si>
  <si>
    <t>SAIFEE; TASNEEM ZAKIR</t>
  </si>
  <si>
    <t>ts28343</t>
  </si>
  <si>
    <t>SANCHEZ; CATHLEEN M.</t>
  </si>
  <si>
    <t>cms4787</t>
  </si>
  <si>
    <t>SARLI; VANESSA NICOLE</t>
  </si>
  <si>
    <t>vns273</t>
  </si>
  <si>
    <t>SCHAACK; KRYSTIN AUTUMN</t>
  </si>
  <si>
    <t>kas4427</t>
  </si>
  <si>
    <t>SCHAETTER; BRIANNA ELISE</t>
  </si>
  <si>
    <t>bes653</t>
  </si>
  <si>
    <t>SCHIELE; KRISTAN LEIGH</t>
  </si>
  <si>
    <t>kls3859</t>
  </si>
  <si>
    <t>STAUTNER; DANIELLE MAREE</t>
  </si>
  <si>
    <t>dms3752</t>
  </si>
  <si>
    <t>STREIF; ASHLEY ANN</t>
  </si>
  <si>
    <t>as57924</t>
  </si>
  <si>
    <t>SUCICH; DYLAN GILBERT</t>
  </si>
  <si>
    <t>dgs735</t>
  </si>
  <si>
    <t>TANTER; LAURA KATHERINE</t>
  </si>
  <si>
    <t>lkt382</t>
  </si>
  <si>
    <t>THOMPSON; SYDNEY E.</t>
  </si>
  <si>
    <t>set727</t>
  </si>
  <si>
    <t>TIMMERMAN; RAMSEY FORREST</t>
  </si>
  <si>
    <t>rft327</t>
  </si>
  <si>
    <t>TOLCHER; MEREDITH PAIGE</t>
  </si>
  <si>
    <t>mpt492</t>
  </si>
  <si>
    <t>TRAN; HUYEN THAO-THI</t>
  </si>
  <si>
    <t>htt335</t>
  </si>
  <si>
    <t>VAWDA; SANA</t>
  </si>
  <si>
    <t>sv8647</t>
  </si>
  <si>
    <t>VED; AKSHAR DIPAK</t>
  </si>
  <si>
    <t>adv469</t>
  </si>
  <si>
    <t>VILLA; URIEL</t>
  </si>
  <si>
    <t>uv336</t>
  </si>
  <si>
    <t>WILLIAMS; GRACE ELIZABETH</t>
  </si>
  <si>
    <t>gew432</t>
  </si>
  <si>
    <t>WOLF; ASHLEE HEATHER</t>
  </si>
  <si>
    <t>ahw445</t>
  </si>
  <si>
    <t>YANEZ; KARI LAUREN</t>
  </si>
  <si>
    <t>kly267</t>
  </si>
  <si>
    <t>YANG; YU JIN</t>
  </si>
  <si>
    <t>yy4666</t>
  </si>
  <si>
    <t>Chelsea Cerini</t>
  </si>
  <si>
    <t>M 408K (Moore) Fall 2012</t>
  </si>
  <si>
    <t>Unique # 55430, 55435, 55440</t>
  </si>
  <si>
    <t>MW 3-4 (SZB 416)</t>
  </si>
  <si>
    <t>MW 8-9 (RLM 5.120)</t>
  </si>
  <si>
    <t>MW 4-5 (RLM 7.124)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</si>
  <si>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Chelsea Cerini</t>
    </r>
  </si>
  <si>
    <t>W 8/29</t>
  </si>
  <si>
    <t>M 9/3</t>
  </si>
  <si>
    <t>W 9/5</t>
  </si>
  <si>
    <t>CANCELLED
LABOR DAY</t>
  </si>
  <si>
    <t>M 408C (Radin) Fall 2012</t>
  </si>
  <si>
    <t>Hendrik Orem</t>
  </si>
  <si>
    <t>MW 8-9 (RLM 6.124)</t>
  </si>
  <si>
    <t>Unique # 55095</t>
  </si>
  <si>
    <t>Unique # 55095, 55100, 55105</t>
  </si>
  <si>
    <t>M 9/10</t>
  </si>
  <si>
    <t>W 9/12</t>
  </si>
  <si>
    <t>Unique # 55430</t>
  </si>
  <si>
    <t>Unique # 55435</t>
  </si>
  <si>
    <t>Unique # 55440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</si>
  <si>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Hendrik Orem</t>
    </r>
  </si>
  <si>
    <t>Unique # 55100</t>
  </si>
  <si>
    <t>Unique # 55105</t>
  </si>
  <si>
    <t>AGUILAR; CARLOS JORDY</t>
  </si>
  <si>
    <t>ca25526</t>
  </si>
  <si>
    <t>ALFORD; LEE DENTON</t>
  </si>
  <si>
    <t>lda485</t>
  </si>
  <si>
    <t>ARDEN; BRYCE S.</t>
  </si>
  <si>
    <t>bsa435</t>
  </si>
  <si>
    <t>BARNES; JOHN ANDREW</t>
  </si>
  <si>
    <t>jab6923</t>
  </si>
  <si>
    <t>BHAVSAR; PARTH HARSHAD</t>
  </si>
  <si>
    <t>phb342</t>
  </si>
  <si>
    <t>BIRRELL; ELLEN MARIE</t>
  </si>
  <si>
    <t>eb23968</t>
  </si>
  <si>
    <t>BRANNEN; HAMPTON PRICE</t>
  </si>
  <si>
    <t>hpb266</t>
  </si>
  <si>
    <t>BRISTER; VICTORIA REBECCA</t>
  </si>
  <si>
    <t>vrb362</t>
  </si>
  <si>
    <t>BROWN; JOREN CHRISTOPHER</t>
  </si>
  <si>
    <t>jcb4238</t>
  </si>
  <si>
    <t>CARTER; ADRIENNE NORA</t>
  </si>
  <si>
    <t>anc2389</t>
  </si>
  <si>
    <t>CASCKETTA; SEAN WU</t>
  </si>
  <si>
    <t>sc42473</t>
  </si>
  <si>
    <t>CASTILLO; JONATHAN M.</t>
  </si>
  <si>
    <t>jmc5942</t>
  </si>
  <si>
    <t>CATOZZI; BRIAN DANIEL</t>
  </si>
  <si>
    <t>bc25628</t>
  </si>
  <si>
    <t>CAVAZOS; JOE MICHAEL</t>
  </si>
  <si>
    <t>jmc5937</t>
  </si>
  <si>
    <t>CHILDRESS; KEITH ALLEN</t>
  </si>
  <si>
    <t>kac3475</t>
  </si>
  <si>
    <t>COLLINS; MEGHAN EARLINE</t>
  </si>
  <si>
    <t>mec3349</t>
  </si>
  <si>
    <t>CRUZ; CORBIN LUKE</t>
  </si>
  <si>
    <t>clc4458</t>
  </si>
  <si>
    <t>CULPEPPER; JOSHUA RYAN</t>
  </si>
  <si>
    <t>jrc4794</t>
  </si>
  <si>
    <t>DE LA CRUZ; GIOVANNA</t>
  </si>
  <si>
    <t>gd6284</t>
  </si>
  <si>
    <t>DELGADO; ALEXIS ALEXANDRA</t>
  </si>
  <si>
    <t>aad845</t>
  </si>
  <si>
    <t>DOUGLAS; BRIAN NELSON</t>
  </si>
  <si>
    <t>bnd69</t>
  </si>
  <si>
    <t>EATHORNE; ALLISON V.</t>
  </si>
  <si>
    <t>ave244</t>
  </si>
  <si>
    <t>EDMONDS; ANDREW JAMES</t>
  </si>
  <si>
    <t>ae9232</t>
  </si>
  <si>
    <t>ELMAJIAN; ALISON MARIE</t>
  </si>
  <si>
    <t>ame2335</t>
  </si>
  <si>
    <t>ELVING; VICTORIA MARIE</t>
  </si>
  <si>
    <t>vme255</t>
  </si>
  <si>
    <t>ENGLE; JONATHAN DAVID</t>
  </si>
  <si>
    <t>jde853</t>
  </si>
  <si>
    <t>EVANS; KEVAUGHN ABRI</t>
  </si>
  <si>
    <t>kae657</t>
  </si>
  <si>
    <t>FOCHT; THOMAS EDWARD</t>
  </si>
  <si>
    <t>tef375</t>
  </si>
  <si>
    <t>GARDEA; ERIK ANTONIO</t>
  </si>
  <si>
    <t>eag2722</t>
  </si>
  <si>
    <t>GATES; RUSSELL DEAN</t>
  </si>
  <si>
    <t>rdg935</t>
  </si>
  <si>
    <t>GODFREY; JAMISON MICHAEL</t>
  </si>
  <si>
    <t>jmg5532</t>
  </si>
  <si>
    <t>GONZALES; ALYSSA VICTORIA</t>
  </si>
  <si>
    <t>avg436</t>
  </si>
  <si>
    <t>GONZALEZ; JULIE VANESSA</t>
  </si>
  <si>
    <t>jvg363</t>
  </si>
  <si>
    <t>GUERRERO; ALAN</t>
  </si>
  <si>
    <t>ag45462</t>
  </si>
  <si>
    <t>GUILLORY; ELLIOT C.</t>
  </si>
  <si>
    <t>ecg732</t>
  </si>
  <si>
    <t>GULICK; EVAN MICHAEL</t>
  </si>
  <si>
    <t>eg22492</t>
  </si>
  <si>
    <t>HAFNER; DAVID KESSLER</t>
  </si>
  <si>
    <t>dkh634</t>
  </si>
  <si>
    <t>HARDICK; MARY MARGARET</t>
  </si>
  <si>
    <t>mmh2728</t>
  </si>
  <si>
    <t>HARRIS; ANDRE BENJAMIN</t>
  </si>
  <si>
    <t>abh826</t>
  </si>
  <si>
    <t>HARRISON; JENNIFER KIM</t>
  </si>
  <si>
    <t>jkh2348</t>
  </si>
  <si>
    <t>HERNANDEZ; IZAK HYOZEN</t>
  </si>
  <si>
    <t>ih2743</t>
  </si>
  <si>
    <t>HERRERA; ERIK PAUL</t>
  </si>
  <si>
    <t>eph352</t>
  </si>
  <si>
    <t>HOANG; THUY-MINH</t>
  </si>
  <si>
    <t>th25257</t>
  </si>
  <si>
    <t>ISBELL; CASSANDRA LEIGH</t>
  </si>
  <si>
    <t>cli269</t>
  </si>
  <si>
    <t>JAMES; DANIEL M.</t>
  </si>
  <si>
    <t>dmj743</t>
  </si>
  <si>
    <t>KEISER; SYLVIA EMMA</t>
  </si>
  <si>
    <t>sk33284</t>
  </si>
  <si>
    <t>KIM; HYUNGEUN</t>
  </si>
  <si>
    <t>hgk245</t>
  </si>
  <si>
    <t>KITMANYEN; VICTOR ARMANDO</t>
  </si>
  <si>
    <t>vak338</t>
  </si>
  <si>
    <t>LE; THU NHI THI</t>
  </si>
  <si>
    <t>ttl426</t>
  </si>
  <si>
    <t>LEE; HEUISOO</t>
  </si>
  <si>
    <t>hl9429</t>
  </si>
  <si>
    <t>LENGFELDER; LUCY M.</t>
  </si>
  <si>
    <t>lml2443</t>
  </si>
  <si>
    <t>MACKEY; ALEXANDER J.</t>
  </si>
  <si>
    <t>ajm3986</t>
  </si>
  <si>
    <t>MADDOX; MEG ELIZABETH</t>
  </si>
  <si>
    <t>mem4998</t>
  </si>
  <si>
    <t>MARTINEZ; ERIC ALEJANDRO</t>
  </si>
  <si>
    <t>eam3338</t>
  </si>
  <si>
    <t>MAZZANTI; DAVID WILLIAM</t>
  </si>
  <si>
    <t>dwm986</t>
  </si>
  <si>
    <t>MCCLELLAND; THOMAS MARTIN</t>
  </si>
  <si>
    <t>tmm2552</t>
  </si>
  <si>
    <t>MCCRACKEN; JUSTIN EDWARD</t>
  </si>
  <si>
    <t>jm66385</t>
  </si>
  <si>
    <t>MEEK; RYAN JAMES</t>
  </si>
  <si>
    <t>rjm3263</t>
  </si>
  <si>
    <t>MENHDIRATTA; ROHAN</t>
  </si>
  <si>
    <t>rm44557</t>
  </si>
  <si>
    <t>MICULKA; ANDREW STEPHEN</t>
  </si>
  <si>
    <t>asm2323</t>
  </si>
  <si>
    <t>MULKEY; CONNOR REID</t>
  </si>
  <si>
    <t>crm3435</t>
  </si>
  <si>
    <t>MUNOZ; JORGE RENE JR.</t>
  </si>
  <si>
    <t>jrm5334</t>
  </si>
  <si>
    <t>NGUYEN; AMANDA Q.</t>
  </si>
  <si>
    <t>an9992</t>
  </si>
  <si>
    <t>NORRIS; BRITTANY NICOLE</t>
  </si>
  <si>
    <t>bnn268</t>
  </si>
  <si>
    <t>PARGA; JOSE RAFAEL JR.</t>
  </si>
  <si>
    <t>jrp3484</t>
  </si>
  <si>
    <t>PEAKE; MATTHEW DWIGHT</t>
  </si>
  <si>
    <t>mdp2434</t>
  </si>
  <si>
    <t>PIKL; RYAN THOMAS</t>
  </si>
  <si>
    <t>rtp427</t>
  </si>
  <si>
    <t>PITCHER; TRAVIS KASTLE</t>
  </si>
  <si>
    <t>tkp325</t>
  </si>
  <si>
    <t>PREVALSKY; INA</t>
  </si>
  <si>
    <t>ip3484</t>
  </si>
  <si>
    <t>RIORDAN; SEAN ELLIOTT</t>
  </si>
  <si>
    <t>sr33299</t>
  </si>
  <si>
    <t>RIST; KRISTINA MARIE</t>
  </si>
  <si>
    <t>kmr2785</t>
  </si>
  <si>
    <t>ROBERTSON; RYAN HUNTER</t>
  </si>
  <si>
    <t>rhr522</t>
  </si>
  <si>
    <t>RUTLEDGE; MEGHAN AMBER</t>
  </si>
  <si>
    <t>SANTORO; DANIEL JOSEPH</t>
  </si>
  <si>
    <t>djs3346</t>
  </si>
  <si>
    <t>SAUCEDO; JULIAN ISAAC</t>
  </si>
  <si>
    <t>js67376</t>
  </si>
  <si>
    <t>SCOTT; ANDREW CREIGHTON</t>
  </si>
  <si>
    <t>acs3289</t>
  </si>
  <si>
    <t>SHOOK; JOSHUA CALEB</t>
  </si>
  <si>
    <t>jcs4457</t>
  </si>
  <si>
    <t>TINTERA; JOSEPHINE</t>
  </si>
  <si>
    <t>jt29872</t>
  </si>
  <si>
    <t>VICKERS; RILEY JOSEPH</t>
  </si>
  <si>
    <t>rjv449</t>
  </si>
  <si>
    <t>WARRIER; GAUTAM</t>
  </si>
  <si>
    <t>gw5656</t>
  </si>
  <si>
    <t>WEEMS; LINDSAY DAVIS</t>
  </si>
  <si>
    <t>ldw733</t>
  </si>
  <si>
    <t>WHALEN; BENJAMIN CHANDLER</t>
  </si>
  <si>
    <t>bw9299</t>
  </si>
  <si>
    <t>WHALEY; COLTON WALKER</t>
  </si>
  <si>
    <t>cww688</t>
  </si>
  <si>
    <t>WIBISONO; NATHAN DREW</t>
  </si>
  <si>
    <t>ndw364</t>
  </si>
  <si>
    <t>WIRTANEN; SUSAN MICHELLE</t>
  </si>
  <si>
    <t>smw2872</t>
  </si>
  <si>
    <t>YAMAZI; AMANDA ANAI</t>
  </si>
  <si>
    <t>aay248</t>
  </si>
  <si>
    <t>YANG; ELVIS SIYUAN</t>
  </si>
  <si>
    <t>ey2393</t>
  </si>
  <si>
    <t>YNALVEZ; MARCUS AMIEL A.</t>
  </si>
  <si>
    <t>may426</t>
  </si>
  <si>
    <t>YOUNG; JACLYNN KATHARINE</t>
  </si>
  <si>
    <t>jky246</t>
  </si>
  <si>
    <t>ZINNI; NICHOLAS HARRY</t>
  </si>
  <si>
    <t>nz2265</t>
  </si>
  <si>
    <t>mar5477</t>
  </si>
  <si>
    <t>Camila Friedman-Gerlicz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</si>
  <si>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Camila Friedman-Gerlicz</t>
    </r>
  </si>
  <si>
    <t>M 408L (Meth) Fall 2012</t>
  </si>
  <si>
    <t>Unique # 55475</t>
  </si>
  <si>
    <t>Unique # 55475, 55480, 55485</t>
  </si>
  <si>
    <t>TTh 8:30-9:30 (GEA 114)</t>
  </si>
  <si>
    <t>TTh 4-5 (UTC  3.110)</t>
  </si>
  <si>
    <t>TTh 5-6 (MEZ 2.124)</t>
  </si>
  <si>
    <t>T 9/4</t>
  </si>
  <si>
    <t>T 9/11</t>
  </si>
  <si>
    <t>Unique # 55480</t>
  </si>
  <si>
    <t>Unique # 55485</t>
  </si>
  <si>
    <t>ABUBAKER; HAIFA A.</t>
  </si>
  <si>
    <t>haa468</t>
  </si>
  <si>
    <t>AGRAWAL; VIKAS KUMAR</t>
  </si>
  <si>
    <t>vka237</t>
  </si>
  <si>
    <t>ALMANZA; CHRISTIAN ROBERT</t>
  </si>
  <si>
    <t>cra828</t>
  </si>
  <si>
    <t>ARELLANO; DORIAN C.</t>
  </si>
  <si>
    <t>dca487</t>
  </si>
  <si>
    <t>ARRIETA; ANNABELLE MARIE</t>
  </si>
  <si>
    <t>ama3852</t>
  </si>
  <si>
    <t>BANKS; CALVIN ANDREW</t>
  </si>
  <si>
    <t>cab4929</t>
  </si>
  <si>
    <t>BATTLE; JUSTIN IAN</t>
  </si>
  <si>
    <t>jib342</t>
  </si>
  <si>
    <t>BERKMAN; DOUGLAS A.</t>
  </si>
  <si>
    <t>dab3457</t>
  </si>
  <si>
    <t>BHARGAVA; POORVI</t>
  </si>
  <si>
    <t>pb8938</t>
  </si>
  <si>
    <t>BHAT; VIBHA NARAYAN</t>
  </si>
  <si>
    <t>vnb96</t>
  </si>
  <si>
    <t>CAREY; COLE FOREST</t>
  </si>
  <si>
    <t>cfc539</t>
  </si>
  <si>
    <t>CHEN; ANDREA</t>
  </si>
  <si>
    <t>ac52247</t>
  </si>
  <si>
    <t>COBB; CHASE T.</t>
  </si>
  <si>
    <t>ctc699</t>
  </si>
  <si>
    <t>DAVIS; MICHAEL TAYLOR</t>
  </si>
  <si>
    <t>mtd585</t>
  </si>
  <si>
    <t>DIAMOND; ROBERT ALLEN</t>
  </si>
  <si>
    <t>rad2697</t>
  </si>
  <si>
    <t>DONOVAN; LISA MARIE</t>
  </si>
  <si>
    <t>lmd2274</t>
  </si>
  <si>
    <t>FEHR; STANTON THOMAS</t>
  </si>
  <si>
    <t>stf353</t>
  </si>
  <si>
    <t>FINLEY; JAMES A.</t>
  </si>
  <si>
    <t>jaf3482</t>
  </si>
  <si>
    <t>FUENTES; MAURO JR.</t>
  </si>
  <si>
    <t>mf23453</t>
  </si>
  <si>
    <t>GREEN; MAXWELL AUSTIN</t>
  </si>
  <si>
    <t>mag6323</t>
  </si>
  <si>
    <t>GROGEAN; ZACHARY ANTHONY</t>
  </si>
  <si>
    <t>zag284</t>
  </si>
  <si>
    <t>HALLBERG; BAILEY E.</t>
  </si>
  <si>
    <t>beh779</t>
  </si>
  <si>
    <t>HAMILTON; BRIANNA YASMIN</t>
  </si>
  <si>
    <t>byh225</t>
  </si>
  <si>
    <t>HASKIN; DANIEL JAMES II</t>
  </si>
  <si>
    <t>djh2697</t>
  </si>
  <si>
    <t>HODSON; IZABEL BANGERT</t>
  </si>
  <si>
    <t>ibh98</t>
  </si>
  <si>
    <t>HORTON; AUSTIN ALLEN</t>
  </si>
  <si>
    <t>aah2523</t>
  </si>
  <si>
    <t>HSIEH; MICHAEL YUAN-HAO</t>
  </si>
  <si>
    <t>myh245</t>
  </si>
  <si>
    <t>HSU KEI; JAZMINE</t>
  </si>
  <si>
    <t>jh48952</t>
  </si>
  <si>
    <t>INAMDAR; REETU MANISH</t>
  </si>
  <si>
    <t>rmi249</t>
  </si>
  <si>
    <t>JANAMANCHI; NIKHILA</t>
  </si>
  <si>
    <t>nj3552</t>
  </si>
  <si>
    <t>JENSEN; CHRISTOPHER RAVN</t>
  </si>
  <si>
    <t>crj759</t>
  </si>
  <si>
    <t>JODIE; MEGAN ALEECE</t>
  </si>
  <si>
    <t>maj2585</t>
  </si>
  <si>
    <t>JOHNSON; ALYSSA LOUISE</t>
  </si>
  <si>
    <t>alj928</t>
  </si>
  <si>
    <t>JOHNSTON; EVAN ANTHONY</t>
  </si>
  <si>
    <t>eaj628</t>
  </si>
  <si>
    <t>JONES; GRANT HAYDN</t>
  </si>
  <si>
    <t>ghj224</t>
  </si>
  <si>
    <t>KLEZMER; DEREK JOHN</t>
  </si>
  <si>
    <t>djk768</t>
  </si>
  <si>
    <t>KOUDELKA; GRANT MITCHELL</t>
  </si>
  <si>
    <t>gmk389</t>
  </si>
  <si>
    <t>LANGLEY; DILLON CHASE</t>
  </si>
  <si>
    <t>dcl734</t>
  </si>
  <si>
    <t>LEE; YOUNKYOUNG</t>
  </si>
  <si>
    <t>yl22474</t>
  </si>
  <si>
    <t>LEVEQUE; HENRI A. IV</t>
  </si>
  <si>
    <t>hal493</t>
  </si>
  <si>
    <t>LIAO; EDWARD JEWEI</t>
  </si>
  <si>
    <t>ejl796</t>
  </si>
  <si>
    <t>LIU; NEWMAN MI</t>
  </si>
  <si>
    <t>nl6497</t>
  </si>
  <si>
    <t>LLOYD; SOPHIE JENNIFER</t>
  </si>
  <si>
    <t>sjl2222</t>
  </si>
  <si>
    <t>MATULA; CHARLES FRANCIS</t>
  </si>
  <si>
    <t>cfm539</t>
  </si>
  <si>
    <t>MCCORMICK; ANDREW PAUL</t>
  </si>
  <si>
    <t>apm963</t>
  </si>
  <si>
    <t>MINKUS; STEVEN MATTHEW</t>
  </si>
  <si>
    <t>sm46746</t>
  </si>
  <si>
    <t>MOWARIN; OGHENEKEVWE</t>
  </si>
  <si>
    <t>oom85</t>
  </si>
  <si>
    <t>MUNOZ; ABRAHAM</t>
  </si>
  <si>
    <t>am56438</t>
  </si>
  <si>
    <t>NAVA; CATY</t>
  </si>
  <si>
    <t>cn6579</t>
  </si>
  <si>
    <t>NGUYEN; MELANIE THUYVI</t>
  </si>
  <si>
    <t>mn8574</t>
  </si>
  <si>
    <t>NGUYEN; PAUL</t>
  </si>
  <si>
    <t>pn3292</t>
  </si>
  <si>
    <t>OH; JOSEPH YE HOON</t>
  </si>
  <si>
    <t>jyo227</t>
  </si>
  <si>
    <t>PELTS; RACHEL ELIZABETH</t>
  </si>
  <si>
    <t>rep965</t>
  </si>
  <si>
    <t>PERIARD; ANDREW MICHAEL</t>
  </si>
  <si>
    <t>amp4235</t>
  </si>
  <si>
    <t>PETTYJOHN; MORGAN A.</t>
  </si>
  <si>
    <t>map4467</t>
  </si>
  <si>
    <t>POHL; NICHOLAS ALEXANDER</t>
  </si>
  <si>
    <t>nap769</t>
  </si>
  <si>
    <t>RAVID; ORI</t>
  </si>
  <si>
    <t>or2829</t>
  </si>
  <si>
    <t>RAVITSKY; MICHAEL</t>
  </si>
  <si>
    <t>mr39877</t>
  </si>
  <si>
    <t>RINDELAUB; MATTHEW DAVID</t>
  </si>
  <si>
    <t>mdr2592</t>
  </si>
  <si>
    <t>RIZOS; KYLE RICHARD</t>
  </si>
  <si>
    <t>krr886</t>
  </si>
  <si>
    <t>ROLDAN; JESSE CHRISTOPHER</t>
  </si>
  <si>
    <t>jcr3263</t>
  </si>
  <si>
    <t>RUSZKOWSKI; FAITH ANN</t>
  </si>
  <si>
    <t>far462</t>
  </si>
  <si>
    <t>SCHNEIDER; ERICA KATHRYN</t>
  </si>
  <si>
    <t>eks492</t>
  </si>
  <si>
    <t>SEIDEMANN; AYA</t>
  </si>
  <si>
    <t>ags2269</t>
  </si>
  <si>
    <t>SETTLE; MADELINE SCOTT</t>
  </si>
  <si>
    <t>mss3458</t>
  </si>
  <si>
    <t>SHELTON; BILLY RYAN</t>
  </si>
  <si>
    <t>brs855</t>
  </si>
  <si>
    <t>SLOCUM; CHASE JARED</t>
  </si>
  <si>
    <t>cjs3592</t>
  </si>
  <si>
    <t>SY; AARON TYLER</t>
  </si>
  <si>
    <t>ats836</t>
  </si>
  <si>
    <t>TAER; NIKKI ADIEL</t>
  </si>
  <si>
    <t>nat523</t>
  </si>
  <si>
    <t>TAPHORN; ROBERT JOSEPH</t>
  </si>
  <si>
    <t>rjt665</t>
  </si>
  <si>
    <t>VOIGT; REBEKAH JOY</t>
  </si>
  <si>
    <t>rjv453</t>
  </si>
  <si>
    <t>WAKIM; JACQUE GEORGE</t>
  </si>
  <si>
    <t>jgw699</t>
  </si>
  <si>
    <t>WALLACE; LUKE ANDREW</t>
  </si>
  <si>
    <t>law3237</t>
  </si>
  <si>
    <t>WALTERS; MARY VIRGINIA</t>
  </si>
  <si>
    <t>mvw283</t>
  </si>
  <si>
    <t>WELTMAN; JULIE ALLISON</t>
  </si>
  <si>
    <t>jaw4297</t>
  </si>
  <si>
    <t>WERNER; DUSTIN TYLER</t>
  </si>
  <si>
    <t>dtw486</t>
  </si>
  <si>
    <t>WHISENANT; MADELINE JAYE</t>
  </si>
  <si>
    <t>mw28397</t>
  </si>
  <si>
    <t>WILBANKS; STEVEN VICTOR</t>
  </si>
  <si>
    <t>svw269</t>
  </si>
  <si>
    <t>WLASCINSKI; JOHN MARSHALL</t>
  </si>
  <si>
    <t>jmw4478</t>
  </si>
  <si>
    <t>WOODRUFF; KELLY ANINA</t>
  </si>
  <si>
    <t>kaw2844</t>
  </si>
  <si>
    <t>ABABIO; ABENA KORANTEMA</t>
  </si>
  <si>
    <t>aka773</t>
  </si>
  <si>
    <t>ABBASI; WARDAH</t>
  </si>
  <si>
    <t>wa2996</t>
  </si>
  <si>
    <t>AGUILAR; MANUEL IVAN</t>
  </si>
  <si>
    <t>mia469</t>
  </si>
  <si>
    <t>ALONZO; KYLE CALUNGUSUD</t>
  </si>
  <si>
    <t>kca386</t>
  </si>
  <si>
    <t>ALVAREZ; JOSEF PAOLO</t>
  </si>
  <si>
    <t>jpa754</t>
  </si>
  <si>
    <t>AMADOR; NATHALIE</t>
  </si>
  <si>
    <t>na7256</t>
  </si>
  <si>
    <t>ANDRE; BENJAMIN HOWE</t>
  </si>
  <si>
    <t>bha283</t>
  </si>
  <si>
    <t>ANDREWS; CLAIRE KATHLEEN</t>
  </si>
  <si>
    <t>ca25528</t>
  </si>
  <si>
    <t>ARDIS; DAVID ALLAN</t>
  </si>
  <si>
    <t>daa2354</t>
  </si>
  <si>
    <t>ARNETT; SKULINA KATHRYN</t>
  </si>
  <si>
    <t>ska645</t>
  </si>
  <si>
    <t>ASAMOAH; TRYPHENA</t>
  </si>
  <si>
    <t>ta7335</t>
  </si>
  <si>
    <t>ASAMOAH; TRYPHOSA</t>
  </si>
  <si>
    <t>ta7232</t>
  </si>
  <si>
    <t>ASKEW; ARAMIS ANN</t>
  </si>
  <si>
    <t>aa43827</t>
  </si>
  <si>
    <t>BAIER; SEAN TREVOR</t>
  </si>
  <si>
    <t>stb638</t>
  </si>
  <si>
    <t>BARRAZA; JAIME CHRIS</t>
  </si>
  <si>
    <t>jcb3984</t>
  </si>
  <si>
    <t>BELTRAN; MONICA</t>
  </si>
  <si>
    <t>mb45657</t>
  </si>
  <si>
    <t>BILDERBACK; ZACKERY D.</t>
  </si>
  <si>
    <t>zdb248</t>
  </si>
  <si>
    <t>BOSWELL; KATHERINE JULIA</t>
  </si>
  <si>
    <t>kb32955</t>
  </si>
  <si>
    <t>BRYANT; JUVIA DIORANNA</t>
  </si>
  <si>
    <t>jdb4958</t>
  </si>
  <si>
    <t>BURTON; CHRISTOPHER C.</t>
  </si>
  <si>
    <t>ccb2436</t>
  </si>
  <si>
    <t>CAI; LI</t>
  </si>
  <si>
    <t>lc32445</t>
  </si>
  <si>
    <t>CAIN; CLAYTON ARMSTRONG</t>
  </si>
  <si>
    <t>cac5549</t>
  </si>
  <si>
    <t>CAPPABIANCA; NICOLE O.</t>
  </si>
  <si>
    <t>noc83</t>
  </si>
  <si>
    <t>CARRILLO; CECILIA</t>
  </si>
  <si>
    <t>cc47868</t>
  </si>
  <si>
    <t>CHAMBLEE; DILLON MICHAEL</t>
  </si>
  <si>
    <t>dmc2854</t>
  </si>
  <si>
    <t>COLLIER; DAVID CARROLL</t>
  </si>
  <si>
    <t>dc33856</t>
  </si>
  <si>
    <t>CUELLAR; CRYSTAL MARIE</t>
  </si>
  <si>
    <t>cmc4987</t>
  </si>
  <si>
    <t>DE LA GARZA; CESAR ROEL</t>
  </si>
  <si>
    <t>crd885</t>
  </si>
  <si>
    <t>DEBAUCHE; LOUIS ANTHONY</t>
  </si>
  <si>
    <t>lad2486</t>
  </si>
  <si>
    <t>DEL BELLO; REID ANTHONY</t>
  </si>
  <si>
    <t>rad2665</t>
  </si>
  <si>
    <t>DHAROD; PUJA SUNIL</t>
  </si>
  <si>
    <t>psd363</t>
  </si>
  <si>
    <t>DO; TIFFANY BAO HAN</t>
  </si>
  <si>
    <t>td8534</t>
  </si>
  <si>
    <t>DUNNAM; JOHN M. II</t>
  </si>
  <si>
    <t>jmd4395</t>
  </si>
  <si>
    <t>EDGE; TYESHA DANIELLE</t>
  </si>
  <si>
    <t>tde354</t>
  </si>
  <si>
    <t>EDLA; BILINDA JOY</t>
  </si>
  <si>
    <t>bje482</t>
  </si>
  <si>
    <t>EDWARDS; KORTNI LYNN</t>
  </si>
  <si>
    <t>kle567</t>
  </si>
  <si>
    <t>ERBE; ASHLEY RYAN</t>
  </si>
  <si>
    <t>are646</t>
  </si>
  <si>
    <t>ESPINOZA; PABLO</t>
  </si>
  <si>
    <t>pe3426</t>
  </si>
  <si>
    <t>FLORES; JAVIER</t>
  </si>
  <si>
    <t>jf29585</t>
  </si>
  <si>
    <t>GARCIA; ALMENDRA</t>
  </si>
  <si>
    <t>ag47593</t>
  </si>
  <si>
    <t>GEORGE; MATTHEW T.</t>
  </si>
  <si>
    <t>mtg675</t>
  </si>
  <si>
    <t>GONDOPRAWIRO; E. A.</t>
  </si>
  <si>
    <t>cag4255</t>
  </si>
  <si>
    <t>GONZALES; JAMES MATTHEW</t>
  </si>
  <si>
    <t>jmg5464</t>
  </si>
  <si>
    <t>GONZALES; MARLA L.</t>
  </si>
  <si>
    <t>mlg2889</t>
  </si>
  <si>
    <t>GONZALEZ; GABRIELLA</t>
  </si>
  <si>
    <t>gg22522</t>
  </si>
  <si>
    <t>HARLIMAN; SABRINA RENATA</t>
  </si>
  <si>
    <t>srh2559</t>
  </si>
  <si>
    <t>HARRIS; KENDALL BERNARD</t>
  </si>
  <si>
    <t>kbh587</t>
  </si>
  <si>
    <t>HEAD; WHITNEY ALICIA</t>
  </si>
  <si>
    <t>wah629</t>
  </si>
  <si>
    <t>HERNANDEZ; CAROLINA</t>
  </si>
  <si>
    <t>ch35587</t>
  </si>
  <si>
    <t>HERNANDEZ; JACOB</t>
  </si>
  <si>
    <t>jh52585</t>
  </si>
  <si>
    <t>HOFFMAN; HARRY MICHAEL</t>
  </si>
  <si>
    <t>hmh858</t>
  </si>
  <si>
    <t>HOUSE; JEFFREY BALES</t>
  </si>
  <si>
    <t>jbh2599</t>
  </si>
  <si>
    <t>IVANCIE; HANNAH MARIE</t>
  </si>
  <si>
    <t>hmi83</t>
  </si>
  <si>
    <t>IYER; AMRIT CHANDRESH</t>
  </si>
  <si>
    <t>aci249</t>
  </si>
  <si>
    <t>KARCHER; NATALIE JENNIFER</t>
  </si>
  <si>
    <t>njk458</t>
  </si>
  <si>
    <t>LATHRAM; COLTON M.</t>
  </si>
  <si>
    <t>cml2747</t>
  </si>
  <si>
    <t>LOBEIRA; GONZALO</t>
  </si>
  <si>
    <t>gl7282</t>
  </si>
  <si>
    <t>LONGORIA; GINA</t>
  </si>
  <si>
    <t>gl6684</t>
  </si>
  <si>
    <t>LOPEZ; SEBASTIAN</t>
  </si>
  <si>
    <t>sl33759</t>
  </si>
  <si>
    <t>LOUDERMILK; ALAN ROBERT</t>
  </si>
  <si>
    <t>arl2427</t>
  </si>
  <si>
    <t>LUMBRERAS; GISELL</t>
  </si>
  <si>
    <t>gl6729</t>
  </si>
  <si>
    <t>MENDEZ; PATRICIA</t>
  </si>
  <si>
    <t>pm23669</t>
  </si>
  <si>
    <t>MOON; YECHAN</t>
  </si>
  <si>
    <t>ym4346</t>
  </si>
  <si>
    <t>N'HPANG; LUMAI</t>
  </si>
  <si>
    <t>ln5539</t>
  </si>
  <si>
    <t>NDUJI; JERRY IKENNA</t>
  </si>
  <si>
    <t>jin226</t>
  </si>
  <si>
    <t>NGUYEN; AUSTIN RYAN-VINH</t>
  </si>
  <si>
    <t>arn584</t>
  </si>
  <si>
    <t>OJHA; SINDHU</t>
  </si>
  <si>
    <t>so6578</t>
  </si>
  <si>
    <t>OKPOBIRI; ANITA CHINWE</t>
  </si>
  <si>
    <t>aco527</t>
  </si>
  <si>
    <t>SAUNDERS; JACKSON FORD</t>
  </si>
  <si>
    <t>jfs2293</t>
  </si>
  <si>
    <t>SHIPMAN; DANESHA MICHELLE</t>
  </si>
  <si>
    <t>dms3655</t>
  </si>
  <si>
    <t>SMITH; CONNOR LINCOLN</t>
  </si>
  <si>
    <t>cls4534</t>
  </si>
  <si>
    <t>TRUEBA; GABRIEL ALAN</t>
  </si>
  <si>
    <t>gt4688</t>
  </si>
  <si>
    <t>UDENENWU; ROSECOLLETTE C.</t>
  </si>
  <si>
    <t>rcu82</t>
  </si>
  <si>
    <t>VILLARREAL; LESLY MARIE</t>
  </si>
  <si>
    <t>lmv566</t>
  </si>
  <si>
    <t>WARD; CHRISTOPHER RYAN</t>
  </si>
  <si>
    <t>crw2642</t>
  </si>
  <si>
    <t>WESTBROOK; LUCAS WAYNE</t>
  </si>
  <si>
    <t>lww374</t>
  </si>
  <si>
    <t>YORK; JESSICA LYNN</t>
  </si>
  <si>
    <t>jy6648</t>
  </si>
  <si>
    <t>ALVAREZ; RAMON ANTONIO</t>
  </si>
  <si>
    <t>raa2446</t>
  </si>
  <si>
    <t>BHURIWALA; LLAMAQ</t>
  </si>
  <si>
    <t>lb27333</t>
  </si>
  <si>
    <t>BRADFIELD; KAYLA A.</t>
  </si>
  <si>
    <t>kab2687</t>
  </si>
  <si>
    <t>CHIDOMERE; ONYINYECHI R.</t>
  </si>
  <si>
    <t>orc239</t>
  </si>
  <si>
    <t>DE LA TORRE; EDANA YVETTE</t>
  </si>
  <si>
    <t>eyd72</t>
  </si>
  <si>
    <t>DEGROOT; JAMES HUNTER</t>
  </si>
  <si>
    <t>jhd742</t>
  </si>
  <si>
    <t>DOAN; ANDREW ANH-TUAN</t>
  </si>
  <si>
    <t>aad2258</t>
  </si>
  <si>
    <t>ELIZONDO; ANTONIO ROBERTO</t>
  </si>
  <si>
    <t>ae8669</t>
  </si>
  <si>
    <t>EREGIE; UYIMWEN TODD</t>
  </si>
  <si>
    <t>ute55</t>
  </si>
  <si>
    <t>GHODDOSSY; ARYAN FRANCIS</t>
  </si>
  <si>
    <t>ag46562</t>
  </si>
  <si>
    <t>JIVANI; SHAHID N.</t>
  </si>
  <si>
    <t>snj436</t>
  </si>
  <si>
    <t>JOYCE; ALLISON KIMBERLY</t>
  </si>
  <si>
    <t>ajj682</t>
  </si>
  <si>
    <t>KONG; ESTHER</t>
  </si>
  <si>
    <t>ek6279</t>
  </si>
  <si>
    <t>LEE; JESSICA</t>
  </si>
  <si>
    <t>jl47363</t>
  </si>
  <si>
    <t>MATTHEWS; HOLLY MORGAN</t>
  </si>
  <si>
    <t>hmm787</t>
  </si>
  <si>
    <t>MCGUIRE; JOSHUA ALAN</t>
  </si>
  <si>
    <t>jam9379</t>
  </si>
  <si>
    <t>NGUYEN; THUYDIEM TERESA</t>
  </si>
  <si>
    <t>ttn938</t>
  </si>
  <si>
    <t>OXLEY; FARRAH ANGELE</t>
  </si>
  <si>
    <t>fao268</t>
  </si>
  <si>
    <t>PATEL; PRIYA MUKESH</t>
  </si>
  <si>
    <t>pmp597</t>
  </si>
  <si>
    <t>PEREZ; JENNIFER NICOLE</t>
  </si>
  <si>
    <t>jnp577</t>
  </si>
  <si>
    <t>RAMIREZ; LERIZA ALELU B.</t>
  </si>
  <si>
    <t>lbr458</t>
  </si>
  <si>
    <t>RODRIGUEZ; JASMIN</t>
  </si>
  <si>
    <t>jr46768</t>
  </si>
  <si>
    <t>ROGALA; JOHN ROSS</t>
  </si>
  <si>
    <t>jrr3737</t>
  </si>
  <si>
    <t>ROGERS; STEVEN P.</t>
  </si>
  <si>
    <t>spr573</t>
  </si>
  <si>
    <t>ROMERO; MARIA D.</t>
  </si>
  <si>
    <t>mdr2628</t>
  </si>
  <si>
    <t>SANCHEZ; DAVID CRUZ</t>
  </si>
  <si>
    <t>dcs2465</t>
  </si>
  <si>
    <t>SANGUANSATAYA; SUCHAKREE</t>
  </si>
  <si>
    <t>ss58635</t>
  </si>
  <si>
    <t>SHORTS; KRISTEN MORIAH</t>
  </si>
  <si>
    <t>kms4339</t>
  </si>
  <si>
    <t>SRIKANTH; POOJA</t>
  </si>
  <si>
    <t>ps24743</t>
  </si>
  <si>
    <t>VUONG; PHU QUANG</t>
  </si>
  <si>
    <t>pqv59</t>
  </si>
  <si>
    <t>Total Number of Students: 120</t>
  </si>
  <si>
    <t xml:space="preserve">CURRENT AS OF: 19 September 2012 11:40am U.S. Central Time </t>
  </si>
  <si>
    <t>ALAN; STEFFANEY THERESA</t>
  </si>
  <si>
    <t>sa33389</t>
  </si>
  <si>
    <t>AZEBE-OSIME; IMMANUELLE</t>
  </si>
  <si>
    <t>ia4676</t>
  </si>
  <si>
    <t>BAEK; SEONGHYON</t>
  </si>
  <si>
    <t>sb38378</t>
  </si>
  <si>
    <t>BLACKALLER; SERGIO E. JR.</t>
  </si>
  <si>
    <t>seb2953</t>
  </si>
  <si>
    <t>CHAN; KATHERINE KITYUN</t>
  </si>
  <si>
    <t>kc27483</t>
  </si>
  <si>
    <t>CHOI; SUNG WOO</t>
  </si>
  <si>
    <t>sc43847</t>
  </si>
  <si>
    <t>CLUTTON; JOEL ALEXANDER</t>
  </si>
  <si>
    <t>jac7293</t>
  </si>
  <si>
    <t>DOAN; DIANA THUYANH</t>
  </si>
  <si>
    <t>dtd459</t>
  </si>
  <si>
    <t>DURNIL; AMBER LYNNE</t>
  </si>
  <si>
    <t>ald2664</t>
  </si>
  <si>
    <t>GONZALES; LAURYN TAYLOR</t>
  </si>
  <si>
    <t>ltg343</t>
  </si>
  <si>
    <t>GOODNIGHT; ERIN LEE</t>
  </si>
  <si>
    <t>elg828</t>
  </si>
  <si>
    <t>HOANG; ANTHONY THIEN</t>
  </si>
  <si>
    <t>ath563</t>
  </si>
  <si>
    <t>LEE; GEE WON</t>
  </si>
  <si>
    <t>gl6447</t>
  </si>
  <si>
    <t>LIM; HEEWON</t>
  </si>
  <si>
    <t>hl8842</t>
  </si>
  <si>
    <t>OZUNA; SARAH DANIELLE</t>
  </si>
  <si>
    <t>sdo277</t>
  </si>
  <si>
    <t>PATEL; SHREENATH HIMANSHU</t>
  </si>
  <si>
    <t>shp494</t>
  </si>
  <si>
    <t>PLATZ-PANICO; KAYLEE C.</t>
  </si>
  <si>
    <t>kcp495</t>
  </si>
  <si>
    <t>REEB; ALEXANDER FRANCIS</t>
  </si>
  <si>
    <t>afr427</t>
  </si>
  <si>
    <t>REGALADO; GUADALUPE</t>
  </si>
  <si>
    <t>gr8338</t>
  </si>
  <si>
    <t>ROMERO; MARTHA ROMINA</t>
  </si>
  <si>
    <t>mrr2485</t>
  </si>
  <si>
    <t>ROMO GALLEGOS; G. G.</t>
  </si>
  <si>
    <t>ggr348</t>
  </si>
  <si>
    <t>ROWLAND; KAITLIN REVA</t>
  </si>
  <si>
    <t>krr527</t>
  </si>
  <si>
    <t>SANDOVAL; CRISTIAN</t>
  </si>
  <si>
    <t>cs43596</t>
  </si>
  <si>
    <t>TA; KENNY</t>
  </si>
  <si>
    <t>kt9389</t>
  </si>
  <si>
    <t>TRAN; VINCENT THIEN</t>
  </si>
  <si>
    <t>vtt253</t>
  </si>
  <si>
    <t>YOO; SEUNG KYUNG</t>
  </si>
  <si>
    <t>sky274</t>
  </si>
  <si>
    <t>Total Number of Students: 119</t>
  </si>
  <si>
    <t xml:space="preserve">CURRENT AS OF: 19 September 2012 11:58am U.S. Central Time </t>
  </si>
  <si>
    <t>ALEXANDER; CADELL LIEDTKE</t>
  </si>
  <si>
    <t>cla969</t>
  </si>
  <si>
    <t>BAKER; ALYSSA SARAH</t>
  </si>
  <si>
    <t>asb2545</t>
  </si>
  <si>
    <t>BALTIERRA; JAY-ALAN</t>
  </si>
  <si>
    <t>jb49858</t>
  </si>
  <si>
    <t>BEJARANO; VALERIA</t>
  </si>
  <si>
    <t>vb5529</t>
  </si>
  <si>
    <t>BERTINI; JOSEPH ETTORE</t>
  </si>
  <si>
    <t>jeb3784</t>
  </si>
  <si>
    <t>BOALES; TOM JORDEN</t>
  </si>
  <si>
    <t>tb24436</t>
  </si>
  <si>
    <t>CARROLL; LEAH ELISE</t>
  </si>
  <si>
    <t>lec979</t>
  </si>
  <si>
    <t>DUVVURU; VISHAL</t>
  </si>
  <si>
    <t>vd4233</t>
  </si>
  <si>
    <t>ELSAADI; DAHLIA MICHELLE</t>
  </si>
  <si>
    <t>de5564</t>
  </si>
  <si>
    <t>FERNANDEZ; ZACKERY DAVID</t>
  </si>
  <si>
    <t>zdf75</t>
  </si>
  <si>
    <t>FLORES; JUSTIN RAY</t>
  </si>
  <si>
    <t>jrf2489</t>
  </si>
  <si>
    <t>GOLZ; SEAN EDWARD</t>
  </si>
  <si>
    <t>seg2562</t>
  </si>
  <si>
    <t>GREER; LOREN ASHLEY</t>
  </si>
  <si>
    <t>lag3236</t>
  </si>
  <si>
    <t>GULATI; DIVA</t>
  </si>
  <si>
    <t>dg28269</t>
  </si>
  <si>
    <t>HARRIS; WILLIAM REID</t>
  </si>
  <si>
    <t>wrh652</t>
  </si>
  <si>
    <t>HAUSE; ASHLEY KALYNN</t>
  </si>
  <si>
    <t>akh945</t>
  </si>
  <si>
    <t>KARBOSKI; JUSTIN ALLEN</t>
  </si>
  <si>
    <t>jak3268</t>
  </si>
  <si>
    <t>MENCHU; LORENZO A.</t>
  </si>
  <si>
    <t>lam4346</t>
  </si>
  <si>
    <t>PHAM; SARAH LE</t>
  </si>
  <si>
    <t>slp2723</t>
  </si>
  <si>
    <t>RODRIGUEZ; ALBERTO</t>
  </si>
  <si>
    <t>ar39852</t>
  </si>
  <si>
    <t>RODRIGUEZ; LARISSA J.</t>
  </si>
  <si>
    <t>ljr776</t>
  </si>
  <si>
    <t>THAI; JUSTIANNA THAO</t>
  </si>
  <si>
    <t>jtt739</t>
  </si>
  <si>
    <t>TURNER; EMILY GAYLE</t>
  </si>
  <si>
    <t>egt285</t>
  </si>
  <si>
    <t>Total Number of Students: 99</t>
  </si>
  <si>
    <t xml:space="preserve">CURRENT AS OF: 19 September 2012 12:10pm U.S. Central Time </t>
  </si>
  <si>
    <t>AARON; CHELSEA LYNN</t>
  </si>
  <si>
    <t>cla968</t>
  </si>
  <si>
    <t>BELLAMY; VICTORIA ROSE</t>
  </si>
  <si>
    <t>vrb374</t>
  </si>
  <si>
    <t>BISTA; HIMLUN BIKRAM</t>
  </si>
  <si>
    <t>hbb352</t>
  </si>
  <si>
    <t>BUENO; CHRYSTIAN</t>
  </si>
  <si>
    <t>cb37956</t>
  </si>
  <si>
    <t>BUI; NHUT MINH</t>
  </si>
  <si>
    <t>nmb799</t>
  </si>
  <si>
    <t>CHAN; AMY SHIAO YUN</t>
  </si>
  <si>
    <t>asc2336</t>
  </si>
  <si>
    <t>ELLIOTT; AUDREY ELISABETH</t>
  </si>
  <si>
    <t>aee473</t>
  </si>
  <si>
    <t>GADDY; REBECCA LYNN</t>
  </si>
  <si>
    <t>rlg2542</t>
  </si>
  <si>
    <t>GAKHAR; EISHAAN</t>
  </si>
  <si>
    <t>eg26949</t>
  </si>
  <si>
    <t>GARDINER; KYLE NICHOLAS</t>
  </si>
  <si>
    <t>kng529</t>
  </si>
  <si>
    <t>HONG; AARON JINHYUNG</t>
  </si>
  <si>
    <t>ah37638</t>
  </si>
  <si>
    <t>JORDAN; JACOB DEAN</t>
  </si>
  <si>
    <t>jdj2463</t>
  </si>
  <si>
    <t>JUDICE; COLTEN JAMES</t>
  </si>
  <si>
    <t>cjj663</t>
  </si>
  <si>
    <t>LANE; SAMUEL COLE</t>
  </si>
  <si>
    <t>sl33755</t>
  </si>
  <si>
    <t>LEE; SANGWON</t>
  </si>
  <si>
    <t>sl34645</t>
  </si>
  <si>
    <t>LEGASPY; JESUS YAEL</t>
  </si>
  <si>
    <t>jyl473</t>
  </si>
  <si>
    <t>LIDE; NICOLE GLITSCH</t>
  </si>
  <si>
    <t>nl5797</t>
  </si>
  <si>
    <t>MALONEY; JOHN JOSEPH III</t>
  </si>
  <si>
    <t>jjm3677</t>
  </si>
  <si>
    <t>MEYER; KATELYN INMAN</t>
  </si>
  <si>
    <t>kim327</t>
  </si>
  <si>
    <t>MILI; NOOR</t>
  </si>
  <si>
    <t>nzm74</t>
  </si>
  <si>
    <t>MILLER; BRADY JOHN</t>
  </si>
  <si>
    <t>bjm2689</t>
  </si>
  <si>
    <t>MUNCEY; SPENCER CHRISTIAN</t>
  </si>
  <si>
    <t>sm44585</t>
  </si>
  <si>
    <t>ORNELAS; GERONIMO P.</t>
  </si>
  <si>
    <t>gpo93</t>
  </si>
  <si>
    <t>PAAPE; AMY ELAINE</t>
  </si>
  <si>
    <t>aep865</t>
  </si>
  <si>
    <t>QUIMBY; THOMAS C.</t>
  </si>
  <si>
    <t>tcq69</t>
  </si>
  <si>
    <t>RACHIELE; JACOB MICHAEL</t>
  </si>
  <si>
    <t>jr42277</t>
  </si>
  <si>
    <t>RAMPY; AUSTIN LINK</t>
  </si>
  <si>
    <t>alr2999</t>
  </si>
  <si>
    <t>RODRIGUEZ; ALMA</t>
  </si>
  <si>
    <t>ar44746</t>
  </si>
  <si>
    <t>SCHRYVER; ELLEN CHRISTINE</t>
  </si>
  <si>
    <t>ecs943</t>
  </si>
  <si>
    <t>SIDDIQUI; SAAD RAB</t>
  </si>
  <si>
    <t>srs3642</t>
  </si>
  <si>
    <t>STEVENS; ROCK ANTHONY</t>
  </si>
  <si>
    <t>ras4633</t>
  </si>
  <si>
    <t>WATSON; EMILY ALEXANDER</t>
  </si>
  <si>
    <t>eaw2445</t>
  </si>
  <si>
    <t>Total Number of Students: 121</t>
  </si>
  <si>
    <t xml:space="preserve">CURRENT AS OF: 19 September 2012 12:17pm U.S. Central Time </t>
  </si>
  <si>
    <t>ABREU; ANTONIO HARVIN</t>
  </si>
  <si>
    <t>aha578</t>
  </si>
  <si>
    <t>ACHIRUDIN; MUHAMAD MAYU</t>
  </si>
  <si>
    <t>mma2365</t>
  </si>
  <si>
    <t>AHUMADA; LAURA ALEXANDRA</t>
  </si>
  <si>
    <t>laa2336</t>
  </si>
  <si>
    <t>AL KHALAF; ALI AHMED</t>
  </si>
  <si>
    <t>aaa4366</t>
  </si>
  <si>
    <t>AN; HYERYEONG</t>
  </si>
  <si>
    <t>ha4365</t>
  </si>
  <si>
    <t>BELECANECH; MATTHEW J.</t>
  </si>
  <si>
    <t>mjb3444</t>
  </si>
  <si>
    <t>CHONG; LYNDSEY JULIANE</t>
  </si>
  <si>
    <t>ljc942</t>
  </si>
  <si>
    <t>CHORARIA; JASH VIJAY</t>
  </si>
  <si>
    <t>jc58247</t>
  </si>
  <si>
    <t>DADY; RACHEL DAWN</t>
  </si>
  <si>
    <t>rdd583</t>
  </si>
  <si>
    <t>DAMANI; RISHIT HITENDRA</t>
  </si>
  <si>
    <t>rhd374</t>
  </si>
  <si>
    <t>DICKERSON; AUSTIN REED</t>
  </si>
  <si>
    <t>ard2323</t>
  </si>
  <si>
    <t>DOBBS; TANNER REED</t>
  </si>
  <si>
    <t>trd532</t>
  </si>
  <si>
    <t>DOYLE; CRISTIN CEARA</t>
  </si>
  <si>
    <t>ccd698</t>
  </si>
  <si>
    <t>EPHRAIM; LASHANEIKA P.</t>
  </si>
  <si>
    <t>lpe96</t>
  </si>
  <si>
    <t>GHOSH; ROBINA</t>
  </si>
  <si>
    <t>rg32855</t>
  </si>
  <si>
    <t>GIOFFRE; ZACCARY JOSEPH</t>
  </si>
  <si>
    <t>zg884</t>
  </si>
  <si>
    <t>GURGANUS; CORY LEE</t>
  </si>
  <si>
    <t>clg2769</t>
  </si>
  <si>
    <t>HAND; TREVOR WYNNE</t>
  </si>
  <si>
    <t>twh624</t>
  </si>
  <si>
    <t>HAVENS; JOSHUA RANDLE</t>
  </si>
  <si>
    <t>jrh3927</t>
  </si>
  <si>
    <t>HICKEY; RUSSELL CULLUM</t>
  </si>
  <si>
    <t>rch2259</t>
  </si>
  <si>
    <t>HITCHINGHAM; KELSEY E.</t>
  </si>
  <si>
    <t>keh2564</t>
  </si>
  <si>
    <t>HOLLANDER; ALLISON NICOLE</t>
  </si>
  <si>
    <t>anh963</t>
  </si>
  <si>
    <t>HUYNH; RICHARD LY</t>
  </si>
  <si>
    <t>rlh3482</t>
  </si>
  <si>
    <t>ICHINO; SHOTA BRYANT</t>
  </si>
  <si>
    <t>sbi82</t>
  </si>
  <si>
    <t>KASHIKAR; MEETALI SHAM</t>
  </si>
  <si>
    <t>msk964</t>
  </si>
  <si>
    <t>KO; JEE HEE</t>
  </si>
  <si>
    <t>jk34748</t>
  </si>
  <si>
    <t>KUBIAK; KELSEY MORGEN</t>
  </si>
  <si>
    <t>kk8584</t>
  </si>
  <si>
    <t>LEE; HYEONGIL</t>
  </si>
  <si>
    <t>hl8739</t>
  </si>
  <si>
    <t>LEWIS; LYNELL DENISE</t>
  </si>
  <si>
    <t>ldl484</t>
  </si>
  <si>
    <t>MINMIER; ANNA NOELLE</t>
  </si>
  <si>
    <t>anm2744</t>
  </si>
  <si>
    <t>MOORE; NATHANAEL ROBERT</t>
  </si>
  <si>
    <t>nrm672</t>
  </si>
  <si>
    <t>MORGAN; JOSHUA SIDNEY</t>
  </si>
  <si>
    <t>jm57798</t>
  </si>
  <si>
    <t>NGUYEN; HENRY NGOC</t>
  </si>
  <si>
    <t>hnn269</t>
  </si>
  <si>
    <t>PENCE; BENJAMIN LAWRENCE</t>
  </si>
  <si>
    <t>blp686</t>
  </si>
  <si>
    <t>PENKETHMAN; NIKKI UNNO</t>
  </si>
  <si>
    <t>nup67</t>
  </si>
  <si>
    <t>PERABO; JEFFREY MARTIN</t>
  </si>
  <si>
    <t>jmp3464</t>
  </si>
  <si>
    <t>POOL; DAVID ERIC</t>
  </si>
  <si>
    <t>dep724</t>
  </si>
  <si>
    <t>RATLIFF; MICHAEL JAMES</t>
  </si>
  <si>
    <t>mjr2853</t>
  </si>
  <si>
    <t>RIVERA; ANGEL GABRIEL</t>
  </si>
  <si>
    <t>agr598</t>
  </si>
  <si>
    <t>SAFI; AMZA MOHAMMED</t>
  </si>
  <si>
    <t>ams4392</t>
  </si>
  <si>
    <t>SATHAYE; MITALI KIRAN</t>
  </si>
  <si>
    <t>mks2426</t>
  </si>
  <si>
    <t>THAI; NHAN THANH</t>
  </si>
  <si>
    <t>ntt279</t>
  </si>
  <si>
    <t>WELGE; JACOB TYLER</t>
  </si>
  <si>
    <t>jtw2257</t>
  </si>
  <si>
    <t>WILLIAMS; ELIZABETH WYNNE</t>
  </si>
  <si>
    <t>eww382</t>
  </si>
  <si>
    <t>YI; EDWIN HAN</t>
  </si>
  <si>
    <t>ey839</t>
  </si>
  <si>
    <t>YU; FRANCIS BOWEN</t>
  </si>
  <si>
    <t>fby63</t>
  </si>
  <si>
    <t>Total Number of Students: 127</t>
  </si>
  <si>
    <t xml:space="preserve">CURRENT AS OF: 19 September 2012 12:26pm U.S. Central Time </t>
  </si>
  <si>
    <t>M 9/17</t>
  </si>
  <si>
    <t>W 9/19</t>
  </si>
  <si>
    <t>M 9/24</t>
  </si>
  <si>
    <t>W 9/26</t>
  </si>
  <si>
    <t>M 10/1</t>
  </si>
  <si>
    <t>W 10/3</t>
  </si>
  <si>
    <t>M 10/8</t>
  </si>
  <si>
    <t>W 10/10</t>
  </si>
  <si>
    <t>M 10/15</t>
  </si>
  <si>
    <t>W 10/17</t>
  </si>
  <si>
    <t>M 10/22</t>
  </si>
  <si>
    <t>W 10/24</t>
  </si>
  <si>
    <t>M 10/29</t>
  </si>
  <si>
    <t>W 10/31</t>
  </si>
  <si>
    <t>M 11/5</t>
  </si>
  <si>
    <t>W 11/7</t>
  </si>
  <si>
    <t>M 11/12</t>
  </si>
  <si>
    <t>W 11/14</t>
  </si>
  <si>
    <t>M 11/19</t>
  </si>
  <si>
    <t>W 11/21</t>
  </si>
  <si>
    <t>M 11/26</t>
  </si>
  <si>
    <t>W 11/28</t>
  </si>
  <si>
    <t>M 12/3</t>
  </si>
  <si>
    <t>W 12/5</t>
  </si>
  <si>
    <t>M 12/10</t>
  </si>
  <si>
    <t>TH 8/30</t>
  </si>
  <si>
    <t>TH 9/6</t>
  </si>
  <si>
    <t>TH 9/13</t>
  </si>
  <si>
    <t>TH 9/20</t>
  </si>
  <si>
    <t>M 12/12</t>
  </si>
  <si>
    <t>W 12/17</t>
  </si>
  <si>
    <t>T 9/25</t>
  </si>
  <si>
    <t>TH 9/27</t>
  </si>
  <si>
    <t>T 10/2</t>
  </si>
  <si>
    <t>TH 10/4</t>
  </si>
  <si>
    <t>T 10/9</t>
  </si>
  <si>
    <t>TH 10/11</t>
  </si>
  <si>
    <t>T 10/16</t>
  </si>
  <si>
    <t>TH 10/18</t>
  </si>
  <si>
    <t>T 10/23</t>
  </si>
  <si>
    <t>TH 10/25</t>
  </si>
  <si>
    <t>T 10/30</t>
  </si>
  <si>
    <t>TH 11/1</t>
  </si>
  <si>
    <t>T 11/6</t>
  </si>
  <si>
    <t>TH 11/8</t>
  </si>
  <si>
    <t>T 11/13</t>
  </si>
  <si>
    <t>TH 11/15</t>
  </si>
  <si>
    <t>T 11/20</t>
  </si>
  <si>
    <t>TH 11/22</t>
  </si>
  <si>
    <t>T 12/4</t>
  </si>
  <si>
    <t>TH 12/6</t>
  </si>
  <si>
    <t>T 11/27</t>
  </si>
  <si>
    <t>TH 11/29</t>
  </si>
  <si>
    <t>T 9/18</t>
  </si>
  <si>
    <t>MW 4-5 (RLM 6.120)</t>
  </si>
  <si>
    <t>session cancelled</t>
  </si>
  <si>
    <t>no session</t>
  </si>
  <si>
    <t>Q</t>
  </si>
  <si>
    <t>C-</t>
  </si>
  <si>
    <t>C+</t>
  </si>
  <si>
    <t>D</t>
  </si>
  <si>
    <t>B</t>
  </si>
  <si>
    <t>B+</t>
  </si>
  <si>
    <t>A</t>
  </si>
  <si>
    <t>B-</t>
  </si>
  <si>
    <t>D-</t>
  </si>
  <si>
    <t>F</t>
  </si>
  <si>
    <t>W</t>
  </si>
  <si>
    <t>A-</t>
  </si>
  <si>
    <t>CR</t>
  </si>
  <si>
    <t>C</t>
  </si>
  <si>
    <t>D+</t>
  </si>
  <si>
    <t>FINAL GRADE</t>
  </si>
  <si>
    <t>GRADE</t>
  </si>
  <si>
    <t>GRADE POINT</t>
  </si>
  <si>
    <t>QQQ</t>
  </si>
  <si>
    <t>WWW</t>
  </si>
  <si>
    <t>X</t>
  </si>
  <si>
    <t>XXX</t>
  </si>
  <si>
    <t>CR CR</t>
  </si>
  <si>
    <t># SI Sessions</t>
  </si>
  <si>
    <t>Grade Point</t>
  </si>
  <si>
    <t>Correlation Coefficients Matrix</t>
  </si>
  <si>
    <t>Sample size</t>
  </si>
  <si>
    <t>Critical value (2%)</t>
  </si>
  <si>
    <t>Pearson Correlation Coefficient</t>
  </si>
  <si>
    <t>R Standard Error</t>
  </si>
  <si>
    <t>t</t>
  </si>
  <si>
    <t>p-value</t>
  </si>
  <si>
    <t>H0 (2%)</t>
  </si>
  <si>
    <t>rejected</t>
  </si>
  <si>
    <t>R</t>
  </si>
  <si>
    <t>Variable vs. Variable</t>
  </si>
  <si>
    <t>Grade Point vs. # SI Sessions</t>
  </si>
  <si>
    <t>accepted</t>
  </si>
  <si>
    <t>% SI</t>
  </si>
  <si>
    <t>0-25%</t>
  </si>
  <si>
    <t>25-50%</t>
  </si>
  <si>
    <t>50-75%</t>
  </si>
  <si>
    <t>75-100%</t>
  </si>
  <si>
    <t>AVG</t>
  </si>
  <si>
    <t>N</t>
  </si>
  <si>
    <t>MATH DEPARTMENT</t>
  </si>
  <si>
    <t># students</t>
  </si>
  <si>
    <t>STDEV</t>
  </si>
  <si>
    <t>Semester:</t>
  </si>
  <si>
    <t>Course:</t>
  </si>
  <si>
    <t>Professor:</t>
  </si>
  <si>
    <t>Students Enrolled:</t>
  </si>
  <si>
    <t>M 408N</t>
  </si>
  <si>
    <t>STEPP</t>
  </si>
  <si>
    <t>FALL 2012</t>
  </si>
  <si>
    <t>Number of SI Sessions Held:</t>
  </si>
  <si>
    <t>Cost:</t>
  </si>
  <si>
    <t>Hours of Instruction:</t>
  </si>
  <si>
    <t>AVG Grade</t>
  </si>
  <si>
    <t>Average Course Grade:</t>
  </si>
  <si>
    <t># Students</t>
  </si>
  <si>
    <t>ARLEDGE</t>
  </si>
  <si>
    <t>0% of sessions</t>
  </si>
  <si>
    <t>50%+ of sessions</t>
  </si>
  <si>
    <t>Average Grade</t>
  </si>
  <si>
    <t>Number of students</t>
  </si>
  <si>
    <t>Bubble Chart Data:</t>
  </si>
  <si>
    <t>Q, W, X</t>
  </si>
  <si>
    <t>D-, D, D+</t>
  </si>
  <si>
    <t>C-, C, C+</t>
  </si>
  <si>
    <t>B-, B, B+</t>
  </si>
  <si>
    <t>A-, A</t>
  </si>
  <si>
    <t>How many students Attended how many sessions?</t>
  </si>
  <si>
    <t>GRADE DISTRIBUTION</t>
  </si>
  <si>
    <t>X, W, Q</t>
  </si>
  <si>
    <t>MOORE</t>
  </si>
  <si>
    <t>M 408K</t>
  </si>
  <si>
    <t>M 408C</t>
  </si>
  <si>
    <t>RADIN</t>
  </si>
  <si>
    <t>M 408L</t>
  </si>
  <si>
    <t>METH</t>
  </si>
  <si>
    <t>Regular v. Non</t>
  </si>
  <si>
    <t>50%+</t>
  </si>
  <si>
    <t>AVG GRADE</t>
  </si>
  <si>
    <t>GRADE DISTRIBUTION DATA: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</si>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</sst>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#,##0.#####"/>
    <numFmt numFmtId="165" formatCode="0.0%"/>
  </numFmts>
  <fonts count="2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20"/>
      <color theme="1"/>
      <name val="Calibri"/>
      <scheme val="minor"/>
    </font>
    <font>
      <b/>
      <sz val="22"/>
      <color theme="1"/>
      <name val="Calibri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</font>
    <font>
      <b/>
      <sz val="18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theme="6" tint="0.79998168889431442"/>
        <bgColor indexed="9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4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right"/>
    </xf>
    <xf numFmtId="0" fontId="1" fillId="7" borderId="3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0" borderId="0" xfId="0" applyFont="1"/>
    <xf numFmtId="0" fontId="0" fillId="9" borderId="4" xfId="0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1" fillId="8" borderId="4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4" xfId="0" applyBorder="1"/>
    <xf numFmtId="0" fontId="1" fillId="7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4" fillId="0" borderId="0" xfId="0" applyFont="1" applyAlignment="1">
      <alignment horizontal="right"/>
    </xf>
    <xf numFmtId="0" fontId="1" fillId="8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8" borderId="4" xfId="0" applyFont="1" applyFill="1" applyBorder="1" applyAlignment="1">
      <alignment vertical="center"/>
    </xf>
    <xf numFmtId="0" fontId="11" fillId="8" borderId="4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49" fontId="0" fillId="0" borderId="4" xfId="0" applyNumberFormat="1" applyBorder="1"/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8" fillId="0" borderId="14" xfId="0" applyFont="1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0" fontId="18" fillId="0" borderId="15" xfId="0" applyFont="1" applyBorder="1" applyAlignment="1">
      <alignment horizontal="center"/>
    </xf>
    <xf numFmtId="0" fontId="17" fillId="0" borderId="0" xfId="0" applyFont="1"/>
    <xf numFmtId="0" fontId="17" fillId="0" borderId="16" xfId="0" applyFont="1" applyBorder="1"/>
    <xf numFmtId="164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164" fontId="18" fillId="0" borderId="18" xfId="0" applyNumberFormat="1" applyFont="1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18" fillId="0" borderId="14" xfId="0" applyFont="1" applyBorder="1" applyAlignment="1">
      <alignment horizontal="center"/>
    </xf>
    <xf numFmtId="0" fontId="18" fillId="0" borderId="0" xfId="0" applyFont="1"/>
    <xf numFmtId="164" fontId="0" fillId="0" borderId="0" xfId="0" applyNumberFormat="1"/>
    <xf numFmtId="164" fontId="18" fillId="13" borderId="18" xfId="0" applyNumberFormat="1" applyFont="1" applyFill="1" applyBorder="1" applyAlignment="1">
      <alignment horizontal="center"/>
    </xf>
    <xf numFmtId="0" fontId="18" fillId="13" borderId="16" xfId="0" applyFont="1" applyFill="1" applyBorder="1" applyAlignment="1">
      <alignment horizontal="center"/>
    </xf>
    <xf numFmtId="165" fontId="0" fillId="0" borderId="0" xfId="0" applyNumberFormat="1"/>
    <xf numFmtId="0" fontId="23" fillId="0" borderId="14" xfId="0" applyFont="1" applyBorder="1"/>
    <xf numFmtId="0" fontId="22" fillId="0" borderId="14" xfId="0" applyFont="1" applyBorder="1"/>
    <xf numFmtId="164" fontId="22" fillId="0" borderId="14" xfId="0" applyNumberFormat="1" applyFont="1" applyBorder="1"/>
    <xf numFmtId="0" fontId="22" fillId="0" borderId="0" xfId="0" applyFont="1"/>
    <xf numFmtId="0" fontId="22" fillId="0" borderId="15" xfId="0" applyFont="1" applyBorder="1"/>
    <xf numFmtId="0" fontId="23" fillId="0" borderId="15" xfId="0" applyFont="1" applyBorder="1" applyAlignment="1">
      <alignment horizontal="center"/>
    </xf>
    <xf numFmtId="0" fontId="21" fillId="0" borderId="0" xfId="0" applyFont="1"/>
    <xf numFmtId="0" fontId="21" fillId="0" borderId="16" xfId="0" applyFont="1" applyBorder="1"/>
    <xf numFmtId="164" fontId="23" fillId="0" borderId="16" xfId="0" applyNumberFormat="1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164" fontId="23" fillId="13" borderId="18" xfId="0" applyNumberFormat="1" applyFont="1" applyFill="1" applyBorder="1" applyAlignment="1">
      <alignment horizontal="center"/>
    </xf>
    <xf numFmtId="164" fontId="23" fillId="0" borderId="18" xfId="0" applyNumberFormat="1" applyFont="1" applyBorder="1" applyAlignment="1">
      <alignment horizontal="center"/>
    </xf>
    <xf numFmtId="0" fontId="23" fillId="13" borderId="16" xfId="0" applyFont="1" applyFill="1" applyBorder="1" applyAlignment="1">
      <alignment horizontal="center"/>
    </xf>
    <xf numFmtId="0" fontId="22" fillId="0" borderId="17" xfId="0" applyFont="1" applyBorder="1"/>
    <xf numFmtId="0" fontId="22" fillId="0" borderId="13" xfId="0" applyFont="1" applyBorder="1"/>
    <xf numFmtId="0" fontId="23" fillId="0" borderId="14" xfId="0" applyFont="1" applyBorder="1" applyAlignment="1">
      <alignment horizontal="center"/>
    </xf>
    <xf numFmtId="0" fontId="23" fillId="0" borderId="0" xfId="0" applyFont="1"/>
    <xf numFmtId="164" fontId="3" fillId="0" borderId="0" xfId="0" applyNumberFormat="1" applyFont="1"/>
    <xf numFmtId="0" fontId="24" fillId="13" borderId="16" xfId="0" applyFont="1" applyFill="1" applyBorder="1" applyAlignment="1">
      <alignment horizontal="center"/>
    </xf>
    <xf numFmtId="164" fontId="22" fillId="0" borderId="0" xfId="0" applyNumberFormat="1" applyFont="1"/>
    <xf numFmtId="0" fontId="0" fillId="12" borderId="6" xfId="0" applyFill="1" applyBorder="1"/>
    <xf numFmtId="0" fontId="0" fillId="12" borderId="19" xfId="0" applyFill="1" applyBorder="1"/>
    <xf numFmtId="0" fontId="1" fillId="12" borderId="19" xfId="0" applyFont="1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20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1" borderId="6" xfId="0" applyFill="1" applyBorder="1"/>
    <xf numFmtId="0" fontId="0" fillId="11" borderId="19" xfId="0" applyFill="1" applyBorder="1"/>
    <xf numFmtId="0" fontId="0" fillId="11" borderId="7" xfId="0" applyFill="1" applyBorder="1"/>
    <xf numFmtId="0" fontId="0" fillId="11" borderId="9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1" borderId="20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9" borderId="6" xfId="0" applyFill="1" applyBorder="1"/>
    <xf numFmtId="0" fontId="0" fillId="9" borderId="7" xfId="0" applyFill="1" applyBorder="1"/>
    <xf numFmtId="0" fontId="8" fillId="9" borderId="9" xfId="0" applyFont="1" applyFill="1" applyBorder="1" applyAlignment="1">
      <alignment horizontal="right"/>
    </xf>
    <xf numFmtId="0" fontId="4" fillId="9" borderId="8" xfId="0" applyFont="1" applyFill="1" applyBorder="1" applyAlignment="1">
      <alignment horizontal="left"/>
    </xf>
    <xf numFmtId="6" fontId="4" fillId="9" borderId="8" xfId="0" applyNumberFormat="1" applyFont="1" applyFill="1" applyBorder="1" applyAlignment="1">
      <alignment horizontal="left"/>
    </xf>
    <xf numFmtId="0" fontId="0" fillId="9" borderId="9" xfId="0" applyFill="1" applyBorder="1"/>
    <xf numFmtId="0" fontId="0" fillId="9" borderId="8" xfId="0" applyFill="1" applyBorder="1"/>
    <xf numFmtId="0" fontId="0" fillId="9" borderId="20" xfId="0" applyFill="1" applyBorder="1"/>
    <xf numFmtId="0" fontId="0" fillId="9" borderId="11" xfId="0" applyFill="1" applyBorder="1"/>
    <xf numFmtId="0" fontId="0" fillId="7" borderId="6" xfId="0" applyFill="1" applyBorder="1"/>
    <xf numFmtId="0" fontId="0" fillId="7" borderId="19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0" xfId="0" applyFill="1" applyBorder="1"/>
    <xf numFmtId="0" fontId="0" fillId="7" borderId="8" xfId="0" applyFill="1" applyBorder="1"/>
    <xf numFmtId="0" fontId="23" fillId="7" borderId="14" xfId="0" applyFont="1" applyFill="1" applyBorder="1"/>
    <xf numFmtId="0" fontId="22" fillId="7" borderId="14" xfId="0" applyFont="1" applyFill="1" applyBorder="1"/>
    <xf numFmtId="164" fontId="22" fillId="7" borderId="14" xfId="0" applyNumberFormat="1" applyFont="1" applyFill="1" applyBorder="1"/>
    <xf numFmtId="0" fontId="22" fillId="7" borderId="0" xfId="0" applyFont="1" applyFill="1" applyBorder="1"/>
    <xf numFmtId="0" fontId="22" fillId="7" borderId="15" xfId="0" applyFont="1" applyFill="1" applyBorder="1"/>
    <xf numFmtId="0" fontId="23" fillId="7" borderId="15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16" xfId="0" applyFont="1" applyFill="1" applyBorder="1"/>
    <xf numFmtId="164" fontId="23" fillId="7" borderId="16" xfId="0" applyNumberFormat="1" applyFont="1" applyFill="1" applyBorder="1" applyAlignment="1">
      <alignment horizontal="center"/>
    </xf>
    <xf numFmtId="0" fontId="23" fillId="7" borderId="16" xfId="0" applyFont="1" applyFill="1" applyBorder="1" applyAlignment="1">
      <alignment horizontal="center"/>
    </xf>
    <xf numFmtId="0" fontId="23" fillId="7" borderId="16" xfId="0" applyFont="1" applyFill="1" applyBorder="1"/>
    <xf numFmtId="0" fontId="21" fillId="7" borderId="17" xfId="0" applyFont="1" applyFill="1" applyBorder="1"/>
    <xf numFmtId="0" fontId="21" fillId="7" borderId="18" xfId="0" applyFont="1" applyFill="1" applyBorder="1"/>
    <xf numFmtId="164" fontId="23" fillId="7" borderId="18" xfId="0" applyNumberFormat="1" applyFont="1" applyFill="1" applyBorder="1" applyAlignment="1">
      <alignment horizontal="center"/>
    </xf>
    <xf numFmtId="0" fontId="22" fillId="7" borderId="13" xfId="0" applyFont="1" applyFill="1" applyBorder="1"/>
    <xf numFmtId="0" fontId="23" fillId="7" borderId="14" xfId="0" applyFont="1" applyFill="1" applyBorder="1" applyAlignment="1">
      <alignment horizontal="center"/>
    </xf>
    <xf numFmtId="0" fontId="0" fillId="7" borderId="20" xfId="0" applyFill="1" applyBorder="1"/>
    <xf numFmtId="0" fontId="0" fillId="7" borderId="10" xfId="0" applyFill="1" applyBorder="1"/>
    <xf numFmtId="0" fontId="0" fillId="7" borderId="11" xfId="0" applyFill="1" applyBorder="1"/>
    <xf numFmtId="0" fontId="1" fillId="12" borderId="0" xfId="0" applyFont="1" applyFill="1" applyBorder="1"/>
    <xf numFmtId="0" fontId="23" fillId="7" borderId="0" xfId="0" applyFont="1" applyFill="1" applyBorder="1"/>
    <xf numFmtId="164" fontId="3" fillId="7" borderId="0" xfId="0" applyNumberFormat="1" applyFont="1" applyFill="1" applyBorder="1"/>
    <xf numFmtId="0" fontId="0" fillId="0" borderId="0" xfId="0" applyFill="1" applyBorder="1"/>
    <xf numFmtId="0" fontId="22" fillId="0" borderId="0" xfId="0" applyFont="1" applyFill="1" applyBorder="1"/>
    <xf numFmtId="0" fontId="25" fillId="0" borderId="0" xfId="0" applyFont="1"/>
    <xf numFmtId="9" fontId="0" fillId="0" borderId="0" xfId="0" applyNumberFormat="1"/>
    <xf numFmtId="0" fontId="22" fillId="0" borderId="0" xfId="0" applyFont="1" applyFill="1"/>
    <xf numFmtId="0" fontId="8" fillId="9" borderId="9" xfId="0" applyFont="1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19" fillId="9" borderId="9" xfId="0" applyFont="1" applyFill="1" applyBorder="1" applyAlignment="1">
      <alignment horizontal="left"/>
    </xf>
    <xf numFmtId="0" fontId="20" fillId="9" borderId="9" xfId="0" applyFont="1" applyFill="1" applyBorder="1" applyAlignment="1">
      <alignment horizontal="left"/>
    </xf>
    <xf numFmtId="6" fontId="19" fillId="9" borderId="9" xfId="0" applyNumberFormat="1" applyFont="1" applyFill="1" applyBorder="1" applyAlignment="1">
      <alignment horizontal="left"/>
    </xf>
    <xf numFmtId="0" fontId="21" fillId="15" borderId="13" xfId="0" applyFont="1" applyFill="1" applyBorder="1" applyAlignment="1">
      <alignment horizontal="center"/>
    </xf>
    <xf numFmtId="0" fontId="22" fillId="7" borderId="13" xfId="0" applyFont="1" applyFill="1" applyBorder="1"/>
    <xf numFmtId="0" fontId="23" fillId="7" borderId="13" xfId="0" applyFont="1" applyFill="1" applyBorder="1"/>
    <xf numFmtId="0" fontId="21" fillId="7" borderId="13" xfId="0" applyFont="1" applyFill="1" applyBorder="1"/>
    <xf numFmtId="0" fontId="21" fillId="14" borderId="13" xfId="0" applyFont="1" applyFill="1" applyBorder="1" applyAlignment="1">
      <alignment horizontal="center"/>
    </xf>
    <xf numFmtId="0" fontId="22" fillId="0" borderId="13" xfId="0" applyFont="1" applyBorder="1"/>
    <xf numFmtId="0" fontId="23" fillId="0" borderId="13" xfId="0" applyFont="1" applyBorder="1"/>
    <xf numFmtId="0" fontId="21" fillId="0" borderId="13" xfId="0" applyFont="1" applyBorder="1"/>
    <xf numFmtId="0" fontId="1" fillId="10" borderId="1" xfId="0" applyFont="1" applyFill="1" applyBorder="1" applyAlignment="1">
      <alignment horizontal="right"/>
    </xf>
    <xf numFmtId="0" fontId="1" fillId="10" borderId="2" xfId="0" applyFont="1" applyFill="1" applyBorder="1" applyAlignment="1">
      <alignment horizontal="right"/>
    </xf>
    <xf numFmtId="0" fontId="1" fillId="10" borderId="3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left" vertical="top" wrapText="1"/>
    </xf>
    <xf numFmtId="0" fontId="1" fillId="11" borderId="2" xfId="0" applyFont="1" applyFill="1" applyBorder="1" applyAlignment="1">
      <alignment horizontal="left" vertical="top" wrapText="1"/>
    </xf>
    <xf numFmtId="0" fontId="1" fillId="11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7" fillId="14" borderId="13" xfId="0" applyFont="1" applyFill="1" applyBorder="1" applyAlignment="1">
      <alignment horizontal="center"/>
    </xf>
    <xf numFmtId="0" fontId="0" fillId="0" borderId="13" xfId="0" applyBorder="1"/>
    <xf numFmtId="0" fontId="18" fillId="0" borderId="13" xfId="0" applyFont="1" applyBorder="1"/>
    <xf numFmtId="0" fontId="17" fillId="0" borderId="13" xfId="0" applyFont="1" applyBorder="1"/>
  </cellXfs>
  <cellStyles count="14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aseline="0"/>
              <a:t>Grade vs. Attendance </a:t>
            </a:r>
            <a:endParaRPr 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86442503883521"/>
          <c:y val="0.26789413118527"/>
          <c:w val="0.891812109379243"/>
          <c:h val="0.549152523943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'Kyle Attend'!$AS$26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'Kyle Attend'!$AR$27:$AR$137</c:f>
              <c:numCache>
                <c:formatCode>General</c:formatCode>
                <c:ptCount val="111"/>
                <c:pt idx="0">
                  <c:v>0.0</c:v>
                </c:pt>
                <c:pt idx="1">
                  <c:v>4.0</c:v>
                </c:pt>
                <c:pt idx="2">
                  <c:v>7.0</c:v>
                </c:pt>
                <c:pt idx="3">
                  <c:v>7.0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15.0</c:v>
                </c:pt>
                <c:pt idx="21">
                  <c:v>16.0</c:v>
                </c:pt>
                <c:pt idx="22">
                  <c:v>16.0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21.0</c:v>
                </c:pt>
                <c:pt idx="57">
                  <c:v>21.0</c:v>
                </c:pt>
                <c:pt idx="58">
                  <c:v>21.0</c:v>
                </c:pt>
                <c:pt idx="59">
                  <c:v>21.0</c:v>
                </c:pt>
                <c:pt idx="60">
                  <c:v>21.0</c:v>
                </c:pt>
                <c:pt idx="61">
                  <c:v>21.0</c:v>
                </c:pt>
                <c:pt idx="62">
                  <c:v>21.0</c:v>
                </c:pt>
                <c:pt idx="63">
                  <c:v>21.0</c:v>
                </c:pt>
                <c:pt idx="64">
                  <c:v>21.0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23.0</c:v>
                </c:pt>
                <c:pt idx="77">
                  <c:v>23.0</c:v>
                </c:pt>
                <c:pt idx="78">
                  <c:v>23.0</c:v>
                </c:pt>
                <c:pt idx="79">
                  <c:v>23.0</c:v>
                </c:pt>
                <c:pt idx="80">
                  <c:v>23.0</c:v>
                </c:pt>
                <c:pt idx="81">
                  <c:v>23.0</c:v>
                </c:pt>
                <c:pt idx="82">
                  <c:v>23.0</c:v>
                </c:pt>
                <c:pt idx="83">
                  <c:v>23.0</c:v>
                </c:pt>
                <c:pt idx="84">
                  <c:v>23.0</c:v>
                </c:pt>
                <c:pt idx="85">
                  <c:v>23.0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25.0</c:v>
                </c:pt>
                <c:pt idx="97">
                  <c:v>25.0</c:v>
                </c:pt>
                <c:pt idx="98">
                  <c:v>25.0</c:v>
                </c:pt>
                <c:pt idx="99">
                  <c:v>25.0</c:v>
                </c:pt>
                <c:pt idx="100">
                  <c:v>25.0</c:v>
                </c:pt>
                <c:pt idx="101">
                  <c:v>25.0</c:v>
                </c:pt>
                <c:pt idx="102">
                  <c:v>25.0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26.0</c:v>
                </c:pt>
                <c:pt idx="107">
                  <c:v>26.0</c:v>
                </c:pt>
                <c:pt idx="108">
                  <c:v>26.0</c:v>
                </c:pt>
                <c:pt idx="109">
                  <c:v>26.0</c:v>
                </c:pt>
                <c:pt idx="110">
                  <c:v>26.0</c:v>
                </c:pt>
              </c:numCache>
            </c:numRef>
          </c:xVal>
          <c:yVal>
            <c:numRef>
              <c:f>'Kyle Attend'!$AS$27:$AS$137</c:f>
              <c:numCache>
                <c:formatCode>General</c:formatCode>
                <c:ptCount val="111"/>
                <c:pt idx="0">
                  <c:v>1.667</c:v>
                </c:pt>
                <c:pt idx="1">
                  <c:v>1.667</c:v>
                </c:pt>
                <c:pt idx="2">
                  <c:v>1.0</c:v>
                </c:pt>
                <c:pt idx="3">
                  <c:v>2.667</c:v>
                </c:pt>
                <c:pt idx="4">
                  <c:v>0.0</c:v>
                </c:pt>
                <c:pt idx="5">
                  <c:v>1.0</c:v>
                </c:pt>
                <c:pt idx="6">
                  <c:v>3.667</c:v>
                </c:pt>
                <c:pt idx="7">
                  <c:v>4.0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4.0</c:v>
                </c:pt>
                <c:pt idx="14">
                  <c:v>0.0</c:v>
                </c:pt>
                <c:pt idx="15">
                  <c:v>2.667</c:v>
                </c:pt>
                <c:pt idx="16">
                  <c:v>3.667</c:v>
                </c:pt>
                <c:pt idx="17">
                  <c:v>2.0</c:v>
                </c:pt>
                <c:pt idx="18">
                  <c:v>3.0</c:v>
                </c:pt>
                <c:pt idx="19">
                  <c:v>3.333</c:v>
                </c:pt>
                <c:pt idx="20">
                  <c:v>1.667</c:v>
                </c:pt>
                <c:pt idx="21">
                  <c:v>1.667</c:v>
                </c:pt>
                <c:pt idx="22">
                  <c:v>2.0</c:v>
                </c:pt>
                <c:pt idx="23">
                  <c:v>1.667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3.0</c:v>
                </c:pt>
                <c:pt idx="28">
                  <c:v>3.667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3.0</c:v>
                </c:pt>
                <c:pt idx="44">
                  <c:v>3.333</c:v>
                </c:pt>
                <c:pt idx="45">
                  <c:v>1.0</c:v>
                </c:pt>
                <c:pt idx="46">
                  <c:v>2.333</c:v>
                </c:pt>
                <c:pt idx="47">
                  <c:v>3.0</c:v>
                </c:pt>
                <c:pt idx="48">
                  <c:v>3.0</c:v>
                </c:pt>
                <c:pt idx="49">
                  <c:v>3.333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3.667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2.667</c:v>
                </c:pt>
                <c:pt idx="71">
                  <c:v>3.0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1.0</c:v>
                </c:pt>
                <c:pt idx="77">
                  <c:v>2.0</c:v>
                </c:pt>
                <c:pt idx="78">
                  <c:v>2.333</c:v>
                </c:pt>
                <c:pt idx="79">
                  <c:v>2.667</c:v>
                </c:pt>
                <c:pt idx="80">
                  <c:v>3.667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2.0</c:v>
                </c:pt>
                <c:pt idx="87">
                  <c:v>2.667</c:v>
                </c:pt>
                <c:pt idx="88">
                  <c:v>3.0</c:v>
                </c:pt>
                <c:pt idx="89">
                  <c:v>3.0</c:v>
                </c:pt>
                <c:pt idx="90">
                  <c:v>3.333</c:v>
                </c:pt>
                <c:pt idx="91">
                  <c:v>3.333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2.333</c:v>
                </c:pt>
                <c:pt idx="97">
                  <c:v>3.0</c:v>
                </c:pt>
                <c:pt idx="98">
                  <c:v>3.0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1.667</c:v>
                </c:pt>
                <c:pt idx="104">
                  <c:v>2.0</c:v>
                </c:pt>
                <c:pt idx="105">
                  <c:v>2.333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17336"/>
        <c:axId val="609019112"/>
      </c:scatterChart>
      <c:valAx>
        <c:axId val="609017336"/>
        <c:scaling>
          <c:orientation val="minMax"/>
          <c:max val="2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63640651027308"/>
              <c:y val="0.89228998849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9019112"/>
        <c:crosses val="autoZero"/>
        <c:crossBetween val="midCat"/>
      </c:valAx>
      <c:valAx>
        <c:axId val="60901911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"/>
              <c:y val="0.3528577512390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9017336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vs. Attendance</a:t>
            </a:r>
          </a:p>
          <a:p>
            <a:pPr>
              <a:defRPr sz="1600"/>
            </a:pPr>
            <a:r>
              <a:rPr lang="en-US" sz="1600"/>
              <a:t>(grouping by number of sessions attended)</a:t>
            </a:r>
          </a:p>
        </c:rich>
      </c:tx>
      <c:layout>
        <c:manualLayout>
          <c:xMode val="edge"/>
          <c:yMode val="edge"/>
          <c:x val="0.253269896607508"/>
          <c:y val="0.0312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'Nick Attend'!$BN$26</c:f>
              <c:strCache>
                <c:ptCount val="1"/>
                <c:pt idx="0">
                  <c:v>AVG Grade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'Nick Attend'!$BM$27:$BM$54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cat>
          <c:val>
            <c:numRef>
              <c:f>'Nick Attend'!$BN$27:$BN$54</c:f>
              <c:numCache>
                <c:formatCode>General</c:formatCode>
                <c:ptCount val="28"/>
                <c:pt idx="3">
                  <c:v>0.0</c:v>
                </c:pt>
                <c:pt idx="5">
                  <c:v>0.5</c:v>
                </c:pt>
                <c:pt idx="7">
                  <c:v>1.667</c:v>
                </c:pt>
                <c:pt idx="8">
                  <c:v>1.667</c:v>
                </c:pt>
                <c:pt idx="10">
                  <c:v>3.0</c:v>
                </c:pt>
                <c:pt idx="11">
                  <c:v>0.667</c:v>
                </c:pt>
                <c:pt idx="14">
                  <c:v>0.0</c:v>
                </c:pt>
                <c:pt idx="15">
                  <c:v>4.0</c:v>
                </c:pt>
                <c:pt idx="16">
                  <c:v>2.0</c:v>
                </c:pt>
                <c:pt idx="17">
                  <c:v>2.0</c:v>
                </c:pt>
                <c:pt idx="18">
                  <c:v>3.167</c:v>
                </c:pt>
                <c:pt idx="19">
                  <c:v>4.0</c:v>
                </c:pt>
                <c:pt idx="20">
                  <c:v>2.5</c:v>
                </c:pt>
                <c:pt idx="21">
                  <c:v>2.17</c:v>
                </c:pt>
                <c:pt idx="22">
                  <c:v>3.0</c:v>
                </c:pt>
                <c:pt idx="23">
                  <c:v>3.15</c:v>
                </c:pt>
                <c:pt idx="24">
                  <c:v>3.46</c:v>
                </c:pt>
                <c:pt idx="25">
                  <c:v>3.08</c:v>
                </c:pt>
                <c:pt idx="26">
                  <c:v>3.31</c:v>
                </c:pt>
                <c:pt idx="27">
                  <c:v>3.11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43715000"/>
        <c:axId val="643709928"/>
      </c:barChart>
      <c:catAx>
        <c:axId val="64371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Sessions Attended</a:t>
                </a:r>
              </a:p>
            </c:rich>
          </c:tx>
          <c:layout>
            <c:manualLayout>
              <c:xMode val="edge"/>
              <c:yMode val="edge"/>
              <c:x val="0.394667967633727"/>
              <c:y val="0.902777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3709928"/>
        <c:crosses val="autoZero"/>
        <c:auto val="1"/>
        <c:lblAlgn val="ctr"/>
        <c:lblOffset val="100"/>
        <c:noMultiLvlLbl val="0"/>
      </c:catAx>
      <c:valAx>
        <c:axId val="64370992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1500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vs. Attendance</a:t>
            </a:r>
          </a:p>
          <a:p>
            <a:pPr>
              <a:defRPr sz="1600"/>
            </a:pPr>
            <a:r>
              <a:rPr lang="en-US" sz="1600"/>
              <a:t>(putting students into 4 groups)</a:t>
            </a:r>
          </a:p>
        </c:rich>
      </c:tx>
      <c:layout>
        <c:manualLayout>
          <c:xMode val="edge"/>
          <c:yMode val="edge"/>
          <c:x val="0.21168538530714"/>
          <c:y val="0.05329950303759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0" i="0"/>
                      <a:t>4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100" b="0" i="0"/>
                      <a:t>4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100" b="0" i="0"/>
                      <a:t>13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100" b="0" i="0"/>
                      <a:t>81 astudents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100" b="0" i="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'Nick Attend'!$AV$29:$AV$32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'Nick Attend'!$AW$29:$AW$32</c:f>
              <c:numCache>
                <c:formatCode>General</c:formatCode>
                <c:ptCount val="4"/>
                <c:pt idx="0">
                  <c:v>0.25</c:v>
                </c:pt>
                <c:pt idx="1">
                  <c:v>1.75025</c:v>
                </c:pt>
                <c:pt idx="2">
                  <c:v>2.717923076923076</c:v>
                </c:pt>
                <c:pt idx="3">
                  <c:v>3.127592592592592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43502968"/>
        <c:axId val="643508392"/>
      </c:barChart>
      <c:catAx>
        <c:axId val="64350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 of SI Sessions Attended</a:t>
                </a:r>
              </a:p>
            </c:rich>
          </c:tx>
          <c:layout>
            <c:manualLayout>
              <c:xMode val="edge"/>
              <c:yMode val="edge"/>
              <c:x val="0.269312117235346"/>
              <c:y val="0.910185185185185"/>
            </c:manualLayout>
          </c:layout>
          <c:overlay val="0"/>
        </c:title>
        <c:majorTickMark val="out"/>
        <c:minorTickMark val="none"/>
        <c:tickLblPos val="nextTo"/>
        <c:crossAx val="643508392"/>
        <c:crosses val="autoZero"/>
        <c:auto val="1"/>
        <c:lblAlgn val="ctr"/>
        <c:lblOffset val="100"/>
        <c:noMultiLvlLbl val="0"/>
      </c:catAx>
      <c:valAx>
        <c:axId val="64350839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50296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Grades vs. Attendance</a:t>
            </a:r>
          </a:p>
          <a:p>
            <a:pPr>
              <a:defRPr sz="1600"/>
            </a:pPr>
            <a:r>
              <a:rPr lang="en-US" sz="1600"/>
              <a:t>Non</a:t>
            </a:r>
            <a:r>
              <a:rPr lang="en-US" sz="1600" baseline="0"/>
              <a:t>-attenders vs. Regular attenders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'Nick Attend'!$CA$34</c:f>
              <c:strCache>
                <c:ptCount val="1"/>
                <c:pt idx="0">
                  <c:v>Average Grade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 student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94 students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'Nick Attend'!$BZ$35:$BZ$36</c:f>
              <c:strCache>
                <c:ptCount val="2"/>
                <c:pt idx="0">
                  <c:v>0% of sessions</c:v>
                </c:pt>
                <c:pt idx="1">
                  <c:v>50%+ of sessions</c:v>
                </c:pt>
              </c:strCache>
            </c:strRef>
          </c:cat>
          <c:val>
            <c:numRef>
              <c:f>'Nick Attend'!$CA$35:$CA$36</c:f>
              <c:numCache>
                <c:formatCode>General</c:formatCode>
                <c:ptCount val="2"/>
                <c:pt idx="0">
                  <c:v>0.0</c:v>
                </c:pt>
                <c:pt idx="1">
                  <c:v>3.070936170212765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1643384"/>
        <c:axId val="691646328"/>
      </c:barChart>
      <c:catAx>
        <c:axId val="69164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691646328"/>
        <c:crosses val="autoZero"/>
        <c:auto val="1"/>
        <c:lblAlgn val="ctr"/>
        <c:lblOffset val="100"/>
        <c:noMultiLvlLbl val="0"/>
      </c:catAx>
      <c:valAx>
        <c:axId val="69164632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33221493146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64338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'Nick Attend'!$BW$47</c:f>
              <c:strCache>
                <c:ptCount val="1"/>
                <c:pt idx="0">
                  <c:v># Students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'Nick Attend'!$BV$48:$BV$54</c:f>
              <c:strCache>
                <c:ptCount val="7"/>
                <c:pt idx="0">
                  <c:v>CR</c:v>
                </c:pt>
                <c:pt idx="1">
                  <c:v>Q, W, X</c:v>
                </c:pt>
                <c:pt idx="2">
                  <c:v>F</c:v>
                </c:pt>
                <c:pt idx="3">
                  <c:v>D-, D, D+</c:v>
                </c:pt>
                <c:pt idx="4">
                  <c:v>C-, C, C+</c:v>
                </c:pt>
                <c:pt idx="5">
                  <c:v>B-, B, B+</c:v>
                </c:pt>
                <c:pt idx="6">
                  <c:v>A-, A</c:v>
                </c:pt>
              </c:strCache>
            </c:strRef>
          </c:cat>
          <c:val>
            <c:numRef>
              <c:f>'Nick Attend'!$BW$48:$BW$54</c:f>
              <c:numCache>
                <c:formatCode>General</c:formatCode>
                <c:ptCount val="7"/>
                <c:pt idx="0">
                  <c:v>2.0</c:v>
                </c:pt>
                <c:pt idx="1">
                  <c:v>16.0</c:v>
                </c:pt>
                <c:pt idx="2">
                  <c:v>5.0</c:v>
                </c:pt>
                <c:pt idx="3">
                  <c:v>6.0</c:v>
                </c:pt>
                <c:pt idx="4">
                  <c:v>22.0</c:v>
                </c:pt>
                <c:pt idx="5">
                  <c:v>27.0</c:v>
                </c:pt>
                <c:pt idx="6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333256"/>
        <c:axId val="643615384"/>
      </c:barChart>
      <c:catAx>
        <c:axId val="6483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FINAL COURSE GRADE</a:t>
                </a:r>
              </a:p>
            </c:rich>
          </c:tx>
          <c:layout>
            <c:manualLayout>
              <c:xMode val="edge"/>
              <c:yMode val="edge"/>
              <c:x val="0.392636920384952"/>
              <c:y val="0.906249979028718"/>
            </c:manualLayout>
          </c:layout>
          <c:overlay val="0"/>
        </c:title>
        <c:majorTickMark val="out"/>
        <c:minorTickMark val="none"/>
        <c:tickLblPos val="nextTo"/>
        <c:crossAx val="643615384"/>
        <c:crosses val="autoZero"/>
        <c:auto val="1"/>
        <c:lblAlgn val="ctr"/>
        <c:lblOffset val="100"/>
        <c:noMultiLvlLbl val="0"/>
      </c:catAx>
      <c:valAx>
        <c:axId val="64361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0.0138888888888889"/>
              <c:y val="0.2980515456401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833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at SI Sessions Throughout Semester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8-9 am section</c:v>
          </c:tx>
          <c:invertIfNegative val="0"/>
          <c:cat>
            <c:strRef>
              <c:f>'Kyle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'Kyle Attend'!$E$20:$AG$20</c:f>
              <c:numCache>
                <c:formatCode>General</c:formatCode>
                <c:ptCount val="29"/>
                <c:pt idx="0">
                  <c:v>34.0</c:v>
                </c:pt>
                <c:pt idx="1">
                  <c:v>0.0</c:v>
                </c:pt>
                <c:pt idx="2">
                  <c:v>38.0</c:v>
                </c:pt>
                <c:pt idx="3">
                  <c:v>37.0</c:v>
                </c:pt>
                <c:pt idx="4">
                  <c:v>38.0</c:v>
                </c:pt>
                <c:pt idx="5">
                  <c:v>27.0</c:v>
                </c:pt>
                <c:pt idx="6">
                  <c:v>32.0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28.0</c:v>
                </c:pt>
                <c:pt idx="11">
                  <c:v>30.0</c:v>
                </c:pt>
                <c:pt idx="12">
                  <c:v>25.0</c:v>
                </c:pt>
                <c:pt idx="13">
                  <c:v>22.0</c:v>
                </c:pt>
                <c:pt idx="14">
                  <c:v>30.0</c:v>
                </c:pt>
                <c:pt idx="15">
                  <c:v>37.0</c:v>
                </c:pt>
                <c:pt idx="16">
                  <c:v>17.0</c:v>
                </c:pt>
                <c:pt idx="17">
                  <c:v>30.0</c:v>
                </c:pt>
                <c:pt idx="18">
                  <c:v>13.0</c:v>
                </c:pt>
                <c:pt idx="19">
                  <c:v>30.0</c:v>
                </c:pt>
                <c:pt idx="20">
                  <c:v>0.0</c:v>
                </c:pt>
                <c:pt idx="21">
                  <c:v>34.0</c:v>
                </c:pt>
                <c:pt idx="22">
                  <c:v>14.0</c:v>
                </c:pt>
                <c:pt idx="23">
                  <c:v>24.0</c:v>
                </c:pt>
                <c:pt idx="24">
                  <c:v>1.0</c:v>
                </c:pt>
                <c:pt idx="25">
                  <c:v>33.0</c:v>
                </c:pt>
                <c:pt idx="26">
                  <c:v>20.0</c:v>
                </c:pt>
                <c:pt idx="27">
                  <c:v>22.0</c:v>
                </c:pt>
                <c:pt idx="28">
                  <c:v>8.0</c:v>
                </c:pt>
              </c:numCache>
            </c:numRef>
          </c:val>
        </c:ser>
        <c:ser>
          <c:idx val="1"/>
          <c:order val="1"/>
          <c:tx>
            <c:v>3-4 pm section</c:v>
          </c:tx>
          <c:invertIfNegative val="0"/>
          <c:cat>
            <c:strRef>
              <c:f>'Kyle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'Kyle Attend'!$E$21:$AG$21</c:f>
              <c:numCache>
                <c:formatCode>General</c:formatCode>
                <c:ptCount val="29"/>
                <c:pt idx="0">
                  <c:v>33.0</c:v>
                </c:pt>
                <c:pt idx="1">
                  <c:v>0.0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33.0</c:v>
                </c:pt>
                <c:pt idx="6">
                  <c:v>33.0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30.0</c:v>
                </c:pt>
                <c:pt idx="11">
                  <c:v>34.0</c:v>
                </c:pt>
                <c:pt idx="12">
                  <c:v>31.0</c:v>
                </c:pt>
                <c:pt idx="13">
                  <c:v>30.0</c:v>
                </c:pt>
                <c:pt idx="14">
                  <c:v>31.0</c:v>
                </c:pt>
                <c:pt idx="15">
                  <c:v>29.0</c:v>
                </c:pt>
                <c:pt idx="16">
                  <c:v>26.0</c:v>
                </c:pt>
                <c:pt idx="17">
                  <c:v>29.0</c:v>
                </c:pt>
                <c:pt idx="18">
                  <c:v>25.0</c:v>
                </c:pt>
                <c:pt idx="19">
                  <c:v>30.0</c:v>
                </c:pt>
                <c:pt idx="20">
                  <c:v>0.0</c:v>
                </c:pt>
                <c:pt idx="21">
                  <c:v>31.0</c:v>
                </c:pt>
                <c:pt idx="22">
                  <c:v>16.0</c:v>
                </c:pt>
                <c:pt idx="23">
                  <c:v>22.0</c:v>
                </c:pt>
                <c:pt idx="24">
                  <c:v>1.0</c:v>
                </c:pt>
                <c:pt idx="25">
                  <c:v>24.0</c:v>
                </c:pt>
                <c:pt idx="26">
                  <c:v>23.0</c:v>
                </c:pt>
                <c:pt idx="27">
                  <c:v>22.0</c:v>
                </c:pt>
                <c:pt idx="28">
                  <c:v>20.0</c:v>
                </c:pt>
              </c:numCache>
            </c:numRef>
          </c:val>
        </c:ser>
        <c:ser>
          <c:idx val="2"/>
          <c:order val="2"/>
          <c:tx>
            <c:v>4-5 pm section</c:v>
          </c:tx>
          <c:invertIfNegative val="0"/>
          <c:cat>
            <c:strRef>
              <c:f>'Kyle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'Kyle Attend'!$E$22:$AG$22</c:f>
              <c:numCache>
                <c:formatCode>General</c:formatCode>
                <c:ptCount val="29"/>
                <c:pt idx="0">
                  <c:v>33.0</c:v>
                </c:pt>
                <c:pt idx="1">
                  <c:v>0.0</c:v>
                </c:pt>
                <c:pt idx="2">
                  <c:v>32.0</c:v>
                </c:pt>
                <c:pt idx="3">
                  <c:v>36.0</c:v>
                </c:pt>
                <c:pt idx="4">
                  <c:v>37.0</c:v>
                </c:pt>
                <c:pt idx="5">
                  <c:v>38.0</c:v>
                </c:pt>
                <c:pt idx="6">
                  <c:v>4.0</c:v>
                </c:pt>
                <c:pt idx="7">
                  <c:v>37.0</c:v>
                </c:pt>
                <c:pt idx="8">
                  <c:v>33.0</c:v>
                </c:pt>
                <c:pt idx="9">
                  <c:v>37.0</c:v>
                </c:pt>
                <c:pt idx="10">
                  <c:v>33.0</c:v>
                </c:pt>
                <c:pt idx="11">
                  <c:v>39.0</c:v>
                </c:pt>
                <c:pt idx="12">
                  <c:v>36.0</c:v>
                </c:pt>
                <c:pt idx="13">
                  <c:v>35.0</c:v>
                </c:pt>
                <c:pt idx="14">
                  <c:v>34.0</c:v>
                </c:pt>
                <c:pt idx="15">
                  <c:v>25.0</c:v>
                </c:pt>
                <c:pt idx="16">
                  <c:v>31.0</c:v>
                </c:pt>
                <c:pt idx="17">
                  <c:v>0.0</c:v>
                </c:pt>
                <c:pt idx="18">
                  <c:v>30.0</c:v>
                </c:pt>
                <c:pt idx="19">
                  <c:v>33.0</c:v>
                </c:pt>
                <c:pt idx="20">
                  <c:v>0.0</c:v>
                </c:pt>
                <c:pt idx="21">
                  <c:v>31.0</c:v>
                </c:pt>
                <c:pt idx="22">
                  <c:v>20.0</c:v>
                </c:pt>
                <c:pt idx="23">
                  <c:v>18.0</c:v>
                </c:pt>
                <c:pt idx="24">
                  <c:v>0.0</c:v>
                </c:pt>
                <c:pt idx="25">
                  <c:v>26.0</c:v>
                </c:pt>
                <c:pt idx="26">
                  <c:v>24.0</c:v>
                </c:pt>
                <c:pt idx="27">
                  <c:v>28.0</c:v>
                </c:pt>
                <c:pt idx="28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189784"/>
        <c:axId val="648168472"/>
      </c:barChart>
      <c:catAx>
        <c:axId val="648189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648168472"/>
        <c:crosses val="autoZero"/>
        <c:auto val="1"/>
        <c:lblAlgn val="ctr"/>
        <c:lblOffset val="100"/>
        <c:noMultiLvlLbl val="0"/>
      </c:catAx>
      <c:valAx>
        <c:axId val="648168472"/>
        <c:scaling>
          <c:orientation val="minMax"/>
          <c:max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18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How</a:t>
            </a:r>
            <a:r>
              <a:rPr lang="en-US" sz="1600" baseline="0"/>
              <a:t> Many Students Attended How Many Sessions?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'Kyle Attend'!$BD$26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'Kyle Attend'!$BC$27:$BC$54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cat>
          <c:val>
            <c:numRef>
              <c:f>'Kyle Attend'!$BD$27:$BD$54</c:f>
              <c:numCache>
                <c:formatCode>General</c:formatCode>
                <c:ptCount val="2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2.0</c:v>
                </c:pt>
                <c:pt idx="12">
                  <c:v>6.0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9.0</c:v>
                </c:pt>
                <c:pt idx="18">
                  <c:v>10.0</c:v>
                </c:pt>
                <c:pt idx="19">
                  <c:v>3.0</c:v>
                </c:pt>
                <c:pt idx="20">
                  <c:v>12.0</c:v>
                </c:pt>
                <c:pt idx="21">
                  <c:v>9.0</c:v>
                </c:pt>
                <c:pt idx="22">
                  <c:v>12.0</c:v>
                </c:pt>
                <c:pt idx="23">
                  <c:v>10.0</c:v>
                </c:pt>
                <c:pt idx="24">
                  <c:v>10.0</c:v>
                </c:pt>
                <c:pt idx="25">
                  <c:v>7.0</c:v>
                </c:pt>
                <c:pt idx="26">
                  <c:v>8.0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473112"/>
        <c:axId val="643476072"/>
      </c:barChart>
      <c:catAx>
        <c:axId val="64347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SESSIONS ATTENDED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476072"/>
        <c:crosses val="autoZero"/>
        <c:auto val="1"/>
        <c:lblAlgn val="ctr"/>
        <c:lblOffset val="100"/>
        <c:noMultiLvlLbl val="0"/>
      </c:catAx>
      <c:valAx>
        <c:axId val="643476072"/>
        <c:scaling>
          <c:orientation val="minMax"/>
          <c:max val="1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HOW</a:t>
                </a:r>
                <a:r>
                  <a:rPr lang="en-US" sz="1200" baseline="0"/>
                  <a:t> MANY STUDENTS?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473112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Distribution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923665791776"/>
          <c:y val="0.2"/>
          <c:w val="0.819965223097113"/>
          <c:h val="0.620617526975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'Kyle Attend'!$BI$26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'Kyle Attend'!$BH$27:$BH$43</c:f>
              <c:strCache>
                <c:ptCount val="16"/>
                <c:pt idx="0">
                  <c:v>CR</c:v>
                </c:pt>
                <c:pt idx="1">
                  <c:v>X</c:v>
                </c:pt>
                <c:pt idx="2">
                  <c:v>W</c:v>
                </c:pt>
                <c:pt idx="3">
                  <c:v>Q</c:v>
                </c:pt>
                <c:pt idx="4">
                  <c:v>F</c:v>
                </c:pt>
                <c:pt idx="5">
                  <c:v>D-</c:v>
                </c:pt>
                <c:pt idx="6">
                  <c:v>D</c:v>
                </c:pt>
                <c:pt idx="7">
                  <c:v>D+</c:v>
                </c:pt>
                <c:pt idx="8">
                  <c:v>C-</c:v>
                </c:pt>
                <c:pt idx="9">
                  <c:v>C</c:v>
                </c:pt>
                <c:pt idx="10">
                  <c:v>C+</c:v>
                </c:pt>
                <c:pt idx="11">
                  <c:v>B-</c:v>
                </c:pt>
                <c:pt idx="12">
                  <c:v>B</c:v>
                </c:pt>
                <c:pt idx="13">
                  <c:v>B+</c:v>
                </c:pt>
                <c:pt idx="14">
                  <c:v>A-</c:v>
                </c:pt>
                <c:pt idx="15">
                  <c:v>A</c:v>
                </c:pt>
              </c:strCache>
            </c:strRef>
          </c:cat>
          <c:val>
            <c:numRef>
              <c:f>'Kyle Attend'!$BI$27:$BI$43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4.0</c:v>
                </c:pt>
                <c:pt idx="5">
                  <c:v>0.0</c:v>
                </c:pt>
                <c:pt idx="6">
                  <c:v>9.0</c:v>
                </c:pt>
                <c:pt idx="7">
                  <c:v>0.0</c:v>
                </c:pt>
                <c:pt idx="8">
                  <c:v>6.0</c:v>
                </c:pt>
                <c:pt idx="9">
                  <c:v>16.0</c:v>
                </c:pt>
                <c:pt idx="10">
                  <c:v>4.0</c:v>
                </c:pt>
                <c:pt idx="11">
                  <c:v>5.0</c:v>
                </c:pt>
                <c:pt idx="12">
                  <c:v>18.0</c:v>
                </c:pt>
                <c:pt idx="13">
                  <c:v>5.0</c:v>
                </c:pt>
                <c:pt idx="14">
                  <c:v>5.0</c:v>
                </c:pt>
                <c:pt idx="15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91676472"/>
        <c:axId val="691682024"/>
      </c:barChart>
      <c:catAx>
        <c:axId val="69167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FINAL COURSE GRADE</a:t>
                </a:r>
              </a:p>
            </c:rich>
          </c:tx>
          <c:layout>
            <c:manualLayout>
              <c:xMode val="edge"/>
              <c:yMode val="edge"/>
              <c:x val="0.38291469816273"/>
              <c:y val="0.930555555555556"/>
            </c:manualLayout>
          </c:layout>
          <c:overlay val="0"/>
        </c:title>
        <c:majorTickMark val="out"/>
        <c:minorTickMark val="none"/>
        <c:tickLblPos val="nextTo"/>
        <c:crossAx val="691682024"/>
        <c:crosses val="autoZero"/>
        <c:auto val="1"/>
        <c:lblAlgn val="ctr"/>
        <c:lblOffset val="100"/>
        <c:noMultiLvlLbl val="0"/>
      </c:catAx>
      <c:valAx>
        <c:axId val="691682024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227777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6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Grade vs. Attendance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sz="1400" u="sng"/>
              <a:t>area</a:t>
            </a:r>
            <a:r>
              <a:rPr lang="en-US" sz="1400"/>
              <a:t> of dot represents number</a:t>
            </a:r>
            <a:r>
              <a:rPr lang="en-US" sz="1400" baseline="0"/>
              <a:t> of students in that dot)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57075827850286"/>
          <c:y val="0.227591331553465"/>
          <c:w val="0.870904418197725"/>
          <c:h val="0.647408880875138"/>
        </c:manualLayout>
      </c:layout>
      <c:bubbleChart>
        <c:varyColors val="0"/>
        <c:ser>
          <c:idx val="0"/>
          <c:order val="0"/>
          <c:invertIfNegative val="0"/>
          <c:xVal>
            <c:numRef>
              <c:f>'Nick Attend'!$CF$27:$CF$77</c:f>
              <c:numCache>
                <c:formatCode>General</c:formatCode>
                <c:ptCount val="51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20.0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22.0</c:v>
                </c:pt>
                <c:pt idx="23">
                  <c:v>22.0</c:v>
                </c:pt>
                <c:pt idx="24">
                  <c:v>22.0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24.0</c:v>
                </c:pt>
                <c:pt idx="31">
                  <c:v>24.0</c:v>
                </c:pt>
                <c:pt idx="32">
                  <c:v>24.0</c:v>
                </c:pt>
                <c:pt idx="33">
                  <c:v>24.0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26.0</c:v>
                </c:pt>
                <c:pt idx="43">
                  <c:v>26.0</c:v>
                </c:pt>
                <c:pt idx="44">
                  <c:v>26.0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27.0</c:v>
                </c:pt>
                <c:pt idx="49">
                  <c:v>27.0</c:v>
                </c:pt>
                <c:pt idx="50">
                  <c:v>27.0</c:v>
                </c:pt>
              </c:numCache>
            </c:numRef>
          </c:xVal>
          <c:yVal>
            <c:numRef>
              <c:f>'Nick Attend'!$CG$27:$CG$77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1.667</c:v>
                </c:pt>
                <c:pt idx="4">
                  <c:v>1.667</c:v>
                </c:pt>
                <c:pt idx="5">
                  <c:v>3.0</c:v>
                </c:pt>
                <c:pt idx="6">
                  <c:v>0.667</c:v>
                </c:pt>
                <c:pt idx="7">
                  <c:v>0.0</c:v>
                </c:pt>
                <c:pt idx="8">
                  <c:v>4.0</c:v>
                </c:pt>
                <c:pt idx="9">
                  <c:v>2.0</c:v>
                </c:pt>
                <c:pt idx="10">
                  <c:v>1.667</c:v>
                </c:pt>
                <c:pt idx="11">
                  <c:v>2.0</c:v>
                </c:pt>
                <c:pt idx="12">
                  <c:v>2.333</c:v>
                </c:pt>
                <c:pt idx="13">
                  <c:v>2.333</c:v>
                </c:pt>
                <c:pt idx="14">
                  <c:v>4.0</c:v>
                </c:pt>
                <c:pt idx="15">
                  <c:v>4.0</c:v>
                </c:pt>
                <c:pt idx="16">
                  <c:v>1.0</c:v>
                </c:pt>
                <c:pt idx="17">
                  <c:v>4.0</c:v>
                </c:pt>
                <c:pt idx="18">
                  <c:v>1.333</c:v>
                </c:pt>
                <c:pt idx="19">
                  <c:v>1.667</c:v>
                </c:pt>
                <c:pt idx="20">
                  <c:v>2.667</c:v>
                </c:pt>
                <c:pt idx="21">
                  <c:v>4.0</c:v>
                </c:pt>
                <c:pt idx="22">
                  <c:v>2.333</c:v>
                </c:pt>
                <c:pt idx="23">
                  <c:v>3.333</c:v>
                </c:pt>
                <c:pt idx="24">
                  <c:v>4.0</c:v>
                </c:pt>
                <c:pt idx="25">
                  <c:v>1.667</c:v>
                </c:pt>
                <c:pt idx="26">
                  <c:v>3.0</c:v>
                </c:pt>
                <c:pt idx="27">
                  <c:v>3.333</c:v>
                </c:pt>
                <c:pt idx="28">
                  <c:v>3.667</c:v>
                </c:pt>
                <c:pt idx="29">
                  <c:v>4.0</c:v>
                </c:pt>
                <c:pt idx="30">
                  <c:v>1.667</c:v>
                </c:pt>
                <c:pt idx="31">
                  <c:v>3.0</c:v>
                </c:pt>
                <c:pt idx="32">
                  <c:v>3.333</c:v>
                </c:pt>
                <c:pt idx="33">
                  <c:v>4.0</c:v>
                </c:pt>
                <c:pt idx="34">
                  <c:v>0.0</c:v>
                </c:pt>
                <c:pt idx="35">
                  <c:v>1.0</c:v>
                </c:pt>
                <c:pt idx="36">
                  <c:v>1.667</c:v>
                </c:pt>
                <c:pt idx="37">
                  <c:v>2.333</c:v>
                </c:pt>
                <c:pt idx="38">
                  <c:v>2.667</c:v>
                </c:pt>
                <c:pt idx="39">
                  <c:v>3.0</c:v>
                </c:pt>
                <c:pt idx="40">
                  <c:v>3.333</c:v>
                </c:pt>
                <c:pt idx="41">
                  <c:v>4.0</c:v>
                </c:pt>
                <c:pt idx="42">
                  <c:v>1.333</c:v>
                </c:pt>
                <c:pt idx="43">
                  <c:v>1.667</c:v>
                </c:pt>
                <c:pt idx="44">
                  <c:v>2.0</c:v>
                </c:pt>
                <c:pt idx="45">
                  <c:v>3.0</c:v>
                </c:pt>
                <c:pt idx="46">
                  <c:v>3.667</c:v>
                </c:pt>
                <c:pt idx="47">
                  <c:v>4.0</c:v>
                </c:pt>
                <c:pt idx="48">
                  <c:v>1.667</c:v>
                </c:pt>
                <c:pt idx="49">
                  <c:v>3.333</c:v>
                </c:pt>
                <c:pt idx="50">
                  <c:v>4.0</c:v>
                </c:pt>
              </c:numCache>
            </c:numRef>
          </c:yVal>
          <c:bubbleSize>
            <c:numRef>
              <c:f>'Nick Attend'!$CH$27:$CH$77</c:f>
              <c:numCache>
                <c:formatCode>General</c:formatCode>
                <c:ptCount val="51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4.0</c:v>
                </c:pt>
                <c:pt idx="32">
                  <c:v>1.0</c:v>
                </c:pt>
                <c:pt idx="33">
                  <c:v>7.0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9.0</c:v>
                </c:pt>
                <c:pt idx="40">
                  <c:v>2.0</c:v>
                </c:pt>
                <c:pt idx="41">
                  <c:v>9.0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9.0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</c:numCache>
            </c:numRef>
          </c:bubbleSize>
          <c:bubble3D val="0"/>
        </c:ser>
        <c:ser>
          <c:idx val="1"/>
          <c:order val="1"/>
          <c:tx>
            <c:v>trendlineRC</c:v>
          </c:tx>
          <c:spPr>
            <a:noFill/>
            <a:ln w="38100">
              <a:noFill/>
            </a:ln>
            <a:effectLst/>
          </c:spPr>
          <c:invertIfNegative val="0"/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'Nick Attend'!$CF$27:$CF$79</c:f>
              <c:numCache>
                <c:formatCode>General</c:formatCode>
                <c:ptCount val="5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20.0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22.0</c:v>
                </c:pt>
                <c:pt idx="23">
                  <c:v>22.0</c:v>
                </c:pt>
                <c:pt idx="24">
                  <c:v>22.0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24.0</c:v>
                </c:pt>
                <c:pt idx="31">
                  <c:v>24.0</c:v>
                </c:pt>
                <c:pt idx="32">
                  <c:v>24.0</c:v>
                </c:pt>
                <c:pt idx="33">
                  <c:v>24.0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26.0</c:v>
                </c:pt>
                <c:pt idx="43">
                  <c:v>26.0</c:v>
                </c:pt>
                <c:pt idx="44">
                  <c:v>26.0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27.0</c:v>
                </c:pt>
                <c:pt idx="49">
                  <c:v>27.0</c:v>
                </c:pt>
                <c:pt idx="50">
                  <c:v>27.0</c:v>
                </c:pt>
                <c:pt idx="51">
                  <c:v>0.0</c:v>
                </c:pt>
                <c:pt idx="52">
                  <c:v>30.0</c:v>
                </c:pt>
              </c:numCache>
            </c:numRef>
          </c:xVal>
          <c:yVal>
            <c:numRef>
              <c:f>'Nick Attend'!$CJ$27:$CJ$79</c:f>
              <c:numCache>
                <c:formatCode>General</c:formatCode>
                <c:ptCount val="53"/>
                <c:pt idx="0">
                  <c:v>0.6974</c:v>
                </c:pt>
                <c:pt idx="1">
                  <c:v>0.9272</c:v>
                </c:pt>
                <c:pt idx="2">
                  <c:v>0.9272</c:v>
                </c:pt>
                <c:pt idx="3">
                  <c:v>1.157</c:v>
                </c:pt>
                <c:pt idx="4">
                  <c:v>1.2719</c:v>
                </c:pt>
                <c:pt idx="5">
                  <c:v>1.5017</c:v>
                </c:pt>
                <c:pt idx="6">
                  <c:v>1.6166</c:v>
                </c:pt>
                <c:pt idx="7">
                  <c:v>1.9613</c:v>
                </c:pt>
                <c:pt idx="8">
                  <c:v>2.0762</c:v>
                </c:pt>
                <c:pt idx="9">
                  <c:v>2.1911</c:v>
                </c:pt>
                <c:pt idx="10">
                  <c:v>2.306</c:v>
                </c:pt>
                <c:pt idx="11">
                  <c:v>2.306</c:v>
                </c:pt>
                <c:pt idx="12">
                  <c:v>2.306</c:v>
                </c:pt>
                <c:pt idx="13">
                  <c:v>2.4209</c:v>
                </c:pt>
                <c:pt idx="14">
                  <c:v>2.4209</c:v>
                </c:pt>
                <c:pt idx="15">
                  <c:v>2.5358</c:v>
                </c:pt>
                <c:pt idx="16">
                  <c:v>2.6507</c:v>
                </c:pt>
                <c:pt idx="17">
                  <c:v>2.6507</c:v>
                </c:pt>
                <c:pt idx="18">
                  <c:v>2.7656</c:v>
                </c:pt>
                <c:pt idx="19">
                  <c:v>2.7656</c:v>
                </c:pt>
                <c:pt idx="20">
                  <c:v>2.7656</c:v>
                </c:pt>
                <c:pt idx="21">
                  <c:v>2.7656</c:v>
                </c:pt>
                <c:pt idx="22">
                  <c:v>2.8805</c:v>
                </c:pt>
                <c:pt idx="23">
                  <c:v>2.8805</c:v>
                </c:pt>
                <c:pt idx="24">
                  <c:v>2.8805</c:v>
                </c:pt>
                <c:pt idx="25">
                  <c:v>2.9954</c:v>
                </c:pt>
                <c:pt idx="26">
                  <c:v>2.9954</c:v>
                </c:pt>
                <c:pt idx="27">
                  <c:v>2.9954</c:v>
                </c:pt>
                <c:pt idx="28">
                  <c:v>2.9954</c:v>
                </c:pt>
                <c:pt idx="29">
                  <c:v>2.9954</c:v>
                </c:pt>
                <c:pt idx="30">
                  <c:v>3.1103</c:v>
                </c:pt>
                <c:pt idx="31">
                  <c:v>3.1103</c:v>
                </c:pt>
                <c:pt idx="32">
                  <c:v>3.1103</c:v>
                </c:pt>
                <c:pt idx="33">
                  <c:v>3.1103</c:v>
                </c:pt>
                <c:pt idx="34">
                  <c:v>3.2252</c:v>
                </c:pt>
                <c:pt idx="35">
                  <c:v>3.2252</c:v>
                </c:pt>
                <c:pt idx="36">
                  <c:v>3.2252</c:v>
                </c:pt>
                <c:pt idx="37">
                  <c:v>3.2252</c:v>
                </c:pt>
                <c:pt idx="38">
                  <c:v>3.2252</c:v>
                </c:pt>
                <c:pt idx="39">
                  <c:v>3.2252</c:v>
                </c:pt>
                <c:pt idx="40">
                  <c:v>3.2252</c:v>
                </c:pt>
                <c:pt idx="41">
                  <c:v>3.2252</c:v>
                </c:pt>
                <c:pt idx="42">
                  <c:v>3.3401</c:v>
                </c:pt>
                <c:pt idx="43">
                  <c:v>3.3401</c:v>
                </c:pt>
                <c:pt idx="44">
                  <c:v>3.3401</c:v>
                </c:pt>
                <c:pt idx="45">
                  <c:v>3.3401</c:v>
                </c:pt>
                <c:pt idx="46">
                  <c:v>3.3401</c:v>
                </c:pt>
                <c:pt idx="47">
                  <c:v>3.3401</c:v>
                </c:pt>
                <c:pt idx="48">
                  <c:v>3.455</c:v>
                </c:pt>
                <c:pt idx="49">
                  <c:v>3.455</c:v>
                </c:pt>
                <c:pt idx="50">
                  <c:v>3.455</c:v>
                </c:pt>
                <c:pt idx="51">
                  <c:v>0.3527</c:v>
                </c:pt>
                <c:pt idx="52">
                  <c:v>3.7997</c:v>
                </c:pt>
              </c:numCache>
            </c:numRef>
          </c:yVal>
          <c:bubbleSize>
            <c:numRef>
              <c:f>'Nick Attend'!$CK$27:$CK$79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643555576"/>
        <c:axId val="643549912"/>
      </c:bubbleChart>
      <c:valAx>
        <c:axId val="643555576"/>
        <c:scaling>
          <c:orientation val="minMax"/>
          <c:max val="29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NUMBER OF SI SESSIONS</a:t>
                </a:r>
              </a:p>
            </c:rich>
          </c:tx>
          <c:layout>
            <c:manualLayout>
              <c:xMode val="edge"/>
              <c:yMode val="edge"/>
              <c:x val="0.417310565203322"/>
              <c:y val="0.9083001603966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3549912"/>
        <c:crosses val="autoZero"/>
        <c:crossBetween val="midCat"/>
      </c:valAx>
      <c:valAx>
        <c:axId val="643549912"/>
        <c:scaling>
          <c:orientation val="minMax"/>
          <c:max val="4.9"/>
          <c:min val="-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555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Grade vs. Attendance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sz="1400" u="sng"/>
              <a:t>width</a:t>
            </a:r>
            <a:r>
              <a:rPr lang="en-US" sz="1400"/>
              <a:t> of dot represents number</a:t>
            </a:r>
            <a:r>
              <a:rPr lang="en-US" sz="1400" baseline="0"/>
              <a:t> of students in that dot)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57075827850286"/>
          <c:y val="0.227591331553465"/>
          <c:w val="0.870904418197725"/>
          <c:h val="0.647408880875138"/>
        </c:manualLayout>
      </c:layout>
      <c:bubbleChart>
        <c:varyColors val="0"/>
        <c:ser>
          <c:idx val="0"/>
          <c:order val="0"/>
          <c:invertIfNegative val="0"/>
          <c:xVal>
            <c:numRef>
              <c:f>'Nick Attend'!$CF$27:$CF$77</c:f>
              <c:numCache>
                <c:formatCode>General</c:formatCode>
                <c:ptCount val="51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20.0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22.0</c:v>
                </c:pt>
                <c:pt idx="23">
                  <c:v>22.0</c:v>
                </c:pt>
                <c:pt idx="24">
                  <c:v>22.0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24.0</c:v>
                </c:pt>
                <c:pt idx="31">
                  <c:v>24.0</c:v>
                </c:pt>
                <c:pt idx="32">
                  <c:v>24.0</c:v>
                </c:pt>
                <c:pt idx="33">
                  <c:v>24.0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26.0</c:v>
                </c:pt>
                <c:pt idx="43">
                  <c:v>26.0</c:v>
                </c:pt>
                <c:pt idx="44">
                  <c:v>26.0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27.0</c:v>
                </c:pt>
                <c:pt idx="49">
                  <c:v>27.0</c:v>
                </c:pt>
                <c:pt idx="50">
                  <c:v>27.0</c:v>
                </c:pt>
              </c:numCache>
            </c:numRef>
          </c:xVal>
          <c:yVal>
            <c:numRef>
              <c:f>'Nick Attend'!$CG$27:$CG$77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1.667</c:v>
                </c:pt>
                <c:pt idx="4">
                  <c:v>1.667</c:v>
                </c:pt>
                <c:pt idx="5">
                  <c:v>3.0</c:v>
                </c:pt>
                <c:pt idx="6">
                  <c:v>0.667</c:v>
                </c:pt>
                <c:pt idx="7">
                  <c:v>0.0</c:v>
                </c:pt>
                <c:pt idx="8">
                  <c:v>4.0</c:v>
                </c:pt>
                <c:pt idx="9">
                  <c:v>2.0</c:v>
                </c:pt>
                <c:pt idx="10">
                  <c:v>1.667</c:v>
                </c:pt>
                <c:pt idx="11">
                  <c:v>2.0</c:v>
                </c:pt>
                <c:pt idx="12">
                  <c:v>2.333</c:v>
                </c:pt>
                <c:pt idx="13">
                  <c:v>2.333</c:v>
                </c:pt>
                <c:pt idx="14">
                  <c:v>4.0</c:v>
                </c:pt>
                <c:pt idx="15">
                  <c:v>4.0</c:v>
                </c:pt>
                <c:pt idx="16">
                  <c:v>1.0</c:v>
                </c:pt>
                <c:pt idx="17">
                  <c:v>4.0</c:v>
                </c:pt>
                <c:pt idx="18">
                  <c:v>1.333</c:v>
                </c:pt>
                <c:pt idx="19">
                  <c:v>1.667</c:v>
                </c:pt>
                <c:pt idx="20">
                  <c:v>2.667</c:v>
                </c:pt>
                <c:pt idx="21">
                  <c:v>4.0</c:v>
                </c:pt>
                <c:pt idx="22">
                  <c:v>2.333</c:v>
                </c:pt>
                <c:pt idx="23">
                  <c:v>3.333</c:v>
                </c:pt>
                <c:pt idx="24">
                  <c:v>4.0</c:v>
                </c:pt>
                <c:pt idx="25">
                  <c:v>1.667</c:v>
                </c:pt>
                <c:pt idx="26">
                  <c:v>3.0</c:v>
                </c:pt>
                <c:pt idx="27">
                  <c:v>3.333</c:v>
                </c:pt>
                <c:pt idx="28">
                  <c:v>3.667</c:v>
                </c:pt>
                <c:pt idx="29">
                  <c:v>4.0</c:v>
                </c:pt>
                <c:pt idx="30">
                  <c:v>1.667</c:v>
                </c:pt>
                <c:pt idx="31">
                  <c:v>3.0</c:v>
                </c:pt>
                <c:pt idx="32">
                  <c:v>3.333</c:v>
                </c:pt>
                <c:pt idx="33">
                  <c:v>4.0</c:v>
                </c:pt>
                <c:pt idx="34">
                  <c:v>0.0</c:v>
                </c:pt>
                <c:pt idx="35">
                  <c:v>1.0</c:v>
                </c:pt>
                <c:pt idx="36">
                  <c:v>1.667</c:v>
                </c:pt>
                <c:pt idx="37">
                  <c:v>2.333</c:v>
                </c:pt>
                <c:pt idx="38">
                  <c:v>2.667</c:v>
                </c:pt>
                <c:pt idx="39">
                  <c:v>3.0</c:v>
                </c:pt>
                <c:pt idx="40">
                  <c:v>3.333</c:v>
                </c:pt>
                <c:pt idx="41">
                  <c:v>4.0</c:v>
                </c:pt>
                <c:pt idx="42">
                  <c:v>1.333</c:v>
                </c:pt>
                <c:pt idx="43">
                  <c:v>1.667</c:v>
                </c:pt>
                <c:pt idx="44">
                  <c:v>2.0</c:v>
                </c:pt>
                <c:pt idx="45">
                  <c:v>3.0</c:v>
                </c:pt>
                <c:pt idx="46">
                  <c:v>3.667</c:v>
                </c:pt>
                <c:pt idx="47">
                  <c:v>4.0</c:v>
                </c:pt>
                <c:pt idx="48">
                  <c:v>1.667</c:v>
                </c:pt>
                <c:pt idx="49">
                  <c:v>3.333</c:v>
                </c:pt>
                <c:pt idx="50">
                  <c:v>4.0</c:v>
                </c:pt>
              </c:numCache>
            </c:numRef>
          </c:yVal>
          <c:bubbleSize>
            <c:numRef>
              <c:f>'Nick Attend'!$CH$27:$CH$77</c:f>
              <c:numCache>
                <c:formatCode>General</c:formatCode>
                <c:ptCount val="51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4.0</c:v>
                </c:pt>
                <c:pt idx="32">
                  <c:v>1.0</c:v>
                </c:pt>
                <c:pt idx="33">
                  <c:v>7.0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9.0</c:v>
                </c:pt>
                <c:pt idx="40">
                  <c:v>2.0</c:v>
                </c:pt>
                <c:pt idx="41">
                  <c:v>9.0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9.0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</c:numCache>
            </c:numRef>
          </c:bubbleSize>
          <c:bubble3D val="0"/>
        </c:ser>
        <c:ser>
          <c:idx val="1"/>
          <c:order val="1"/>
          <c:tx>
            <c:v>trendlineRC</c:v>
          </c:tx>
          <c:spPr>
            <a:noFill/>
            <a:ln w="38100">
              <a:noFill/>
            </a:ln>
            <a:effectLst/>
          </c:spPr>
          <c:invertIfNegative val="0"/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'Nick Attend'!$CF$27:$CF$79</c:f>
              <c:numCache>
                <c:formatCode>General</c:formatCode>
                <c:ptCount val="5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20.0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22.0</c:v>
                </c:pt>
                <c:pt idx="23">
                  <c:v>22.0</c:v>
                </c:pt>
                <c:pt idx="24">
                  <c:v>22.0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24.0</c:v>
                </c:pt>
                <c:pt idx="31">
                  <c:v>24.0</c:v>
                </c:pt>
                <c:pt idx="32">
                  <c:v>24.0</c:v>
                </c:pt>
                <c:pt idx="33">
                  <c:v>24.0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26.0</c:v>
                </c:pt>
                <c:pt idx="43">
                  <c:v>26.0</c:v>
                </c:pt>
                <c:pt idx="44">
                  <c:v>26.0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27.0</c:v>
                </c:pt>
                <c:pt idx="49">
                  <c:v>27.0</c:v>
                </c:pt>
                <c:pt idx="50">
                  <c:v>27.0</c:v>
                </c:pt>
                <c:pt idx="51">
                  <c:v>0.0</c:v>
                </c:pt>
                <c:pt idx="52">
                  <c:v>30.0</c:v>
                </c:pt>
              </c:numCache>
            </c:numRef>
          </c:xVal>
          <c:yVal>
            <c:numRef>
              <c:f>'Nick Attend'!$CJ$27:$CJ$79</c:f>
              <c:numCache>
                <c:formatCode>General</c:formatCode>
                <c:ptCount val="53"/>
                <c:pt idx="0">
                  <c:v>0.6974</c:v>
                </c:pt>
                <c:pt idx="1">
                  <c:v>0.9272</c:v>
                </c:pt>
                <c:pt idx="2">
                  <c:v>0.9272</c:v>
                </c:pt>
                <c:pt idx="3">
                  <c:v>1.157</c:v>
                </c:pt>
                <c:pt idx="4">
                  <c:v>1.2719</c:v>
                </c:pt>
                <c:pt idx="5">
                  <c:v>1.5017</c:v>
                </c:pt>
                <c:pt idx="6">
                  <c:v>1.6166</c:v>
                </c:pt>
                <c:pt idx="7">
                  <c:v>1.9613</c:v>
                </c:pt>
                <c:pt idx="8">
                  <c:v>2.0762</c:v>
                </c:pt>
                <c:pt idx="9">
                  <c:v>2.1911</c:v>
                </c:pt>
                <c:pt idx="10">
                  <c:v>2.306</c:v>
                </c:pt>
                <c:pt idx="11">
                  <c:v>2.306</c:v>
                </c:pt>
                <c:pt idx="12">
                  <c:v>2.306</c:v>
                </c:pt>
                <c:pt idx="13">
                  <c:v>2.4209</c:v>
                </c:pt>
                <c:pt idx="14">
                  <c:v>2.4209</c:v>
                </c:pt>
                <c:pt idx="15">
                  <c:v>2.5358</c:v>
                </c:pt>
                <c:pt idx="16">
                  <c:v>2.6507</c:v>
                </c:pt>
                <c:pt idx="17">
                  <c:v>2.6507</c:v>
                </c:pt>
                <c:pt idx="18">
                  <c:v>2.7656</c:v>
                </c:pt>
                <c:pt idx="19">
                  <c:v>2.7656</c:v>
                </c:pt>
                <c:pt idx="20">
                  <c:v>2.7656</c:v>
                </c:pt>
                <c:pt idx="21">
                  <c:v>2.7656</c:v>
                </c:pt>
                <c:pt idx="22">
                  <c:v>2.8805</c:v>
                </c:pt>
                <c:pt idx="23">
                  <c:v>2.8805</c:v>
                </c:pt>
                <c:pt idx="24">
                  <c:v>2.8805</c:v>
                </c:pt>
                <c:pt idx="25">
                  <c:v>2.9954</c:v>
                </c:pt>
                <c:pt idx="26">
                  <c:v>2.9954</c:v>
                </c:pt>
                <c:pt idx="27">
                  <c:v>2.9954</c:v>
                </c:pt>
                <c:pt idx="28">
                  <c:v>2.9954</c:v>
                </c:pt>
                <c:pt idx="29">
                  <c:v>2.9954</c:v>
                </c:pt>
                <c:pt idx="30">
                  <c:v>3.1103</c:v>
                </c:pt>
                <c:pt idx="31">
                  <c:v>3.1103</c:v>
                </c:pt>
                <c:pt idx="32">
                  <c:v>3.1103</c:v>
                </c:pt>
                <c:pt idx="33">
                  <c:v>3.1103</c:v>
                </c:pt>
                <c:pt idx="34">
                  <c:v>3.2252</c:v>
                </c:pt>
                <c:pt idx="35">
                  <c:v>3.2252</c:v>
                </c:pt>
                <c:pt idx="36">
                  <c:v>3.2252</c:v>
                </c:pt>
                <c:pt idx="37">
                  <c:v>3.2252</c:v>
                </c:pt>
                <c:pt idx="38">
                  <c:v>3.2252</c:v>
                </c:pt>
                <c:pt idx="39">
                  <c:v>3.2252</c:v>
                </c:pt>
                <c:pt idx="40">
                  <c:v>3.2252</c:v>
                </c:pt>
                <c:pt idx="41">
                  <c:v>3.2252</c:v>
                </c:pt>
                <c:pt idx="42">
                  <c:v>3.3401</c:v>
                </c:pt>
                <c:pt idx="43">
                  <c:v>3.3401</c:v>
                </c:pt>
                <c:pt idx="44">
                  <c:v>3.3401</c:v>
                </c:pt>
                <c:pt idx="45">
                  <c:v>3.3401</c:v>
                </c:pt>
                <c:pt idx="46">
                  <c:v>3.3401</c:v>
                </c:pt>
                <c:pt idx="47">
                  <c:v>3.3401</c:v>
                </c:pt>
                <c:pt idx="48">
                  <c:v>3.455</c:v>
                </c:pt>
                <c:pt idx="49">
                  <c:v>3.455</c:v>
                </c:pt>
                <c:pt idx="50">
                  <c:v>3.455</c:v>
                </c:pt>
                <c:pt idx="51">
                  <c:v>0.3527</c:v>
                </c:pt>
                <c:pt idx="52">
                  <c:v>3.7997</c:v>
                </c:pt>
              </c:numCache>
            </c:numRef>
          </c:yVal>
          <c:bubbleSize>
            <c:numRef>
              <c:f>'Nick Attend'!$CK$27:$CK$79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691725144"/>
        <c:axId val="691730424"/>
      </c:bubbleChart>
      <c:valAx>
        <c:axId val="691725144"/>
        <c:scaling>
          <c:orientation val="minMax"/>
          <c:max val="29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NUMBER OF SI SESSIONS</a:t>
                </a:r>
              </a:p>
            </c:rich>
          </c:tx>
          <c:layout>
            <c:manualLayout>
              <c:xMode val="edge"/>
              <c:yMode val="edge"/>
              <c:x val="0.417310565203322"/>
              <c:y val="0.9083001603966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730424"/>
        <c:crosses val="autoZero"/>
        <c:crossBetween val="midCat"/>
      </c:valAx>
      <c:valAx>
        <c:axId val="691730424"/>
        <c:scaling>
          <c:orientation val="minMax"/>
          <c:max val="4.9"/>
          <c:min val="-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725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'Kyle Attend'!$BI$48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'Kyle Attend'!$BH$49:$BH$55</c:f>
              <c:strCache>
                <c:ptCount val="7"/>
                <c:pt idx="0">
                  <c:v>CR</c:v>
                </c:pt>
                <c:pt idx="1">
                  <c:v>X, W, Q</c:v>
                </c:pt>
                <c:pt idx="2">
                  <c:v>F</c:v>
                </c:pt>
                <c:pt idx="3">
                  <c:v>D-, D, D+</c:v>
                </c:pt>
                <c:pt idx="4">
                  <c:v>C-, C, C+</c:v>
                </c:pt>
                <c:pt idx="5">
                  <c:v>B-, B, B+</c:v>
                </c:pt>
                <c:pt idx="6">
                  <c:v>A-, A</c:v>
                </c:pt>
              </c:strCache>
            </c:strRef>
          </c:cat>
          <c:val>
            <c:numRef>
              <c:f>'Kyle Attend'!$BI$49:$BI$55</c:f>
              <c:numCache>
                <c:formatCode>General</c:formatCode>
                <c:ptCount val="7"/>
                <c:pt idx="0">
                  <c:v>0.0</c:v>
                </c:pt>
                <c:pt idx="1">
                  <c:v>8.0</c:v>
                </c:pt>
                <c:pt idx="2">
                  <c:v>4.0</c:v>
                </c:pt>
                <c:pt idx="3">
                  <c:v>9.0</c:v>
                </c:pt>
                <c:pt idx="4">
                  <c:v>26.0</c:v>
                </c:pt>
                <c:pt idx="5">
                  <c:v>28.0</c:v>
                </c:pt>
                <c:pt idx="6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805224"/>
        <c:axId val="643177848"/>
      </c:barChart>
      <c:catAx>
        <c:axId val="64280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3177848"/>
        <c:crosses val="autoZero"/>
        <c:auto val="1"/>
        <c:lblAlgn val="ctr"/>
        <c:lblOffset val="100"/>
        <c:noMultiLvlLbl val="0"/>
      </c:catAx>
      <c:valAx>
        <c:axId val="643177848"/>
        <c:scaling>
          <c:orientation val="minMax"/>
          <c:max val="4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0.0138888888888889"/>
              <c:y val="0.261248177311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280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 408K (Moore) Fall 2012, SI Leader: </a:t>
            </a:r>
            <a:r>
              <a:rPr lang="en-US" sz="1600" i="1"/>
              <a:t>Chelsea Cerini</a:t>
            </a:r>
          </a:p>
          <a:p>
            <a:pPr>
              <a:defRPr sz="1600"/>
            </a:pPr>
            <a:r>
              <a:rPr lang="en-US" sz="1600"/>
              <a:t>Grade vs. Attendance at SI Sessions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58675909946868"/>
          <c:y val="0.28722669735328"/>
          <c:w val="0.881875235678043"/>
          <c:h val="0.52981995777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'Chelsea Attend'!$AS$26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'Chelsea Attend'!$AR$27:$AR$104</c:f>
              <c:numCache>
                <c:formatCode>General</c:formatCode>
                <c:ptCount val="78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12.0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15.0</c:v>
                </c:pt>
                <c:pt idx="16">
                  <c:v>15.0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19.0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20.0</c:v>
                </c:pt>
                <c:pt idx="42">
                  <c:v>21.0</c:v>
                </c:pt>
                <c:pt idx="43">
                  <c:v>21.0</c:v>
                </c:pt>
                <c:pt idx="44">
                  <c:v>21.0</c:v>
                </c:pt>
                <c:pt idx="45">
                  <c:v>21.0</c:v>
                </c:pt>
                <c:pt idx="46">
                  <c:v>21.0</c:v>
                </c:pt>
                <c:pt idx="47">
                  <c:v>21.0</c:v>
                </c:pt>
                <c:pt idx="48">
                  <c:v>21.0</c:v>
                </c:pt>
                <c:pt idx="49">
                  <c:v>21.0</c:v>
                </c:pt>
                <c:pt idx="50">
                  <c:v>21.0</c:v>
                </c:pt>
                <c:pt idx="51">
                  <c:v>21.0</c:v>
                </c:pt>
                <c:pt idx="52">
                  <c:v>21.0</c:v>
                </c:pt>
                <c:pt idx="53">
                  <c:v>21.0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23.0</c:v>
                </c:pt>
                <c:pt idx="63">
                  <c:v>23.0</c:v>
                </c:pt>
                <c:pt idx="64">
                  <c:v>23.0</c:v>
                </c:pt>
                <c:pt idx="65">
                  <c:v>23.0</c:v>
                </c:pt>
                <c:pt idx="66">
                  <c:v>23.0</c:v>
                </c:pt>
                <c:pt idx="67">
                  <c:v>24.0</c:v>
                </c:pt>
                <c:pt idx="68">
                  <c:v>24.0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25.0</c:v>
                </c:pt>
                <c:pt idx="73">
                  <c:v>25.0</c:v>
                </c:pt>
                <c:pt idx="74">
                  <c:v>25.0</c:v>
                </c:pt>
                <c:pt idx="75">
                  <c:v>26.0</c:v>
                </c:pt>
                <c:pt idx="76">
                  <c:v>26.0</c:v>
                </c:pt>
                <c:pt idx="77">
                  <c:v>26.0</c:v>
                </c:pt>
              </c:numCache>
            </c:numRef>
          </c:xVal>
          <c:yVal>
            <c:numRef>
              <c:f>'Chelsea Attend'!$AS$27:$AS$104</c:f>
              <c:numCache>
                <c:formatCode>General</c:formatCode>
                <c:ptCount val="78"/>
                <c:pt idx="0">
                  <c:v>2.667</c:v>
                </c:pt>
                <c:pt idx="1">
                  <c:v>4.0</c:v>
                </c:pt>
                <c:pt idx="2">
                  <c:v>2.333</c:v>
                </c:pt>
                <c:pt idx="3">
                  <c:v>1.667</c:v>
                </c:pt>
                <c:pt idx="4">
                  <c:v>1.667</c:v>
                </c:pt>
                <c:pt idx="5">
                  <c:v>4.0</c:v>
                </c:pt>
                <c:pt idx="6">
                  <c:v>1.667</c:v>
                </c:pt>
                <c:pt idx="7">
                  <c:v>4.0</c:v>
                </c:pt>
                <c:pt idx="8">
                  <c:v>1.0</c:v>
                </c:pt>
                <c:pt idx="9">
                  <c:v>2.333</c:v>
                </c:pt>
                <c:pt idx="10">
                  <c:v>3.667</c:v>
                </c:pt>
                <c:pt idx="11">
                  <c:v>0.0</c:v>
                </c:pt>
                <c:pt idx="12">
                  <c:v>1.667</c:v>
                </c:pt>
                <c:pt idx="13">
                  <c:v>1.667</c:v>
                </c:pt>
                <c:pt idx="14">
                  <c:v>2.667</c:v>
                </c:pt>
                <c:pt idx="15">
                  <c:v>3.0</c:v>
                </c:pt>
                <c:pt idx="16">
                  <c:v>3.667</c:v>
                </c:pt>
                <c:pt idx="17">
                  <c:v>2.0</c:v>
                </c:pt>
                <c:pt idx="18">
                  <c:v>3.667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3.333</c:v>
                </c:pt>
                <c:pt idx="23">
                  <c:v>3.667</c:v>
                </c:pt>
                <c:pt idx="24">
                  <c:v>3.667</c:v>
                </c:pt>
                <c:pt idx="25">
                  <c:v>4.0</c:v>
                </c:pt>
                <c:pt idx="26">
                  <c:v>1.0</c:v>
                </c:pt>
                <c:pt idx="27">
                  <c:v>1.0</c:v>
                </c:pt>
                <c:pt idx="28">
                  <c:v>2.667</c:v>
                </c:pt>
                <c:pt idx="29">
                  <c:v>2.667</c:v>
                </c:pt>
                <c:pt idx="30">
                  <c:v>3.333</c:v>
                </c:pt>
                <c:pt idx="31">
                  <c:v>1.0</c:v>
                </c:pt>
                <c:pt idx="32">
                  <c:v>1.333</c:v>
                </c:pt>
                <c:pt idx="33">
                  <c:v>1.333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2.0</c:v>
                </c:pt>
                <c:pt idx="45">
                  <c:v>2.333</c:v>
                </c:pt>
                <c:pt idx="46">
                  <c:v>2.667</c:v>
                </c:pt>
                <c:pt idx="47">
                  <c:v>3.0</c:v>
                </c:pt>
                <c:pt idx="48">
                  <c:v>3.0</c:v>
                </c:pt>
                <c:pt idx="49">
                  <c:v>3.333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0.0</c:v>
                </c:pt>
                <c:pt idx="55">
                  <c:v>1.0</c:v>
                </c:pt>
                <c:pt idx="56">
                  <c:v>3.0</c:v>
                </c:pt>
                <c:pt idx="57">
                  <c:v>3.333</c:v>
                </c:pt>
                <c:pt idx="58">
                  <c:v>3.333</c:v>
                </c:pt>
                <c:pt idx="59">
                  <c:v>3.667</c:v>
                </c:pt>
                <c:pt idx="60">
                  <c:v>4.0</c:v>
                </c:pt>
                <c:pt idx="61">
                  <c:v>4.0</c:v>
                </c:pt>
                <c:pt idx="62">
                  <c:v>1.0</c:v>
                </c:pt>
                <c:pt idx="63">
                  <c:v>1.667</c:v>
                </c:pt>
                <c:pt idx="64">
                  <c:v>1.667</c:v>
                </c:pt>
                <c:pt idx="65">
                  <c:v>2.333</c:v>
                </c:pt>
                <c:pt idx="66">
                  <c:v>4.0</c:v>
                </c:pt>
                <c:pt idx="67">
                  <c:v>0.0</c:v>
                </c:pt>
                <c:pt idx="68">
                  <c:v>1.667</c:v>
                </c:pt>
                <c:pt idx="69">
                  <c:v>2.667</c:v>
                </c:pt>
                <c:pt idx="70">
                  <c:v>3.0</c:v>
                </c:pt>
                <c:pt idx="71">
                  <c:v>3.333</c:v>
                </c:pt>
                <c:pt idx="72">
                  <c:v>3.333</c:v>
                </c:pt>
                <c:pt idx="73">
                  <c:v>4.0</c:v>
                </c:pt>
                <c:pt idx="74">
                  <c:v>4.0</c:v>
                </c:pt>
                <c:pt idx="75">
                  <c:v>1.333</c:v>
                </c:pt>
                <c:pt idx="76">
                  <c:v>3.333</c:v>
                </c:pt>
                <c:pt idx="77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69240"/>
        <c:axId val="691474504"/>
      </c:scatterChart>
      <c:valAx>
        <c:axId val="691469240"/>
        <c:scaling>
          <c:orientation val="minMax"/>
          <c:max val="2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63191598890471"/>
              <c:y val="0.9060989643268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474504"/>
        <c:crosses val="autoZero"/>
        <c:crossBetween val="midCat"/>
      </c:valAx>
      <c:valAx>
        <c:axId val="69147450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128587820780689"/>
              <c:y val="0.371673839964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469240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Non-Attenders vs. Regular Attenders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'Kyle Attend'!$BM$28</c:f>
              <c:strCache>
                <c:ptCount val="1"/>
                <c:pt idx="0">
                  <c:v>AVG GRADE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 student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94 students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'Kyle Attend'!$BL$29:$BL$30</c:f>
              <c:strCache>
                <c:ptCount val="2"/>
                <c:pt idx="0">
                  <c:v>0%</c:v>
                </c:pt>
                <c:pt idx="1">
                  <c:v>50%+</c:v>
                </c:pt>
              </c:strCache>
            </c:strRef>
          </c:cat>
          <c:val>
            <c:numRef>
              <c:f>'Kyle Attend'!$BM$29:$BM$30</c:f>
              <c:numCache>
                <c:formatCode>General</c:formatCode>
                <c:ptCount val="2"/>
                <c:pt idx="0">
                  <c:v>1.667</c:v>
                </c:pt>
                <c:pt idx="1">
                  <c:v>3.07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3124152"/>
        <c:axId val="643127096"/>
      </c:barChart>
      <c:catAx>
        <c:axId val="64312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43127096"/>
        <c:crosses val="autoZero"/>
        <c:auto val="1"/>
        <c:lblAlgn val="ctr"/>
        <c:lblOffset val="100"/>
        <c:noMultiLvlLbl val="0"/>
      </c:catAx>
      <c:valAx>
        <c:axId val="643127096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12415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vs. Attendance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844925634296"/>
          <c:y val="0.2"/>
          <c:w val="0.834043963254593"/>
          <c:h val="0.61598789734616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2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9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31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36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200" baseline="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'Chelsea Attend'!$AY$30:$AY$33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'Chelsea Attend'!$AZ$30:$AZ$33</c:f>
              <c:numCache>
                <c:formatCode>General</c:formatCode>
                <c:ptCount val="4"/>
                <c:pt idx="0">
                  <c:v>3.33</c:v>
                </c:pt>
                <c:pt idx="1">
                  <c:v>2.48</c:v>
                </c:pt>
                <c:pt idx="2">
                  <c:v>2.66</c:v>
                </c:pt>
                <c:pt idx="3">
                  <c:v>2.69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169112"/>
        <c:axId val="643174600"/>
      </c:barChart>
      <c:catAx>
        <c:axId val="64316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 of SI Sessions Attended</a:t>
                </a:r>
              </a:p>
            </c:rich>
          </c:tx>
          <c:layout>
            <c:manualLayout>
              <c:xMode val="edge"/>
              <c:yMode val="edge"/>
              <c:x val="0.304136045494313"/>
              <c:y val="0.916666666666667"/>
            </c:manualLayout>
          </c:layout>
          <c:overlay val="0"/>
        </c:title>
        <c:majorTickMark val="out"/>
        <c:minorTickMark val="none"/>
        <c:tickLblPos val="nextTo"/>
        <c:crossAx val="643174600"/>
        <c:crosses val="autoZero"/>
        <c:auto val="1"/>
        <c:lblAlgn val="ctr"/>
        <c:lblOffset val="100"/>
        <c:noMultiLvlLbl val="0"/>
      </c:catAx>
      <c:valAx>
        <c:axId val="64317460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0555555555555555"/>
              <c:y val="0.2502704870224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316911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 408N (Stepp) Fall 2012, SI</a:t>
            </a:r>
            <a:r>
              <a:rPr lang="en-US" sz="1600" baseline="0"/>
              <a:t> Leader</a:t>
            </a:r>
            <a:r>
              <a:rPr lang="en-US" sz="1600" i="1" baseline="0"/>
              <a:t>: Nick Zufelt</a:t>
            </a:r>
          </a:p>
          <a:p>
            <a:pPr>
              <a:defRPr sz="1600"/>
            </a:pPr>
            <a:r>
              <a:rPr lang="en-US" sz="1600" baseline="0"/>
              <a:t>Grade vs. Attendance at SI Sessions</a:t>
            </a:r>
            <a:endParaRPr lang="en-US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2558209920685"/>
          <c:y val="0.28722669735328"/>
          <c:w val="0.902172047764725"/>
          <c:h val="0.506804998051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'Nick Attend'!$AS$26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'Nick Attend'!$AR$27:$AR$128</c:f>
              <c:numCache>
                <c:formatCode>General</c:formatCode>
                <c:ptCount val="102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18.0</c:v>
                </c:pt>
                <c:pt idx="15">
                  <c:v>18.0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20.0</c:v>
                </c:pt>
                <c:pt idx="20">
                  <c:v>20.0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22.0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24.0</c:v>
                </c:pt>
                <c:pt idx="41">
                  <c:v>24.0</c:v>
                </c:pt>
                <c:pt idx="42">
                  <c:v>24.0</c:v>
                </c:pt>
                <c:pt idx="43">
                  <c:v>24.0</c:v>
                </c:pt>
                <c:pt idx="44">
                  <c:v>24.0</c:v>
                </c:pt>
                <c:pt idx="45">
                  <c:v>24.0</c:v>
                </c:pt>
                <c:pt idx="46">
                  <c:v>24.0</c:v>
                </c:pt>
                <c:pt idx="47">
                  <c:v>24.0</c:v>
                </c:pt>
                <c:pt idx="48">
                  <c:v>24.0</c:v>
                </c:pt>
                <c:pt idx="49">
                  <c:v>24.0</c:v>
                </c:pt>
                <c:pt idx="50">
                  <c:v>24.0</c:v>
                </c:pt>
                <c:pt idx="51">
                  <c:v>24.0</c:v>
                </c:pt>
                <c:pt idx="52">
                  <c:v>24.0</c:v>
                </c:pt>
                <c:pt idx="53">
                  <c:v>25.0</c:v>
                </c:pt>
                <c:pt idx="54">
                  <c:v>25.0</c:v>
                </c:pt>
                <c:pt idx="55">
                  <c:v>25.0</c:v>
                </c:pt>
                <c:pt idx="56">
                  <c:v>25.0</c:v>
                </c:pt>
                <c:pt idx="57">
                  <c:v>25.0</c:v>
                </c:pt>
                <c:pt idx="58">
                  <c:v>25.0</c:v>
                </c:pt>
                <c:pt idx="59">
                  <c:v>25.0</c:v>
                </c:pt>
                <c:pt idx="60">
                  <c:v>25.0</c:v>
                </c:pt>
                <c:pt idx="61">
                  <c:v>25.0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25.0</c:v>
                </c:pt>
                <c:pt idx="73">
                  <c:v>25.0</c:v>
                </c:pt>
                <c:pt idx="74">
                  <c:v>25.0</c:v>
                </c:pt>
                <c:pt idx="75">
                  <c:v>25.0</c:v>
                </c:pt>
                <c:pt idx="76">
                  <c:v>25.0</c:v>
                </c:pt>
                <c:pt idx="77">
                  <c:v>25.0</c:v>
                </c:pt>
                <c:pt idx="78">
                  <c:v>25.0</c:v>
                </c:pt>
                <c:pt idx="79">
                  <c:v>26.0</c:v>
                </c:pt>
                <c:pt idx="80">
                  <c:v>26.0</c:v>
                </c:pt>
                <c:pt idx="81">
                  <c:v>26.0</c:v>
                </c:pt>
                <c:pt idx="82">
                  <c:v>26.0</c:v>
                </c:pt>
                <c:pt idx="83">
                  <c:v>26.0</c:v>
                </c:pt>
                <c:pt idx="84">
                  <c:v>26.0</c:v>
                </c:pt>
                <c:pt idx="85">
                  <c:v>26.0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26.0</c:v>
                </c:pt>
                <c:pt idx="90">
                  <c:v>26.0</c:v>
                </c:pt>
                <c:pt idx="91">
                  <c:v>26.0</c:v>
                </c:pt>
                <c:pt idx="92">
                  <c:v>26.0</c:v>
                </c:pt>
                <c:pt idx="93">
                  <c:v>26.0</c:v>
                </c:pt>
                <c:pt idx="94">
                  <c:v>26.0</c:v>
                </c:pt>
                <c:pt idx="95">
                  <c:v>26.0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</c:numCache>
            </c:numRef>
          </c:xVal>
          <c:yVal>
            <c:numRef>
              <c:f>'Nick Attend'!$AS$27:$AS$128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1.667</c:v>
                </c:pt>
                <c:pt idx="5">
                  <c:v>1.667</c:v>
                </c:pt>
                <c:pt idx="6">
                  <c:v>3.0</c:v>
                </c:pt>
                <c:pt idx="7">
                  <c:v>0.667</c:v>
                </c:pt>
                <c:pt idx="8">
                  <c:v>0.0</c:v>
                </c:pt>
                <c:pt idx="9">
                  <c:v>4.0</c:v>
                </c:pt>
                <c:pt idx="10">
                  <c:v>2.0</c:v>
                </c:pt>
                <c:pt idx="11">
                  <c:v>1.667</c:v>
                </c:pt>
                <c:pt idx="12">
                  <c:v>2.0</c:v>
                </c:pt>
                <c:pt idx="13">
                  <c:v>2.333</c:v>
                </c:pt>
                <c:pt idx="14">
                  <c:v>2.333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1.0</c:v>
                </c:pt>
                <c:pt idx="20">
                  <c:v>4.0</c:v>
                </c:pt>
                <c:pt idx="21">
                  <c:v>1.333</c:v>
                </c:pt>
                <c:pt idx="22">
                  <c:v>1.667</c:v>
                </c:pt>
                <c:pt idx="23">
                  <c:v>1.667</c:v>
                </c:pt>
                <c:pt idx="24">
                  <c:v>1.667</c:v>
                </c:pt>
                <c:pt idx="25">
                  <c:v>2.667</c:v>
                </c:pt>
                <c:pt idx="26">
                  <c:v>4.0</c:v>
                </c:pt>
                <c:pt idx="27">
                  <c:v>2.333</c:v>
                </c:pt>
                <c:pt idx="28">
                  <c:v>2.333</c:v>
                </c:pt>
                <c:pt idx="29">
                  <c:v>3.333</c:v>
                </c:pt>
                <c:pt idx="30">
                  <c:v>4.0</c:v>
                </c:pt>
                <c:pt idx="31">
                  <c:v>1.667</c:v>
                </c:pt>
                <c:pt idx="32">
                  <c:v>1.667</c:v>
                </c:pt>
                <c:pt idx="33">
                  <c:v>3.0</c:v>
                </c:pt>
                <c:pt idx="34">
                  <c:v>3.0</c:v>
                </c:pt>
                <c:pt idx="35">
                  <c:v>3.333</c:v>
                </c:pt>
                <c:pt idx="36">
                  <c:v>3.667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1.667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3.333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0.0</c:v>
                </c:pt>
                <c:pt idx="54">
                  <c:v>1.0</c:v>
                </c:pt>
                <c:pt idx="55">
                  <c:v>1.667</c:v>
                </c:pt>
                <c:pt idx="56">
                  <c:v>2.333</c:v>
                </c:pt>
                <c:pt idx="57">
                  <c:v>2.667</c:v>
                </c:pt>
                <c:pt idx="58">
                  <c:v>2.667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3.333</c:v>
                </c:pt>
                <c:pt idx="69">
                  <c:v>3.333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1.333</c:v>
                </c:pt>
                <c:pt idx="80">
                  <c:v>1.667</c:v>
                </c:pt>
                <c:pt idx="81">
                  <c:v>2.0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3.667</c:v>
                </c:pt>
                <c:pt idx="86">
                  <c:v>3.667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1.667</c:v>
                </c:pt>
                <c:pt idx="97">
                  <c:v>1.667</c:v>
                </c:pt>
                <c:pt idx="98">
                  <c:v>3.333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06408"/>
        <c:axId val="691811656"/>
      </c:scatterChart>
      <c:valAx>
        <c:axId val="691806408"/>
        <c:scaling>
          <c:orientation val="minMax"/>
          <c:max val="2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</a:t>
                </a:r>
              </a:p>
            </c:rich>
          </c:tx>
          <c:layout>
            <c:manualLayout>
              <c:xMode val="edge"/>
              <c:yMode val="edge"/>
              <c:x val="0.396967748029502"/>
              <c:y val="0.8968929804372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811656"/>
        <c:crosses val="autoZero"/>
        <c:crossBetween val="midCat"/>
      </c:valAx>
      <c:valAx>
        <c:axId val="69181165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471050078186895"/>
              <c:y val="0.3614976033634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80640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vs. Attendance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269247594051"/>
          <c:y val="0.123148148148148"/>
          <c:w val="0.819619641294838"/>
          <c:h val="0.6419138232720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0" i="0"/>
                      <a:t>4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 b="0" i="0"/>
                      <a:t>4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100" b="0" i="0"/>
                      <a:t>13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 b="0" i="0"/>
                      <a:t>81 astudents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100" b="0" i="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plus"/>
            <c:errValType val="cust"/>
            <c:noEndCap val="0"/>
            <c:plus>
              <c:numRef>
                <c:f>'Nick Attend'!$AY$29:$AY$32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0.957282046560295</c:v>
                  </c:pt>
                  <c:pt idx="2">
                    <c:v>1.373325978633531</c:v>
                  </c:pt>
                  <c:pt idx="3">
                    <c:v>0.959657058247604</c:v>
                  </c:pt>
                </c:numCache>
              </c:numRef>
            </c:plus>
            <c:minus>
              <c:numRef>
                <c:f>'Nick Attend'!$AY$29:$AY$32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0.957282046560295</c:v>
                  </c:pt>
                  <c:pt idx="2">
                    <c:v>1.373325978633531</c:v>
                  </c:pt>
                  <c:pt idx="3">
                    <c:v>0.959657058247604</c:v>
                  </c:pt>
                </c:numCache>
              </c:numRef>
            </c:minus>
          </c:errBars>
          <c:cat>
            <c:strRef>
              <c:f>'Nick Attend'!$AV$29:$AV$32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'Nick Attend'!$AW$29:$AW$32</c:f>
              <c:numCache>
                <c:formatCode>General</c:formatCode>
                <c:ptCount val="4"/>
                <c:pt idx="0">
                  <c:v>0.25</c:v>
                </c:pt>
                <c:pt idx="1">
                  <c:v>1.75025</c:v>
                </c:pt>
                <c:pt idx="2">
                  <c:v>2.717923076923076</c:v>
                </c:pt>
                <c:pt idx="3">
                  <c:v>3.127592592592592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613928"/>
        <c:axId val="645595752"/>
      </c:barChart>
      <c:catAx>
        <c:axId val="64561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 of SI Sessions Attended</a:t>
                </a:r>
              </a:p>
            </c:rich>
          </c:tx>
          <c:layout>
            <c:manualLayout>
              <c:xMode val="edge"/>
              <c:yMode val="edge"/>
              <c:x val="0.269312117235346"/>
              <c:y val="0.910185185185185"/>
            </c:manualLayout>
          </c:layout>
          <c:overlay val="0"/>
        </c:title>
        <c:majorTickMark val="out"/>
        <c:minorTickMark val="none"/>
        <c:tickLblPos val="nextTo"/>
        <c:crossAx val="645595752"/>
        <c:crosses val="autoZero"/>
        <c:auto val="1"/>
        <c:lblAlgn val="ctr"/>
        <c:lblOffset val="100"/>
        <c:noMultiLvlLbl val="0"/>
      </c:catAx>
      <c:valAx>
        <c:axId val="645595752"/>
        <c:scaling>
          <c:orientation val="minMax"/>
          <c:max val="4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COURSE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61392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9-10 am section</c:v>
          </c:tx>
          <c:invertIfNegative val="0"/>
          <c:cat>
            <c:strRef>
              <c:f>'Nick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'Nick Attend'!$E$20:$AG$20</c:f>
              <c:numCache>
                <c:formatCode>General</c:formatCode>
                <c:ptCount val="29"/>
                <c:pt idx="0">
                  <c:v>34.0</c:v>
                </c:pt>
                <c:pt idx="1">
                  <c:v>0.0</c:v>
                </c:pt>
                <c:pt idx="2">
                  <c:v>34.0</c:v>
                </c:pt>
                <c:pt idx="3">
                  <c:v>31.0</c:v>
                </c:pt>
                <c:pt idx="4">
                  <c:v>34.0</c:v>
                </c:pt>
                <c:pt idx="5">
                  <c:v>34.0</c:v>
                </c:pt>
                <c:pt idx="6">
                  <c:v>35.0</c:v>
                </c:pt>
                <c:pt idx="7">
                  <c:v>36.0</c:v>
                </c:pt>
                <c:pt idx="8">
                  <c:v>35.0</c:v>
                </c:pt>
                <c:pt idx="9">
                  <c:v>34.0</c:v>
                </c:pt>
                <c:pt idx="10">
                  <c:v>34.0</c:v>
                </c:pt>
                <c:pt idx="11">
                  <c:v>36.0</c:v>
                </c:pt>
                <c:pt idx="12">
                  <c:v>32.0</c:v>
                </c:pt>
                <c:pt idx="13">
                  <c:v>31.0</c:v>
                </c:pt>
                <c:pt idx="14">
                  <c:v>34.0</c:v>
                </c:pt>
                <c:pt idx="15">
                  <c:v>32.0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31.0</c:v>
                </c:pt>
                <c:pt idx="20">
                  <c:v>24.0</c:v>
                </c:pt>
                <c:pt idx="21">
                  <c:v>27.0</c:v>
                </c:pt>
                <c:pt idx="22">
                  <c:v>27.0</c:v>
                </c:pt>
                <c:pt idx="23">
                  <c:v>26.0</c:v>
                </c:pt>
                <c:pt idx="24">
                  <c:v>0.0</c:v>
                </c:pt>
                <c:pt idx="25">
                  <c:v>27.0</c:v>
                </c:pt>
                <c:pt idx="26">
                  <c:v>29.0</c:v>
                </c:pt>
                <c:pt idx="27">
                  <c:v>30.0</c:v>
                </c:pt>
                <c:pt idx="28">
                  <c:v>19.0</c:v>
                </c:pt>
              </c:numCache>
            </c:numRef>
          </c:val>
        </c:ser>
        <c:ser>
          <c:idx val="1"/>
          <c:order val="1"/>
          <c:tx>
            <c:v>12-1 pm section</c:v>
          </c:tx>
          <c:invertIfNegative val="0"/>
          <c:cat>
            <c:strRef>
              <c:f>'Nick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'Nick Attend'!$E$21:$AG$21</c:f>
              <c:numCache>
                <c:formatCode>General</c:formatCode>
                <c:ptCount val="29"/>
                <c:pt idx="0">
                  <c:v>33.0</c:v>
                </c:pt>
                <c:pt idx="1">
                  <c:v>0.0</c:v>
                </c:pt>
                <c:pt idx="2">
                  <c:v>35.0</c:v>
                </c:pt>
                <c:pt idx="3">
                  <c:v>33.0</c:v>
                </c:pt>
                <c:pt idx="4">
                  <c:v>33.0</c:v>
                </c:pt>
                <c:pt idx="5">
                  <c:v>30.0</c:v>
                </c:pt>
                <c:pt idx="6">
                  <c:v>36.0</c:v>
                </c:pt>
                <c:pt idx="7">
                  <c:v>35.0</c:v>
                </c:pt>
                <c:pt idx="8">
                  <c:v>38.0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33.0</c:v>
                </c:pt>
                <c:pt idx="13">
                  <c:v>31.0</c:v>
                </c:pt>
                <c:pt idx="14">
                  <c:v>32.0</c:v>
                </c:pt>
                <c:pt idx="15">
                  <c:v>34.0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0.0</c:v>
                </c:pt>
                <c:pt idx="24">
                  <c:v>0.0</c:v>
                </c:pt>
                <c:pt idx="25">
                  <c:v>30.0</c:v>
                </c:pt>
                <c:pt idx="26">
                  <c:v>28.0</c:v>
                </c:pt>
                <c:pt idx="27">
                  <c:v>26.0</c:v>
                </c:pt>
                <c:pt idx="28">
                  <c:v>18.0</c:v>
                </c:pt>
              </c:numCache>
            </c:numRef>
          </c:val>
        </c:ser>
        <c:ser>
          <c:idx val="2"/>
          <c:order val="2"/>
          <c:tx>
            <c:v>3-4 pm section</c:v>
          </c:tx>
          <c:invertIfNegative val="0"/>
          <c:cat>
            <c:strRef>
              <c:f>'Nick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'Nick Attend'!$E$22:$AG$22</c:f>
              <c:numCache>
                <c:formatCode>General</c:formatCode>
                <c:ptCount val="29"/>
                <c:pt idx="0">
                  <c:v>37.0</c:v>
                </c:pt>
                <c:pt idx="1">
                  <c:v>0.0</c:v>
                </c:pt>
                <c:pt idx="2">
                  <c:v>33.0</c:v>
                </c:pt>
                <c:pt idx="3">
                  <c:v>32.0</c:v>
                </c:pt>
                <c:pt idx="4">
                  <c:v>38.0</c:v>
                </c:pt>
                <c:pt idx="5">
                  <c:v>36.0</c:v>
                </c:pt>
                <c:pt idx="6">
                  <c:v>33.0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30.0</c:v>
                </c:pt>
                <c:pt idx="13">
                  <c:v>37.0</c:v>
                </c:pt>
                <c:pt idx="14">
                  <c:v>34.0</c:v>
                </c:pt>
                <c:pt idx="15">
                  <c:v>36.0</c:v>
                </c:pt>
                <c:pt idx="16">
                  <c:v>30.0</c:v>
                </c:pt>
                <c:pt idx="17">
                  <c:v>33.0</c:v>
                </c:pt>
                <c:pt idx="18">
                  <c:v>32.0</c:v>
                </c:pt>
                <c:pt idx="19">
                  <c:v>33.0</c:v>
                </c:pt>
                <c:pt idx="20">
                  <c:v>32.0</c:v>
                </c:pt>
                <c:pt idx="21">
                  <c:v>32.0</c:v>
                </c:pt>
                <c:pt idx="22">
                  <c:v>31.0</c:v>
                </c:pt>
                <c:pt idx="23">
                  <c:v>0.0</c:v>
                </c:pt>
                <c:pt idx="24">
                  <c:v>0.0</c:v>
                </c:pt>
                <c:pt idx="25">
                  <c:v>26.0</c:v>
                </c:pt>
                <c:pt idx="26">
                  <c:v>31.0</c:v>
                </c:pt>
                <c:pt idx="27">
                  <c:v>29.0</c:v>
                </c:pt>
                <c:pt idx="28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325272"/>
        <c:axId val="643299640"/>
      </c:barChart>
      <c:catAx>
        <c:axId val="643325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643299640"/>
        <c:crosses val="autoZero"/>
        <c:auto val="1"/>
        <c:lblAlgn val="ctr"/>
        <c:lblOffset val="100"/>
        <c:noMultiLvlLbl val="0"/>
      </c:catAx>
      <c:valAx>
        <c:axId val="64329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32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</a:t>
            </a:r>
            <a:r>
              <a:rPr lang="en-US" baseline="0"/>
              <a:t> many students attended how many sessions?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2312722668548"/>
          <c:y val="0.253509437001732"/>
          <c:w val="0.88097730751662"/>
          <c:h val="0.566662230806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'Nick Attend'!$BK$26</c:f>
              <c:strCache>
                <c:ptCount val="1"/>
                <c:pt idx="0">
                  <c:v># students</c:v>
                </c:pt>
              </c:strCache>
            </c:strRef>
          </c:tx>
          <c:invertIfNegative val="0"/>
          <c:cat>
            <c:numRef>
              <c:f>'Nick Attend'!$BJ$27:$BJ$54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cat>
          <c:val>
            <c:numRef>
              <c:f>'Nick Attend'!$BK$27:$BK$54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3.0</c:v>
                </c:pt>
                <c:pt idx="12">
                  <c:v>0.0</c:v>
                </c:pt>
                <c:pt idx="13">
                  <c:v>1.0</c:v>
                </c:pt>
                <c:pt idx="14">
                  <c:v>4.0</c:v>
                </c:pt>
                <c:pt idx="15">
                  <c:v>1.0</c:v>
                </c:pt>
                <c:pt idx="16">
                  <c:v>1.0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6.0</c:v>
                </c:pt>
                <c:pt idx="22">
                  <c:v>5.0</c:v>
                </c:pt>
                <c:pt idx="23">
                  <c:v>10.0</c:v>
                </c:pt>
                <c:pt idx="24">
                  <c:v>15.0</c:v>
                </c:pt>
                <c:pt idx="25">
                  <c:v>26.0</c:v>
                </c:pt>
                <c:pt idx="26">
                  <c:v>17.0</c:v>
                </c:pt>
                <c:pt idx="27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841320"/>
        <c:axId val="691846840"/>
      </c:barChart>
      <c:catAx>
        <c:axId val="69184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Sessions Attended</a:t>
                </a:r>
              </a:p>
            </c:rich>
          </c:tx>
          <c:layout>
            <c:manualLayout>
              <c:xMode val="edge"/>
              <c:yMode val="edge"/>
              <c:x val="0.357780136291245"/>
              <c:y val="0.9166087378283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846840"/>
        <c:crosses val="autoZero"/>
        <c:auto val="1"/>
        <c:lblAlgn val="ctr"/>
        <c:lblOffset val="100"/>
        <c:noMultiLvlLbl val="0"/>
      </c:catAx>
      <c:valAx>
        <c:axId val="69184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How many studwents</a:t>
                </a:r>
              </a:p>
            </c:rich>
          </c:tx>
          <c:layout>
            <c:manualLayout>
              <c:xMode val="edge"/>
              <c:yMode val="edge"/>
              <c:x val="0.00953516162174029"/>
              <c:y val="0.253509437001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84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vs. Attendance at SI Sessions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'Nick Attend'!$BN$26</c:f>
              <c:strCache>
                <c:ptCount val="1"/>
                <c:pt idx="0">
                  <c:v>AVG Grade</c:v>
                </c:pt>
              </c:strCache>
            </c:strRef>
          </c:tx>
          <c:invertIfNegative val="0"/>
          <c:cat>
            <c:numRef>
              <c:f>'Nick Attend'!$BM$27:$BM$54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cat>
          <c:val>
            <c:numRef>
              <c:f>'Nick Attend'!$BN$27:$BN$54</c:f>
              <c:numCache>
                <c:formatCode>General</c:formatCode>
                <c:ptCount val="28"/>
                <c:pt idx="3">
                  <c:v>0.0</c:v>
                </c:pt>
                <c:pt idx="5">
                  <c:v>0.5</c:v>
                </c:pt>
                <c:pt idx="7">
                  <c:v>1.667</c:v>
                </c:pt>
                <c:pt idx="8">
                  <c:v>1.667</c:v>
                </c:pt>
                <c:pt idx="10">
                  <c:v>3.0</c:v>
                </c:pt>
                <c:pt idx="11">
                  <c:v>0.667</c:v>
                </c:pt>
                <c:pt idx="14">
                  <c:v>0.0</c:v>
                </c:pt>
                <c:pt idx="15">
                  <c:v>4.0</c:v>
                </c:pt>
                <c:pt idx="16">
                  <c:v>2.0</c:v>
                </c:pt>
                <c:pt idx="17">
                  <c:v>2.0</c:v>
                </c:pt>
                <c:pt idx="18">
                  <c:v>3.167</c:v>
                </c:pt>
                <c:pt idx="19">
                  <c:v>4.0</c:v>
                </c:pt>
                <c:pt idx="20">
                  <c:v>2.5</c:v>
                </c:pt>
                <c:pt idx="21">
                  <c:v>2.17</c:v>
                </c:pt>
                <c:pt idx="22">
                  <c:v>3.0</c:v>
                </c:pt>
                <c:pt idx="23">
                  <c:v>3.15</c:v>
                </c:pt>
                <c:pt idx="24">
                  <c:v>3.46</c:v>
                </c:pt>
                <c:pt idx="25">
                  <c:v>3.08</c:v>
                </c:pt>
                <c:pt idx="26">
                  <c:v>3.31</c:v>
                </c:pt>
                <c:pt idx="27">
                  <c:v>3.11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274024"/>
        <c:axId val="643297592"/>
      </c:barChart>
      <c:catAx>
        <c:axId val="64327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Sessions Attended</a:t>
                </a:r>
              </a:p>
            </c:rich>
          </c:tx>
          <c:layout>
            <c:manualLayout>
              <c:xMode val="edge"/>
              <c:yMode val="edge"/>
              <c:x val="0.394667967633727"/>
              <c:y val="0.902777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3297592"/>
        <c:crosses val="autoZero"/>
        <c:auto val="1"/>
        <c:lblAlgn val="ctr"/>
        <c:lblOffset val="100"/>
        <c:noMultiLvlLbl val="0"/>
      </c:catAx>
      <c:valAx>
        <c:axId val="64329759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COURSE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27402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'Nick Attend'!$BW$26</c:f>
              <c:strCache>
                <c:ptCount val="1"/>
                <c:pt idx="0">
                  <c:v># Students</c:v>
                </c:pt>
              </c:strCache>
            </c:strRef>
          </c:tx>
          <c:invertIfNegative val="0"/>
          <c:cat>
            <c:strRef>
              <c:f>'Nick Attend'!$BV$27:$BV$42</c:f>
              <c:strCache>
                <c:ptCount val="16"/>
                <c:pt idx="0">
                  <c:v>CR</c:v>
                </c:pt>
                <c:pt idx="1">
                  <c:v>X</c:v>
                </c:pt>
                <c:pt idx="2">
                  <c:v>W</c:v>
                </c:pt>
                <c:pt idx="3">
                  <c:v>Q</c:v>
                </c:pt>
                <c:pt idx="4">
                  <c:v>F</c:v>
                </c:pt>
                <c:pt idx="5">
                  <c:v>D-</c:v>
                </c:pt>
                <c:pt idx="6">
                  <c:v>D</c:v>
                </c:pt>
                <c:pt idx="7">
                  <c:v>D+</c:v>
                </c:pt>
                <c:pt idx="8">
                  <c:v>C-</c:v>
                </c:pt>
                <c:pt idx="9">
                  <c:v>C</c:v>
                </c:pt>
                <c:pt idx="10">
                  <c:v>C+</c:v>
                </c:pt>
                <c:pt idx="11">
                  <c:v>B-</c:v>
                </c:pt>
                <c:pt idx="12">
                  <c:v>B</c:v>
                </c:pt>
                <c:pt idx="13">
                  <c:v>B+</c:v>
                </c:pt>
                <c:pt idx="14">
                  <c:v>A-</c:v>
                </c:pt>
                <c:pt idx="15">
                  <c:v>A</c:v>
                </c:pt>
              </c:strCache>
            </c:strRef>
          </c:cat>
          <c:val>
            <c:numRef>
              <c:f>'Nick Attend'!$BW$27:$BW$42</c:f>
              <c:numCache>
                <c:formatCode>General</c:formatCode>
                <c:ptCount val="16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14.0</c:v>
                </c:pt>
                <c:pt idx="4">
                  <c:v>5.0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13.0</c:v>
                </c:pt>
                <c:pt idx="9">
                  <c:v>4.0</c:v>
                </c:pt>
                <c:pt idx="10">
                  <c:v>5.0</c:v>
                </c:pt>
                <c:pt idx="11">
                  <c:v>3.0</c:v>
                </c:pt>
                <c:pt idx="12">
                  <c:v>18.0</c:v>
                </c:pt>
                <c:pt idx="13">
                  <c:v>6.0</c:v>
                </c:pt>
                <c:pt idx="14">
                  <c:v>3.0</c:v>
                </c:pt>
                <c:pt idx="15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874488"/>
        <c:axId val="691879992"/>
      </c:barChart>
      <c:catAx>
        <c:axId val="69187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COURSE GRADE</a:t>
                </a:r>
              </a:p>
            </c:rich>
          </c:tx>
          <c:overlay val="0"/>
        </c:title>
        <c:majorTickMark val="out"/>
        <c:minorTickMark val="none"/>
        <c:tickLblPos val="nextTo"/>
        <c:crossAx val="691879992"/>
        <c:crosses val="autoZero"/>
        <c:auto val="1"/>
        <c:lblAlgn val="ctr"/>
        <c:lblOffset val="100"/>
        <c:noMultiLvlLbl val="0"/>
      </c:catAx>
      <c:valAx>
        <c:axId val="691879992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4444444444444"/>
              <c:y val="0.2818478419364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87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Grades vs. Attendance</a:t>
            </a:r>
          </a:p>
          <a:p>
            <a:pPr>
              <a:defRPr/>
            </a:pPr>
            <a:r>
              <a:rPr lang="en-US"/>
              <a:t>Non</a:t>
            </a:r>
            <a:r>
              <a:rPr lang="en-US" baseline="0"/>
              <a:t>-attenders vs. Regular attenders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269247594051"/>
          <c:y val="0.151262068674436"/>
          <c:w val="0.819619641294838"/>
          <c:h val="0.75568013293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'Nick Attend'!$CA$34</c:f>
              <c:strCache>
                <c:ptCount val="1"/>
                <c:pt idx="0">
                  <c:v>Average Grade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 student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94 students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'Nick Attend'!$CC$35:$CC$36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1.02751222485479</c:v>
                  </c:pt>
                </c:numCache>
              </c:numRef>
            </c:plus>
            <c:minus>
              <c:numRef>
                <c:f>'Nick Attend'!$CC$35:$CC$36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1.02751222485479</c:v>
                  </c:pt>
                </c:numCache>
              </c:numRef>
            </c:minus>
          </c:errBars>
          <c:cat>
            <c:strRef>
              <c:f>'Nick Attend'!$BZ$35:$BZ$36</c:f>
              <c:strCache>
                <c:ptCount val="2"/>
                <c:pt idx="0">
                  <c:v>0% of sessions</c:v>
                </c:pt>
                <c:pt idx="1">
                  <c:v>50%+ of sessions</c:v>
                </c:pt>
              </c:strCache>
            </c:strRef>
          </c:cat>
          <c:val>
            <c:numRef>
              <c:f>'Nick Attend'!$CA$35:$CA$36</c:f>
              <c:numCache>
                <c:formatCode>General</c:formatCode>
                <c:ptCount val="2"/>
                <c:pt idx="0">
                  <c:v>0.0</c:v>
                </c:pt>
                <c:pt idx="1">
                  <c:v>3.070936170212765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1919208"/>
        <c:axId val="691922184"/>
      </c:barChart>
      <c:catAx>
        <c:axId val="69191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91922184"/>
        <c:crosses val="autoZero"/>
        <c:auto val="1"/>
        <c:lblAlgn val="ctr"/>
        <c:lblOffset val="100"/>
        <c:noMultiLvlLbl val="0"/>
      </c:catAx>
      <c:valAx>
        <c:axId val="691922184"/>
        <c:scaling>
          <c:orientation val="minMax"/>
          <c:max val="4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33221493146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91920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'Nick Attend'!$CF$27:$CF$77</c:f>
              <c:numCache>
                <c:formatCode>General</c:formatCode>
                <c:ptCount val="51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20.0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22.0</c:v>
                </c:pt>
                <c:pt idx="23">
                  <c:v>22.0</c:v>
                </c:pt>
                <c:pt idx="24">
                  <c:v>22.0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24.0</c:v>
                </c:pt>
                <c:pt idx="31">
                  <c:v>24.0</c:v>
                </c:pt>
                <c:pt idx="32">
                  <c:v>24.0</c:v>
                </c:pt>
                <c:pt idx="33">
                  <c:v>24.0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26.0</c:v>
                </c:pt>
                <c:pt idx="43">
                  <c:v>26.0</c:v>
                </c:pt>
                <c:pt idx="44">
                  <c:v>26.0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27.0</c:v>
                </c:pt>
                <c:pt idx="49">
                  <c:v>27.0</c:v>
                </c:pt>
                <c:pt idx="50">
                  <c:v>27.0</c:v>
                </c:pt>
              </c:numCache>
            </c:numRef>
          </c:xVal>
          <c:yVal>
            <c:numRef>
              <c:f>'Nick Attend'!$CG$27:$CG$77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1.667</c:v>
                </c:pt>
                <c:pt idx="4">
                  <c:v>1.667</c:v>
                </c:pt>
                <c:pt idx="5">
                  <c:v>3.0</c:v>
                </c:pt>
                <c:pt idx="6">
                  <c:v>0.667</c:v>
                </c:pt>
                <c:pt idx="7">
                  <c:v>0.0</c:v>
                </c:pt>
                <c:pt idx="8">
                  <c:v>4.0</c:v>
                </c:pt>
                <c:pt idx="9">
                  <c:v>2.0</c:v>
                </c:pt>
                <c:pt idx="10">
                  <c:v>1.667</c:v>
                </c:pt>
                <c:pt idx="11">
                  <c:v>2.0</c:v>
                </c:pt>
                <c:pt idx="12">
                  <c:v>2.333</c:v>
                </c:pt>
                <c:pt idx="13">
                  <c:v>2.333</c:v>
                </c:pt>
                <c:pt idx="14">
                  <c:v>4.0</c:v>
                </c:pt>
                <c:pt idx="15">
                  <c:v>4.0</c:v>
                </c:pt>
                <c:pt idx="16">
                  <c:v>1.0</c:v>
                </c:pt>
                <c:pt idx="17">
                  <c:v>4.0</c:v>
                </c:pt>
                <c:pt idx="18">
                  <c:v>1.333</c:v>
                </c:pt>
                <c:pt idx="19">
                  <c:v>1.667</c:v>
                </c:pt>
                <c:pt idx="20">
                  <c:v>2.667</c:v>
                </c:pt>
                <c:pt idx="21">
                  <c:v>4.0</c:v>
                </c:pt>
                <c:pt idx="22">
                  <c:v>2.333</c:v>
                </c:pt>
                <c:pt idx="23">
                  <c:v>3.333</c:v>
                </c:pt>
                <c:pt idx="24">
                  <c:v>4.0</c:v>
                </c:pt>
                <c:pt idx="25">
                  <c:v>1.667</c:v>
                </c:pt>
                <c:pt idx="26">
                  <c:v>3.0</c:v>
                </c:pt>
                <c:pt idx="27">
                  <c:v>3.333</c:v>
                </c:pt>
                <c:pt idx="28">
                  <c:v>3.667</c:v>
                </c:pt>
                <c:pt idx="29">
                  <c:v>4.0</c:v>
                </c:pt>
                <c:pt idx="30">
                  <c:v>1.667</c:v>
                </c:pt>
                <c:pt idx="31">
                  <c:v>3.0</c:v>
                </c:pt>
                <c:pt idx="32">
                  <c:v>3.333</c:v>
                </c:pt>
                <c:pt idx="33">
                  <c:v>4.0</c:v>
                </c:pt>
                <c:pt idx="34">
                  <c:v>0.0</c:v>
                </c:pt>
                <c:pt idx="35">
                  <c:v>1.0</c:v>
                </c:pt>
                <c:pt idx="36">
                  <c:v>1.667</c:v>
                </c:pt>
                <c:pt idx="37">
                  <c:v>2.333</c:v>
                </c:pt>
                <c:pt idx="38">
                  <c:v>2.667</c:v>
                </c:pt>
                <c:pt idx="39">
                  <c:v>3.0</c:v>
                </c:pt>
                <c:pt idx="40">
                  <c:v>3.333</c:v>
                </c:pt>
                <c:pt idx="41">
                  <c:v>4.0</c:v>
                </c:pt>
                <c:pt idx="42">
                  <c:v>1.333</c:v>
                </c:pt>
                <c:pt idx="43">
                  <c:v>1.667</c:v>
                </c:pt>
                <c:pt idx="44">
                  <c:v>2.0</c:v>
                </c:pt>
                <c:pt idx="45">
                  <c:v>3.0</c:v>
                </c:pt>
                <c:pt idx="46">
                  <c:v>3.667</c:v>
                </c:pt>
                <c:pt idx="47">
                  <c:v>4.0</c:v>
                </c:pt>
                <c:pt idx="48">
                  <c:v>1.667</c:v>
                </c:pt>
                <c:pt idx="49">
                  <c:v>3.333</c:v>
                </c:pt>
                <c:pt idx="50">
                  <c:v>4.0</c:v>
                </c:pt>
              </c:numCache>
            </c:numRef>
          </c:yVal>
          <c:bubbleSize>
            <c:numRef>
              <c:f>'Nick Attend'!$CH$27:$CH$77</c:f>
              <c:numCache>
                <c:formatCode>General</c:formatCode>
                <c:ptCount val="51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4.0</c:v>
                </c:pt>
                <c:pt idx="32">
                  <c:v>1.0</c:v>
                </c:pt>
                <c:pt idx="33">
                  <c:v>7.0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9.0</c:v>
                </c:pt>
                <c:pt idx="40">
                  <c:v>2.0</c:v>
                </c:pt>
                <c:pt idx="41">
                  <c:v>9.0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9.0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</c:numCache>
            </c:numRef>
          </c:bubbleSize>
          <c:bubble3D val="0"/>
        </c:ser>
        <c:ser>
          <c:idx val="1"/>
          <c:order val="1"/>
          <c:tx>
            <c:v>trendlineRC</c:v>
          </c:tx>
          <c:spPr>
            <a:noFill/>
            <a:ln w="38100">
              <a:noFill/>
            </a:ln>
            <a:effectLst/>
          </c:spPr>
          <c:invertIfNegative val="0"/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'Nick Attend'!$CF$27:$CF$79</c:f>
              <c:numCache>
                <c:formatCode>General</c:formatCode>
                <c:ptCount val="5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20.0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22.0</c:v>
                </c:pt>
                <c:pt idx="23">
                  <c:v>22.0</c:v>
                </c:pt>
                <c:pt idx="24">
                  <c:v>22.0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24.0</c:v>
                </c:pt>
                <c:pt idx="31">
                  <c:v>24.0</c:v>
                </c:pt>
                <c:pt idx="32">
                  <c:v>24.0</c:v>
                </c:pt>
                <c:pt idx="33">
                  <c:v>24.0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26.0</c:v>
                </c:pt>
                <c:pt idx="43">
                  <c:v>26.0</c:v>
                </c:pt>
                <c:pt idx="44">
                  <c:v>26.0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27.0</c:v>
                </c:pt>
                <c:pt idx="49">
                  <c:v>27.0</c:v>
                </c:pt>
                <c:pt idx="50">
                  <c:v>27.0</c:v>
                </c:pt>
                <c:pt idx="51">
                  <c:v>0.0</c:v>
                </c:pt>
                <c:pt idx="52">
                  <c:v>30.0</c:v>
                </c:pt>
              </c:numCache>
            </c:numRef>
          </c:xVal>
          <c:yVal>
            <c:numRef>
              <c:f>'Nick Attend'!$CJ$27:$CJ$79</c:f>
              <c:numCache>
                <c:formatCode>General</c:formatCode>
                <c:ptCount val="53"/>
                <c:pt idx="0">
                  <c:v>0.6974</c:v>
                </c:pt>
                <c:pt idx="1">
                  <c:v>0.9272</c:v>
                </c:pt>
                <c:pt idx="2">
                  <c:v>0.9272</c:v>
                </c:pt>
                <c:pt idx="3">
                  <c:v>1.157</c:v>
                </c:pt>
                <c:pt idx="4">
                  <c:v>1.2719</c:v>
                </c:pt>
                <c:pt idx="5">
                  <c:v>1.5017</c:v>
                </c:pt>
                <c:pt idx="6">
                  <c:v>1.6166</c:v>
                </c:pt>
                <c:pt idx="7">
                  <c:v>1.9613</c:v>
                </c:pt>
                <c:pt idx="8">
                  <c:v>2.0762</c:v>
                </c:pt>
                <c:pt idx="9">
                  <c:v>2.1911</c:v>
                </c:pt>
                <c:pt idx="10">
                  <c:v>2.306</c:v>
                </c:pt>
                <c:pt idx="11">
                  <c:v>2.306</c:v>
                </c:pt>
                <c:pt idx="12">
                  <c:v>2.306</c:v>
                </c:pt>
                <c:pt idx="13">
                  <c:v>2.4209</c:v>
                </c:pt>
                <c:pt idx="14">
                  <c:v>2.4209</c:v>
                </c:pt>
                <c:pt idx="15">
                  <c:v>2.5358</c:v>
                </c:pt>
                <c:pt idx="16">
                  <c:v>2.6507</c:v>
                </c:pt>
                <c:pt idx="17">
                  <c:v>2.6507</c:v>
                </c:pt>
                <c:pt idx="18">
                  <c:v>2.7656</c:v>
                </c:pt>
                <c:pt idx="19">
                  <c:v>2.7656</c:v>
                </c:pt>
                <c:pt idx="20">
                  <c:v>2.7656</c:v>
                </c:pt>
                <c:pt idx="21">
                  <c:v>2.7656</c:v>
                </c:pt>
                <c:pt idx="22">
                  <c:v>2.8805</c:v>
                </c:pt>
                <c:pt idx="23">
                  <c:v>2.8805</c:v>
                </c:pt>
                <c:pt idx="24">
                  <c:v>2.8805</c:v>
                </c:pt>
                <c:pt idx="25">
                  <c:v>2.9954</c:v>
                </c:pt>
                <c:pt idx="26">
                  <c:v>2.9954</c:v>
                </c:pt>
                <c:pt idx="27">
                  <c:v>2.9954</c:v>
                </c:pt>
                <c:pt idx="28">
                  <c:v>2.9954</c:v>
                </c:pt>
                <c:pt idx="29">
                  <c:v>2.9954</c:v>
                </c:pt>
                <c:pt idx="30">
                  <c:v>3.1103</c:v>
                </c:pt>
                <c:pt idx="31">
                  <c:v>3.1103</c:v>
                </c:pt>
                <c:pt idx="32">
                  <c:v>3.1103</c:v>
                </c:pt>
                <c:pt idx="33">
                  <c:v>3.1103</c:v>
                </c:pt>
                <c:pt idx="34">
                  <c:v>3.2252</c:v>
                </c:pt>
                <c:pt idx="35">
                  <c:v>3.2252</c:v>
                </c:pt>
                <c:pt idx="36">
                  <c:v>3.2252</c:v>
                </c:pt>
                <c:pt idx="37">
                  <c:v>3.2252</c:v>
                </c:pt>
                <c:pt idx="38">
                  <c:v>3.2252</c:v>
                </c:pt>
                <c:pt idx="39">
                  <c:v>3.2252</c:v>
                </c:pt>
                <c:pt idx="40">
                  <c:v>3.2252</c:v>
                </c:pt>
                <c:pt idx="41">
                  <c:v>3.2252</c:v>
                </c:pt>
                <c:pt idx="42">
                  <c:v>3.3401</c:v>
                </c:pt>
                <c:pt idx="43">
                  <c:v>3.3401</c:v>
                </c:pt>
                <c:pt idx="44">
                  <c:v>3.3401</c:v>
                </c:pt>
                <c:pt idx="45">
                  <c:v>3.3401</c:v>
                </c:pt>
                <c:pt idx="46">
                  <c:v>3.3401</c:v>
                </c:pt>
                <c:pt idx="47">
                  <c:v>3.3401</c:v>
                </c:pt>
                <c:pt idx="48">
                  <c:v>3.455</c:v>
                </c:pt>
                <c:pt idx="49">
                  <c:v>3.455</c:v>
                </c:pt>
                <c:pt idx="50">
                  <c:v>3.455</c:v>
                </c:pt>
                <c:pt idx="51">
                  <c:v>0.3527</c:v>
                </c:pt>
                <c:pt idx="52">
                  <c:v>3.7997</c:v>
                </c:pt>
              </c:numCache>
            </c:numRef>
          </c:yVal>
          <c:bubbleSize>
            <c:numRef>
              <c:f>'Nick Attend'!$CK$27:$CK$79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43245400"/>
        <c:axId val="643248184"/>
      </c:bubbleChart>
      <c:valAx>
        <c:axId val="643245400"/>
        <c:scaling>
          <c:orientation val="minMax"/>
          <c:max val="29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643248184"/>
        <c:crosses val="autoZero"/>
        <c:crossBetween val="midCat"/>
      </c:valAx>
      <c:valAx>
        <c:axId val="643248184"/>
        <c:scaling>
          <c:orientation val="minMax"/>
          <c:max val="4.9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245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vs. Attendance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844925634296"/>
          <c:y val="0.2"/>
          <c:w val="0.834043963254593"/>
          <c:h val="0.61598789734616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2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9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31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200" baseline="0"/>
                      <a:t>36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200" baseline="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'Chelsea Attend'!$AY$30:$AY$33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'Chelsea Attend'!$AZ$30:$AZ$33</c:f>
              <c:numCache>
                <c:formatCode>General</c:formatCode>
                <c:ptCount val="4"/>
                <c:pt idx="0">
                  <c:v>3.33</c:v>
                </c:pt>
                <c:pt idx="1">
                  <c:v>2.48</c:v>
                </c:pt>
                <c:pt idx="2">
                  <c:v>2.66</c:v>
                </c:pt>
                <c:pt idx="3">
                  <c:v>2.69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521976"/>
        <c:axId val="691527400"/>
      </c:barChart>
      <c:catAx>
        <c:axId val="69152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 of SI Sessions Attended</a:t>
                </a:r>
              </a:p>
            </c:rich>
          </c:tx>
          <c:layout>
            <c:manualLayout>
              <c:xMode val="edge"/>
              <c:yMode val="edge"/>
              <c:x val="0.234953696825633"/>
              <c:y val="0.906730769230769"/>
            </c:manualLayout>
          </c:layout>
          <c:overlay val="0"/>
        </c:title>
        <c:majorTickMark val="out"/>
        <c:minorTickMark val="none"/>
        <c:tickLblPos val="nextTo"/>
        <c:crossAx val="691527400"/>
        <c:crosses val="autoZero"/>
        <c:auto val="1"/>
        <c:lblAlgn val="ctr"/>
        <c:lblOffset val="100"/>
        <c:noMultiLvlLbl val="0"/>
      </c:catAx>
      <c:valAx>
        <c:axId val="69152740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0555555555555555"/>
              <c:y val="0.2502704870224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52197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'Nick Attend'!$BW$47</c:f>
              <c:strCache>
                <c:ptCount val="1"/>
                <c:pt idx="0">
                  <c:v># Students</c:v>
                </c:pt>
              </c:strCache>
            </c:strRef>
          </c:tx>
          <c:invertIfNegative val="0"/>
          <c:cat>
            <c:strRef>
              <c:f>'Nick Attend'!$BV$48:$BV$54</c:f>
              <c:strCache>
                <c:ptCount val="7"/>
                <c:pt idx="0">
                  <c:v>CR</c:v>
                </c:pt>
                <c:pt idx="1">
                  <c:v>Q, W, X</c:v>
                </c:pt>
                <c:pt idx="2">
                  <c:v>F</c:v>
                </c:pt>
                <c:pt idx="3">
                  <c:v>D-, D, D+</c:v>
                </c:pt>
                <c:pt idx="4">
                  <c:v>C-, C, C+</c:v>
                </c:pt>
                <c:pt idx="5">
                  <c:v>B-, B, B+</c:v>
                </c:pt>
                <c:pt idx="6">
                  <c:v>A-, A</c:v>
                </c:pt>
              </c:strCache>
            </c:strRef>
          </c:cat>
          <c:val>
            <c:numRef>
              <c:f>'Nick Attend'!$BW$48:$BW$54</c:f>
              <c:numCache>
                <c:formatCode>General</c:formatCode>
                <c:ptCount val="7"/>
                <c:pt idx="0">
                  <c:v>2.0</c:v>
                </c:pt>
                <c:pt idx="1">
                  <c:v>16.0</c:v>
                </c:pt>
                <c:pt idx="2">
                  <c:v>5.0</c:v>
                </c:pt>
                <c:pt idx="3">
                  <c:v>6.0</c:v>
                </c:pt>
                <c:pt idx="4">
                  <c:v>22.0</c:v>
                </c:pt>
                <c:pt idx="5">
                  <c:v>27.0</c:v>
                </c:pt>
                <c:pt idx="6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207624"/>
        <c:axId val="643210984"/>
      </c:barChart>
      <c:catAx>
        <c:axId val="6432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3210984"/>
        <c:crosses val="autoZero"/>
        <c:auto val="1"/>
        <c:lblAlgn val="ctr"/>
        <c:lblOffset val="100"/>
        <c:noMultiLvlLbl val="0"/>
      </c:catAx>
      <c:valAx>
        <c:axId val="64321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20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 408N (Arledge)</a:t>
            </a:r>
            <a:r>
              <a:rPr lang="en-US" baseline="0"/>
              <a:t> Fall 2012, SI Leader: </a:t>
            </a:r>
            <a:r>
              <a:rPr lang="en-US" i="1" baseline="0"/>
              <a:t>Kyle Larson</a:t>
            </a:r>
          </a:p>
          <a:p>
            <a:pPr>
              <a:defRPr/>
            </a:pPr>
            <a:r>
              <a:rPr lang="en-US" baseline="0"/>
              <a:t>Grade vs. Attendance at SI Sessions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6442503883521"/>
          <c:y val="0.26789413118527"/>
          <c:w val="0.891812109379243"/>
          <c:h val="0.549152523943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'Kyle Attend'!$AS$26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'Kyle Attend'!$AR$27:$AR$137</c:f>
              <c:numCache>
                <c:formatCode>General</c:formatCode>
                <c:ptCount val="111"/>
                <c:pt idx="0">
                  <c:v>0.0</c:v>
                </c:pt>
                <c:pt idx="1">
                  <c:v>4.0</c:v>
                </c:pt>
                <c:pt idx="2">
                  <c:v>7.0</c:v>
                </c:pt>
                <c:pt idx="3">
                  <c:v>7.0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15.0</c:v>
                </c:pt>
                <c:pt idx="21">
                  <c:v>16.0</c:v>
                </c:pt>
                <c:pt idx="22">
                  <c:v>16.0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21.0</c:v>
                </c:pt>
                <c:pt idx="57">
                  <c:v>21.0</c:v>
                </c:pt>
                <c:pt idx="58">
                  <c:v>21.0</c:v>
                </c:pt>
                <c:pt idx="59">
                  <c:v>21.0</c:v>
                </c:pt>
                <c:pt idx="60">
                  <c:v>21.0</c:v>
                </c:pt>
                <c:pt idx="61">
                  <c:v>21.0</c:v>
                </c:pt>
                <c:pt idx="62">
                  <c:v>21.0</c:v>
                </c:pt>
                <c:pt idx="63">
                  <c:v>21.0</c:v>
                </c:pt>
                <c:pt idx="64">
                  <c:v>21.0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23.0</c:v>
                </c:pt>
                <c:pt idx="77">
                  <c:v>23.0</c:v>
                </c:pt>
                <c:pt idx="78">
                  <c:v>23.0</c:v>
                </c:pt>
                <c:pt idx="79">
                  <c:v>23.0</c:v>
                </c:pt>
                <c:pt idx="80">
                  <c:v>23.0</c:v>
                </c:pt>
                <c:pt idx="81">
                  <c:v>23.0</c:v>
                </c:pt>
                <c:pt idx="82">
                  <c:v>23.0</c:v>
                </c:pt>
                <c:pt idx="83">
                  <c:v>23.0</c:v>
                </c:pt>
                <c:pt idx="84">
                  <c:v>23.0</c:v>
                </c:pt>
                <c:pt idx="85">
                  <c:v>23.0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25.0</c:v>
                </c:pt>
                <c:pt idx="97">
                  <c:v>25.0</c:v>
                </c:pt>
                <c:pt idx="98">
                  <c:v>25.0</c:v>
                </c:pt>
                <c:pt idx="99">
                  <c:v>25.0</c:v>
                </c:pt>
                <c:pt idx="100">
                  <c:v>25.0</c:v>
                </c:pt>
                <c:pt idx="101">
                  <c:v>25.0</c:v>
                </c:pt>
                <c:pt idx="102">
                  <c:v>25.0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26.0</c:v>
                </c:pt>
                <c:pt idx="107">
                  <c:v>26.0</c:v>
                </c:pt>
                <c:pt idx="108">
                  <c:v>26.0</c:v>
                </c:pt>
                <c:pt idx="109">
                  <c:v>26.0</c:v>
                </c:pt>
                <c:pt idx="110">
                  <c:v>26.0</c:v>
                </c:pt>
              </c:numCache>
            </c:numRef>
          </c:xVal>
          <c:yVal>
            <c:numRef>
              <c:f>'Kyle Attend'!$AS$27:$AS$137</c:f>
              <c:numCache>
                <c:formatCode>General</c:formatCode>
                <c:ptCount val="111"/>
                <c:pt idx="0">
                  <c:v>1.667</c:v>
                </c:pt>
                <c:pt idx="1">
                  <c:v>1.667</c:v>
                </c:pt>
                <c:pt idx="2">
                  <c:v>1.0</c:v>
                </c:pt>
                <c:pt idx="3">
                  <c:v>2.667</c:v>
                </c:pt>
                <c:pt idx="4">
                  <c:v>0.0</c:v>
                </c:pt>
                <c:pt idx="5">
                  <c:v>1.0</c:v>
                </c:pt>
                <c:pt idx="6">
                  <c:v>3.667</c:v>
                </c:pt>
                <c:pt idx="7">
                  <c:v>4.0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4.0</c:v>
                </c:pt>
                <c:pt idx="14">
                  <c:v>0.0</c:v>
                </c:pt>
                <c:pt idx="15">
                  <c:v>2.667</c:v>
                </c:pt>
                <c:pt idx="16">
                  <c:v>3.667</c:v>
                </c:pt>
                <c:pt idx="17">
                  <c:v>2.0</c:v>
                </c:pt>
                <c:pt idx="18">
                  <c:v>3.0</c:v>
                </c:pt>
                <c:pt idx="19">
                  <c:v>3.333</c:v>
                </c:pt>
                <c:pt idx="20">
                  <c:v>1.667</c:v>
                </c:pt>
                <c:pt idx="21">
                  <c:v>1.667</c:v>
                </c:pt>
                <c:pt idx="22">
                  <c:v>2.0</c:v>
                </c:pt>
                <c:pt idx="23">
                  <c:v>1.667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3.0</c:v>
                </c:pt>
                <c:pt idx="28">
                  <c:v>3.667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3.0</c:v>
                </c:pt>
                <c:pt idx="44">
                  <c:v>3.333</c:v>
                </c:pt>
                <c:pt idx="45">
                  <c:v>1.0</c:v>
                </c:pt>
                <c:pt idx="46">
                  <c:v>2.333</c:v>
                </c:pt>
                <c:pt idx="47">
                  <c:v>3.0</c:v>
                </c:pt>
                <c:pt idx="48">
                  <c:v>3.0</c:v>
                </c:pt>
                <c:pt idx="49">
                  <c:v>3.333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3.667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2.667</c:v>
                </c:pt>
                <c:pt idx="71">
                  <c:v>3.0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1.0</c:v>
                </c:pt>
                <c:pt idx="77">
                  <c:v>2.0</c:v>
                </c:pt>
                <c:pt idx="78">
                  <c:v>2.333</c:v>
                </c:pt>
                <c:pt idx="79">
                  <c:v>2.667</c:v>
                </c:pt>
                <c:pt idx="80">
                  <c:v>3.667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2.0</c:v>
                </c:pt>
                <c:pt idx="87">
                  <c:v>2.667</c:v>
                </c:pt>
                <c:pt idx="88">
                  <c:v>3.0</c:v>
                </c:pt>
                <c:pt idx="89">
                  <c:v>3.0</c:v>
                </c:pt>
                <c:pt idx="90">
                  <c:v>3.333</c:v>
                </c:pt>
                <c:pt idx="91">
                  <c:v>3.333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2.333</c:v>
                </c:pt>
                <c:pt idx="97">
                  <c:v>3.0</c:v>
                </c:pt>
                <c:pt idx="98">
                  <c:v>3.0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1.667</c:v>
                </c:pt>
                <c:pt idx="104">
                  <c:v>2.0</c:v>
                </c:pt>
                <c:pt idx="105">
                  <c:v>2.333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48424"/>
        <c:axId val="604435944"/>
      </c:scatterChart>
      <c:valAx>
        <c:axId val="644648424"/>
        <c:scaling>
          <c:orientation val="minMax"/>
          <c:max val="2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63640651027308"/>
              <c:y val="0.89228998849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4435944"/>
        <c:crosses val="autoZero"/>
        <c:crossBetween val="midCat"/>
      </c:valAx>
      <c:valAx>
        <c:axId val="60443594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"/>
              <c:y val="0.3528577512390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464842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vs. Attendance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844925634296"/>
          <c:y val="0.2"/>
          <c:w val="0.834043963254593"/>
          <c:h val="0.6391360454943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/>
                      <a:t>2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200"/>
                      <a:t>15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200"/>
                      <a:t>39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200"/>
                      <a:t>55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2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'Kyle Attend'!$AY$30:$AY$33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'Kyle Attend'!$AZ$30:$AZ$33</c:f>
              <c:numCache>
                <c:formatCode>General</c:formatCode>
                <c:ptCount val="4"/>
                <c:pt idx="0">
                  <c:v>2.0</c:v>
                </c:pt>
                <c:pt idx="1">
                  <c:v>1.78</c:v>
                </c:pt>
                <c:pt idx="2">
                  <c:v>3.05</c:v>
                </c:pt>
                <c:pt idx="3">
                  <c:v>3.08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966568"/>
        <c:axId val="691971992"/>
      </c:barChart>
      <c:catAx>
        <c:axId val="69196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 of SI Sessions Attended</a:t>
                </a:r>
              </a:p>
            </c:rich>
          </c:tx>
          <c:layout>
            <c:manualLayout>
              <c:xMode val="edge"/>
              <c:yMode val="edge"/>
              <c:x val="0.32080271216098"/>
              <c:y val="0.916666666666667"/>
            </c:manualLayout>
          </c:layout>
          <c:overlay val="0"/>
        </c:title>
        <c:majorTickMark val="out"/>
        <c:minorTickMark val="none"/>
        <c:tickLblPos val="nextTo"/>
        <c:crossAx val="691971992"/>
        <c:crosses val="autoZero"/>
        <c:auto val="1"/>
        <c:lblAlgn val="ctr"/>
        <c:lblOffset val="100"/>
        <c:noMultiLvlLbl val="0"/>
      </c:catAx>
      <c:valAx>
        <c:axId val="69197199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0833333333333333"/>
              <c:y val="0.2280482648002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96656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at SI Sessions Throughout Semester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8-9 am section</c:v>
          </c:tx>
          <c:invertIfNegative val="0"/>
          <c:cat>
            <c:strRef>
              <c:f>'Kyle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'Kyle Attend'!$E$20:$AG$20</c:f>
              <c:numCache>
                <c:formatCode>General</c:formatCode>
                <c:ptCount val="29"/>
                <c:pt idx="0">
                  <c:v>34.0</c:v>
                </c:pt>
                <c:pt idx="1">
                  <c:v>0.0</c:v>
                </c:pt>
                <c:pt idx="2">
                  <c:v>38.0</c:v>
                </c:pt>
                <c:pt idx="3">
                  <c:v>37.0</c:v>
                </c:pt>
                <c:pt idx="4">
                  <c:v>38.0</c:v>
                </c:pt>
                <c:pt idx="5">
                  <c:v>27.0</c:v>
                </c:pt>
                <c:pt idx="6">
                  <c:v>32.0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28.0</c:v>
                </c:pt>
                <c:pt idx="11">
                  <c:v>30.0</c:v>
                </c:pt>
                <c:pt idx="12">
                  <c:v>25.0</c:v>
                </c:pt>
                <c:pt idx="13">
                  <c:v>22.0</c:v>
                </c:pt>
                <c:pt idx="14">
                  <c:v>30.0</c:v>
                </c:pt>
                <c:pt idx="15">
                  <c:v>37.0</c:v>
                </c:pt>
                <c:pt idx="16">
                  <c:v>17.0</c:v>
                </c:pt>
                <c:pt idx="17">
                  <c:v>30.0</c:v>
                </c:pt>
                <c:pt idx="18">
                  <c:v>13.0</c:v>
                </c:pt>
                <c:pt idx="19">
                  <c:v>30.0</c:v>
                </c:pt>
                <c:pt idx="20">
                  <c:v>0.0</c:v>
                </c:pt>
                <c:pt idx="21">
                  <c:v>34.0</c:v>
                </c:pt>
                <c:pt idx="22">
                  <c:v>14.0</c:v>
                </c:pt>
                <c:pt idx="23">
                  <c:v>24.0</c:v>
                </c:pt>
                <c:pt idx="24">
                  <c:v>1.0</c:v>
                </c:pt>
                <c:pt idx="25">
                  <c:v>33.0</c:v>
                </c:pt>
                <c:pt idx="26">
                  <c:v>20.0</c:v>
                </c:pt>
                <c:pt idx="27">
                  <c:v>22.0</c:v>
                </c:pt>
                <c:pt idx="28">
                  <c:v>8.0</c:v>
                </c:pt>
              </c:numCache>
            </c:numRef>
          </c:val>
        </c:ser>
        <c:ser>
          <c:idx val="1"/>
          <c:order val="1"/>
          <c:tx>
            <c:v>3-4 pm section</c:v>
          </c:tx>
          <c:invertIfNegative val="0"/>
          <c:cat>
            <c:strRef>
              <c:f>'Kyle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'Kyle Attend'!$E$21:$AG$21</c:f>
              <c:numCache>
                <c:formatCode>General</c:formatCode>
                <c:ptCount val="29"/>
                <c:pt idx="0">
                  <c:v>33.0</c:v>
                </c:pt>
                <c:pt idx="1">
                  <c:v>0.0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33.0</c:v>
                </c:pt>
                <c:pt idx="6">
                  <c:v>33.0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30.0</c:v>
                </c:pt>
                <c:pt idx="11">
                  <c:v>34.0</c:v>
                </c:pt>
                <c:pt idx="12">
                  <c:v>31.0</c:v>
                </c:pt>
                <c:pt idx="13">
                  <c:v>30.0</c:v>
                </c:pt>
                <c:pt idx="14">
                  <c:v>31.0</c:v>
                </c:pt>
                <c:pt idx="15">
                  <c:v>29.0</c:v>
                </c:pt>
                <c:pt idx="16">
                  <c:v>26.0</c:v>
                </c:pt>
                <c:pt idx="17">
                  <c:v>29.0</c:v>
                </c:pt>
                <c:pt idx="18">
                  <c:v>25.0</c:v>
                </c:pt>
                <c:pt idx="19">
                  <c:v>30.0</c:v>
                </c:pt>
                <c:pt idx="20">
                  <c:v>0.0</c:v>
                </c:pt>
                <c:pt idx="21">
                  <c:v>31.0</c:v>
                </c:pt>
                <c:pt idx="22">
                  <c:v>16.0</c:v>
                </c:pt>
                <c:pt idx="23">
                  <c:v>22.0</c:v>
                </c:pt>
                <c:pt idx="24">
                  <c:v>1.0</c:v>
                </c:pt>
                <c:pt idx="25">
                  <c:v>24.0</c:v>
                </c:pt>
                <c:pt idx="26">
                  <c:v>23.0</c:v>
                </c:pt>
                <c:pt idx="27">
                  <c:v>22.0</c:v>
                </c:pt>
                <c:pt idx="28">
                  <c:v>20.0</c:v>
                </c:pt>
              </c:numCache>
            </c:numRef>
          </c:val>
        </c:ser>
        <c:ser>
          <c:idx val="2"/>
          <c:order val="2"/>
          <c:tx>
            <c:v>4-5 pm section</c:v>
          </c:tx>
          <c:invertIfNegative val="0"/>
          <c:cat>
            <c:strRef>
              <c:f>'Kyle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'Kyle Attend'!$E$22:$AG$22</c:f>
              <c:numCache>
                <c:formatCode>General</c:formatCode>
                <c:ptCount val="29"/>
                <c:pt idx="0">
                  <c:v>33.0</c:v>
                </c:pt>
                <c:pt idx="1">
                  <c:v>0.0</c:v>
                </c:pt>
                <c:pt idx="2">
                  <c:v>32.0</c:v>
                </c:pt>
                <c:pt idx="3">
                  <c:v>36.0</c:v>
                </c:pt>
                <c:pt idx="4">
                  <c:v>37.0</c:v>
                </c:pt>
                <c:pt idx="5">
                  <c:v>38.0</c:v>
                </c:pt>
                <c:pt idx="6">
                  <c:v>4.0</c:v>
                </c:pt>
                <c:pt idx="7">
                  <c:v>37.0</c:v>
                </c:pt>
                <c:pt idx="8">
                  <c:v>33.0</c:v>
                </c:pt>
                <c:pt idx="9">
                  <c:v>37.0</c:v>
                </c:pt>
                <c:pt idx="10">
                  <c:v>33.0</c:v>
                </c:pt>
                <c:pt idx="11">
                  <c:v>39.0</c:v>
                </c:pt>
                <c:pt idx="12">
                  <c:v>36.0</c:v>
                </c:pt>
                <c:pt idx="13">
                  <c:v>35.0</c:v>
                </c:pt>
                <c:pt idx="14">
                  <c:v>34.0</c:v>
                </c:pt>
                <c:pt idx="15">
                  <c:v>25.0</c:v>
                </c:pt>
                <c:pt idx="16">
                  <c:v>31.0</c:v>
                </c:pt>
                <c:pt idx="17">
                  <c:v>0.0</c:v>
                </c:pt>
                <c:pt idx="18">
                  <c:v>30.0</c:v>
                </c:pt>
                <c:pt idx="19">
                  <c:v>33.0</c:v>
                </c:pt>
                <c:pt idx="20">
                  <c:v>0.0</c:v>
                </c:pt>
                <c:pt idx="21">
                  <c:v>31.0</c:v>
                </c:pt>
                <c:pt idx="22">
                  <c:v>20.0</c:v>
                </c:pt>
                <c:pt idx="23">
                  <c:v>18.0</c:v>
                </c:pt>
                <c:pt idx="24">
                  <c:v>0.0</c:v>
                </c:pt>
                <c:pt idx="25">
                  <c:v>26.0</c:v>
                </c:pt>
                <c:pt idx="26">
                  <c:v>24.0</c:v>
                </c:pt>
                <c:pt idx="27">
                  <c:v>28.0</c:v>
                </c:pt>
                <c:pt idx="28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616584"/>
        <c:axId val="644607336"/>
      </c:barChart>
      <c:catAx>
        <c:axId val="644616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644607336"/>
        <c:crosses val="autoZero"/>
        <c:auto val="1"/>
        <c:lblAlgn val="ctr"/>
        <c:lblOffset val="100"/>
        <c:noMultiLvlLbl val="0"/>
      </c:catAx>
      <c:valAx>
        <c:axId val="644607336"/>
        <c:scaling>
          <c:orientation val="minMax"/>
          <c:max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61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How</a:t>
            </a:r>
            <a:r>
              <a:rPr lang="en-US" sz="1600" baseline="0"/>
              <a:t> Many Students Attended How Many Sessions?</a:t>
            </a:r>
            <a:endParaRPr lang="en-US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'Kyle Attend'!$BD$26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'Kyle Attend'!$BC$27:$BC$54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cat>
          <c:val>
            <c:numRef>
              <c:f>'Kyle Attend'!$BD$27:$BD$54</c:f>
              <c:numCache>
                <c:formatCode>General</c:formatCode>
                <c:ptCount val="2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2.0</c:v>
                </c:pt>
                <c:pt idx="12">
                  <c:v>6.0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9.0</c:v>
                </c:pt>
                <c:pt idx="18">
                  <c:v>10.0</c:v>
                </c:pt>
                <c:pt idx="19">
                  <c:v>3.0</c:v>
                </c:pt>
                <c:pt idx="20">
                  <c:v>12.0</c:v>
                </c:pt>
                <c:pt idx="21">
                  <c:v>9.0</c:v>
                </c:pt>
                <c:pt idx="22">
                  <c:v>12.0</c:v>
                </c:pt>
                <c:pt idx="23">
                  <c:v>10.0</c:v>
                </c:pt>
                <c:pt idx="24">
                  <c:v>10.0</c:v>
                </c:pt>
                <c:pt idx="25">
                  <c:v>7.0</c:v>
                </c:pt>
                <c:pt idx="26">
                  <c:v>8.0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487608"/>
        <c:axId val="604491064"/>
      </c:barChart>
      <c:catAx>
        <c:axId val="60448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SESSIONS ATTENDED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491064"/>
        <c:crosses val="autoZero"/>
        <c:auto val="1"/>
        <c:lblAlgn val="ctr"/>
        <c:lblOffset val="100"/>
        <c:noMultiLvlLbl val="0"/>
      </c:catAx>
      <c:valAx>
        <c:axId val="60449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HOW</a:t>
                </a:r>
                <a:r>
                  <a:rPr lang="en-US" sz="1200" baseline="0"/>
                  <a:t> MANY STUDENTS?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48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923665791776"/>
          <c:y val="0.2"/>
          <c:w val="0.819965223097113"/>
          <c:h val="0.620617526975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'Kyle Attend'!$BI$26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strRef>
              <c:f>'Kyle Attend'!$BH$27:$BH$43</c:f>
              <c:strCache>
                <c:ptCount val="16"/>
                <c:pt idx="0">
                  <c:v>CR</c:v>
                </c:pt>
                <c:pt idx="1">
                  <c:v>X</c:v>
                </c:pt>
                <c:pt idx="2">
                  <c:v>W</c:v>
                </c:pt>
                <c:pt idx="3">
                  <c:v>Q</c:v>
                </c:pt>
                <c:pt idx="4">
                  <c:v>F</c:v>
                </c:pt>
                <c:pt idx="5">
                  <c:v>D-</c:v>
                </c:pt>
                <c:pt idx="6">
                  <c:v>D</c:v>
                </c:pt>
                <c:pt idx="7">
                  <c:v>D+</c:v>
                </c:pt>
                <c:pt idx="8">
                  <c:v>C-</c:v>
                </c:pt>
                <c:pt idx="9">
                  <c:v>C</c:v>
                </c:pt>
                <c:pt idx="10">
                  <c:v>C+</c:v>
                </c:pt>
                <c:pt idx="11">
                  <c:v>B-</c:v>
                </c:pt>
                <c:pt idx="12">
                  <c:v>B</c:v>
                </c:pt>
                <c:pt idx="13">
                  <c:v>B+</c:v>
                </c:pt>
                <c:pt idx="14">
                  <c:v>A-</c:v>
                </c:pt>
                <c:pt idx="15">
                  <c:v>A</c:v>
                </c:pt>
              </c:strCache>
            </c:strRef>
          </c:cat>
          <c:val>
            <c:numRef>
              <c:f>'Kyle Attend'!$BI$27:$BI$43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4.0</c:v>
                </c:pt>
                <c:pt idx="5">
                  <c:v>0.0</c:v>
                </c:pt>
                <c:pt idx="6">
                  <c:v>9.0</c:v>
                </c:pt>
                <c:pt idx="7">
                  <c:v>0.0</c:v>
                </c:pt>
                <c:pt idx="8">
                  <c:v>6.0</c:v>
                </c:pt>
                <c:pt idx="9">
                  <c:v>16.0</c:v>
                </c:pt>
                <c:pt idx="10">
                  <c:v>4.0</c:v>
                </c:pt>
                <c:pt idx="11">
                  <c:v>5.0</c:v>
                </c:pt>
                <c:pt idx="12">
                  <c:v>18.0</c:v>
                </c:pt>
                <c:pt idx="13">
                  <c:v>5.0</c:v>
                </c:pt>
                <c:pt idx="14">
                  <c:v>5.0</c:v>
                </c:pt>
                <c:pt idx="15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995288"/>
        <c:axId val="692000824"/>
      </c:barChart>
      <c:catAx>
        <c:axId val="69199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FINAL COURSE GRADE</a:t>
                </a:r>
              </a:p>
            </c:rich>
          </c:tx>
          <c:layout>
            <c:manualLayout>
              <c:xMode val="edge"/>
              <c:yMode val="edge"/>
              <c:x val="0.38291469816273"/>
              <c:y val="0.930555555555556"/>
            </c:manualLayout>
          </c:layout>
          <c:overlay val="0"/>
        </c:title>
        <c:majorTickMark val="out"/>
        <c:minorTickMark val="none"/>
        <c:tickLblPos val="nextTo"/>
        <c:crossAx val="692000824"/>
        <c:crosses val="autoZero"/>
        <c:auto val="1"/>
        <c:lblAlgn val="ctr"/>
        <c:lblOffset val="100"/>
        <c:noMultiLvlLbl val="0"/>
      </c:catAx>
      <c:valAx>
        <c:axId val="692000824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227777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99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'Kyle Attend'!$BI$48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strRef>
              <c:f>'Kyle Attend'!$BH$49:$BH$55</c:f>
              <c:strCache>
                <c:ptCount val="7"/>
                <c:pt idx="0">
                  <c:v>CR</c:v>
                </c:pt>
                <c:pt idx="1">
                  <c:v>X, W, Q</c:v>
                </c:pt>
                <c:pt idx="2">
                  <c:v>F</c:v>
                </c:pt>
                <c:pt idx="3">
                  <c:v>D-, D, D+</c:v>
                </c:pt>
                <c:pt idx="4">
                  <c:v>C-, C, C+</c:v>
                </c:pt>
                <c:pt idx="5">
                  <c:v>B-, B, B+</c:v>
                </c:pt>
                <c:pt idx="6">
                  <c:v>A-, A</c:v>
                </c:pt>
              </c:strCache>
            </c:strRef>
          </c:cat>
          <c:val>
            <c:numRef>
              <c:f>'Kyle Attend'!$BI$49:$BI$55</c:f>
              <c:numCache>
                <c:formatCode>General</c:formatCode>
                <c:ptCount val="7"/>
                <c:pt idx="0">
                  <c:v>0.0</c:v>
                </c:pt>
                <c:pt idx="1">
                  <c:v>8.0</c:v>
                </c:pt>
                <c:pt idx="2">
                  <c:v>4.0</c:v>
                </c:pt>
                <c:pt idx="3">
                  <c:v>9.0</c:v>
                </c:pt>
                <c:pt idx="4">
                  <c:v>26.0</c:v>
                </c:pt>
                <c:pt idx="5">
                  <c:v>28.0</c:v>
                </c:pt>
                <c:pt idx="6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032776"/>
        <c:axId val="692035784"/>
      </c:barChart>
      <c:catAx>
        <c:axId val="6920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692035784"/>
        <c:crosses val="autoZero"/>
        <c:auto val="1"/>
        <c:lblAlgn val="ctr"/>
        <c:lblOffset val="100"/>
        <c:noMultiLvlLbl val="0"/>
      </c:catAx>
      <c:valAx>
        <c:axId val="692035784"/>
        <c:scaling>
          <c:orientation val="minMax"/>
          <c:max val="4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0.0138888888888889"/>
              <c:y val="0.261248177311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20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Non-Attenders vs. Regular Attenders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'Kyle Attend'!$BM$28</c:f>
              <c:strCache>
                <c:ptCount val="1"/>
                <c:pt idx="0">
                  <c:v>AVG GRADE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 student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94 students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'Kyle Attend'!$BL$29:$BL$30</c:f>
              <c:strCache>
                <c:ptCount val="2"/>
                <c:pt idx="0">
                  <c:v>0%</c:v>
                </c:pt>
                <c:pt idx="1">
                  <c:v>50%+</c:v>
                </c:pt>
              </c:strCache>
            </c:strRef>
          </c:cat>
          <c:val>
            <c:numRef>
              <c:f>'Kyle Attend'!$BM$29:$BM$30</c:f>
              <c:numCache>
                <c:formatCode>General</c:formatCode>
                <c:ptCount val="2"/>
                <c:pt idx="0">
                  <c:v>1.667</c:v>
                </c:pt>
                <c:pt idx="1">
                  <c:v>3.07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4468856"/>
        <c:axId val="604405144"/>
      </c:barChart>
      <c:catAx>
        <c:axId val="60446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04405144"/>
        <c:crosses val="autoZero"/>
        <c:auto val="1"/>
        <c:lblAlgn val="ctr"/>
        <c:lblOffset val="100"/>
        <c:noMultiLvlLbl val="0"/>
      </c:catAx>
      <c:valAx>
        <c:axId val="604405144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46885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'Chelsea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'Chelsea Attend'!$E$19:$AG$19</c:f>
              <c:numCache>
                <c:formatCode>General</c:formatCode>
                <c:ptCount val="29"/>
                <c:pt idx="0">
                  <c:v>83.0</c:v>
                </c:pt>
                <c:pt idx="1">
                  <c:v>0.0</c:v>
                </c:pt>
                <c:pt idx="2">
                  <c:v>89.0</c:v>
                </c:pt>
                <c:pt idx="3">
                  <c:v>89.0</c:v>
                </c:pt>
                <c:pt idx="4">
                  <c:v>84.0</c:v>
                </c:pt>
                <c:pt idx="5">
                  <c:v>84.0</c:v>
                </c:pt>
                <c:pt idx="6">
                  <c:v>78.0</c:v>
                </c:pt>
                <c:pt idx="7">
                  <c:v>90.0</c:v>
                </c:pt>
                <c:pt idx="8">
                  <c:v>84.0</c:v>
                </c:pt>
                <c:pt idx="9">
                  <c:v>86.0</c:v>
                </c:pt>
                <c:pt idx="10">
                  <c:v>86.0</c:v>
                </c:pt>
                <c:pt idx="11">
                  <c:v>89.0</c:v>
                </c:pt>
                <c:pt idx="12">
                  <c:v>39.0</c:v>
                </c:pt>
                <c:pt idx="13">
                  <c:v>77.0</c:v>
                </c:pt>
                <c:pt idx="14">
                  <c:v>71.0</c:v>
                </c:pt>
                <c:pt idx="15">
                  <c:v>67.0</c:v>
                </c:pt>
                <c:pt idx="16">
                  <c:v>61.0</c:v>
                </c:pt>
                <c:pt idx="17">
                  <c:v>67.0</c:v>
                </c:pt>
                <c:pt idx="18">
                  <c:v>70.0</c:v>
                </c:pt>
                <c:pt idx="19">
                  <c:v>64.0</c:v>
                </c:pt>
                <c:pt idx="20">
                  <c:v>27.0</c:v>
                </c:pt>
                <c:pt idx="21">
                  <c:v>52.0</c:v>
                </c:pt>
                <c:pt idx="22">
                  <c:v>43.0</c:v>
                </c:pt>
                <c:pt idx="23">
                  <c:v>2.0</c:v>
                </c:pt>
                <c:pt idx="24">
                  <c:v>0.0</c:v>
                </c:pt>
                <c:pt idx="25">
                  <c:v>51.0</c:v>
                </c:pt>
                <c:pt idx="26">
                  <c:v>47.0</c:v>
                </c:pt>
                <c:pt idx="27">
                  <c:v>54.0</c:v>
                </c:pt>
                <c:pt idx="28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107656"/>
        <c:axId val="604110648"/>
      </c:barChart>
      <c:catAx>
        <c:axId val="60410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604110648"/>
        <c:crosses val="autoZero"/>
        <c:auto val="1"/>
        <c:lblAlgn val="ctr"/>
        <c:lblOffset val="100"/>
        <c:noMultiLvlLbl val="0"/>
      </c:catAx>
      <c:valAx>
        <c:axId val="60411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10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 408K (Moore) Fall 2012, SI Leader: </a:t>
            </a:r>
            <a:r>
              <a:rPr lang="en-US" sz="1600" i="1"/>
              <a:t>Chelsea Cerini</a:t>
            </a:r>
          </a:p>
          <a:p>
            <a:pPr>
              <a:defRPr sz="1600"/>
            </a:pPr>
            <a:r>
              <a:rPr lang="en-US" sz="1600"/>
              <a:t>Grade vs. Attendance at SI Sessions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58675909946868"/>
          <c:y val="0.28722669735328"/>
          <c:w val="0.881875235678043"/>
          <c:h val="0.52981995777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'Chelsea Attend'!$AS$26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'Chelsea Attend'!$AR$27:$AR$104</c:f>
              <c:numCache>
                <c:formatCode>General</c:formatCode>
                <c:ptCount val="78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12.0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15.0</c:v>
                </c:pt>
                <c:pt idx="16">
                  <c:v>15.0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19.0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20.0</c:v>
                </c:pt>
                <c:pt idx="42">
                  <c:v>21.0</c:v>
                </c:pt>
                <c:pt idx="43">
                  <c:v>21.0</c:v>
                </c:pt>
                <c:pt idx="44">
                  <c:v>21.0</c:v>
                </c:pt>
                <c:pt idx="45">
                  <c:v>21.0</c:v>
                </c:pt>
                <c:pt idx="46">
                  <c:v>21.0</c:v>
                </c:pt>
                <c:pt idx="47">
                  <c:v>21.0</c:v>
                </c:pt>
                <c:pt idx="48">
                  <c:v>21.0</c:v>
                </c:pt>
                <c:pt idx="49">
                  <c:v>21.0</c:v>
                </c:pt>
                <c:pt idx="50">
                  <c:v>21.0</c:v>
                </c:pt>
                <c:pt idx="51">
                  <c:v>21.0</c:v>
                </c:pt>
                <c:pt idx="52">
                  <c:v>21.0</c:v>
                </c:pt>
                <c:pt idx="53">
                  <c:v>21.0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23.0</c:v>
                </c:pt>
                <c:pt idx="63">
                  <c:v>23.0</c:v>
                </c:pt>
                <c:pt idx="64">
                  <c:v>23.0</c:v>
                </c:pt>
                <c:pt idx="65">
                  <c:v>23.0</c:v>
                </c:pt>
                <c:pt idx="66">
                  <c:v>23.0</c:v>
                </c:pt>
                <c:pt idx="67">
                  <c:v>24.0</c:v>
                </c:pt>
                <c:pt idx="68">
                  <c:v>24.0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25.0</c:v>
                </c:pt>
                <c:pt idx="73">
                  <c:v>25.0</c:v>
                </c:pt>
                <c:pt idx="74">
                  <c:v>25.0</c:v>
                </c:pt>
                <c:pt idx="75">
                  <c:v>26.0</c:v>
                </c:pt>
                <c:pt idx="76">
                  <c:v>26.0</c:v>
                </c:pt>
                <c:pt idx="77">
                  <c:v>26.0</c:v>
                </c:pt>
              </c:numCache>
            </c:numRef>
          </c:xVal>
          <c:yVal>
            <c:numRef>
              <c:f>'Chelsea Attend'!$AS$27:$AS$104</c:f>
              <c:numCache>
                <c:formatCode>General</c:formatCode>
                <c:ptCount val="78"/>
                <c:pt idx="0">
                  <c:v>2.667</c:v>
                </c:pt>
                <c:pt idx="1">
                  <c:v>4.0</c:v>
                </c:pt>
                <c:pt idx="2">
                  <c:v>2.333</c:v>
                </c:pt>
                <c:pt idx="3">
                  <c:v>1.667</c:v>
                </c:pt>
                <c:pt idx="4">
                  <c:v>1.667</c:v>
                </c:pt>
                <c:pt idx="5">
                  <c:v>4.0</c:v>
                </c:pt>
                <c:pt idx="6">
                  <c:v>1.667</c:v>
                </c:pt>
                <c:pt idx="7">
                  <c:v>4.0</c:v>
                </c:pt>
                <c:pt idx="8">
                  <c:v>1.0</c:v>
                </c:pt>
                <c:pt idx="9">
                  <c:v>2.333</c:v>
                </c:pt>
                <c:pt idx="10">
                  <c:v>3.667</c:v>
                </c:pt>
                <c:pt idx="11">
                  <c:v>0.0</c:v>
                </c:pt>
                <c:pt idx="12">
                  <c:v>1.667</c:v>
                </c:pt>
                <c:pt idx="13">
                  <c:v>1.667</c:v>
                </c:pt>
                <c:pt idx="14">
                  <c:v>2.667</c:v>
                </c:pt>
                <c:pt idx="15">
                  <c:v>3.0</c:v>
                </c:pt>
                <c:pt idx="16">
                  <c:v>3.667</c:v>
                </c:pt>
                <c:pt idx="17">
                  <c:v>2.0</c:v>
                </c:pt>
                <c:pt idx="18">
                  <c:v>3.667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3.333</c:v>
                </c:pt>
                <c:pt idx="23">
                  <c:v>3.667</c:v>
                </c:pt>
                <c:pt idx="24">
                  <c:v>3.667</c:v>
                </c:pt>
                <c:pt idx="25">
                  <c:v>4.0</c:v>
                </c:pt>
                <c:pt idx="26">
                  <c:v>1.0</c:v>
                </c:pt>
                <c:pt idx="27">
                  <c:v>1.0</c:v>
                </c:pt>
                <c:pt idx="28">
                  <c:v>2.667</c:v>
                </c:pt>
                <c:pt idx="29">
                  <c:v>2.667</c:v>
                </c:pt>
                <c:pt idx="30">
                  <c:v>3.333</c:v>
                </c:pt>
                <c:pt idx="31">
                  <c:v>1.0</c:v>
                </c:pt>
                <c:pt idx="32">
                  <c:v>1.333</c:v>
                </c:pt>
                <c:pt idx="33">
                  <c:v>1.333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2.0</c:v>
                </c:pt>
                <c:pt idx="45">
                  <c:v>2.333</c:v>
                </c:pt>
                <c:pt idx="46">
                  <c:v>2.667</c:v>
                </c:pt>
                <c:pt idx="47">
                  <c:v>3.0</c:v>
                </c:pt>
                <c:pt idx="48">
                  <c:v>3.0</c:v>
                </c:pt>
                <c:pt idx="49">
                  <c:v>3.333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0.0</c:v>
                </c:pt>
                <c:pt idx="55">
                  <c:v>1.0</c:v>
                </c:pt>
                <c:pt idx="56">
                  <c:v>3.0</c:v>
                </c:pt>
                <c:pt idx="57">
                  <c:v>3.333</c:v>
                </c:pt>
                <c:pt idx="58">
                  <c:v>3.333</c:v>
                </c:pt>
                <c:pt idx="59">
                  <c:v>3.667</c:v>
                </c:pt>
                <c:pt idx="60">
                  <c:v>4.0</c:v>
                </c:pt>
                <c:pt idx="61">
                  <c:v>4.0</c:v>
                </c:pt>
                <c:pt idx="62">
                  <c:v>1.0</c:v>
                </c:pt>
                <c:pt idx="63">
                  <c:v>1.667</c:v>
                </c:pt>
                <c:pt idx="64">
                  <c:v>1.667</c:v>
                </c:pt>
                <c:pt idx="65">
                  <c:v>2.333</c:v>
                </c:pt>
                <c:pt idx="66">
                  <c:v>4.0</c:v>
                </c:pt>
                <c:pt idx="67">
                  <c:v>0.0</c:v>
                </c:pt>
                <c:pt idx="68">
                  <c:v>1.667</c:v>
                </c:pt>
                <c:pt idx="69">
                  <c:v>2.667</c:v>
                </c:pt>
                <c:pt idx="70">
                  <c:v>3.0</c:v>
                </c:pt>
                <c:pt idx="71">
                  <c:v>3.333</c:v>
                </c:pt>
                <c:pt idx="72">
                  <c:v>3.333</c:v>
                </c:pt>
                <c:pt idx="73">
                  <c:v>4.0</c:v>
                </c:pt>
                <c:pt idx="74">
                  <c:v>4.0</c:v>
                </c:pt>
                <c:pt idx="75">
                  <c:v>1.333</c:v>
                </c:pt>
                <c:pt idx="76">
                  <c:v>3.333</c:v>
                </c:pt>
                <c:pt idx="77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45368"/>
        <c:axId val="644562072"/>
      </c:scatterChart>
      <c:valAx>
        <c:axId val="604145368"/>
        <c:scaling>
          <c:orientation val="minMax"/>
          <c:max val="2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63191598890471"/>
              <c:y val="0.9060989643268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4562072"/>
        <c:crosses val="autoZero"/>
        <c:crossBetween val="midCat"/>
      </c:valAx>
      <c:valAx>
        <c:axId val="64456207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128587820780689"/>
              <c:y val="0.371673839964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414536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 408C</a:t>
            </a:r>
            <a:r>
              <a:rPr lang="en-US" baseline="0"/>
              <a:t> (Radin) Fall 2012, SI Leader: </a:t>
            </a:r>
            <a:r>
              <a:rPr lang="en-US" i="1" baseline="0"/>
              <a:t>Hendrik Orem</a:t>
            </a:r>
          </a:p>
          <a:p>
            <a:pPr>
              <a:defRPr/>
            </a:pPr>
            <a:r>
              <a:rPr lang="en-US" baseline="0"/>
              <a:t>Grade vs. Attendance at SI Sessions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65513633444089"/>
          <c:y val="0.281703107019563"/>
          <c:w val="0.894691214125917"/>
          <c:h val="0.544549531998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'Hendrik Attend'!$AV$26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'Hendrik Attend'!$AU$27:$AU$130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8.0</c:v>
                </c:pt>
                <c:pt idx="12">
                  <c:v>8.0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12.0</c:v>
                </c:pt>
                <c:pt idx="23">
                  <c:v>12.0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15.0</c:v>
                </c:pt>
                <c:pt idx="33">
                  <c:v>15.0</c:v>
                </c:pt>
                <c:pt idx="34">
                  <c:v>16.0</c:v>
                </c:pt>
                <c:pt idx="35">
                  <c:v>17.0</c:v>
                </c:pt>
                <c:pt idx="36">
                  <c:v>18.0</c:v>
                </c:pt>
                <c:pt idx="37">
                  <c:v>18.0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21.0</c:v>
                </c:pt>
                <c:pt idx="50">
                  <c:v>21.0</c:v>
                </c:pt>
                <c:pt idx="51">
                  <c:v>21.0</c:v>
                </c:pt>
                <c:pt idx="52">
                  <c:v>21.0</c:v>
                </c:pt>
                <c:pt idx="53">
                  <c:v>21.0</c:v>
                </c:pt>
                <c:pt idx="54">
                  <c:v>21.0</c:v>
                </c:pt>
                <c:pt idx="55">
                  <c:v>21.0</c:v>
                </c:pt>
                <c:pt idx="56">
                  <c:v>21.0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23.0</c:v>
                </c:pt>
                <c:pt idx="63">
                  <c:v>23.0</c:v>
                </c:pt>
                <c:pt idx="64">
                  <c:v>23.0</c:v>
                </c:pt>
                <c:pt idx="65">
                  <c:v>23.0</c:v>
                </c:pt>
                <c:pt idx="66">
                  <c:v>23.0</c:v>
                </c:pt>
                <c:pt idx="67">
                  <c:v>23.0</c:v>
                </c:pt>
                <c:pt idx="68">
                  <c:v>24.0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24.0</c:v>
                </c:pt>
                <c:pt idx="73">
                  <c:v>24.0</c:v>
                </c:pt>
                <c:pt idx="74">
                  <c:v>24.0</c:v>
                </c:pt>
                <c:pt idx="75">
                  <c:v>24.0</c:v>
                </c:pt>
                <c:pt idx="76">
                  <c:v>24.0</c:v>
                </c:pt>
                <c:pt idx="77">
                  <c:v>24.0</c:v>
                </c:pt>
                <c:pt idx="78">
                  <c:v>25.0</c:v>
                </c:pt>
                <c:pt idx="79">
                  <c:v>25.0</c:v>
                </c:pt>
                <c:pt idx="80">
                  <c:v>25.0</c:v>
                </c:pt>
                <c:pt idx="81">
                  <c:v>25.0</c:v>
                </c:pt>
                <c:pt idx="82">
                  <c:v>25.0</c:v>
                </c:pt>
                <c:pt idx="83">
                  <c:v>25.0</c:v>
                </c:pt>
                <c:pt idx="84">
                  <c:v>25.0</c:v>
                </c:pt>
                <c:pt idx="85">
                  <c:v>25.0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26.0</c:v>
                </c:pt>
                <c:pt idx="90">
                  <c:v>26.0</c:v>
                </c:pt>
                <c:pt idx="91">
                  <c:v>26.0</c:v>
                </c:pt>
                <c:pt idx="92">
                  <c:v>26.0</c:v>
                </c:pt>
                <c:pt idx="93">
                  <c:v>26.0</c:v>
                </c:pt>
                <c:pt idx="94">
                  <c:v>26.0</c:v>
                </c:pt>
                <c:pt idx="95">
                  <c:v>26.0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  <c:pt idx="102">
                  <c:v>27.0</c:v>
                </c:pt>
                <c:pt idx="103">
                  <c:v>27.0</c:v>
                </c:pt>
              </c:numCache>
            </c:numRef>
          </c:xVal>
          <c:yVal>
            <c:numRef>
              <c:f>'Hendrik Attend'!$AV$27:$AV$130</c:f>
              <c:numCache>
                <c:formatCode>General</c:formatCode>
                <c:ptCount val="104"/>
                <c:pt idx="0">
                  <c:v>0.0</c:v>
                </c:pt>
                <c:pt idx="1">
                  <c:v>1.333</c:v>
                </c:pt>
                <c:pt idx="2">
                  <c:v>2.333</c:v>
                </c:pt>
                <c:pt idx="3">
                  <c:v>1.667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2.667</c:v>
                </c:pt>
                <c:pt idx="8">
                  <c:v>3.0</c:v>
                </c:pt>
                <c:pt idx="9">
                  <c:v>2.333</c:v>
                </c:pt>
                <c:pt idx="10">
                  <c:v>2.667</c:v>
                </c:pt>
                <c:pt idx="11">
                  <c:v>0.0</c:v>
                </c:pt>
                <c:pt idx="12">
                  <c:v>2.333</c:v>
                </c:pt>
                <c:pt idx="13">
                  <c:v>1.0</c:v>
                </c:pt>
                <c:pt idx="14">
                  <c:v>2.667</c:v>
                </c:pt>
                <c:pt idx="15">
                  <c:v>3.667</c:v>
                </c:pt>
                <c:pt idx="16">
                  <c:v>4.0</c:v>
                </c:pt>
                <c:pt idx="17">
                  <c:v>4.0</c:v>
                </c:pt>
                <c:pt idx="18">
                  <c:v>0.0</c:v>
                </c:pt>
                <c:pt idx="19">
                  <c:v>3.0</c:v>
                </c:pt>
                <c:pt idx="20">
                  <c:v>3.0</c:v>
                </c:pt>
                <c:pt idx="21">
                  <c:v>3.333</c:v>
                </c:pt>
                <c:pt idx="22">
                  <c:v>2.0</c:v>
                </c:pt>
                <c:pt idx="23">
                  <c:v>2.333</c:v>
                </c:pt>
                <c:pt idx="24">
                  <c:v>2.0</c:v>
                </c:pt>
                <c:pt idx="25">
                  <c:v>2.667</c:v>
                </c:pt>
                <c:pt idx="26">
                  <c:v>3.667</c:v>
                </c:pt>
                <c:pt idx="27">
                  <c:v>2.0</c:v>
                </c:pt>
                <c:pt idx="28">
                  <c:v>2.667</c:v>
                </c:pt>
                <c:pt idx="29">
                  <c:v>3.0</c:v>
                </c:pt>
                <c:pt idx="30">
                  <c:v>3.333</c:v>
                </c:pt>
                <c:pt idx="31">
                  <c:v>4.0</c:v>
                </c:pt>
                <c:pt idx="32">
                  <c:v>0.0</c:v>
                </c:pt>
                <c:pt idx="33">
                  <c:v>1.333</c:v>
                </c:pt>
                <c:pt idx="34">
                  <c:v>3.333</c:v>
                </c:pt>
                <c:pt idx="35">
                  <c:v>2.0</c:v>
                </c:pt>
                <c:pt idx="36">
                  <c:v>1.333</c:v>
                </c:pt>
                <c:pt idx="37">
                  <c:v>2.0</c:v>
                </c:pt>
                <c:pt idx="38">
                  <c:v>0.0</c:v>
                </c:pt>
                <c:pt idx="39">
                  <c:v>0.667</c:v>
                </c:pt>
                <c:pt idx="40">
                  <c:v>2.333</c:v>
                </c:pt>
                <c:pt idx="41">
                  <c:v>2.333</c:v>
                </c:pt>
                <c:pt idx="42">
                  <c:v>2.333</c:v>
                </c:pt>
                <c:pt idx="43">
                  <c:v>3.333</c:v>
                </c:pt>
                <c:pt idx="44">
                  <c:v>4.0</c:v>
                </c:pt>
                <c:pt idx="45">
                  <c:v>4.0</c:v>
                </c:pt>
                <c:pt idx="46">
                  <c:v>2.667</c:v>
                </c:pt>
                <c:pt idx="47">
                  <c:v>2.667</c:v>
                </c:pt>
                <c:pt idx="48">
                  <c:v>3.333</c:v>
                </c:pt>
                <c:pt idx="49">
                  <c:v>3.0</c:v>
                </c:pt>
                <c:pt idx="50">
                  <c:v>3.0</c:v>
                </c:pt>
                <c:pt idx="51">
                  <c:v>3.333</c:v>
                </c:pt>
                <c:pt idx="52">
                  <c:v>3.333</c:v>
                </c:pt>
                <c:pt idx="53">
                  <c:v>3.667</c:v>
                </c:pt>
                <c:pt idx="54">
                  <c:v>3.667</c:v>
                </c:pt>
                <c:pt idx="55">
                  <c:v>4.0</c:v>
                </c:pt>
                <c:pt idx="56">
                  <c:v>4.0</c:v>
                </c:pt>
                <c:pt idx="57">
                  <c:v>1.333</c:v>
                </c:pt>
                <c:pt idx="58">
                  <c:v>1.333</c:v>
                </c:pt>
                <c:pt idx="59">
                  <c:v>2.333</c:v>
                </c:pt>
                <c:pt idx="60">
                  <c:v>2.333</c:v>
                </c:pt>
                <c:pt idx="61">
                  <c:v>4.0</c:v>
                </c:pt>
                <c:pt idx="62">
                  <c:v>1.667</c:v>
                </c:pt>
                <c:pt idx="63">
                  <c:v>3.0</c:v>
                </c:pt>
                <c:pt idx="64">
                  <c:v>3.333</c:v>
                </c:pt>
                <c:pt idx="65">
                  <c:v>3.333</c:v>
                </c:pt>
                <c:pt idx="66">
                  <c:v>4.0</c:v>
                </c:pt>
                <c:pt idx="67">
                  <c:v>4.0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1.667</c:v>
                </c:pt>
                <c:pt idx="72">
                  <c:v>2.333</c:v>
                </c:pt>
                <c:pt idx="73">
                  <c:v>3.0</c:v>
                </c:pt>
                <c:pt idx="74">
                  <c:v>3.333</c:v>
                </c:pt>
                <c:pt idx="75">
                  <c:v>3.667</c:v>
                </c:pt>
                <c:pt idx="76">
                  <c:v>4.0</c:v>
                </c:pt>
                <c:pt idx="77">
                  <c:v>4.0</c:v>
                </c:pt>
                <c:pt idx="78">
                  <c:v>0.667</c:v>
                </c:pt>
                <c:pt idx="79">
                  <c:v>2.0</c:v>
                </c:pt>
                <c:pt idx="80">
                  <c:v>3.0</c:v>
                </c:pt>
                <c:pt idx="81">
                  <c:v>3.0</c:v>
                </c:pt>
                <c:pt idx="82">
                  <c:v>3.333</c:v>
                </c:pt>
                <c:pt idx="83">
                  <c:v>3.333</c:v>
                </c:pt>
                <c:pt idx="84">
                  <c:v>3.667</c:v>
                </c:pt>
                <c:pt idx="85">
                  <c:v>3.667</c:v>
                </c:pt>
                <c:pt idx="86">
                  <c:v>0.667</c:v>
                </c:pt>
                <c:pt idx="87">
                  <c:v>1.0</c:v>
                </c:pt>
                <c:pt idx="88">
                  <c:v>1.333</c:v>
                </c:pt>
                <c:pt idx="89">
                  <c:v>1.333</c:v>
                </c:pt>
                <c:pt idx="90">
                  <c:v>1.667</c:v>
                </c:pt>
                <c:pt idx="91">
                  <c:v>3.333</c:v>
                </c:pt>
                <c:pt idx="92">
                  <c:v>3.333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1.333</c:v>
                </c:pt>
                <c:pt idx="97">
                  <c:v>2.0</c:v>
                </c:pt>
                <c:pt idx="98">
                  <c:v>2.667</c:v>
                </c:pt>
                <c:pt idx="99">
                  <c:v>3.0</c:v>
                </c:pt>
                <c:pt idx="100">
                  <c:v>3.667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55768"/>
        <c:axId val="691561032"/>
      </c:scatterChart>
      <c:valAx>
        <c:axId val="691555768"/>
        <c:scaling>
          <c:orientation val="minMax"/>
          <c:max val="2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73121664302366"/>
              <c:y val="0.9199079401611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561032"/>
        <c:crosses val="autoZero"/>
        <c:crossBetween val="midCat"/>
      </c:valAx>
      <c:valAx>
        <c:axId val="69156103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163766643107481"/>
              <c:y val="0.3771974302981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55576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vs. Attendance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844925634296"/>
          <c:y val="0.2"/>
          <c:w val="0.834043963254593"/>
          <c:h val="0.61598789734616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aseline="0"/>
                      <a:t>2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200" baseline="0"/>
                      <a:t>9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200" baseline="0"/>
                      <a:t>31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200" baseline="0"/>
                      <a:t>36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200" baseline="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'Chelsea Attend'!$AY$30:$AY$33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'Chelsea Attend'!$AZ$30:$AZ$33</c:f>
              <c:numCache>
                <c:formatCode>General</c:formatCode>
                <c:ptCount val="4"/>
                <c:pt idx="0">
                  <c:v>3.33</c:v>
                </c:pt>
                <c:pt idx="1">
                  <c:v>2.48</c:v>
                </c:pt>
                <c:pt idx="2">
                  <c:v>2.66</c:v>
                </c:pt>
                <c:pt idx="3">
                  <c:v>2.69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449752"/>
        <c:axId val="644436824"/>
      </c:barChart>
      <c:catAx>
        <c:axId val="6444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 of SI Sessions Attended</a:t>
                </a:r>
              </a:p>
            </c:rich>
          </c:tx>
          <c:layout>
            <c:manualLayout>
              <c:xMode val="edge"/>
              <c:yMode val="edge"/>
              <c:x val="0.304136045494313"/>
              <c:y val="0.916666666666667"/>
            </c:manualLayout>
          </c:layout>
          <c:overlay val="0"/>
        </c:title>
        <c:majorTickMark val="out"/>
        <c:minorTickMark val="none"/>
        <c:tickLblPos val="nextTo"/>
        <c:crossAx val="644436824"/>
        <c:crosses val="autoZero"/>
        <c:auto val="1"/>
        <c:lblAlgn val="ctr"/>
        <c:lblOffset val="100"/>
        <c:noMultiLvlLbl val="0"/>
      </c:catAx>
      <c:valAx>
        <c:axId val="64443682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0555555555555555"/>
              <c:y val="0.2502704870224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444975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'Hendrik Attend'!$E$18:$AJ$18</c:f>
              <c:strCache>
                <c:ptCount val="32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  <c:pt idx="29">
                  <c:v>M 12/10</c:v>
                </c:pt>
                <c:pt idx="30">
                  <c:v>M 12/12</c:v>
                </c:pt>
                <c:pt idx="31">
                  <c:v>W 12/17</c:v>
                </c:pt>
              </c:strCache>
            </c:strRef>
          </c:cat>
          <c:val>
            <c:numRef>
              <c:f>'Hendrik Attend'!$E$19:$AJ$19</c:f>
              <c:numCache>
                <c:formatCode>General</c:formatCode>
                <c:ptCount val="32"/>
                <c:pt idx="0">
                  <c:v>102.0</c:v>
                </c:pt>
                <c:pt idx="1">
                  <c:v>0.0</c:v>
                </c:pt>
                <c:pt idx="2">
                  <c:v>108.0</c:v>
                </c:pt>
                <c:pt idx="3">
                  <c:v>99.0</c:v>
                </c:pt>
                <c:pt idx="4">
                  <c:v>100.0</c:v>
                </c:pt>
                <c:pt idx="5">
                  <c:v>102.0</c:v>
                </c:pt>
                <c:pt idx="6">
                  <c:v>95.0</c:v>
                </c:pt>
                <c:pt idx="7">
                  <c:v>92.0</c:v>
                </c:pt>
                <c:pt idx="8">
                  <c:v>88.0</c:v>
                </c:pt>
                <c:pt idx="9">
                  <c:v>89.0</c:v>
                </c:pt>
                <c:pt idx="10">
                  <c:v>87.0</c:v>
                </c:pt>
                <c:pt idx="11">
                  <c:v>81.0</c:v>
                </c:pt>
                <c:pt idx="12">
                  <c:v>72.0</c:v>
                </c:pt>
                <c:pt idx="13">
                  <c:v>72.0</c:v>
                </c:pt>
                <c:pt idx="14">
                  <c:v>66.0</c:v>
                </c:pt>
                <c:pt idx="15">
                  <c:v>74.0</c:v>
                </c:pt>
                <c:pt idx="16">
                  <c:v>72.0</c:v>
                </c:pt>
                <c:pt idx="17">
                  <c:v>68.0</c:v>
                </c:pt>
                <c:pt idx="18">
                  <c:v>68.0</c:v>
                </c:pt>
                <c:pt idx="19">
                  <c:v>83.0</c:v>
                </c:pt>
                <c:pt idx="20">
                  <c:v>55.0</c:v>
                </c:pt>
                <c:pt idx="21">
                  <c:v>62.0</c:v>
                </c:pt>
                <c:pt idx="22">
                  <c:v>65.0</c:v>
                </c:pt>
                <c:pt idx="23">
                  <c:v>67.0</c:v>
                </c:pt>
                <c:pt idx="24">
                  <c:v>0.0</c:v>
                </c:pt>
                <c:pt idx="25">
                  <c:v>59.0</c:v>
                </c:pt>
                <c:pt idx="26">
                  <c:v>52.0</c:v>
                </c:pt>
                <c:pt idx="27">
                  <c:v>57.0</c:v>
                </c:pt>
                <c:pt idx="28">
                  <c:v>47.0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177432"/>
        <c:axId val="604171064"/>
      </c:barChart>
      <c:catAx>
        <c:axId val="60417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04171064"/>
        <c:crosses val="autoZero"/>
        <c:auto val="1"/>
        <c:lblAlgn val="ctr"/>
        <c:lblOffset val="100"/>
        <c:noMultiLvlLbl val="0"/>
      </c:catAx>
      <c:valAx>
        <c:axId val="60417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1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 408C</a:t>
            </a:r>
            <a:r>
              <a:rPr lang="en-US" baseline="0"/>
              <a:t> (Radin) Fall 2012, SI Leader: </a:t>
            </a:r>
            <a:r>
              <a:rPr lang="en-US" i="1" baseline="0"/>
              <a:t>Hendrik Orem</a:t>
            </a:r>
          </a:p>
          <a:p>
            <a:pPr>
              <a:defRPr/>
            </a:pPr>
            <a:r>
              <a:rPr lang="en-US" baseline="0"/>
              <a:t>Grade vs. Attendance at SI Sessions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65513633444089"/>
          <c:y val="0.281703107019563"/>
          <c:w val="0.894691214125917"/>
          <c:h val="0.544549531998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'Hendrik Attend'!$AV$26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'Hendrik Attend'!$AU$27:$AU$130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8.0</c:v>
                </c:pt>
                <c:pt idx="12">
                  <c:v>8.0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12.0</c:v>
                </c:pt>
                <c:pt idx="23">
                  <c:v>12.0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15.0</c:v>
                </c:pt>
                <c:pt idx="33">
                  <c:v>15.0</c:v>
                </c:pt>
                <c:pt idx="34">
                  <c:v>16.0</c:v>
                </c:pt>
                <c:pt idx="35">
                  <c:v>17.0</c:v>
                </c:pt>
                <c:pt idx="36">
                  <c:v>18.0</c:v>
                </c:pt>
                <c:pt idx="37">
                  <c:v>18.0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21.0</c:v>
                </c:pt>
                <c:pt idx="50">
                  <c:v>21.0</c:v>
                </c:pt>
                <c:pt idx="51">
                  <c:v>21.0</c:v>
                </c:pt>
                <c:pt idx="52">
                  <c:v>21.0</c:v>
                </c:pt>
                <c:pt idx="53">
                  <c:v>21.0</c:v>
                </c:pt>
                <c:pt idx="54">
                  <c:v>21.0</c:v>
                </c:pt>
                <c:pt idx="55">
                  <c:v>21.0</c:v>
                </c:pt>
                <c:pt idx="56">
                  <c:v>21.0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23.0</c:v>
                </c:pt>
                <c:pt idx="63">
                  <c:v>23.0</c:v>
                </c:pt>
                <c:pt idx="64">
                  <c:v>23.0</c:v>
                </c:pt>
                <c:pt idx="65">
                  <c:v>23.0</c:v>
                </c:pt>
                <c:pt idx="66">
                  <c:v>23.0</c:v>
                </c:pt>
                <c:pt idx="67">
                  <c:v>23.0</c:v>
                </c:pt>
                <c:pt idx="68">
                  <c:v>24.0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24.0</c:v>
                </c:pt>
                <c:pt idx="73">
                  <c:v>24.0</c:v>
                </c:pt>
                <c:pt idx="74">
                  <c:v>24.0</c:v>
                </c:pt>
                <c:pt idx="75">
                  <c:v>24.0</c:v>
                </c:pt>
                <c:pt idx="76">
                  <c:v>24.0</c:v>
                </c:pt>
                <c:pt idx="77">
                  <c:v>24.0</c:v>
                </c:pt>
                <c:pt idx="78">
                  <c:v>25.0</c:v>
                </c:pt>
                <c:pt idx="79">
                  <c:v>25.0</c:v>
                </c:pt>
                <c:pt idx="80">
                  <c:v>25.0</c:v>
                </c:pt>
                <c:pt idx="81">
                  <c:v>25.0</c:v>
                </c:pt>
                <c:pt idx="82">
                  <c:v>25.0</c:v>
                </c:pt>
                <c:pt idx="83">
                  <c:v>25.0</c:v>
                </c:pt>
                <c:pt idx="84">
                  <c:v>25.0</c:v>
                </c:pt>
                <c:pt idx="85">
                  <c:v>25.0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26.0</c:v>
                </c:pt>
                <c:pt idx="90">
                  <c:v>26.0</c:v>
                </c:pt>
                <c:pt idx="91">
                  <c:v>26.0</c:v>
                </c:pt>
                <c:pt idx="92">
                  <c:v>26.0</c:v>
                </c:pt>
                <c:pt idx="93">
                  <c:v>26.0</c:v>
                </c:pt>
                <c:pt idx="94">
                  <c:v>26.0</c:v>
                </c:pt>
                <c:pt idx="95">
                  <c:v>26.0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  <c:pt idx="102">
                  <c:v>27.0</c:v>
                </c:pt>
                <c:pt idx="103">
                  <c:v>27.0</c:v>
                </c:pt>
              </c:numCache>
            </c:numRef>
          </c:xVal>
          <c:yVal>
            <c:numRef>
              <c:f>'Hendrik Attend'!$AV$27:$AV$130</c:f>
              <c:numCache>
                <c:formatCode>General</c:formatCode>
                <c:ptCount val="104"/>
                <c:pt idx="0">
                  <c:v>0.0</c:v>
                </c:pt>
                <c:pt idx="1">
                  <c:v>1.333</c:v>
                </c:pt>
                <c:pt idx="2">
                  <c:v>2.333</c:v>
                </c:pt>
                <c:pt idx="3">
                  <c:v>1.667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2.667</c:v>
                </c:pt>
                <c:pt idx="8">
                  <c:v>3.0</c:v>
                </c:pt>
                <c:pt idx="9">
                  <c:v>2.333</c:v>
                </c:pt>
                <c:pt idx="10">
                  <c:v>2.667</c:v>
                </c:pt>
                <c:pt idx="11">
                  <c:v>0.0</c:v>
                </c:pt>
                <c:pt idx="12">
                  <c:v>2.333</c:v>
                </c:pt>
                <c:pt idx="13">
                  <c:v>1.0</c:v>
                </c:pt>
                <c:pt idx="14">
                  <c:v>2.667</c:v>
                </c:pt>
                <c:pt idx="15">
                  <c:v>3.667</c:v>
                </c:pt>
                <c:pt idx="16">
                  <c:v>4.0</c:v>
                </c:pt>
                <c:pt idx="17">
                  <c:v>4.0</c:v>
                </c:pt>
                <c:pt idx="18">
                  <c:v>0.0</c:v>
                </c:pt>
                <c:pt idx="19">
                  <c:v>3.0</c:v>
                </c:pt>
                <c:pt idx="20">
                  <c:v>3.0</c:v>
                </c:pt>
                <c:pt idx="21">
                  <c:v>3.333</c:v>
                </c:pt>
                <c:pt idx="22">
                  <c:v>2.0</c:v>
                </c:pt>
                <c:pt idx="23">
                  <c:v>2.333</c:v>
                </c:pt>
                <c:pt idx="24">
                  <c:v>2.0</c:v>
                </c:pt>
                <c:pt idx="25">
                  <c:v>2.667</c:v>
                </c:pt>
                <c:pt idx="26">
                  <c:v>3.667</c:v>
                </c:pt>
                <c:pt idx="27">
                  <c:v>2.0</c:v>
                </c:pt>
                <c:pt idx="28">
                  <c:v>2.667</c:v>
                </c:pt>
                <c:pt idx="29">
                  <c:v>3.0</c:v>
                </c:pt>
                <c:pt idx="30">
                  <c:v>3.333</c:v>
                </c:pt>
                <c:pt idx="31">
                  <c:v>4.0</c:v>
                </c:pt>
                <c:pt idx="32">
                  <c:v>0.0</c:v>
                </c:pt>
                <c:pt idx="33">
                  <c:v>1.333</c:v>
                </c:pt>
                <c:pt idx="34">
                  <c:v>3.333</c:v>
                </c:pt>
                <c:pt idx="35">
                  <c:v>2.0</c:v>
                </c:pt>
                <c:pt idx="36">
                  <c:v>1.333</c:v>
                </c:pt>
                <c:pt idx="37">
                  <c:v>2.0</c:v>
                </c:pt>
                <c:pt idx="38">
                  <c:v>0.0</c:v>
                </c:pt>
                <c:pt idx="39">
                  <c:v>0.667</c:v>
                </c:pt>
                <c:pt idx="40">
                  <c:v>2.333</c:v>
                </c:pt>
                <c:pt idx="41">
                  <c:v>2.333</c:v>
                </c:pt>
                <c:pt idx="42">
                  <c:v>2.333</c:v>
                </c:pt>
                <c:pt idx="43">
                  <c:v>3.333</c:v>
                </c:pt>
                <c:pt idx="44">
                  <c:v>4.0</c:v>
                </c:pt>
                <c:pt idx="45">
                  <c:v>4.0</c:v>
                </c:pt>
                <c:pt idx="46">
                  <c:v>2.667</c:v>
                </c:pt>
                <c:pt idx="47">
                  <c:v>2.667</c:v>
                </c:pt>
                <c:pt idx="48">
                  <c:v>3.333</c:v>
                </c:pt>
                <c:pt idx="49">
                  <c:v>3.0</c:v>
                </c:pt>
                <c:pt idx="50">
                  <c:v>3.0</c:v>
                </c:pt>
                <c:pt idx="51">
                  <c:v>3.333</c:v>
                </c:pt>
                <c:pt idx="52">
                  <c:v>3.333</c:v>
                </c:pt>
                <c:pt idx="53">
                  <c:v>3.667</c:v>
                </c:pt>
                <c:pt idx="54">
                  <c:v>3.667</c:v>
                </c:pt>
                <c:pt idx="55">
                  <c:v>4.0</c:v>
                </c:pt>
                <c:pt idx="56">
                  <c:v>4.0</c:v>
                </c:pt>
                <c:pt idx="57">
                  <c:v>1.333</c:v>
                </c:pt>
                <c:pt idx="58">
                  <c:v>1.333</c:v>
                </c:pt>
                <c:pt idx="59">
                  <c:v>2.333</c:v>
                </c:pt>
                <c:pt idx="60">
                  <c:v>2.333</c:v>
                </c:pt>
                <c:pt idx="61">
                  <c:v>4.0</c:v>
                </c:pt>
                <c:pt idx="62">
                  <c:v>1.667</c:v>
                </c:pt>
                <c:pt idx="63">
                  <c:v>3.0</c:v>
                </c:pt>
                <c:pt idx="64">
                  <c:v>3.333</c:v>
                </c:pt>
                <c:pt idx="65">
                  <c:v>3.333</c:v>
                </c:pt>
                <c:pt idx="66">
                  <c:v>4.0</c:v>
                </c:pt>
                <c:pt idx="67">
                  <c:v>4.0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1.667</c:v>
                </c:pt>
                <c:pt idx="72">
                  <c:v>2.333</c:v>
                </c:pt>
                <c:pt idx="73">
                  <c:v>3.0</c:v>
                </c:pt>
                <c:pt idx="74">
                  <c:v>3.333</c:v>
                </c:pt>
                <c:pt idx="75">
                  <c:v>3.667</c:v>
                </c:pt>
                <c:pt idx="76">
                  <c:v>4.0</c:v>
                </c:pt>
                <c:pt idx="77">
                  <c:v>4.0</c:v>
                </c:pt>
                <c:pt idx="78">
                  <c:v>0.667</c:v>
                </c:pt>
                <c:pt idx="79">
                  <c:v>2.0</c:v>
                </c:pt>
                <c:pt idx="80">
                  <c:v>3.0</c:v>
                </c:pt>
                <c:pt idx="81">
                  <c:v>3.0</c:v>
                </c:pt>
                <c:pt idx="82">
                  <c:v>3.333</c:v>
                </c:pt>
                <c:pt idx="83">
                  <c:v>3.333</c:v>
                </c:pt>
                <c:pt idx="84">
                  <c:v>3.667</c:v>
                </c:pt>
                <c:pt idx="85">
                  <c:v>3.667</c:v>
                </c:pt>
                <c:pt idx="86">
                  <c:v>0.667</c:v>
                </c:pt>
                <c:pt idx="87">
                  <c:v>1.0</c:v>
                </c:pt>
                <c:pt idx="88">
                  <c:v>1.333</c:v>
                </c:pt>
                <c:pt idx="89">
                  <c:v>1.333</c:v>
                </c:pt>
                <c:pt idx="90">
                  <c:v>1.667</c:v>
                </c:pt>
                <c:pt idx="91">
                  <c:v>3.333</c:v>
                </c:pt>
                <c:pt idx="92">
                  <c:v>3.333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1.333</c:v>
                </c:pt>
                <c:pt idx="97">
                  <c:v>2.0</c:v>
                </c:pt>
                <c:pt idx="98">
                  <c:v>2.667</c:v>
                </c:pt>
                <c:pt idx="99">
                  <c:v>3.0</c:v>
                </c:pt>
                <c:pt idx="100">
                  <c:v>3.667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55640"/>
        <c:axId val="604760952"/>
      </c:scatterChart>
      <c:valAx>
        <c:axId val="604755640"/>
        <c:scaling>
          <c:orientation val="minMax"/>
          <c:max val="2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73121664302366"/>
              <c:y val="0.9199079401611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4760952"/>
        <c:crosses val="autoZero"/>
        <c:crossBetween val="midCat"/>
      </c:valAx>
      <c:valAx>
        <c:axId val="60476095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163766643107481"/>
              <c:y val="0.3771974302981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4755640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vs. Attendance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859240451592"/>
          <c:y val="0.193015873015873"/>
          <c:w val="0.840416214995198"/>
          <c:h val="0.6387444902720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aseline="0"/>
                      <a:t>11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200" baseline="0"/>
                      <a:t>16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200" baseline="0"/>
                      <a:t>22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200" baseline="0"/>
                      <a:t>55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200" baseline="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'Hendrik Attend'!$BC$31:$BC$34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'Hendrik Attend'!$BD$31:$BD$34</c:f>
              <c:numCache>
                <c:formatCode>General</c:formatCode>
                <c:ptCount val="4"/>
                <c:pt idx="0">
                  <c:v>2.45</c:v>
                </c:pt>
                <c:pt idx="1">
                  <c:v>2.48</c:v>
                </c:pt>
                <c:pt idx="2">
                  <c:v>2.39</c:v>
                </c:pt>
                <c:pt idx="3">
                  <c:v>2.78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150536"/>
        <c:axId val="692156184"/>
      </c:barChart>
      <c:catAx>
        <c:axId val="69215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 of SI Sessions</a:t>
                </a:r>
                <a:r>
                  <a:rPr lang="en-US" sz="1200" baseline="0"/>
                  <a:t> Attended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79589895013123"/>
              <c:y val="0.919444444444444"/>
            </c:manualLayout>
          </c:layout>
          <c:overlay val="0"/>
        </c:title>
        <c:majorTickMark val="out"/>
        <c:minorTickMark val="none"/>
        <c:tickLblPos val="nextTo"/>
        <c:crossAx val="692156184"/>
        <c:crosses val="autoZero"/>
        <c:auto val="1"/>
        <c:lblAlgn val="ctr"/>
        <c:lblOffset val="100"/>
        <c:noMultiLvlLbl val="0"/>
      </c:catAx>
      <c:valAx>
        <c:axId val="692156184"/>
        <c:scaling>
          <c:orientation val="minMax"/>
          <c:max val="4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1879629629629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215053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'Camila Attend'!$E$18:$AG$18</c:f>
              <c:strCache>
                <c:ptCount val="29"/>
                <c:pt idx="0">
                  <c:v>TH 8/30</c:v>
                </c:pt>
                <c:pt idx="1">
                  <c:v>T 9/4</c:v>
                </c:pt>
                <c:pt idx="2">
                  <c:v>TH 9/6</c:v>
                </c:pt>
                <c:pt idx="3">
                  <c:v>T 9/11</c:v>
                </c:pt>
                <c:pt idx="4">
                  <c:v>TH 9/13</c:v>
                </c:pt>
                <c:pt idx="5">
                  <c:v>T 9/18</c:v>
                </c:pt>
                <c:pt idx="6">
                  <c:v>TH 9/20</c:v>
                </c:pt>
                <c:pt idx="7">
                  <c:v>T 9/25</c:v>
                </c:pt>
                <c:pt idx="8">
                  <c:v>TH 9/27</c:v>
                </c:pt>
                <c:pt idx="9">
                  <c:v>T 10/2</c:v>
                </c:pt>
                <c:pt idx="10">
                  <c:v>TH 10/4</c:v>
                </c:pt>
                <c:pt idx="11">
                  <c:v>T 10/9</c:v>
                </c:pt>
                <c:pt idx="12">
                  <c:v>TH 10/11</c:v>
                </c:pt>
                <c:pt idx="13">
                  <c:v>T 10/16</c:v>
                </c:pt>
                <c:pt idx="14">
                  <c:v>TH 10/18</c:v>
                </c:pt>
                <c:pt idx="15">
                  <c:v>T 10/23</c:v>
                </c:pt>
                <c:pt idx="16">
                  <c:v>TH 10/25</c:v>
                </c:pt>
                <c:pt idx="17">
                  <c:v>T 10/30</c:v>
                </c:pt>
                <c:pt idx="18">
                  <c:v>TH 11/1</c:v>
                </c:pt>
                <c:pt idx="19">
                  <c:v>T 11/6</c:v>
                </c:pt>
                <c:pt idx="20">
                  <c:v>TH 11/8</c:v>
                </c:pt>
                <c:pt idx="21">
                  <c:v>T 11/13</c:v>
                </c:pt>
                <c:pt idx="22">
                  <c:v>TH 11/15</c:v>
                </c:pt>
                <c:pt idx="23">
                  <c:v>T 11/20</c:v>
                </c:pt>
                <c:pt idx="24">
                  <c:v>TH 11/22</c:v>
                </c:pt>
                <c:pt idx="25">
                  <c:v>T 11/27</c:v>
                </c:pt>
                <c:pt idx="26">
                  <c:v>TH 11/29</c:v>
                </c:pt>
                <c:pt idx="27">
                  <c:v>T 12/4</c:v>
                </c:pt>
                <c:pt idx="28">
                  <c:v>TH 12/6</c:v>
                </c:pt>
              </c:strCache>
            </c:strRef>
          </c:cat>
          <c:val>
            <c:numRef>
              <c:f>'Camila Attend'!$E$19:$AG$19</c:f>
              <c:numCache>
                <c:formatCode>General</c:formatCode>
                <c:ptCount val="29"/>
                <c:pt idx="0">
                  <c:v>83.0</c:v>
                </c:pt>
                <c:pt idx="1">
                  <c:v>60.0</c:v>
                </c:pt>
                <c:pt idx="2">
                  <c:v>21.0</c:v>
                </c:pt>
                <c:pt idx="3">
                  <c:v>74.0</c:v>
                </c:pt>
                <c:pt idx="4">
                  <c:v>60.0</c:v>
                </c:pt>
                <c:pt idx="5">
                  <c:v>48.0</c:v>
                </c:pt>
                <c:pt idx="6">
                  <c:v>54.0</c:v>
                </c:pt>
                <c:pt idx="7">
                  <c:v>61.0</c:v>
                </c:pt>
                <c:pt idx="8">
                  <c:v>43.0</c:v>
                </c:pt>
                <c:pt idx="9">
                  <c:v>58.0</c:v>
                </c:pt>
                <c:pt idx="10">
                  <c:v>57.0</c:v>
                </c:pt>
                <c:pt idx="11">
                  <c:v>57.0</c:v>
                </c:pt>
                <c:pt idx="12">
                  <c:v>44.0</c:v>
                </c:pt>
                <c:pt idx="13">
                  <c:v>40.0</c:v>
                </c:pt>
                <c:pt idx="14">
                  <c:v>39.0</c:v>
                </c:pt>
                <c:pt idx="15">
                  <c:v>42.0</c:v>
                </c:pt>
                <c:pt idx="16">
                  <c:v>42.0</c:v>
                </c:pt>
                <c:pt idx="17">
                  <c:v>43.0</c:v>
                </c:pt>
                <c:pt idx="18">
                  <c:v>37.0</c:v>
                </c:pt>
                <c:pt idx="19">
                  <c:v>46.0</c:v>
                </c:pt>
                <c:pt idx="20">
                  <c:v>24.0</c:v>
                </c:pt>
                <c:pt idx="21">
                  <c:v>32.0</c:v>
                </c:pt>
                <c:pt idx="22">
                  <c:v>26.0</c:v>
                </c:pt>
                <c:pt idx="23">
                  <c:v>17.0</c:v>
                </c:pt>
                <c:pt idx="24">
                  <c:v>0.0</c:v>
                </c:pt>
                <c:pt idx="25">
                  <c:v>37.0</c:v>
                </c:pt>
                <c:pt idx="26">
                  <c:v>38.0</c:v>
                </c:pt>
                <c:pt idx="27">
                  <c:v>35.0</c:v>
                </c:pt>
                <c:pt idx="28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280072"/>
        <c:axId val="644277480"/>
      </c:barChart>
      <c:catAx>
        <c:axId val="6442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644277480"/>
        <c:crosses val="autoZero"/>
        <c:auto val="1"/>
        <c:lblAlgn val="ctr"/>
        <c:lblOffset val="100"/>
        <c:noMultiLvlLbl val="0"/>
      </c:catAx>
      <c:valAx>
        <c:axId val="64427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28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 408L</a:t>
            </a:r>
            <a:r>
              <a:rPr lang="en-US" baseline="0"/>
              <a:t> (Meth) Fall 2012, SI Leader: </a:t>
            </a:r>
            <a:r>
              <a:rPr lang="en-US" i="1" baseline="0"/>
              <a:t>Camila Friedman-Gerlicz</a:t>
            </a:r>
            <a:endParaRPr lang="en-US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35404934098587"/>
          <c:y val="0.209896432681243"/>
          <c:w val="0.898789919326716"/>
          <c:h val="0.602547230502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'Camila Attend'!$AS$26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'Camila Attend'!$AR$27:$AR$113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7.0</c:v>
                </c:pt>
                <c:pt idx="35">
                  <c:v>7.0</c:v>
                </c:pt>
                <c:pt idx="36">
                  <c:v>8.0</c:v>
                </c:pt>
                <c:pt idx="37">
                  <c:v>9.0</c:v>
                </c:pt>
                <c:pt idx="38">
                  <c:v>9.0</c:v>
                </c:pt>
                <c:pt idx="39">
                  <c:v>10.0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13.0</c:v>
                </c:pt>
                <c:pt idx="48">
                  <c:v>14.0</c:v>
                </c:pt>
                <c:pt idx="49">
                  <c:v>14.0</c:v>
                </c:pt>
                <c:pt idx="50">
                  <c:v>15.0</c:v>
                </c:pt>
                <c:pt idx="51">
                  <c:v>15.0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19.0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21.0</c:v>
                </c:pt>
                <c:pt idx="74">
                  <c:v>21.0</c:v>
                </c:pt>
                <c:pt idx="75">
                  <c:v>21.0</c:v>
                </c:pt>
                <c:pt idx="76">
                  <c:v>22.0</c:v>
                </c:pt>
                <c:pt idx="77">
                  <c:v>22.0</c:v>
                </c:pt>
                <c:pt idx="78">
                  <c:v>23.0</c:v>
                </c:pt>
                <c:pt idx="79">
                  <c:v>23.0</c:v>
                </c:pt>
                <c:pt idx="80">
                  <c:v>23.0</c:v>
                </c:pt>
                <c:pt idx="81">
                  <c:v>24.0</c:v>
                </c:pt>
                <c:pt idx="82">
                  <c:v>24.0</c:v>
                </c:pt>
                <c:pt idx="83">
                  <c:v>24.0</c:v>
                </c:pt>
                <c:pt idx="84">
                  <c:v>25.0</c:v>
                </c:pt>
                <c:pt idx="85">
                  <c:v>26.0</c:v>
                </c:pt>
                <c:pt idx="86">
                  <c:v>26.0</c:v>
                </c:pt>
              </c:numCache>
            </c:numRef>
          </c:xVal>
          <c:yVal>
            <c:numRef>
              <c:f>'Camila Attend'!$AS$27:$AS$113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2.667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3.333</c:v>
                </c:pt>
                <c:pt idx="16">
                  <c:v>1.667</c:v>
                </c:pt>
                <c:pt idx="17">
                  <c:v>2.0</c:v>
                </c:pt>
                <c:pt idx="18">
                  <c:v>2.333</c:v>
                </c:pt>
                <c:pt idx="19">
                  <c:v>2.333</c:v>
                </c:pt>
                <c:pt idx="20">
                  <c:v>0.0</c:v>
                </c:pt>
                <c:pt idx="21">
                  <c:v>2.0</c:v>
                </c:pt>
                <c:pt idx="22">
                  <c:v>2.333</c:v>
                </c:pt>
                <c:pt idx="23">
                  <c:v>4.0</c:v>
                </c:pt>
                <c:pt idx="24">
                  <c:v>2.0</c:v>
                </c:pt>
                <c:pt idx="25">
                  <c:v>3.333</c:v>
                </c:pt>
                <c:pt idx="26">
                  <c:v>3.333</c:v>
                </c:pt>
                <c:pt idx="27">
                  <c:v>4.0</c:v>
                </c:pt>
                <c:pt idx="28">
                  <c:v>2.333</c:v>
                </c:pt>
                <c:pt idx="29">
                  <c:v>3.0</c:v>
                </c:pt>
                <c:pt idx="30">
                  <c:v>3.333</c:v>
                </c:pt>
                <c:pt idx="31">
                  <c:v>3.0</c:v>
                </c:pt>
                <c:pt idx="32">
                  <c:v>3.333</c:v>
                </c:pt>
                <c:pt idx="33">
                  <c:v>3.667</c:v>
                </c:pt>
                <c:pt idx="34">
                  <c:v>3.0</c:v>
                </c:pt>
                <c:pt idx="35">
                  <c:v>3.333</c:v>
                </c:pt>
                <c:pt idx="36">
                  <c:v>4.0</c:v>
                </c:pt>
                <c:pt idx="37">
                  <c:v>0.0</c:v>
                </c:pt>
                <c:pt idx="38">
                  <c:v>4.0</c:v>
                </c:pt>
                <c:pt idx="39">
                  <c:v>4.0</c:v>
                </c:pt>
                <c:pt idx="40">
                  <c:v>2.333</c:v>
                </c:pt>
                <c:pt idx="41">
                  <c:v>3.667</c:v>
                </c:pt>
                <c:pt idx="42">
                  <c:v>3.667</c:v>
                </c:pt>
                <c:pt idx="43">
                  <c:v>4.0</c:v>
                </c:pt>
                <c:pt idx="44">
                  <c:v>2.667</c:v>
                </c:pt>
                <c:pt idx="45">
                  <c:v>3.667</c:v>
                </c:pt>
                <c:pt idx="46">
                  <c:v>4.0</c:v>
                </c:pt>
                <c:pt idx="47">
                  <c:v>2.333</c:v>
                </c:pt>
                <c:pt idx="48">
                  <c:v>2.667</c:v>
                </c:pt>
                <c:pt idx="49">
                  <c:v>3.667</c:v>
                </c:pt>
                <c:pt idx="50">
                  <c:v>3.333</c:v>
                </c:pt>
                <c:pt idx="51">
                  <c:v>4.0</c:v>
                </c:pt>
                <c:pt idx="52">
                  <c:v>3.0</c:v>
                </c:pt>
                <c:pt idx="53">
                  <c:v>3.333</c:v>
                </c:pt>
                <c:pt idx="54">
                  <c:v>4.0</c:v>
                </c:pt>
                <c:pt idx="55">
                  <c:v>4.0</c:v>
                </c:pt>
                <c:pt idx="56">
                  <c:v>3.333</c:v>
                </c:pt>
                <c:pt idx="57">
                  <c:v>3.333</c:v>
                </c:pt>
                <c:pt idx="58">
                  <c:v>4.0</c:v>
                </c:pt>
                <c:pt idx="59">
                  <c:v>4.0</c:v>
                </c:pt>
                <c:pt idx="60">
                  <c:v>2.333</c:v>
                </c:pt>
                <c:pt idx="61">
                  <c:v>3.0</c:v>
                </c:pt>
                <c:pt idx="62">
                  <c:v>3.667</c:v>
                </c:pt>
                <c:pt idx="63">
                  <c:v>3.667</c:v>
                </c:pt>
                <c:pt idx="64">
                  <c:v>1.333</c:v>
                </c:pt>
                <c:pt idx="65">
                  <c:v>2.667</c:v>
                </c:pt>
                <c:pt idx="66">
                  <c:v>3.0</c:v>
                </c:pt>
                <c:pt idx="67">
                  <c:v>3.333</c:v>
                </c:pt>
                <c:pt idx="68">
                  <c:v>3.667</c:v>
                </c:pt>
                <c:pt idx="69">
                  <c:v>2.667</c:v>
                </c:pt>
                <c:pt idx="70">
                  <c:v>2.667</c:v>
                </c:pt>
                <c:pt idx="71">
                  <c:v>3.0</c:v>
                </c:pt>
                <c:pt idx="72">
                  <c:v>4.0</c:v>
                </c:pt>
                <c:pt idx="73">
                  <c:v>2.333</c:v>
                </c:pt>
                <c:pt idx="74">
                  <c:v>2.667</c:v>
                </c:pt>
                <c:pt idx="75">
                  <c:v>3.0</c:v>
                </c:pt>
                <c:pt idx="76">
                  <c:v>2.333</c:v>
                </c:pt>
                <c:pt idx="77">
                  <c:v>3.333</c:v>
                </c:pt>
                <c:pt idx="78">
                  <c:v>1.333</c:v>
                </c:pt>
                <c:pt idx="79">
                  <c:v>3.667</c:v>
                </c:pt>
                <c:pt idx="80">
                  <c:v>4.0</c:v>
                </c:pt>
                <c:pt idx="81">
                  <c:v>2.0</c:v>
                </c:pt>
                <c:pt idx="82">
                  <c:v>3.0</c:v>
                </c:pt>
                <c:pt idx="83">
                  <c:v>3.0</c:v>
                </c:pt>
                <c:pt idx="84">
                  <c:v>2.333</c:v>
                </c:pt>
                <c:pt idx="85">
                  <c:v>4.0</c:v>
                </c:pt>
                <c:pt idx="86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81000"/>
        <c:axId val="692186264"/>
      </c:scatterChart>
      <c:valAx>
        <c:axId val="692181000"/>
        <c:scaling>
          <c:orientation val="minMax"/>
          <c:max val="2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95396086708388"/>
              <c:y val="0.92174913693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2186264"/>
        <c:crosses val="autoZero"/>
        <c:crossBetween val="midCat"/>
      </c:valAx>
      <c:valAx>
        <c:axId val="69218626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943952860827529"/>
              <c:y val="0.308669028569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2181000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vs. Attendance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aseline="0"/>
                      <a:t>36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200" baseline="0"/>
                      <a:t>14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200" baseline="0"/>
                      <a:t>26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200" baseline="0"/>
                      <a:t>11 students</a:t>
                    </a:r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200" baseline="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'Camila Attend'!$AZ$31:$AZ$34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'Camila Attend'!$BA$31:$BA$34</c:f>
              <c:numCache>
                <c:formatCode>General</c:formatCode>
                <c:ptCount val="4"/>
                <c:pt idx="0">
                  <c:v>2.48</c:v>
                </c:pt>
                <c:pt idx="1">
                  <c:v>3.19</c:v>
                </c:pt>
                <c:pt idx="2">
                  <c:v>3.21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131384"/>
        <c:axId val="644119480"/>
      </c:barChart>
      <c:catAx>
        <c:axId val="64413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</a:t>
                </a:r>
                <a:r>
                  <a:rPr lang="en-US" sz="1200" baseline="0"/>
                  <a:t> of SI Sessions Attended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74034339457568"/>
              <c:y val="0.891666666666667"/>
            </c:manualLayout>
          </c:layout>
          <c:overlay val="0"/>
        </c:title>
        <c:majorTickMark val="out"/>
        <c:minorTickMark val="none"/>
        <c:tickLblPos val="nextTo"/>
        <c:crossAx val="644119480"/>
        <c:crosses val="autoZero"/>
        <c:auto val="1"/>
        <c:lblAlgn val="ctr"/>
        <c:lblOffset val="100"/>
        <c:noMultiLvlLbl val="0"/>
      </c:catAx>
      <c:valAx>
        <c:axId val="64411948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0833333333333333"/>
              <c:y val="0.2157407407407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413138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 408L</a:t>
            </a:r>
            <a:r>
              <a:rPr lang="en-US" baseline="0"/>
              <a:t> (Meth) Fall 2012, SI Leader: </a:t>
            </a:r>
            <a:r>
              <a:rPr lang="en-US" i="1" baseline="0"/>
              <a:t>Camila Friedman-Gerlicz</a:t>
            </a:r>
            <a:endParaRPr lang="en-US" i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5404934098587"/>
          <c:y val="0.209896432681243"/>
          <c:w val="0.898789919326716"/>
          <c:h val="0.63139347365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'Camila Attend'!$AS$26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'Camila Attend'!$AR$27:$AR$113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7.0</c:v>
                </c:pt>
                <c:pt idx="35">
                  <c:v>7.0</c:v>
                </c:pt>
                <c:pt idx="36">
                  <c:v>8.0</c:v>
                </c:pt>
                <c:pt idx="37">
                  <c:v>9.0</c:v>
                </c:pt>
                <c:pt idx="38">
                  <c:v>9.0</c:v>
                </c:pt>
                <c:pt idx="39">
                  <c:v>10.0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13.0</c:v>
                </c:pt>
                <c:pt idx="48">
                  <c:v>14.0</c:v>
                </c:pt>
                <c:pt idx="49">
                  <c:v>14.0</c:v>
                </c:pt>
                <c:pt idx="50">
                  <c:v>15.0</c:v>
                </c:pt>
                <c:pt idx="51">
                  <c:v>15.0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19.0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21.0</c:v>
                </c:pt>
                <c:pt idx="74">
                  <c:v>21.0</c:v>
                </c:pt>
                <c:pt idx="75">
                  <c:v>21.0</c:v>
                </c:pt>
                <c:pt idx="76">
                  <c:v>22.0</c:v>
                </c:pt>
                <c:pt idx="77">
                  <c:v>22.0</c:v>
                </c:pt>
                <c:pt idx="78">
                  <c:v>23.0</c:v>
                </c:pt>
                <c:pt idx="79">
                  <c:v>23.0</c:v>
                </c:pt>
                <c:pt idx="80">
                  <c:v>23.0</c:v>
                </c:pt>
                <c:pt idx="81">
                  <c:v>24.0</c:v>
                </c:pt>
                <c:pt idx="82">
                  <c:v>24.0</c:v>
                </c:pt>
                <c:pt idx="83">
                  <c:v>24.0</c:v>
                </c:pt>
                <c:pt idx="84">
                  <c:v>25.0</c:v>
                </c:pt>
                <c:pt idx="85">
                  <c:v>26.0</c:v>
                </c:pt>
                <c:pt idx="86">
                  <c:v>26.0</c:v>
                </c:pt>
              </c:numCache>
            </c:numRef>
          </c:xVal>
          <c:yVal>
            <c:numRef>
              <c:f>'Camila Attend'!$AS$27:$AS$113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2.667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3.333</c:v>
                </c:pt>
                <c:pt idx="16">
                  <c:v>1.667</c:v>
                </c:pt>
                <c:pt idx="17">
                  <c:v>2.0</c:v>
                </c:pt>
                <c:pt idx="18">
                  <c:v>2.333</c:v>
                </c:pt>
                <c:pt idx="19">
                  <c:v>2.333</c:v>
                </c:pt>
                <c:pt idx="20">
                  <c:v>0.0</c:v>
                </c:pt>
                <c:pt idx="21">
                  <c:v>2.0</c:v>
                </c:pt>
                <c:pt idx="22">
                  <c:v>2.333</c:v>
                </c:pt>
                <c:pt idx="23">
                  <c:v>4.0</c:v>
                </c:pt>
                <c:pt idx="24">
                  <c:v>2.0</c:v>
                </c:pt>
                <c:pt idx="25">
                  <c:v>3.333</c:v>
                </c:pt>
                <c:pt idx="26">
                  <c:v>3.333</c:v>
                </c:pt>
                <c:pt idx="27">
                  <c:v>4.0</c:v>
                </c:pt>
                <c:pt idx="28">
                  <c:v>2.333</c:v>
                </c:pt>
                <c:pt idx="29">
                  <c:v>3.0</c:v>
                </c:pt>
                <c:pt idx="30">
                  <c:v>3.333</c:v>
                </c:pt>
                <c:pt idx="31">
                  <c:v>3.0</c:v>
                </c:pt>
                <c:pt idx="32">
                  <c:v>3.333</c:v>
                </c:pt>
                <c:pt idx="33">
                  <c:v>3.667</c:v>
                </c:pt>
                <c:pt idx="34">
                  <c:v>3.0</c:v>
                </c:pt>
                <c:pt idx="35">
                  <c:v>3.333</c:v>
                </c:pt>
                <c:pt idx="36">
                  <c:v>4.0</c:v>
                </c:pt>
                <c:pt idx="37">
                  <c:v>0.0</c:v>
                </c:pt>
                <c:pt idx="38">
                  <c:v>4.0</c:v>
                </c:pt>
                <c:pt idx="39">
                  <c:v>4.0</c:v>
                </c:pt>
                <c:pt idx="40">
                  <c:v>2.333</c:v>
                </c:pt>
                <c:pt idx="41">
                  <c:v>3.667</c:v>
                </c:pt>
                <c:pt idx="42">
                  <c:v>3.667</c:v>
                </c:pt>
                <c:pt idx="43">
                  <c:v>4.0</c:v>
                </c:pt>
                <c:pt idx="44">
                  <c:v>2.667</c:v>
                </c:pt>
                <c:pt idx="45">
                  <c:v>3.667</c:v>
                </c:pt>
                <c:pt idx="46">
                  <c:v>4.0</c:v>
                </c:pt>
                <c:pt idx="47">
                  <c:v>2.333</c:v>
                </c:pt>
                <c:pt idx="48">
                  <c:v>2.667</c:v>
                </c:pt>
                <c:pt idx="49">
                  <c:v>3.667</c:v>
                </c:pt>
                <c:pt idx="50">
                  <c:v>3.333</c:v>
                </c:pt>
                <c:pt idx="51">
                  <c:v>4.0</c:v>
                </c:pt>
                <c:pt idx="52">
                  <c:v>3.0</c:v>
                </c:pt>
                <c:pt idx="53">
                  <c:v>3.333</c:v>
                </c:pt>
                <c:pt idx="54">
                  <c:v>4.0</c:v>
                </c:pt>
                <c:pt idx="55">
                  <c:v>4.0</c:v>
                </c:pt>
                <c:pt idx="56">
                  <c:v>3.333</c:v>
                </c:pt>
                <c:pt idx="57">
                  <c:v>3.333</c:v>
                </c:pt>
                <c:pt idx="58">
                  <c:v>4.0</c:v>
                </c:pt>
                <c:pt idx="59">
                  <c:v>4.0</c:v>
                </c:pt>
                <c:pt idx="60">
                  <c:v>2.333</c:v>
                </c:pt>
                <c:pt idx="61">
                  <c:v>3.0</c:v>
                </c:pt>
                <c:pt idx="62">
                  <c:v>3.667</c:v>
                </c:pt>
                <c:pt idx="63">
                  <c:v>3.667</c:v>
                </c:pt>
                <c:pt idx="64">
                  <c:v>1.333</c:v>
                </c:pt>
                <c:pt idx="65">
                  <c:v>2.667</c:v>
                </c:pt>
                <c:pt idx="66">
                  <c:v>3.0</c:v>
                </c:pt>
                <c:pt idx="67">
                  <c:v>3.333</c:v>
                </c:pt>
                <c:pt idx="68">
                  <c:v>3.667</c:v>
                </c:pt>
                <c:pt idx="69">
                  <c:v>2.667</c:v>
                </c:pt>
                <c:pt idx="70">
                  <c:v>2.667</c:v>
                </c:pt>
                <c:pt idx="71">
                  <c:v>3.0</c:v>
                </c:pt>
                <c:pt idx="72">
                  <c:v>4.0</c:v>
                </c:pt>
                <c:pt idx="73">
                  <c:v>2.333</c:v>
                </c:pt>
                <c:pt idx="74">
                  <c:v>2.667</c:v>
                </c:pt>
                <c:pt idx="75">
                  <c:v>3.0</c:v>
                </c:pt>
                <c:pt idx="76">
                  <c:v>2.333</c:v>
                </c:pt>
                <c:pt idx="77">
                  <c:v>3.333</c:v>
                </c:pt>
                <c:pt idx="78">
                  <c:v>1.333</c:v>
                </c:pt>
                <c:pt idx="79">
                  <c:v>3.667</c:v>
                </c:pt>
                <c:pt idx="80">
                  <c:v>4.0</c:v>
                </c:pt>
                <c:pt idx="81">
                  <c:v>2.0</c:v>
                </c:pt>
                <c:pt idx="82">
                  <c:v>3.0</c:v>
                </c:pt>
                <c:pt idx="83">
                  <c:v>3.0</c:v>
                </c:pt>
                <c:pt idx="84">
                  <c:v>2.333</c:v>
                </c:pt>
                <c:pt idx="85">
                  <c:v>4.0</c:v>
                </c:pt>
                <c:pt idx="86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96072"/>
        <c:axId val="691601336"/>
      </c:scatterChart>
      <c:valAx>
        <c:axId val="691596072"/>
        <c:scaling>
          <c:orientation val="minMax"/>
          <c:max val="2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61555084802217"/>
              <c:y val="0.9163461538461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601336"/>
        <c:crosses val="autoZero"/>
        <c:crossBetween val="midCat"/>
      </c:valAx>
      <c:valAx>
        <c:axId val="69160133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943952860827529"/>
              <c:y val="0.308669028569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159607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at SI Sessions Throughout Semester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9-10 am section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'Nick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'Nick Attend'!$E$20:$AG$20</c:f>
              <c:numCache>
                <c:formatCode>General</c:formatCode>
                <c:ptCount val="29"/>
                <c:pt idx="0">
                  <c:v>34.0</c:v>
                </c:pt>
                <c:pt idx="1">
                  <c:v>0.0</c:v>
                </c:pt>
                <c:pt idx="2">
                  <c:v>34.0</c:v>
                </c:pt>
                <c:pt idx="3">
                  <c:v>31.0</c:v>
                </c:pt>
                <c:pt idx="4">
                  <c:v>34.0</c:v>
                </c:pt>
                <c:pt idx="5">
                  <c:v>34.0</c:v>
                </c:pt>
                <c:pt idx="6">
                  <c:v>35.0</c:v>
                </c:pt>
                <c:pt idx="7">
                  <c:v>36.0</c:v>
                </c:pt>
                <c:pt idx="8">
                  <c:v>35.0</c:v>
                </c:pt>
                <c:pt idx="9">
                  <c:v>34.0</c:v>
                </c:pt>
                <c:pt idx="10">
                  <c:v>34.0</c:v>
                </c:pt>
                <c:pt idx="11">
                  <c:v>36.0</c:v>
                </c:pt>
                <c:pt idx="12">
                  <c:v>32.0</c:v>
                </c:pt>
                <c:pt idx="13">
                  <c:v>31.0</c:v>
                </c:pt>
                <c:pt idx="14">
                  <c:v>34.0</c:v>
                </c:pt>
                <c:pt idx="15">
                  <c:v>32.0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31.0</c:v>
                </c:pt>
                <c:pt idx="20">
                  <c:v>24.0</c:v>
                </c:pt>
                <c:pt idx="21">
                  <c:v>27.0</c:v>
                </c:pt>
                <c:pt idx="22">
                  <c:v>27.0</c:v>
                </c:pt>
                <c:pt idx="23">
                  <c:v>26.0</c:v>
                </c:pt>
                <c:pt idx="24">
                  <c:v>0.0</c:v>
                </c:pt>
                <c:pt idx="25">
                  <c:v>27.0</c:v>
                </c:pt>
                <c:pt idx="26">
                  <c:v>29.0</c:v>
                </c:pt>
                <c:pt idx="27">
                  <c:v>30.0</c:v>
                </c:pt>
                <c:pt idx="28">
                  <c:v>19.0</c:v>
                </c:pt>
              </c:numCache>
            </c:numRef>
          </c:val>
        </c:ser>
        <c:ser>
          <c:idx val="1"/>
          <c:order val="1"/>
          <c:tx>
            <c:v>12-1 pm section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'Nick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'Nick Attend'!$E$21:$AG$21</c:f>
              <c:numCache>
                <c:formatCode>General</c:formatCode>
                <c:ptCount val="29"/>
                <c:pt idx="0">
                  <c:v>33.0</c:v>
                </c:pt>
                <c:pt idx="1">
                  <c:v>0.0</c:v>
                </c:pt>
                <c:pt idx="2">
                  <c:v>35.0</c:v>
                </c:pt>
                <c:pt idx="3">
                  <c:v>33.0</c:v>
                </c:pt>
                <c:pt idx="4">
                  <c:v>33.0</c:v>
                </c:pt>
                <c:pt idx="5">
                  <c:v>30.0</c:v>
                </c:pt>
                <c:pt idx="6">
                  <c:v>36.0</c:v>
                </c:pt>
                <c:pt idx="7">
                  <c:v>35.0</c:v>
                </c:pt>
                <c:pt idx="8">
                  <c:v>38.0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33.0</c:v>
                </c:pt>
                <c:pt idx="13">
                  <c:v>31.0</c:v>
                </c:pt>
                <c:pt idx="14">
                  <c:v>32.0</c:v>
                </c:pt>
                <c:pt idx="15">
                  <c:v>34.0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0.0</c:v>
                </c:pt>
                <c:pt idx="24">
                  <c:v>0.0</c:v>
                </c:pt>
                <c:pt idx="25">
                  <c:v>30.0</c:v>
                </c:pt>
                <c:pt idx="26">
                  <c:v>28.0</c:v>
                </c:pt>
                <c:pt idx="27">
                  <c:v>26.0</c:v>
                </c:pt>
                <c:pt idx="28">
                  <c:v>18.0</c:v>
                </c:pt>
              </c:numCache>
            </c:numRef>
          </c:val>
        </c:ser>
        <c:ser>
          <c:idx val="2"/>
          <c:order val="2"/>
          <c:tx>
            <c:v>3-4 pm section</c:v>
          </c:tx>
          <c:spPr>
            <a:solidFill>
              <a:srgbClr val="008000"/>
            </a:solidFill>
          </c:spPr>
          <c:invertIfNegative val="0"/>
          <c:cat>
            <c:strRef>
              <c:f>'Nick Attend'!$E$18:$AG$18</c:f>
              <c:strCache>
                <c:ptCount val="29"/>
                <c:pt idx="0">
                  <c:v>W 8/29</c:v>
                </c:pt>
                <c:pt idx="1">
                  <c:v>M 9/3</c:v>
                </c:pt>
                <c:pt idx="2">
                  <c:v>W 9/5</c:v>
                </c:pt>
                <c:pt idx="3">
                  <c:v>M 9/10</c:v>
                </c:pt>
                <c:pt idx="4">
                  <c:v>W 9/12</c:v>
                </c:pt>
                <c:pt idx="5">
                  <c:v>M 9/17</c:v>
                </c:pt>
                <c:pt idx="6">
                  <c:v>W 9/19</c:v>
                </c:pt>
                <c:pt idx="7">
                  <c:v>M 9/24</c:v>
                </c:pt>
                <c:pt idx="8">
                  <c:v>W 9/26</c:v>
                </c:pt>
                <c:pt idx="9">
                  <c:v>M 10/1</c:v>
                </c:pt>
                <c:pt idx="10">
                  <c:v>W 10/3</c:v>
                </c:pt>
                <c:pt idx="11">
                  <c:v>M 10/8</c:v>
                </c:pt>
                <c:pt idx="12">
                  <c:v>W 10/10</c:v>
                </c:pt>
                <c:pt idx="13">
                  <c:v>M 10/15</c:v>
                </c:pt>
                <c:pt idx="14">
                  <c:v>W 10/17</c:v>
                </c:pt>
                <c:pt idx="15">
                  <c:v>M 10/22</c:v>
                </c:pt>
                <c:pt idx="16">
                  <c:v>W 10/24</c:v>
                </c:pt>
                <c:pt idx="17">
                  <c:v>M 10/29</c:v>
                </c:pt>
                <c:pt idx="18">
                  <c:v>W 10/31</c:v>
                </c:pt>
                <c:pt idx="19">
                  <c:v>M 11/5</c:v>
                </c:pt>
                <c:pt idx="20">
                  <c:v>W 11/7</c:v>
                </c:pt>
                <c:pt idx="21">
                  <c:v>M 11/12</c:v>
                </c:pt>
                <c:pt idx="22">
                  <c:v>W 11/14</c:v>
                </c:pt>
                <c:pt idx="23">
                  <c:v>M 11/19</c:v>
                </c:pt>
                <c:pt idx="24">
                  <c:v>W 11/21</c:v>
                </c:pt>
                <c:pt idx="25">
                  <c:v>M 11/26</c:v>
                </c:pt>
                <c:pt idx="26">
                  <c:v>W 11/28</c:v>
                </c:pt>
                <c:pt idx="27">
                  <c:v>M 12/3</c:v>
                </c:pt>
                <c:pt idx="28">
                  <c:v>W 12/5</c:v>
                </c:pt>
              </c:strCache>
            </c:strRef>
          </c:cat>
          <c:val>
            <c:numRef>
              <c:f>'Nick Attend'!$E$22:$AG$22</c:f>
              <c:numCache>
                <c:formatCode>General</c:formatCode>
                <c:ptCount val="29"/>
                <c:pt idx="0">
                  <c:v>37.0</c:v>
                </c:pt>
                <c:pt idx="1">
                  <c:v>0.0</c:v>
                </c:pt>
                <c:pt idx="2">
                  <c:v>33.0</c:v>
                </c:pt>
                <c:pt idx="3">
                  <c:v>32.0</c:v>
                </c:pt>
                <c:pt idx="4">
                  <c:v>38.0</c:v>
                </c:pt>
                <c:pt idx="5">
                  <c:v>36.0</c:v>
                </c:pt>
                <c:pt idx="6">
                  <c:v>33.0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30.0</c:v>
                </c:pt>
                <c:pt idx="13">
                  <c:v>37.0</c:v>
                </c:pt>
                <c:pt idx="14">
                  <c:v>34.0</c:v>
                </c:pt>
                <c:pt idx="15">
                  <c:v>36.0</c:v>
                </c:pt>
                <c:pt idx="16">
                  <c:v>30.0</c:v>
                </c:pt>
                <c:pt idx="17">
                  <c:v>33.0</c:v>
                </c:pt>
                <c:pt idx="18">
                  <c:v>32.0</c:v>
                </c:pt>
                <c:pt idx="19">
                  <c:v>33.0</c:v>
                </c:pt>
                <c:pt idx="20">
                  <c:v>32.0</c:v>
                </c:pt>
                <c:pt idx="21">
                  <c:v>32.0</c:v>
                </c:pt>
                <c:pt idx="22">
                  <c:v>31.0</c:v>
                </c:pt>
                <c:pt idx="23">
                  <c:v>0.0</c:v>
                </c:pt>
                <c:pt idx="24">
                  <c:v>0.0</c:v>
                </c:pt>
                <c:pt idx="25">
                  <c:v>26.0</c:v>
                </c:pt>
                <c:pt idx="26">
                  <c:v>31.0</c:v>
                </c:pt>
                <c:pt idx="27">
                  <c:v>29.0</c:v>
                </c:pt>
                <c:pt idx="28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032840"/>
        <c:axId val="609034248"/>
      </c:barChart>
      <c:catAx>
        <c:axId val="609032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609034248"/>
        <c:crosses val="autoZero"/>
        <c:auto val="1"/>
        <c:lblAlgn val="ctr"/>
        <c:lblOffset val="100"/>
        <c:noMultiLvlLbl val="0"/>
      </c:catAx>
      <c:valAx>
        <c:axId val="609034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STUDENTS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0860832089109"/>
              <c:y val="0.283584466714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903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</a:t>
            </a:r>
            <a:r>
              <a:rPr lang="en-US" baseline="0"/>
              <a:t> Many Students Attended How Many Sessions?</a:t>
            </a:r>
            <a:endParaRPr lang="en-US"/>
          </a:p>
        </c:rich>
      </c:tx>
      <c:layout>
        <c:manualLayout>
          <c:xMode val="edge"/>
          <c:yMode val="edge"/>
          <c:x val="0.225068088556885"/>
          <c:y val="0.022959263876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42312722668548"/>
          <c:y val="0.186842925168156"/>
          <c:w val="0.88097730751662"/>
          <c:h val="0.633328814781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'Nick Attend'!$BK$26</c:f>
              <c:strCache>
                <c:ptCount val="1"/>
                <c:pt idx="0">
                  <c:v># students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'Nick Attend'!$BJ$27:$BJ$54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cat>
          <c:val>
            <c:numRef>
              <c:f>'Nick Attend'!$BK$27:$BK$54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3.0</c:v>
                </c:pt>
                <c:pt idx="12">
                  <c:v>0.0</c:v>
                </c:pt>
                <c:pt idx="13">
                  <c:v>1.0</c:v>
                </c:pt>
                <c:pt idx="14">
                  <c:v>4.0</c:v>
                </c:pt>
                <c:pt idx="15">
                  <c:v>1.0</c:v>
                </c:pt>
                <c:pt idx="16">
                  <c:v>1.0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6.0</c:v>
                </c:pt>
                <c:pt idx="22">
                  <c:v>5.0</c:v>
                </c:pt>
                <c:pt idx="23">
                  <c:v>10.0</c:v>
                </c:pt>
                <c:pt idx="24">
                  <c:v>15.0</c:v>
                </c:pt>
                <c:pt idx="25">
                  <c:v>26.0</c:v>
                </c:pt>
                <c:pt idx="26">
                  <c:v>17.0</c:v>
                </c:pt>
                <c:pt idx="27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720872"/>
        <c:axId val="643723144"/>
      </c:barChart>
      <c:catAx>
        <c:axId val="64372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SESSIONS ATTENDED</a:t>
                </a:r>
              </a:p>
            </c:rich>
          </c:tx>
          <c:layout>
            <c:manualLayout>
              <c:xMode val="edge"/>
              <c:yMode val="edge"/>
              <c:x val="0.357780136291245"/>
              <c:y val="0.9166087378283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3723144"/>
        <c:crosses val="autoZero"/>
        <c:auto val="1"/>
        <c:lblAlgn val="ctr"/>
        <c:lblOffset val="100"/>
        <c:noMultiLvlLbl val="0"/>
      </c:catAx>
      <c:valAx>
        <c:axId val="643723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HOW MANY STUDENTS</a:t>
                </a:r>
              </a:p>
            </c:rich>
          </c:tx>
          <c:layout>
            <c:manualLayout>
              <c:xMode val="edge"/>
              <c:yMode val="edge"/>
              <c:x val="0.0115621946989889"/>
              <c:y val="0.2816345271568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372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aseline="0"/>
              <a:t>Grade vs. Attendance</a:t>
            </a:r>
          </a:p>
          <a:p>
            <a:pPr>
              <a:defRPr sz="1400"/>
            </a:pPr>
            <a:r>
              <a:rPr lang="en-US" sz="1400" baseline="0"/>
              <a:t>(plotting each student as a dot)</a:t>
            </a:r>
            <a:endParaRPr lang="en-US" sz="1400"/>
          </a:p>
        </c:rich>
      </c:tx>
      <c:layout>
        <c:manualLayout>
          <c:xMode val="edge"/>
          <c:yMode val="edge"/>
          <c:x val="0.3493362774554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02558209920685"/>
          <c:y val="0.202252405949256"/>
          <c:w val="0.902172047764725"/>
          <c:h val="0.6111019247594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'Nick Attend'!$AS$26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'Nick Attend'!$AR$27:$AR$128</c:f>
              <c:numCache>
                <c:formatCode>General</c:formatCode>
                <c:ptCount val="102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18.0</c:v>
                </c:pt>
                <c:pt idx="15">
                  <c:v>18.0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20.0</c:v>
                </c:pt>
                <c:pt idx="20">
                  <c:v>20.0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22.0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24.0</c:v>
                </c:pt>
                <c:pt idx="41">
                  <c:v>24.0</c:v>
                </c:pt>
                <c:pt idx="42">
                  <c:v>24.0</c:v>
                </c:pt>
                <c:pt idx="43">
                  <c:v>24.0</c:v>
                </c:pt>
                <c:pt idx="44">
                  <c:v>24.0</c:v>
                </c:pt>
                <c:pt idx="45">
                  <c:v>24.0</c:v>
                </c:pt>
                <c:pt idx="46">
                  <c:v>24.0</c:v>
                </c:pt>
                <c:pt idx="47">
                  <c:v>24.0</c:v>
                </c:pt>
                <c:pt idx="48">
                  <c:v>24.0</c:v>
                </c:pt>
                <c:pt idx="49">
                  <c:v>24.0</c:v>
                </c:pt>
                <c:pt idx="50">
                  <c:v>24.0</c:v>
                </c:pt>
                <c:pt idx="51">
                  <c:v>24.0</c:v>
                </c:pt>
                <c:pt idx="52">
                  <c:v>24.0</c:v>
                </c:pt>
                <c:pt idx="53">
                  <c:v>25.0</c:v>
                </c:pt>
                <c:pt idx="54">
                  <c:v>25.0</c:v>
                </c:pt>
                <c:pt idx="55">
                  <c:v>25.0</c:v>
                </c:pt>
                <c:pt idx="56">
                  <c:v>25.0</c:v>
                </c:pt>
                <c:pt idx="57">
                  <c:v>25.0</c:v>
                </c:pt>
                <c:pt idx="58">
                  <c:v>25.0</c:v>
                </c:pt>
                <c:pt idx="59">
                  <c:v>25.0</c:v>
                </c:pt>
                <c:pt idx="60">
                  <c:v>25.0</c:v>
                </c:pt>
                <c:pt idx="61">
                  <c:v>25.0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25.0</c:v>
                </c:pt>
                <c:pt idx="73">
                  <c:v>25.0</c:v>
                </c:pt>
                <c:pt idx="74">
                  <c:v>25.0</c:v>
                </c:pt>
                <c:pt idx="75">
                  <c:v>25.0</c:v>
                </c:pt>
                <c:pt idx="76">
                  <c:v>25.0</c:v>
                </c:pt>
                <c:pt idx="77">
                  <c:v>25.0</c:v>
                </c:pt>
                <c:pt idx="78">
                  <c:v>25.0</c:v>
                </c:pt>
                <c:pt idx="79">
                  <c:v>26.0</c:v>
                </c:pt>
                <c:pt idx="80">
                  <c:v>26.0</c:v>
                </c:pt>
                <c:pt idx="81">
                  <c:v>26.0</c:v>
                </c:pt>
                <c:pt idx="82">
                  <c:v>26.0</c:v>
                </c:pt>
                <c:pt idx="83">
                  <c:v>26.0</c:v>
                </c:pt>
                <c:pt idx="84">
                  <c:v>26.0</c:v>
                </c:pt>
                <c:pt idx="85">
                  <c:v>26.0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26.0</c:v>
                </c:pt>
                <c:pt idx="90">
                  <c:v>26.0</c:v>
                </c:pt>
                <c:pt idx="91">
                  <c:v>26.0</c:v>
                </c:pt>
                <c:pt idx="92">
                  <c:v>26.0</c:v>
                </c:pt>
                <c:pt idx="93">
                  <c:v>26.0</c:v>
                </c:pt>
                <c:pt idx="94">
                  <c:v>26.0</c:v>
                </c:pt>
                <c:pt idx="95">
                  <c:v>26.0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</c:numCache>
            </c:numRef>
          </c:xVal>
          <c:yVal>
            <c:numRef>
              <c:f>'Nick Attend'!$AS$27:$AS$128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1.667</c:v>
                </c:pt>
                <c:pt idx="5">
                  <c:v>1.667</c:v>
                </c:pt>
                <c:pt idx="6">
                  <c:v>3.0</c:v>
                </c:pt>
                <c:pt idx="7">
                  <c:v>0.667</c:v>
                </c:pt>
                <c:pt idx="8">
                  <c:v>0.0</c:v>
                </c:pt>
                <c:pt idx="9">
                  <c:v>4.0</c:v>
                </c:pt>
                <c:pt idx="10">
                  <c:v>2.0</c:v>
                </c:pt>
                <c:pt idx="11">
                  <c:v>1.667</c:v>
                </c:pt>
                <c:pt idx="12">
                  <c:v>2.0</c:v>
                </c:pt>
                <c:pt idx="13">
                  <c:v>2.333</c:v>
                </c:pt>
                <c:pt idx="14">
                  <c:v>2.333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1.0</c:v>
                </c:pt>
                <c:pt idx="20">
                  <c:v>4.0</c:v>
                </c:pt>
                <c:pt idx="21">
                  <c:v>1.333</c:v>
                </c:pt>
                <c:pt idx="22">
                  <c:v>1.667</c:v>
                </c:pt>
                <c:pt idx="23">
                  <c:v>1.667</c:v>
                </c:pt>
                <c:pt idx="24">
                  <c:v>1.667</c:v>
                </c:pt>
                <c:pt idx="25">
                  <c:v>2.667</c:v>
                </c:pt>
                <c:pt idx="26">
                  <c:v>4.0</c:v>
                </c:pt>
                <c:pt idx="27">
                  <c:v>2.333</c:v>
                </c:pt>
                <c:pt idx="28">
                  <c:v>2.333</c:v>
                </c:pt>
                <c:pt idx="29">
                  <c:v>3.333</c:v>
                </c:pt>
                <c:pt idx="30">
                  <c:v>4.0</c:v>
                </c:pt>
                <c:pt idx="31">
                  <c:v>1.667</c:v>
                </c:pt>
                <c:pt idx="32">
                  <c:v>1.667</c:v>
                </c:pt>
                <c:pt idx="33">
                  <c:v>3.0</c:v>
                </c:pt>
                <c:pt idx="34">
                  <c:v>3.0</c:v>
                </c:pt>
                <c:pt idx="35">
                  <c:v>3.333</c:v>
                </c:pt>
                <c:pt idx="36">
                  <c:v>3.667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1.667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3.333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0.0</c:v>
                </c:pt>
                <c:pt idx="54">
                  <c:v>1.0</c:v>
                </c:pt>
                <c:pt idx="55">
                  <c:v>1.667</c:v>
                </c:pt>
                <c:pt idx="56">
                  <c:v>2.333</c:v>
                </c:pt>
                <c:pt idx="57">
                  <c:v>2.667</c:v>
                </c:pt>
                <c:pt idx="58">
                  <c:v>2.667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3.333</c:v>
                </c:pt>
                <c:pt idx="69">
                  <c:v>3.333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1.333</c:v>
                </c:pt>
                <c:pt idx="80">
                  <c:v>1.667</c:v>
                </c:pt>
                <c:pt idx="81">
                  <c:v>2.0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3.667</c:v>
                </c:pt>
                <c:pt idx="86">
                  <c:v>3.667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1.667</c:v>
                </c:pt>
                <c:pt idx="97">
                  <c:v>1.667</c:v>
                </c:pt>
                <c:pt idx="98">
                  <c:v>3.333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25704"/>
        <c:axId val="648408376"/>
      </c:scatterChart>
      <c:valAx>
        <c:axId val="648425704"/>
        <c:scaling>
          <c:orientation val="minMax"/>
          <c:max val="27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</a:t>
                </a:r>
              </a:p>
            </c:rich>
          </c:tx>
          <c:layout>
            <c:manualLayout>
              <c:xMode val="edge"/>
              <c:yMode val="edge"/>
              <c:x val="0.396967748029502"/>
              <c:y val="0.8968929804372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8408376"/>
        <c:crosses val="autoZero"/>
        <c:crossBetween val="midCat"/>
      </c:valAx>
      <c:valAx>
        <c:axId val="64840837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471050078186895"/>
              <c:y val="0.3614976033634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842570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'Nick Attend'!$BW$26</c:f>
              <c:strCache>
                <c:ptCount val="1"/>
                <c:pt idx="0">
                  <c:v># Students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'Nick Attend'!$BV$27:$BV$42</c:f>
              <c:strCache>
                <c:ptCount val="16"/>
                <c:pt idx="0">
                  <c:v>CR</c:v>
                </c:pt>
                <c:pt idx="1">
                  <c:v>X</c:v>
                </c:pt>
                <c:pt idx="2">
                  <c:v>W</c:v>
                </c:pt>
                <c:pt idx="3">
                  <c:v>Q</c:v>
                </c:pt>
                <c:pt idx="4">
                  <c:v>F</c:v>
                </c:pt>
                <c:pt idx="5">
                  <c:v>D-</c:v>
                </c:pt>
                <c:pt idx="6">
                  <c:v>D</c:v>
                </c:pt>
                <c:pt idx="7">
                  <c:v>D+</c:v>
                </c:pt>
                <c:pt idx="8">
                  <c:v>C-</c:v>
                </c:pt>
                <c:pt idx="9">
                  <c:v>C</c:v>
                </c:pt>
                <c:pt idx="10">
                  <c:v>C+</c:v>
                </c:pt>
                <c:pt idx="11">
                  <c:v>B-</c:v>
                </c:pt>
                <c:pt idx="12">
                  <c:v>B</c:v>
                </c:pt>
                <c:pt idx="13">
                  <c:v>B+</c:v>
                </c:pt>
                <c:pt idx="14">
                  <c:v>A-</c:v>
                </c:pt>
                <c:pt idx="15">
                  <c:v>A</c:v>
                </c:pt>
              </c:strCache>
            </c:strRef>
          </c:cat>
          <c:val>
            <c:numRef>
              <c:f>'Nick Attend'!$BW$27:$BW$42</c:f>
              <c:numCache>
                <c:formatCode>General</c:formatCode>
                <c:ptCount val="16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14.0</c:v>
                </c:pt>
                <c:pt idx="4">
                  <c:v>5.0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13.0</c:v>
                </c:pt>
                <c:pt idx="9">
                  <c:v>4.0</c:v>
                </c:pt>
                <c:pt idx="10">
                  <c:v>5.0</c:v>
                </c:pt>
                <c:pt idx="11">
                  <c:v>3.0</c:v>
                </c:pt>
                <c:pt idx="12">
                  <c:v>18.0</c:v>
                </c:pt>
                <c:pt idx="13">
                  <c:v>6.0</c:v>
                </c:pt>
                <c:pt idx="14">
                  <c:v>3.0</c:v>
                </c:pt>
                <c:pt idx="15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43791272"/>
        <c:axId val="643784200"/>
      </c:barChart>
      <c:catAx>
        <c:axId val="64379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FINAL COURSE GRADE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3784200"/>
        <c:crosses val="autoZero"/>
        <c:auto val="1"/>
        <c:lblAlgn val="ctr"/>
        <c:lblOffset val="100"/>
        <c:noMultiLvlLbl val="0"/>
      </c:catAx>
      <c:valAx>
        <c:axId val="643784200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STUDENTS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94444444444444"/>
              <c:y val="0.2818478419364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379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9" Type="http://schemas.openxmlformats.org/officeDocument/2006/relationships/chart" Target="../charts/chart30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237069</xdr:colOff>
      <xdr:row>104</xdr:row>
      <xdr:rowOff>80432</xdr:rowOff>
    </xdr:from>
    <xdr:to>
      <xdr:col>11</xdr:col>
      <xdr:colOff>139701</xdr:colOff>
      <xdr:row>116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389466</xdr:colOff>
      <xdr:row>147</xdr:row>
      <xdr:rowOff>3</xdr:rowOff>
    </xdr:from>
    <xdr:to>
      <xdr:col>11</xdr:col>
      <xdr:colOff>266698</xdr:colOff>
      <xdr:row>165</xdr:row>
      <xdr:rowOff>42337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474134</xdr:colOff>
      <xdr:row>106</xdr:row>
      <xdr:rowOff>50801</xdr:rowOff>
    </xdr:from>
    <xdr:to>
      <xdr:col>21</xdr:col>
      <xdr:colOff>118533</xdr:colOff>
      <xdr:row>122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220136</xdr:colOff>
      <xdr:row>171</xdr:row>
      <xdr:rowOff>135469</xdr:rowOff>
    </xdr:from>
    <xdr:to>
      <xdr:col>12</xdr:col>
      <xdr:colOff>541868</xdr:colOff>
      <xdr:row>185</xdr:row>
      <xdr:rowOff>131235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389468</xdr:colOff>
      <xdr:row>204</xdr:row>
      <xdr:rowOff>237067</xdr:rowOff>
    </xdr:from>
    <xdr:to>
      <xdr:col>11</xdr:col>
      <xdr:colOff>749300</xdr:colOff>
      <xdr:row>217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474132</xdr:colOff>
      <xdr:row>3</xdr:row>
      <xdr:rowOff>33867</xdr:rowOff>
    </xdr:from>
    <xdr:to>
      <xdr:col>19</xdr:col>
      <xdr:colOff>321733</xdr:colOff>
      <xdr:row>15</xdr:row>
      <xdr:rowOff>84667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423334</xdr:colOff>
      <xdr:row>16</xdr:row>
      <xdr:rowOff>0</xdr:rowOff>
    </xdr:from>
    <xdr:to>
      <xdr:col>16</xdr:col>
      <xdr:colOff>101599</xdr:colOff>
      <xdr:row>25</xdr:row>
      <xdr:rowOff>67734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321735</xdr:colOff>
      <xdr:row>27</xdr:row>
      <xdr:rowOff>84667</xdr:rowOff>
    </xdr:from>
    <xdr:to>
      <xdr:col>11</xdr:col>
      <xdr:colOff>423335</xdr:colOff>
      <xdr:row>39</xdr:row>
      <xdr:rowOff>135468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694266</xdr:colOff>
      <xdr:row>3</xdr:row>
      <xdr:rowOff>1</xdr:rowOff>
    </xdr:from>
    <xdr:to>
      <xdr:col>26</xdr:col>
      <xdr:colOff>186266</xdr:colOff>
      <xdr:row>13</xdr:row>
      <xdr:rowOff>220135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321732</xdr:colOff>
      <xdr:row>50</xdr:row>
      <xdr:rowOff>1</xdr:rowOff>
    </xdr:from>
    <xdr:to>
      <xdr:col>26</xdr:col>
      <xdr:colOff>541867</xdr:colOff>
      <xdr:row>65</xdr:row>
      <xdr:rowOff>16933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304799</xdr:colOff>
      <xdr:row>28</xdr:row>
      <xdr:rowOff>135466</xdr:rowOff>
    </xdr:from>
    <xdr:to>
      <xdr:col>21</xdr:col>
      <xdr:colOff>84666</xdr:colOff>
      <xdr:row>46</xdr:row>
      <xdr:rowOff>67733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474135</xdr:colOff>
      <xdr:row>28</xdr:row>
      <xdr:rowOff>101598</xdr:rowOff>
    </xdr:from>
    <xdr:to>
      <xdr:col>26</xdr:col>
      <xdr:colOff>524934</xdr:colOff>
      <xdr:row>45</xdr:row>
      <xdr:rowOff>135468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694268</xdr:colOff>
      <xdr:row>13</xdr:row>
      <xdr:rowOff>321734</xdr:rowOff>
    </xdr:from>
    <xdr:to>
      <xdr:col>26</xdr:col>
      <xdr:colOff>186268</xdr:colOff>
      <xdr:row>25</xdr:row>
      <xdr:rowOff>101600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50800</xdr:colOff>
      <xdr:row>73</xdr:row>
      <xdr:rowOff>16934</xdr:rowOff>
    </xdr:from>
    <xdr:to>
      <xdr:col>18</xdr:col>
      <xdr:colOff>304800</xdr:colOff>
      <xdr:row>86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524932</xdr:colOff>
      <xdr:row>87</xdr:row>
      <xdr:rowOff>0</xdr:rowOff>
    </xdr:from>
    <xdr:to>
      <xdr:col>15</xdr:col>
      <xdr:colOff>812800</xdr:colOff>
      <xdr:row>101</xdr:row>
      <xdr:rowOff>118533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575734</xdr:colOff>
      <xdr:row>73</xdr:row>
      <xdr:rowOff>152401</xdr:rowOff>
    </xdr:from>
    <xdr:to>
      <xdr:col>26</xdr:col>
      <xdr:colOff>67734</xdr:colOff>
      <xdr:row>85</xdr:row>
      <xdr:rowOff>33867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270933</xdr:colOff>
      <xdr:row>40</xdr:row>
      <xdr:rowOff>118535</xdr:rowOff>
    </xdr:from>
    <xdr:to>
      <xdr:col>11</xdr:col>
      <xdr:colOff>321733</xdr:colOff>
      <xdr:row>53</xdr:row>
      <xdr:rowOff>50800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169334</xdr:colOff>
      <xdr:row>55</xdr:row>
      <xdr:rowOff>16933</xdr:rowOff>
    </xdr:from>
    <xdr:to>
      <xdr:col>11</xdr:col>
      <xdr:colOff>220134</xdr:colOff>
      <xdr:row>67</xdr:row>
      <xdr:rowOff>135465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558800</xdr:colOff>
      <xdr:row>87</xdr:row>
      <xdr:rowOff>0</xdr:rowOff>
    </xdr:from>
    <xdr:to>
      <xdr:col>26</xdr:col>
      <xdr:colOff>50800</xdr:colOff>
      <xdr:row>101</xdr:row>
      <xdr:rowOff>118533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575733</xdr:colOff>
      <xdr:row>106</xdr:row>
      <xdr:rowOff>84667</xdr:rowOff>
    </xdr:from>
    <xdr:to>
      <xdr:col>26</xdr:col>
      <xdr:colOff>152400</xdr:colOff>
      <xdr:row>122</xdr:row>
      <xdr:rowOff>169334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702733</xdr:colOff>
      <xdr:row>149</xdr:row>
      <xdr:rowOff>50800</xdr:rowOff>
    </xdr:from>
    <xdr:to>
      <xdr:col>22</xdr:col>
      <xdr:colOff>194733</xdr:colOff>
      <xdr:row>162</xdr:row>
      <xdr:rowOff>186267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73025</xdr:rowOff>
    </xdr:from>
    <xdr:to>
      <xdr:col>25</xdr:col>
      <xdr:colOff>396875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373062</xdr:colOff>
      <xdr:row>1</xdr:row>
      <xdr:rowOff>65088</xdr:rowOff>
    </xdr:from>
    <xdr:to>
      <xdr:col>35</xdr:col>
      <xdr:colOff>571499</xdr:colOff>
      <xdr:row>15</xdr:row>
      <xdr:rowOff>46038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198438</xdr:colOff>
      <xdr:row>8</xdr:row>
      <xdr:rowOff>223838</xdr:rowOff>
    </xdr:from>
    <xdr:to>
      <xdr:col>51</xdr:col>
      <xdr:colOff>563563</xdr:colOff>
      <xdr:row>20</xdr:row>
      <xdr:rowOff>93663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25496"/>
          <a:ext cx="4267200" cy="1054101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718796"/>
          <a:ext cx="4267200" cy="1054101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662896"/>
          <a:ext cx="4267200" cy="1054101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595313</xdr:colOff>
      <xdr:row>1</xdr:row>
      <xdr:rowOff>112713</xdr:rowOff>
    </xdr:from>
    <xdr:to>
      <xdr:col>30</xdr:col>
      <xdr:colOff>269875</xdr:colOff>
      <xdr:row>15</xdr:row>
      <xdr:rowOff>93663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833438</xdr:colOff>
      <xdr:row>1</xdr:row>
      <xdr:rowOff>128588</xdr:rowOff>
    </xdr:from>
    <xdr:to>
      <xdr:col>38</xdr:col>
      <xdr:colOff>690563</xdr:colOff>
      <xdr:row>15</xdr:row>
      <xdr:rowOff>93663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230189</xdr:colOff>
      <xdr:row>1</xdr:row>
      <xdr:rowOff>112713</xdr:rowOff>
    </xdr:from>
    <xdr:to>
      <xdr:col>19</xdr:col>
      <xdr:colOff>809626</xdr:colOff>
      <xdr:row>15</xdr:row>
      <xdr:rowOff>77788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754063</xdr:colOff>
      <xdr:row>3</xdr:row>
      <xdr:rowOff>1587</xdr:rowOff>
    </xdr:from>
    <xdr:to>
      <xdr:col>55</xdr:col>
      <xdr:colOff>682625</xdr:colOff>
      <xdr:row>16</xdr:row>
      <xdr:rowOff>79374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341311</xdr:colOff>
      <xdr:row>6</xdr:row>
      <xdr:rowOff>95249</xdr:rowOff>
    </xdr:from>
    <xdr:to>
      <xdr:col>68</xdr:col>
      <xdr:colOff>603249</xdr:colOff>
      <xdr:row>17</xdr:row>
      <xdr:rowOff>554037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373063</xdr:colOff>
      <xdr:row>1</xdr:row>
      <xdr:rowOff>1588</xdr:rowOff>
    </xdr:from>
    <xdr:to>
      <xdr:col>74</xdr:col>
      <xdr:colOff>738188</xdr:colOff>
      <xdr:row>14</xdr:row>
      <xdr:rowOff>157163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547688</xdr:colOff>
      <xdr:row>5</xdr:row>
      <xdr:rowOff>33338</xdr:rowOff>
    </xdr:from>
    <xdr:to>
      <xdr:col>84</xdr:col>
      <xdr:colOff>71438</xdr:colOff>
      <xdr:row>20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84</xdr:col>
      <xdr:colOff>611188</xdr:colOff>
      <xdr:row>7</xdr:row>
      <xdr:rowOff>144463</xdr:rowOff>
    </xdr:from>
    <xdr:to>
      <xdr:col>90</xdr:col>
      <xdr:colOff>134938</xdr:colOff>
      <xdr:row>19</xdr:row>
      <xdr:rowOff>14288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381000</xdr:colOff>
      <xdr:row>15</xdr:row>
      <xdr:rowOff>96838</xdr:rowOff>
    </xdr:from>
    <xdr:to>
      <xdr:col>74</xdr:col>
      <xdr:colOff>746125</xdr:colOff>
      <xdr:row>24</xdr:row>
      <xdr:rowOff>633413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50896"/>
          <a:ext cx="4270375" cy="1101726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833096"/>
          <a:ext cx="4270375" cy="1101726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901021"/>
          <a:ext cx="4270375" cy="1101726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627063</xdr:colOff>
      <xdr:row>1</xdr:row>
      <xdr:rowOff>65088</xdr:rowOff>
    </xdr:from>
    <xdr:to>
      <xdr:col>34</xdr:col>
      <xdr:colOff>508000</xdr:colOff>
      <xdr:row>15</xdr:row>
      <xdr:rowOff>46038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325438</xdr:colOff>
      <xdr:row>2</xdr:row>
      <xdr:rowOff>160337</xdr:rowOff>
    </xdr:from>
    <xdr:to>
      <xdr:col>51</xdr:col>
      <xdr:colOff>690563</xdr:colOff>
      <xdr:row>17</xdr:row>
      <xdr:rowOff>253999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603249</xdr:colOff>
      <xdr:row>1</xdr:row>
      <xdr:rowOff>160338</xdr:rowOff>
    </xdr:from>
    <xdr:to>
      <xdr:col>21</xdr:col>
      <xdr:colOff>269875</xdr:colOff>
      <xdr:row>15</xdr:row>
      <xdr:rowOff>125413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134938</xdr:colOff>
      <xdr:row>4</xdr:row>
      <xdr:rowOff>160338</xdr:rowOff>
    </xdr:from>
    <xdr:to>
      <xdr:col>58</xdr:col>
      <xdr:colOff>500063</xdr:colOff>
      <xdr:row>17</xdr:row>
      <xdr:rowOff>315913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563563</xdr:colOff>
      <xdr:row>8</xdr:row>
      <xdr:rowOff>49213</xdr:rowOff>
    </xdr:from>
    <xdr:to>
      <xdr:col>55</xdr:col>
      <xdr:colOff>87313</xdr:colOff>
      <xdr:row>19</xdr:row>
      <xdr:rowOff>14288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563563</xdr:colOff>
      <xdr:row>43</xdr:row>
      <xdr:rowOff>17463</xdr:rowOff>
    </xdr:from>
    <xdr:to>
      <xdr:col>55</xdr:col>
      <xdr:colOff>87313</xdr:colOff>
      <xdr:row>57</xdr:row>
      <xdr:rowOff>93663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357188</xdr:colOff>
      <xdr:row>4</xdr:row>
      <xdr:rowOff>112713</xdr:rowOff>
    </xdr:from>
    <xdr:to>
      <xdr:col>64</xdr:col>
      <xdr:colOff>722313</xdr:colOff>
      <xdr:row>17</xdr:row>
      <xdr:rowOff>268288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50896"/>
          <a:ext cx="4270375" cy="1101726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833096"/>
          <a:ext cx="4270375" cy="1101726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901021"/>
          <a:ext cx="4270375" cy="1101726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1</xdr:row>
      <xdr:rowOff>73025</xdr:rowOff>
    </xdr:from>
    <xdr:to>
      <xdr:col>24</xdr:col>
      <xdr:colOff>31750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428625</xdr:colOff>
      <xdr:row>0</xdr:row>
      <xdr:rowOff>239713</xdr:rowOff>
    </xdr:from>
    <xdr:to>
      <xdr:col>37</xdr:col>
      <xdr:colOff>198438</xdr:colOff>
      <xdr:row>14</xdr:row>
      <xdr:rowOff>125413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722313</xdr:colOff>
      <xdr:row>4</xdr:row>
      <xdr:rowOff>128588</xdr:rowOff>
    </xdr:from>
    <xdr:to>
      <xdr:col>54</xdr:col>
      <xdr:colOff>246063</xdr:colOff>
      <xdr:row>17</xdr:row>
      <xdr:rowOff>284163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25496"/>
          <a:ext cx="4267200" cy="1054101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718796"/>
          <a:ext cx="4267200" cy="1054101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662896"/>
          <a:ext cx="4267200" cy="1054101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1</xdr:row>
      <xdr:rowOff>120650</xdr:rowOff>
    </xdr:from>
    <xdr:to>
      <xdr:col>24</xdr:col>
      <xdr:colOff>777874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182562</xdr:colOff>
      <xdr:row>1</xdr:row>
      <xdr:rowOff>65088</xdr:rowOff>
    </xdr:from>
    <xdr:to>
      <xdr:col>36</xdr:col>
      <xdr:colOff>365124</xdr:colOff>
      <xdr:row>15</xdr:row>
      <xdr:rowOff>46038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277813</xdr:colOff>
      <xdr:row>2</xdr:row>
      <xdr:rowOff>174624</xdr:rowOff>
    </xdr:from>
    <xdr:to>
      <xdr:col>53</xdr:col>
      <xdr:colOff>825500</xdr:colOff>
      <xdr:row>17</xdr:row>
      <xdr:rowOff>206374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25496"/>
          <a:ext cx="4267200" cy="1054101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718796"/>
          <a:ext cx="4267200" cy="1054101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662896"/>
          <a:ext cx="4267200" cy="1054101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V234"/>
  <sheetViews>
    <sheetView tabSelected="1" zoomScale="75" zoomScaleNormal="75" zoomScalePageLayoutView="75" workbookViewId="0">
      <selection activeCell="S169" sqref="S169"/>
    </sheetView>
  </sheetViews>
  <sheetFormatPr baseColWidth="10" defaultColWidth="11" defaultRowHeight="15" x14ac:dyDescent="0"/>
  <cols>
    <col min="1" max="1" width="33.1640625" customWidth="1"/>
    <col min="2" max="2" width="25.5" hidden="1" customWidth="1"/>
    <col min="30" max="30" width="16.5" customWidth="1"/>
    <col min="33" max="33" width="19" customWidth="1"/>
  </cols>
  <sheetData>
    <row r="1" spans="1:48" ht="33">
      <c r="A1" s="60" t="s">
        <v>1376</v>
      </c>
      <c r="H1" s="1"/>
      <c r="S1" s="1"/>
      <c r="AC1" s="173"/>
    </row>
    <row r="2" spans="1:48" ht="20" customHeight="1"/>
    <row r="3" spans="1:48" ht="20" customHeight="1">
      <c r="A3" s="134"/>
      <c r="B3" s="135"/>
      <c r="C3" s="115"/>
      <c r="D3" s="116"/>
      <c r="E3" s="116"/>
      <c r="F3" s="116"/>
      <c r="G3" s="116"/>
      <c r="H3" s="116"/>
      <c r="I3" s="116"/>
      <c r="J3" s="116"/>
      <c r="K3" s="116"/>
      <c r="L3" s="117"/>
      <c r="M3" s="116"/>
      <c r="N3" s="116"/>
      <c r="O3" s="116"/>
      <c r="P3" s="116"/>
      <c r="Q3" s="116"/>
      <c r="R3" s="116"/>
      <c r="S3" s="116"/>
      <c r="T3" s="116"/>
      <c r="U3" s="125"/>
      <c r="V3" s="126"/>
      <c r="W3" s="126"/>
      <c r="X3" s="126"/>
      <c r="Y3" s="126"/>
      <c r="Z3" s="126"/>
      <c r="AA3" s="127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65"/>
    </row>
    <row r="4" spans="1:48" ht="20">
      <c r="A4" s="176" t="s">
        <v>1380</v>
      </c>
      <c r="B4" s="140"/>
      <c r="C4" s="121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8"/>
      <c r="V4" s="129"/>
      <c r="W4" s="129"/>
      <c r="X4" s="129"/>
      <c r="Y4" s="129"/>
      <c r="Z4" s="129"/>
      <c r="AA4" s="130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65"/>
    </row>
    <row r="5" spans="1:48" ht="25">
      <c r="A5" s="179" t="s">
        <v>1383</v>
      </c>
      <c r="B5" s="140"/>
      <c r="C5" s="121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28"/>
      <c r="V5" s="129"/>
      <c r="W5" s="129"/>
      <c r="X5" s="129"/>
      <c r="Y5" s="129"/>
      <c r="Z5" s="129"/>
      <c r="AA5" s="130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65"/>
    </row>
    <row r="6" spans="1:48">
      <c r="A6" s="139"/>
      <c r="B6" s="140"/>
      <c r="C6" s="121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28"/>
      <c r="V6" s="129"/>
      <c r="W6" s="129"/>
      <c r="X6" s="129"/>
      <c r="Y6" s="129"/>
      <c r="Z6" s="129"/>
      <c r="AA6" s="130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65"/>
    </row>
    <row r="7" spans="1:48" ht="20">
      <c r="A7" s="176" t="s">
        <v>1381</v>
      </c>
      <c r="B7" s="137"/>
      <c r="C7" s="121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28"/>
      <c r="V7" s="129"/>
      <c r="W7" s="129"/>
      <c r="X7" s="129"/>
      <c r="Y7" s="129"/>
      <c r="Z7" s="129"/>
      <c r="AA7" s="130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65"/>
    </row>
    <row r="8" spans="1:48" ht="25">
      <c r="A8" s="179" t="s">
        <v>1384</v>
      </c>
      <c r="B8" s="140"/>
      <c r="C8" s="121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28"/>
      <c r="V8" s="129"/>
      <c r="W8" s="129"/>
      <c r="X8" s="129"/>
      <c r="Y8" s="129"/>
      <c r="Z8" s="129"/>
      <c r="AA8" s="130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65"/>
    </row>
    <row r="9" spans="1:48">
      <c r="A9" s="139"/>
      <c r="B9" s="140"/>
      <c r="C9" s="121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28"/>
      <c r="V9" s="129"/>
      <c r="W9" s="129"/>
      <c r="X9" s="129"/>
      <c r="Y9" s="129"/>
      <c r="Z9" s="129"/>
      <c r="AA9" s="130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65"/>
    </row>
    <row r="10" spans="1:48" ht="20">
      <c r="A10" s="176" t="s">
        <v>1379</v>
      </c>
      <c r="B10" s="140"/>
      <c r="C10" s="121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8"/>
      <c r="V10" s="129"/>
      <c r="W10" s="129"/>
      <c r="X10" s="129"/>
      <c r="Y10" s="129"/>
      <c r="Z10" s="129"/>
      <c r="AA10" s="130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65"/>
    </row>
    <row r="11" spans="1:48" ht="25">
      <c r="A11" s="179" t="s">
        <v>1385</v>
      </c>
      <c r="B11" s="140"/>
      <c r="C11" s="121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28"/>
      <c r="V11" s="129"/>
      <c r="W11" s="129"/>
      <c r="X11" s="129"/>
      <c r="Y11" s="129"/>
      <c r="Z11" s="129"/>
      <c r="AA11" s="130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65"/>
    </row>
    <row r="12" spans="1:48">
      <c r="A12" s="139"/>
      <c r="B12" s="140"/>
      <c r="C12" s="121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28"/>
      <c r="V12" s="129"/>
      <c r="W12" s="129"/>
      <c r="X12" s="129"/>
      <c r="Y12" s="129"/>
      <c r="Z12" s="129"/>
      <c r="AA12" s="130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65"/>
    </row>
    <row r="13" spans="1:48" ht="20">
      <c r="A13" s="176" t="s">
        <v>1382</v>
      </c>
      <c r="B13" s="140"/>
      <c r="C13" s="121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28"/>
      <c r="V13" s="129"/>
      <c r="W13" s="129"/>
      <c r="X13" s="129"/>
      <c r="Y13" s="129"/>
      <c r="Z13" s="129"/>
      <c r="AA13" s="130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65"/>
    </row>
    <row r="14" spans="1:48" ht="28">
      <c r="A14" s="180">
        <v>120</v>
      </c>
      <c r="B14" s="140"/>
      <c r="C14" s="121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28"/>
      <c r="V14" s="129"/>
      <c r="W14" s="129"/>
      <c r="X14" s="129"/>
      <c r="Y14" s="129"/>
      <c r="Z14" s="129"/>
      <c r="AA14" s="130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65"/>
    </row>
    <row r="15" spans="1:48">
      <c r="A15" s="139"/>
      <c r="B15" s="140"/>
      <c r="C15" s="121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28"/>
      <c r="V15" s="129"/>
      <c r="W15" s="129"/>
      <c r="X15" s="129"/>
      <c r="Y15" s="129"/>
      <c r="Z15" s="129"/>
      <c r="AA15" s="130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65"/>
    </row>
    <row r="16" spans="1:48" ht="20">
      <c r="A16" s="176" t="s">
        <v>1386</v>
      </c>
      <c r="B16" s="177"/>
      <c r="C16" s="121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28"/>
      <c r="V16" s="129"/>
      <c r="W16" s="129"/>
      <c r="X16" s="129"/>
      <c r="Y16" s="129"/>
      <c r="Z16" s="129"/>
      <c r="AA16" s="130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65"/>
    </row>
    <row r="17" spans="1:48" ht="25">
      <c r="A17" s="179">
        <v>81</v>
      </c>
      <c r="B17" s="177"/>
      <c r="C17" s="121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28"/>
      <c r="V17" s="129"/>
      <c r="W17" s="129"/>
      <c r="X17" s="129"/>
      <c r="Y17" s="129"/>
      <c r="Z17" s="129"/>
      <c r="AA17" s="130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65"/>
    </row>
    <row r="18" spans="1:48">
      <c r="A18" s="178"/>
      <c r="B18" s="177"/>
      <c r="C18" s="121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28"/>
      <c r="V18" s="129"/>
      <c r="W18" s="129"/>
      <c r="X18" s="129"/>
      <c r="Y18" s="129"/>
      <c r="Z18" s="129"/>
      <c r="AA18" s="130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65"/>
    </row>
    <row r="19" spans="1:48" ht="20">
      <c r="A19" s="176" t="s">
        <v>1388</v>
      </c>
      <c r="B19" s="177"/>
      <c r="C19" s="121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28"/>
      <c r="V19" s="129"/>
      <c r="W19" s="129"/>
      <c r="X19" s="129"/>
      <c r="Y19" s="129"/>
      <c r="Z19" s="129"/>
      <c r="AA19" s="130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65"/>
    </row>
    <row r="20" spans="1:48" ht="25">
      <c r="A20" s="179">
        <v>2094</v>
      </c>
      <c r="B20" s="177"/>
      <c r="C20" s="121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28"/>
      <c r="V20" s="129"/>
      <c r="W20" s="129"/>
      <c r="X20" s="129"/>
      <c r="Y20" s="129"/>
      <c r="Z20" s="129"/>
      <c r="AA20" s="130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65"/>
    </row>
    <row r="21" spans="1:48">
      <c r="A21" s="178"/>
      <c r="B21" s="177"/>
      <c r="C21" s="121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28"/>
      <c r="V21" s="129"/>
      <c r="W21" s="129"/>
      <c r="X21" s="129"/>
      <c r="Y21" s="129"/>
      <c r="Z21" s="129"/>
      <c r="AA21" s="130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65"/>
    </row>
    <row r="22" spans="1:48" ht="20">
      <c r="A22" s="176" t="s">
        <v>1390</v>
      </c>
      <c r="B22" s="177"/>
      <c r="C22" s="121"/>
      <c r="D22" s="119"/>
      <c r="E22" s="119"/>
      <c r="F22" s="119"/>
      <c r="G22" s="119"/>
      <c r="H22" s="119"/>
      <c r="I22" s="119"/>
      <c r="J22" s="119"/>
      <c r="K22" s="119"/>
      <c r="L22" s="168"/>
      <c r="M22" s="119"/>
      <c r="N22" s="119"/>
      <c r="O22" s="119"/>
      <c r="P22" s="119"/>
      <c r="Q22" s="119"/>
      <c r="R22" s="119"/>
      <c r="S22" s="119"/>
      <c r="T22" s="119"/>
      <c r="U22" s="128"/>
      <c r="V22" s="129"/>
      <c r="W22" s="129"/>
      <c r="X22" s="129"/>
      <c r="Y22" s="129"/>
      <c r="Z22" s="129"/>
      <c r="AA22" s="130"/>
      <c r="AB22" s="171"/>
      <c r="AC22" s="171"/>
      <c r="AD22" s="171"/>
      <c r="AE22" s="171"/>
      <c r="AF22" s="171"/>
      <c r="AG22" s="172"/>
      <c r="AH22" s="172"/>
      <c r="AI22" s="172"/>
      <c r="AJ22" s="172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65"/>
    </row>
    <row r="23" spans="1:48" ht="25">
      <c r="A23" s="179">
        <v>2.91</v>
      </c>
      <c r="B23" s="177"/>
      <c r="C23" s="121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28"/>
      <c r="V23" s="129"/>
      <c r="W23" s="129"/>
      <c r="X23" s="129"/>
      <c r="Y23" s="129"/>
      <c r="Z23" s="129"/>
      <c r="AA23" s="130"/>
      <c r="AB23" s="171"/>
      <c r="AC23" s="171"/>
      <c r="AD23" s="171"/>
      <c r="AE23" s="171"/>
      <c r="AF23" s="171"/>
      <c r="AG23" s="172"/>
      <c r="AH23" s="172"/>
      <c r="AI23" s="172"/>
      <c r="AJ23" s="172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65"/>
    </row>
    <row r="24" spans="1:48">
      <c r="A24" s="178"/>
      <c r="B24" s="177"/>
      <c r="C24" s="121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28"/>
      <c r="V24" s="129"/>
      <c r="W24" s="129"/>
      <c r="X24" s="129"/>
      <c r="Y24" s="129"/>
      <c r="Z24" s="129"/>
      <c r="AA24" s="130"/>
      <c r="AB24" s="171"/>
      <c r="AC24" s="171"/>
      <c r="AD24" s="171"/>
      <c r="AE24" s="171"/>
      <c r="AF24" s="171"/>
      <c r="AG24" s="172"/>
      <c r="AH24" s="172"/>
      <c r="AI24" s="172"/>
      <c r="AJ24" s="172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65"/>
    </row>
    <row r="25" spans="1:48" ht="20">
      <c r="A25" s="176" t="s">
        <v>1387</v>
      </c>
      <c r="B25" s="137"/>
      <c r="C25" s="121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28"/>
      <c r="V25" s="129"/>
      <c r="W25" s="129"/>
      <c r="X25" s="129"/>
      <c r="Y25" s="129"/>
      <c r="Z25" s="129"/>
      <c r="AA25" s="130"/>
      <c r="AB25" s="171"/>
      <c r="AC25" s="171"/>
      <c r="AD25" s="171"/>
      <c r="AE25" s="171"/>
      <c r="AF25" s="171"/>
      <c r="AG25" s="172"/>
      <c r="AH25" s="172"/>
      <c r="AI25" s="172"/>
      <c r="AJ25" s="172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65"/>
    </row>
    <row r="26" spans="1:48" ht="25">
      <c r="A26" s="181">
        <v>1200</v>
      </c>
      <c r="B26" s="137"/>
      <c r="C26" s="121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28"/>
      <c r="V26" s="129"/>
      <c r="W26" s="129"/>
      <c r="X26" s="129"/>
      <c r="Y26" s="129"/>
      <c r="Z26" s="129"/>
      <c r="AA26" s="130"/>
      <c r="AB26" s="171"/>
      <c r="AC26" s="171"/>
      <c r="AD26" s="171"/>
      <c r="AE26" s="171"/>
      <c r="AF26" s="171"/>
      <c r="AG26" s="172"/>
      <c r="AH26" s="172"/>
      <c r="AI26" s="172"/>
      <c r="AJ26" s="172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65"/>
    </row>
    <row r="27" spans="1:48">
      <c r="A27" s="139"/>
      <c r="B27" s="140"/>
      <c r="C27" s="143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5"/>
      <c r="AB27" s="171"/>
      <c r="AC27" s="171"/>
      <c r="AD27" s="171"/>
      <c r="AE27" s="171"/>
      <c r="AF27" s="171"/>
      <c r="AG27" s="172"/>
      <c r="AH27" s="172"/>
      <c r="AI27" s="172"/>
      <c r="AJ27" s="172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65"/>
    </row>
    <row r="28" spans="1:48" ht="20">
      <c r="A28" s="176" t="s">
        <v>5</v>
      </c>
      <c r="B28" s="140"/>
      <c r="C28" s="146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8"/>
      <c r="AB28" s="171"/>
      <c r="AC28" s="171"/>
      <c r="AD28" s="171"/>
      <c r="AE28" s="171"/>
      <c r="AF28" s="171"/>
      <c r="AG28" s="172"/>
      <c r="AH28" s="172"/>
      <c r="AI28" s="172"/>
      <c r="AJ28" s="172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65"/>
    </row>
    <row r="29" spans="1:48" ht="25">
      <c r="A29" s="179" t="s">
        <v>42</v>
      </c>
      <c r="B29" s="140"/>
      <c r="C29" s="146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8"/>
      <c r="AB29" s="171"/>
      <c r="AC29" s="171"/>
      <c r="AD29" s="171"/>
      <c r="AE29" s="171"/>
      <c r="AF29" s="171"/>
      <c r="AG29" s="172"/>
      <c r="AH29" s="172"/>
      <c r="AI29" s="172"/>
      <c r="AJ29" s="172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</row>
    <row r="30" spans="1:48" ht="14" customHeight="1">
      <c r="A30" s="179"/>
      <c r="B30" s="140"/>
      <c r="C30" s="146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8"/>
      <c r="AB30" s="171"/>
      <c r="AC30" s="171"/>
      <c r="AD30" s="171"/>
      <c r="AE30" s="171"/>
      <c r="AF30" s="171"/>
      <c r="AG30" s="172"/>
      <c r="AH30" s="172"/>
      <c r="AI30" s="172"/>
      <c r="AJ30" s="172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</row>
    <row r="31" spans="1:48">
      <c r="A31" s="139"/>
      <c r="B31" s="140"/>
      <c r="C31" s="146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8"/>
      <c r="AB31" s="171"/>
      <c r="AC31" s="171"/>
      <c r="AD31" s="171"/>
      <c r="AE31" s="171"/>
      <c r="AF31" s="171"/>
      <c r="AG31" s="172"/>
      <c r="AH31" s="172"/>
      <c r="AI31" s="172"/>
      <c r="AJ31" s="172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</row>
    <row r="32" spans="1:48">
      <c r="A32" s="139"/>
      <c r="B32" s="140"/>
      <c r="C32" s="146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8"/>
      <c r="AB32" s="171"/>
      <c r="AC32" s="171"/>
      <c r="AD32" s="171"/>
      <c r="AE32" s="171"/>
      <c r="AF32" s="171"/>
      <c r="AG32" s="172"/>
      <c r="AH32" s="172"/>
      <c r="AI32" s="172"/>
      <c r="AJ32" s="172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</row>
    <row r="33" spans="1:47">
      <c r="A33" s="139"/>
      <c r="B33" s="140"/>
      <c r="C33" s="146"/>
      <c r="D33" s="147"/>
      <c r="E33" s="147"/>
      <c r="F33" s="147"/>
      <c r="G33" s="147"/>
      <c r="H33" s="147"/>
      <c r="I33" s="147"/>
      <c r="J33" s="147"/>
      <c r="K33" s="147"/>
      <c r="L33" s="147"/>
      <c r="M33" s="144"/>
      <c r="N33" s="144"/>
      <c r="O33" s="144"/>
      <c r="P33" s="144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8"/>
      <c r="AB33" s="171"/>
      <c r="AC33" s="171"/>
      <c r="AD33" s="171"/>
      <c r="AE33" s="171"/>
      <c r="AF33" s="171"/>
      <c r="AG33" s="172"/>
      <c r="AH33" s="172"/>
      <c r="AI33" s="172"/>
      <c r="AJ33" s="172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</row>
    <row r="34" spans="1:47" ht="16" thickBot="1">
      <c r="A34" s="139"/>
      <c r="B34" s="140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82" t="s">
        <v>1356</v>
      </c>
      <c r="N34" s="183"/>
      <c r="O34" s="183"/>
      <c r="P34" s="183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8"/>
      <c r="AB34" s="171"/>
      <c r="AC34" s="171"/>
      <c r="AD34" s="171"/>
      <c r="AE34" s="171"/>
      <c r="AF34" s="171"/>
      <c r="AG34" s="172"/>
      <c r="AH34" s="172"/>
      <c r="AI34" s="172"/>
      <c r="AJ34" s="172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</row>
    <row r="35" spans="1:47">
      <c r="A35" s="139"/>
      <c r="B35" s="140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9" t="s">
        <v>1357</v>
      </c>
      <c r="N35" s="150">
        <v>102</v>
      </c>
      <c r="O35" s="149" t="s">
        <v>1358</v>
      </c>
      <c r="P35" s="151">
        <v>2.3642173662385022</v>
      </c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8"/>
      <c r="AB35" s="171"/>
      <c r="AC35" s="171"/>
      <c r="AD35" s="171"/>
      <c r="AE35" s="171"/>
      <c r="AF35" s="171"/>
      <c r="AG35" s="172"/>
      <c r="AH35" s="172"/>
      <c r="AI35" s="172"/>
      <c r="AJ35" s="172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</row>
    <row r="36" spans="1:47">
      <c r="A36" s="139"/>
      <c r="B36" s="140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52"/>
      <c r="N36" s="152"/>
      <c r="O36" s="152"/>
      <c r="P36" s="152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8"/>
      <c r="AB36" s="171"/>
      <c r="AC36" s="171"/>
      <c r="AD36" s="171"/>
      <c r="AE36" s="171"/>
      <c r="AF36" s="171"/>
      <c r="AG36" s="172"/>
      <c r="AH36" s="172"/>
      <c r="AI36" s="172"/>
      <c r="AJ36" s="172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</row>
    <row r="37" spans="1:47">
      <c r="A37" s="139"/>
      <c r="B37" s="140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50"/>
      <c r="N37" s="153"/>
      <c r="O37" s="154" t="s">
        <v>1354</v>
      </c>
      <c r="P37" s="154" t="s">
        <v>1355</v>
      </c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8"/>
      <c r="AB37" s="171"/>
      <c r="AC37" s="171"/>
      <c r="AD37" s="171"/>
      <c r="AE37" s="171"/>
      <c r="AF37" s="171"/>
      <c r="AG37" s="172"/>
      <c r="AH37" s="172"/>
      <c r="AI37" s="172"/>
      <c r="AJ37" s="172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</row>
    <row r="38" spans="1:47">
      <c r="A38" s="139"/>
      <c r="B38" s="140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55" t="s">
        <v>1354</v>
      </c>
      <c r="N38" s="156" t="s">
        <v>1359</v>
      </c>
      <c r="O38" s="157">
        <v>1</v>
      </c>
      <c r="P38" s="158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8"/>
      <c r="AB38" s="171"/>
      <c r="AC38" s="171"/>
      <c r="AD38" s="171"/>
      <c r="AE38" s="171"/>
      <c r="AF38" s="171"/>
      <c r="AG38" s="172"/>
      <c r="AH38" s="172"/>
      <c r="AI38" s="172"/>
      <c r="AJ38" s="172"/>
      <c r="AK38" s="171"/>
      <c r="AL38" s="171"/>
      <c r="AM38" s="171"/>
      <c r="AN38" s="171"/>
      <c r="AO38" s="171"/>
      <c r="AP38" s="171"/>
      <c r="AQ38" s="171"/>
      <c r="AR38" s="171"/>
      <c r="AS38" s="171"/>
      <c r="AT38" s="171"/>
      <c r="AU38" s="171"/>
    </row>
    <row r="39" spans="1:47">
      <c r="A39" s="139"/>
      <c r="B39" s="140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52"/>
      <c r="N39" s="159" t="s">
        <v>1360</v>
      </c>
      <c r="O39" s="158"/>
      <c r="P39" s="158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8"/>
      <c r="AB39" s="171"/>
      <c r="AC39" s="171"/>
      <c r="AD39" s="171"/>
      <c r="AE39" s="171"/>
      <c r="AF39" s="171"/>
      <c r="AG39" s="172"/>
      <c r="AH39" s="172"/>
      <c r="AI39" s="172"/>
      <c r="AJ39" s="172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</row>
    <row r="40" spans="1:47">
      <c r="A40" s="139"/>
      <c r="B40" s="140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52"/>
      <c r="N40" s="159" t="s">
        <v>1361</v>
      </c>
      <c r="O40" s="158"/>
      <c r="P40" s="158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8"/>
      <c r="AB40" s="171"/>
      <c r="AC40" s="171"/>
      <c r="AD40" s="171"/>
      <c r="AE40" s="171"/>
      <c r="AF40" s="171"/>
      <c r="AG40" s="172"/>
      <c r="AH40" s="172"/>
      <c r="AI40" s="172"/>
      <c r="AJ40" s="172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171"/>
    </row>
    <row r="41" spans="1:47">
      <c r="A41" s="139"/>
      <c r="B41" s="140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52"/>
      <c r="N41" s="159" t="s">
        <v>1362</v>
      </c>
      <c r="O41" s="158"/>
      <c r="P41" s="158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8"/>
      <c r="AB41" s="171"/>
      <c r="AC41" s="171"/>
      <c r="AD41" s="171"/>
      <c r="AE41" s="171"/>
      <c r="AF41" s="171"/>
      <c r="AG41" s="172"/>
      <c r="AH41" s="172"/>
      <c r="AI41" s="172"/>
      <c r="AJ41" s="172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171"/>
    </row>
    <row r="42" spans="1:47">
      <c r="A42" s="139"/>
      <c r="B42" s="140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52"/>
      <c r="N42" s="159" t="s">
        <v>1363</v>
      </c>
      <c r="O42" s="158"/>
      <c r="P42" s="158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8"/>
      <c r="AB42" s="171"/>
      <c r="AC42" s="171"/>
      <c r="AD42" s="171"/>
      <c r="AE42" s="171"/>
      <c r="AF42" s="171"/>
      <c r="AG42" s="172"/>
      <c r="AH42" s="172"/>
      <c r="AI42" s="172"/>
      <c r="AJ42" s="172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</row>
    <row r="43" spans="1:47">
      <c r="A43" s="139"/>
      <c r="B43" s="140"/>
      <c r="C43" s="146"/>
      <c r="D43" s="147"/>
      <c r="E43" s="147"/>
      <c r="F43" s="147"/>
      <c r="G43" s="147"/>
      <c r="H43" s="147"/>
      <c r="I43" s="147"/>
      <c r="J43" s="147"/>
      <c r="K43" s="147"/>
      <c r="L43" s="147"/>
      <c r="M43" s="160" t="s">
        <v>1355</v>
      </c>
      <c r="N43" s="161" t="s">
        <v>1359</v>
      </c>
      <c r="O43" s="162">
        <v>0.53581287443632597</v>
      </c>
      <c r="P43" s="162">
        <v>1</v>
      </c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8"/>
      <c r="AB43" s="171"/>
      <c r="AC43" s="171"/>
      <c r="AD43" s="171"/>
      <c r="AE43" s="171"/>
      <c r="AF43" s="171"/>
      <c r="AG43" s="172"/>
      <c r="AH43" s="172"/>
      <c r="AI43" s="172"/>
      <c r="AJ43" s="172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</row>
    <row r="44" spans="1:47">
      <c r="A44" s="139"/>
      <c r="B44" s="140"/>
      <c r="C44" s="146"/>
      <c r="D44" s="147"/>
      <c r="E44" s="147"/>
      <c r="F44" s="147"/>
      <c r="G44" s="147"/>
      <c r="H44" s="147"/>
      <c r="I44" s="147"/>
      <c r="J44" s="147"/>
      <c r="K44" s="147"/>
      <c r="L44" s="147"/>
      <c r="M44" s="152"/>
      <c r="N44" s="159" t="s">
        <v>1360</v>
      </c>
      <c r="O44" s="157">
        <v>7.12904563588282E-3</v>
      </c>
      <c r="P44" s="158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8"/>
      <c r="AB44" s="171"/>
      <c r="AC44" s="171"/>
      <c r="AD44" s="171"/>
      <c r="AE44" s="171"/>
      <c r="AF44" s="171"/>
      <c r="AG44" s="172"/>
      <c r="AH44" s="172"/>
      <c r="AI44" s="172"/>
      <c r="AJ44" s="172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</row>
    <row r="45" spans="1:47">
      <c r="A45" s="139"/>
      <c r="B45" s="140"/>
      <c r="C45" s="146"/>
      <c r="D45" s="147"/>
      <c r="E45" s="147"/>
      <c r="F45" s="147"/>
      <c r="G45" s="147"/>
      <c r="H45" s="147"/>
      <c r="I45" s="147"/>
      <c r="J45" s="147"/>
      <c r="K45" s="147"/>
      <c r="L45" s="147"/>
      <c r="M45" s="152"/>
      <c r="N45" s="159" t="s">
        <v>1361</v>
      </c>
      <c r="O45" s="157">
        <v>6.3459617072578132</v>
      </c>
      <c r="P45" s="158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8"/>
      <c r="AB45" s="171"/>
      <c r="AC45" s="171"/>
      <c r="AD45" s="171"/>
      <c r="AE45" s="171"/>
      <c r="AF45" s="171"/>
      <c r="AG45" s="172"/>
      <c r="AH45" s="172"/>
      <c r="AI45" s="172"/>
      <c r="AJ45" s="172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</row>
    <row r="46" spans="1:47">
      <c r="A46" s="139"/>
      <c r="B46" s="140"/>
      <c r="C46" s="146"/>
      <c r="D46" s="147"/>
      <c r="E46" s="147"/>
      <c r="F46" s="147"/>
      <c r="G46" s="147"/>
      <c r="H46" s="147"/>
      <c r="I46" s="147"/>
      <c r="J46" s="147"/>
      <c r="K46" s="147"/>
      <c r="L46" s="147"/>
      <c r="M46" s="152"/>
      <c r="N46" s="159" t="s">
        <v>1362</v>
      </c>
      <c r="O46" s="157">
        <v>6.5073522126368744E-9</v>
      </c>
      <c r="P46" s="158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8"/>
      <c r="AB46" s="171"/>
      <c r="AC46" s="171"/>
      <c r="AD46" s="171"/>
      <c r="AE46" s="171"/>
      <c r="AF46" s="171"/>
      <c r="AG46" s="172"/>
      <c r="AH46" s="172"/>
      <c r="AI46" s="172"/>
      <c r="AJ46" s="172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</row>
    <row r="47" spans="1:47">
      <c r="A47" s="139"/>
      <c r="B47" s="140"/>
      <c r="C47" s="146"/>
      <c r="D47" s="147"/>
      <c r="E47" s="147"/>
      <c r="F47" s="147"/>
      <c r="G47" s="147"/>
      <c r="H47" s="147"/>
      <c r="I47" s="147"/>
      <c r="J47" s="147"/>
      <c r="K47" s="147"/>
      <c r="L47" s="147"/>
      <c r="M47" s="152"/>
      <c r="N47" s="159" t="s">
        <v>1363</v>
      </c>
      <c r="O47" s="158" t="s">
        <v>1364</v>
      </c>
      <c r="P47" s="158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8"/>
      <c r="AB47" s="171"/>
      <c r="AC47" s="171"/>
      <c r="AD47" s="171"/>
      <c r="AE47" s="171"/>
      <c r="AF47" s="171"/>
      <c r="AG47" s="172"/>
      <c r="AH47" s="172"/>
      <c r="AI47" s="172"/>
      <c r="AJ47" s="172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</row>
    <row r="48" spans="1:47" ht="16" thickBot="1">
      <c r="A48" s="139"/>
      <c r="B48" s="140"/>
      <c r="C48" s="146"/>
      <c r="D48" s="147"/>
      <c r="E48" s="147"/>
      <c r="F48" s="147"/>
      <c r="G48" s="147"/>
      <c r="H48" s="147"/>
      <c r="I48" s="147"/>
      <c r="J48" s="147"/>
      <c r="K48" s="147"/>
      <c r="L48" s="147"/>
      <c r="M48" s="184" t="s">
        <v>1365</v>
      </c>
      <c r="N48" s="185"/>
      <c r="O48" s="163"/>
      <c r="P48" s="163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8"/>
      <c r="AB48" s="171"/>
      <c r="AC48" s="171"/>
      <c r="AD48" s="171"/>
      <c r="AE48" s="171"/>
      <c r="AF48" s="171"/>
      <c r="AG48" s="172"/>
      <c r="AH48" s="172"/>
      <c r="AI48" s="172"/>
      <c r="AJ48" s="172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</row>
    <row r="49" spans="1:47">
      <c r="A49" s="139"/>
      <c r="B49" s="140"/>
      <c r="C49" s="146"/>
      <c r="D49" s="147"/>
      <c r="E49" s="147"/>
      <c r="F49" s="147"/>
      <c r="G49" s="147"/>
      <c r="H49" s="147"/>
      <c r="I49" s="147"/>
      <c r="J49" s="147"/>
      <c r="K49" s="147"/>
      <c r="L49" s="147"/>
      <c r="M49" s="164" t="s">
        <v>1366</v>
      </c>
      <c r="N49" s="164" t="s">
        <v>1365</v>
      </c>
      <c r="O49" s="150"/>
      <c r="P49" s="150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8"/>
      <c r="AB49" s="171"/>
      <c r="AC49" s="171"/>
      <c r="AD49" s="171"/>
      <c r="AE49" s="171"/>
      <c r="AF49" s="171"/>
      <c r="AG49" s="172"/>
      <c r="AH49" s="172"/>
      <c r="AI49" s="172"/>
      <c r="AJ49" s="172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</row>
    <row r="50" spans="1:47">
      <c r="A50" s="139"/>
      <c r="B50" s="140"/>
      <c r="C50" s="146"/>
      <c r="D50" s="147"/>
      <c r="E50" s="147"/>
      <c r="F50" s="147"/>
      <c r="G50" s="147"/>
      <c r="H50" s="147"/>
      <c r="I50" s="147"/>
      <c r="J50" s="147"/>
      <c r="K50" s="147"/>
      <c r="L50" s="147"/>
      <c r="M50" s="169" t="s">
        <v>1367</v>
      </c>
      <c r="N50" s="170">
        <v>0.53581287443632597</v>
      </c>
      <c r="O50" s="152"/>
      <c r="P50" s="152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8"/>
      <c r="AB50" s="171"/>
      <c r="AC50" s="171"/>
      <c r="AD50" s="171"/>
      <c r="AE50" s="171"/>
      <c r="AF50" s="171"/>
      <c r="AG50" s="172"/>
      <c r="AH50" s="172"/>
      <c r="AI50" s="172"/>
      <c r="AJ50" s="172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</row>
    <row r="51" spans="1:47">
      <c r="A51" s="139"/>
      <c r="B51" s="140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52"/>
      <c r="N51" s="152"/>
      <c r="O51" s="152"/>
      <c r="P51" s="152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8"/>
      <c r="AB51" s="171"/>
      <c r="AC51" s="171"/>
      <c r="AD51" s="171"/>
      <c r="AE51" s="171"/>
      <c r="AF51" s="171"/>
      <c r="AG51" s="172"/>
      <c r="AH51" s="172"/>
      <c r="AI51" s="172"/>
      <c r="AJ51" s="172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</row>
    <row r="52" spans="1:47">
      <c r="A52" s="139"/>
      <c r="B52" s="140"/>
      <c r="C52" s="146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8"/>
      <c r="AB52" s="171"/>
      <c r="AC52" s="171"/>
      <c r="AD52" s="171"/>
      <c r="AE52" s="171"/>
      <c r="AF52" s="171"/>
      <c r="AG52" s="172"/>
      <c r="AH52" s="172"/>
      <c r="AI52" s="172"/>
      <c r="AJ52" s="172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</row>
    <row r="53" spans="1:47">
      <c r="A53" s="139"/>
      <c r="B53" s="140"/>
      <c r="C53" s="146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8"/>
      <c r="AB53" s="171"/>
      <c r="AC53" s="171"/>
      <c r="AD53" s="171"/>
      <c r="AE53" s="171"/>
      <c r="AF53" s="171"/>
      <c r="AG53" s="172"/>
      <c r="AH53" s="172"/>
      <c r="AI53" s="172"/>
      <c r="AJ53" s="172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171"/>
    </row>
    <row r="54" spans="1:47">
      <c r="A54" s="139"/>
      <c r="B54" s="140"/>
      <c r="C54" s="146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8"/>
      <c r="AB54" s="171"/>
      <c r="AC54" s="171"/>
      <c r="AD54" s="171"/>
      <c r="AE54" s="171"/>
      <c r="AF54" s="171"/>
      <c r="AG54" s="172"/>
      <c r="AH54" s="172"/>
      <c r="AI54" s="172"/>
      <c r="AJ54" s="172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171"/>
    </row>
    <row r="55" spans="1:47">
      <c r="A55" s="139"/>
      <c r="B55" s="140"/>
      <c r="C55" s="146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8"/>
      <c r="AB55" s="171"/>
      <c r="AC55" s="171"/>
      <c r="AD55" s="171"/>
      <c r="AE55" s="171"/>
      <c r="AF55" s="171"/>
      <c r="AG55" s="172"/>
      <c r="AH55" s="172"/>
      <c r="AI55" s="172"/>
      <c r="AJ55" s="172"/>
      <c r="AK55" s="171"/>
      <c r="AL55" s="171"/>
      <c r="AM55" s="171"/>
      <c r="AN55" s="171"/>
      <c r="AO55" s="171"/>
      <c r="AP55" s="171"/>
      <c r="AQ55" s="171"/>
      <c r="AR55" s="171"/>
      <c r="AS55" s="171"/>
      <c r="AT55" s="171"/>
      <c r="AU55" s="171"/>
    </row>
    <row r="56" spans="1:47">
      <c r="A56" s="139"/>
      <c r="B56" s="140"/>
      <c r="C56" s="146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8"/>
      <c r="AB56" s="171"/>
      <c r="AC56" s="171"/>
      <c r="AD56" s="171"/>
      <c r="AE56" s="171"/>
      <c r="AF56" s="171"/>
      <c r="AG56" s="172"/>
      <c r="AH56" s="172"/>
      <c r="AI56" s="172"/>
      <c r="AJ56" s="172"/>
      <c r="AK56" s="171"/>
      <c r="AL56" s="171"/>
      <c r="AM56" s="171"/>
      <c r="AN56" s="171"/>
      <c r="AO56" s="171"/>
      <c r="AP56" s="171"/>
      <c r="AQ56" s="171"/>
      <c r="AR56" s="171"/>
      <c r="AS56" s="171"/>
      <c r="AT56" s="171"/>
      <c r="AU56" s="171"/>
    </row>
    <row r="57" spans="1:47">
      <c r="A57" s="139"/>
      <c r="B57" s="140"/>
      <c r="C57" s="146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8"/>
      <c r="AB57" s="171"/>
      <c r="AC57" s="171"/>
      <c r="AD57" s="171"/>
      <c r="AE57" s="171"/>
      <c r="AF57" s="171"/>
      <c r="AG57" s="172"/>
      <c r="AH57" s="172"/>
      <c r="AI57" s="172"/>
      <c r="AJ57" s="172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171"/>
    </row>
    <row r="58" spans="1:47">
      <c r="A58" s="139"/>
      <c r="B58" s="140"/>
      <c r="C58" s="146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8"/>
      <c r="AB58" s="171"/>
      <c r="AC58" s="171"/>
      <c r="AD58" s="171"/>
      <c r="AE58" s="171"/>
      <c r="AF58" s="171"/>
      <c r="AG58" s="172"/>
      <c r="AH58" s="172"/>
      <c r="AI58" s="172"/>
      <c r="AJ58" s="172"/>
      <c r="AK58" s="171"/>
      <c r="AL58" s="171"/>
      <c r="AM58" s="171"/>
      <c r="AN58" s="171"/>
      <c r="AO58" s="171"/>
      <c r="AP58" s="171"/>
      <c r="AQ58" s="171"/>
      <c r="AR58" s="171"/>
      <c r="AS58" s="171"/>
      <c r="AT58" s="171"/>
      <c r="AU58" s="171"/>
    </row>
    <row r="59" spans="1:47">
      <c r="A59" s="139"/>
      <c r="B59" s="140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8"/>
      <c r="AB59" s="171"/>
      <c r="AC59" s="171"/>
      <c r="AD59" s="171"/>
      <c r="AE59" s="171"/>
      <c r="AF59" s="171"/>
      <c r="AG59" s="172"/>
      <c r="AH59" s="172"/>
      <c r="AI59" s="172"/>
      <c r="AJ59" s="172"/>
      <c r="AK59" s="171"/>
      <c r="AL59" s="171"/>
      <c r="AM59" s="171"/>
      <c r="AN59" s="171"/>
      <c r="AO59" s="171"/>
      <c r="AP59" s="171"/>
      <c r="AQ59" s="171"/>
      <c r="AR59" s="171"/>
      <c r="AS59" s="171"/>
      <c r="AT59" s="171"/>
      <c r="AU59" s="171"/>
    </row>
    <row r="60" spans="1:47">
      <c r="A60" s="139"/>
      <c r="B60" s="140"/>
      <c r="C60" s="146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8"/>
      <c r="AB60" s="171"/>
      <c r="AC60" s="171"/>
      <c r="AD60" s="171"/>
      <c r="AE60" s="171"/>
      <c r="AF60" s="171"/>
      <c r="AG60" s="172"/>
      <c r="AH60" s="172"/>
      <c r="AI60" s="172"/>
      <c r="AJ60" s="172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</row>
    <row r="61" spans="1:47">
      <c r="A61" s="139"/>
      <c r="B61" s="140"/>
      <c r="C61" s="146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8"/>
      <c r="AB61" s="171"/>
      <c r="AC61" s="171"/>
      <c r="AD61" s="171"/>
      <c r="AE61" s="171"/>
      <c r="AF61" s="171"/>
      <c r="AG61" s="172"/>
      <c r="AH61" s="172"/>
      <c r="AI61" s="172"/>
      <c r="AJ61" s="172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</row>
    <row r="62" spans="1:47">
      <c r="A62" s="139"/>
      <c r="B62" s="140"/>
      <c r="C62" s="146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8"/>
      <c r="AB62" s="171"/>
      <c r="AC62" s="171"/>
      <c r="AD62" s="49"/>
      <c r="AE62" s="49"/>
      <c r="AF62" s="49"/>
      <c r="AG62" s="49"/>
      <c r="AH62" s="172"/>
      <c r="AI62" s="172"/>
      <c r="AJ62" s="172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171"/>
    </row>
    <row r="63" spans="1:47">
      <c r="A63" s="139"/>
      <c r="B63" s="140"/>
      <c r="C63" s="146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8"/>
      <c r="AB63" s="171"/>
      <c r="AC63" s="171"/>
      <c r="AD63" s="49"/>
      <c r="AE63" s="49"/>
      <c r="AF63" s="49"/>
      <c r="AG63" s="49"/>
      <c r="AH63" s="172"/>
      <c r="AI63" s="172"/>
      <c r="AJ63" s="172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171"/>
    </row>
    <row r="64" spans="1:47">
      <c r="A64" s="139"/>
      <c r="B64" s="140"/>
      <c r="C64" s="146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8"/>
      <c r="AB64" s="171"/>
      <c r="AC64" s="171"/>
      <c r="AD64" s="49"/>
      <c r="AE64" s="49"/>
      <c r="AF64" s="49"/>
      <c r="AG64" s="49"/>
      <c r="AH64" s="172"/>
      <c r="AI64" s="172"/>
      <c r="AJ64" s="172"/>
      <c r="AK64" s="171"/>
      <c r="AL64" s="171"/>
      <c r="AM64" s="171"/>
      <c r="AN64" s="171"/>
      <c r="AO64" s="171"/>
      <c r="AP64" s="171"/>
      <c r="AQ64" s="171"/>
      <c r="AR64" s="171"/>
      <c r="AS64" s="171"/>
      <c r="AT64" s="171"/>
      <c r="AU64" s="171"/>
    </row>
    <row r="65" spans="1:47">
      <c r="A65" s="139"/>
      <c r="B65" s="140"/>
      <c r="C65" s="146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8"/>
      <c r="AB65" s="171"/>
      <c r="AC65" s="171"/>
      <c r="AD65" s="49"/>
      <c r="AE65" s="49"/>
      <c r="AF65" s="49"/>
      <c r="AG65" s="49"/>
      <c r="AH65" s="172"/>
      <c r="AI65" s="172"/>
      <c r="AJ65" s="172"/>
      <c r="AK65" s="171"/>
      <c r="AL65" s="171"/>
      <c r="AM65" s="171"/>
      <c r="AN65" s="171"/>
      <c r="AO65" s="171"/>
      <c r="AP65" s="171"/>
      <c r="AQ65" s="171"/>
      <c r="AR65" s="171"/>
      <c r="AS65" s="171"/>
      <c r="AT65" s="171"/>
      <c r="AU65" s="171"/>
    </row>
    <row r="66" spans="1:47">
      <c r="A66" s="139"/>
      <c r="B66" s="140"/>
      <c r="C66" s="146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8"/>
      <c r="AB66" s="171"/>
      <c r="AC66" s="171"/>
      <c r="AD66" s="49"/>
      <c r="AE66" s="49"/>
      <c r="AF66" s="49"/>
      <c r="AG66" s="49"/>
      <c r="AH66" s="172"/>
      <c r="AI66" s="172"/>
      <c r="AJ66" s="172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</row>
    <row r="67" spans="1:47">
      <c r="A67" s="139"/>
      <c r="B67" s="140"/>
      <c r="C67" s="146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8"/>
      <c r="AB67" s="171"/>
      <c r="AC67" s="171"/>
      <c r="AD67" s="49"/>
      <c r="AE67" s="49"/>
      <c r="AF67" s="49"/>
      <c r="AG67" s="49"/>
      <c r="AH67" s="172"/>
      <c r="AI67" s="172"/>
      <c r="AJ67" s="172"/>
      <c r="AK67" s="171"/>
      <c r="AL67" s="171"/>
      <c r="AM67" s="171"/>
      <c r="AN67" s="171"/>
      <c r="AO67" s="171"/>
      <c r="AP67" s="171"/>
      <c r="AQ67" s="171"/>
      <c r="AR67" s="171"/>
      <c r="AS67" s="171"/>
      <c r="AT67" s="171"/>
      <c r="AU67" s="171"/>
    </row>
    <row r="68" spans="1:47">
      <c r="A68" s="139"/>
      <c r="B68" s="140"/>
      <c r="C68" s="146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8"/>
      <c r="AB68" s="171"/>
      <c r="AC68" s="171"/>
      <c r="AD68" s="49"/>
      <c r="AE68" s="49"/>
      <c r="AF68" s="49"/>
      <c r="AG68" s="49"/>
      <c r="AH68" s="172"/>
      <c r="AI68" s="172"/>
      <c r="AJ68" s="172"/>
      <c r="AK68" s="171"/>
      <c r="AL68" s="171"/>
      <c r="AM68" s="171"/>
      <c r="AN68" s="171"/>
      <c r="AO68" s="171"/>
      <c r="AP68" s="171"/>
      <c r="AQ68" s="171"/>
      <c r="AR68" s="171"/>
      <c r="AS68" s="171"/>
      <c r="AT68" s="171"/>
      <c r="AU68" s="171"/>
    </row>
    <row r="69" spans="1:47">
      <c r="A69" s="141"/>
      <c r="B69" s="142"/>
      <c r="C69" s="165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7"/>
      <c r="AB69" s="171"/>
      <c r="AC69" s="171"/>
      <c r="AD69" s="49"/>
      <c r="AE69" s="49"/>
      <c r="AF69" s="49"/>
      <c r="AG69" s="49"/>
      <c r="AH69" s="172"/>
      <c r="AI69" s="172"/>
      <c r="AJ69" s="172"/>
      <c r="AK69" s="171"/>
      <c r="AL69" s="171"/>
      <c r="AM69" s="171"/>
      <c r="AN69" s="171"/>
      <c r="AO69" s="171"/>
      <c r="AP69" s="171"/>
      <c r="AQ69" s="171"/>
      <c r="AR69" s="171"/>
      <c r="AS69" s="171"/>
      <c r="AT69" s="171"/>
      <c r="AU69" s="171"/>
    </row>
    <row r="70" spans="1:47">
      <c r="A70" s="171"/>
      <c r="B70" s="171"/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49"/>
      <c r="AE70" s="49"/>
      <c r="AF70" s="49"/>
      <c r="AG70" s="49"/>
      <c r="AH70" s="172"/>
      <c r="AI70" s="172"/>
      <c r="AJ70" s="172"/>
      <c r="AK70" s="171"/>
      <c r="AL70" s="171"/>
      <c r="AM70" s="171"/>
      <c r="AN70" s="171"/>
      <c r="AO70" s="171"/>
      <c r="AP70" s="171"/>
      <c r="AQ70" s="171"/>
      <c r="AR70" s="171"/>
      <c r="AS70" s="171"/>
      <c r="AT70" s="171"/>
      <c r="AU70" s="171"/>
    </row>
    <row r="71" spans="1:47">
      <c r="A71" s="171"/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49"/>
      <c r="AE71" s="49"/>
      <c r="AF71" s="49"/>
      <c r="AG71" s="49"/>
      <c r="AH71" s="172"/>
      <c r="AI71" s="172"/>
      <c r="AJ71" s="172"/>
      <c r="AK71" s="171"/>
      <c r="AL71" s="171"/>
      <c r="AM71" s="171"/>
      <c r="AN71" s="171"/>
      <c r="AO71" s="171"/>
      <c r="AP71" s="171"/>
      <c r="AQ71" s="171"/>
      <c r="AR71" s="171"/>
      <c r="AS71" s="171"/>
      <c r="AT71" s="171"/>
      <c r="AU71" s="171"/>
    </row>
    <row r="72" spans="1:47">
      <c r="AD72" s="49"/>
      <c r="AE72" s="49"/>
      <c r="AF72" s="49"/>
      <c r="AG72" s="49"/>
      <c r="AH72" s="95"/>
      <c r="AI72" s="95"/>
      <c r="AJ72" s="95"/>
    </row>
    <row r="73" spans="1:47">
      <c r="A73" s="134"/>
      <c r="B73" s="135"/>
      <c r="C73" s="115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8"/>
      <c r="U73" s="125"/>
      <c r="V73" s="126"/>
      <c r="W73" s="126"/>
      <c r="X73" s="126"/>
      <c r="Y73" s="126"/>
      <c r="Z73" s="126"/>
      <c r="AA73" s="127"/>
      <c r="AB73" s="49"/>
      <c r="AC73" s="49"/>
      <c r="AD73" s="49"/>
      <c r="AE73" s="49"/>
      <c r="AF73" s="49"/>
      <c r="AG73" s="49"/>
      <c r="AH73" s="175"/>
      <c r="AI73" s="175"/>
      <c r="AJ73" s="175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</row>
    <row r="74" spans="1:47" ht="20">
      <c r="A74" s="176" t="s">
        <v>1380</v>
      </c>
      <c r="B74" s="137"/>
      <c r="C74" s="121"/>
      <c r="D74" s="119"/>
      <c r="E74" s="119"/>
      <c r="F74" s="119"/>
      <c r="G74" s="119"/>
      <c r="H74" s="119"/>
      <c r="I74" s="119"/>
      <c r="J74" s="119"/>
      <c r="K74" s="119"/>
      <c r="L74" s="168"/>
      <c r="M74" s="119"/>
      <c r="N74" s="119"/>
      <c r="O74" s="119"/>
      <c r="P74" s="119"/>
      <c r="Q74" s="119"/>
      <c r="R74" s="119"/>
      <c r="S74" s="119"/>
      <c r="T74" s="120"/>
      <c r="U74" s="128"/>
      <c r="V74" s="129"/>
      <c r="W74" s="129"/>
      <c r="X74" s="129"/>
      <c r="Y74" s="129"/>
      <c r="Z74" s="129"/>
      <c r="AA74" s="130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</row>
    <row r="75" spans="1:47" ht="25">
      <c r="A75" s="179" t="s">
        <v>1383</v>
      </c>
      <c r="B75" s="137"/>
      <c r="C75" s="121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20"/>
      <c r="U75" s="128"/>
      <c r="V75" s="129"/>
      <c r="W75" s="129"/>
      <c r="X75" s="129"/>
      <c r="Y75" s="129"/>
      <c r="Z75" s="129"/>
      <c r="AA75" s="130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</row>
    <row r="76" spans="1:47" ht="20">
      <c r="A76" s="139"/>
      <c r="B76" s="137"/>
      <c r="C76" s="121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20"/>
      <c r="U76" s="128"/>
      <c r="V76" s="129"/>
      <c r="W76" s="129"/>
      <c r="X76" s="129"/>
      <c r="Y76" s="129"/>
      <c r="Z76" s="129"/>
      <c r="AA76" s="130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</row>
    <row r="77" spans="1:47" ht="20">
      <c r="A77" s="176" t="s">
        <v>1381</v>
      </c>
      <c r="B77" s="137"/>
      <c r="C77" s="121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20"/>
      <c r="U77" s="128"/>
      <c r="V77" s="129"/>
      <c r="W77" s="129"/>
      <c r="X77" s="129"/>
      <c r="Y77" s="129"/>
      <c r="Z77" s="129"/>
      <c r="AA77" s="130"/>
      <c r="AB77" s="49"/>
      <c r="AC77" s="49"/>
      <c r="AD77" s="49"/>
      <c r="AE77" s="49"/>
      <c r="AF77" s="49"/>
      <c r="AG77" s="175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</row>
    <row r="78" spans="1:47" ht="25">
      <c r="A78" s="179" t="s">
        <v>1392</v>
      </c>
      <c r="B78" s="137"/>
      <c r="C78" s="121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20"/>
      <c r="U78" s="128"/>
      <c r="V78" s="129"/>
      <c r="W78" s="129"/>
      <c r="X78" s="129"/>
      <c r="Y78" s="129"/>
      <c r="Z78" s="129"/>
      <c r="AA78" s="130"/>
      <c r="AB78" s="49"/>
      <c r="AC78" s="49"/>
      <c r="AD78" s="49"/>
      <c r="AE78" s="49"/>
      <c r="AF78" s="49"/>
      <c r="AG78" s="175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</row>
    <row r="79" spans="1:47" ht="20">
      <c r="A79" s="139"/>
      <c r="B79" s="137"/>
      <c r="C79" s="121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20"/>
      <c r="U79" s="128"/>
      <c r="V79" s="129"/>
      <c r="W79" s="129"/>
      <c r="X79" s="129"/>
      <c r="Y79" s="129"/>
      <c r="Z79" s="129"/>
      <c r="AA79" s="130"/>
      <c r="AB79" s="49"/>
      <c r="AC79" s="49"/>
      <c r="AD79" s="49"/>
      <c r="AE79" s="49"/>
      <c r="AF79" s="49"/>
      <c r="AG79" s="175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</row>
    <row r="80" spans="1:47" ht="20">
      <c r="A80" s="176" t="s">
        <v>1379</v>
      </c>
      <c r="B80" s="138"/>
      <c r="C80" s="121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20"/>
      <c r="U80" s="128"/>
      <c r="V80" s="129"/>
      <c r="W80" s="129"/>
      <c r="X80" s="129"/>
      <c r="Y80" s="129"/>
      <c r="Z80" s="129"/>
      <c r="AA80" s="130"/>
      <c r="AB80" s="49"/>
      <c r="AC80" s="49"/>
      <c r="AD80" s="49"/>
      <c r="AE80" s="49"/>
      <c r="AF80" s="49"/>
      <c r="AG80" s="175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</row>
    <row r="81" spans="1:47" ht="25">
      <c r="A81" s="179" t="s">
        <v>1385</v>
      </c>
      <c r="B81" s="138"/>
      <c r="C81" s="121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20"/>
      <c r="U81" s="128"/>
      <c r="V81" s="129"/>
      <c r="W81" s="129"/>
      <c r="X81" s="129"/>
      <c r="Y81" s="129"/>
      <c r="Z81" s="129"/>
      <c r="AA81" s="130"/>
      <c r="AB81" s="49"/>
      <c r="AC81" s="49"/>
      <c r="AD81" s="49"/>
      <c r="AE81" s="49"/>
      <c r="AF81" s="49"/>
      <c r="AG81" s="175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</row>
    <row r="82" spans="1:47" ht="20">
      <c r="A82" s="139"/>
      <c r="B82" s="137"/>
      <c r="C82" s="121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20"/>
      <c r="U82" s="128"/>
      <c r="V82" s="129"/>
      <c r="W82" s="129"/>
      <c r="X82" s="129"/>
      <c r="Y82" s="129"/>
      <c r="Z82" s="129"/>
      <c r="AA82" s="130"/>
      <c r="AB82" s="49"/>
      <c r="AC82" s="49"/>
      <c r="AD82" s="49"/>
      <c r="AE82" s="49"/>
      <c r="AF82" s="49"/>
      <c r="AG82" s="175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</row>
    <row r="83" spans="1:47" ht="20">
      <c r="A83" s="176" t="s">
        <v>1382</v>
      </c>
      <c r="B83" s="140"/>
      <c r="C83" s="121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20"/>
      <c r="U83" s="128"/>
      <c r="V83" s="129"/>
      <c r="W83" s="129"/>
      <c r="X83" s="129"/>
      <c r="Y83" s="129"/>
      <c r="Z83" s="129"/>
      <c r="AA83" s="130"/>
      <c r="AB83" s="49"/>
      <c r="AC83" s="49"/>
      <c r="AD83" s="49"/>
      <c r="AE83" s="49"/>
      <c r="AF83" s="49"/>
      <c r="AG83" s="175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</row>
    <row r="84" spans="1:47" ht="28">
      <c r="A84" s="180">
        <v>119</v>
      </c>
      <c r="B84" s="140"/>
      <c r="C84" s="121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20"/>
      <c r="U84" s="128"/>
      <c r="V84" s="129"/>
      <c r="W84" s="129"/>
      <c r="X84" s="129"/>
      <c r="Y84" s="129"/>
      <c r="Z84" s="129"/>
      <c r="AA84" s="130"/>
      <c r="AB84" s="49"/>
      <c r="AC84" s="49"/>
      <c r="AD84" s="49"/>
      <c r="AE84" s="49"/>
      <c r="AF84" s="49"/>
      <c r="AG84" s="175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</row>
    <row r="85" spans="1:47">
      <c r="A85" s="139"/>
      <c r="B85" s="140"/>
      <c r="C85" s="121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20"/>
      <c r="U85" s="128"/>
      <c r="V85" s="129"/>
      <c r="W85" s="129"/>
      <c r="X85" s="129"/>
      <c r="Y85" s="129"/>
      <c r="Z85" s="129"/>
      <c r="AA85" s="130"/>
      <c r="AB85" s="49"/>
      <c r="AC85" s="49"/>
      <c r="AD85" s="49"/>
      <c r="AE85" s="49"/>
      <c r="AF85" s="49"/>
      <c r="AG85" s="175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</row>
    <row r="86" spans="1:47" ht="20">
      <c r="A86" s="176" t="s">
        <v>1386</v>
      </c>
      <c r="B86" s="140"/>
      <c r="C86" s="121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20"/>
      <c r="U86" s="128"/>
      <c r="V86" s="129"/>
      <c r="W86" s="129"/>
      <c r="X86" s="129"/>
      <c r="Y86" s="129"/>
      <c r="Z86" s="129"/>
      <c r="AA86" s="130"/>
      <c r="AB86" s="49"/>
      <c r="AC86" s="49"/>
      <c r="AD86" s="49"/>
      <c r="AE86" s="49"/>
      <c r="AF86" s="49"/>
      <c r="AG86" s="175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</row>
    <row r="87" spans="1:47" ht="25">
      <c r="A87" s="179">
        <v>81</v>
      </c>
      <c r="B87" s="140"/>
      <c r="C87" s="121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20"/>
      <c r="U87" s="128"/>
      <c r="V87" s="129"/>
      <c r="W87" s="129"/>
      <c r="X87" s="129"/>
      <c r="Y87" s="129"/>
      <c r="Z87" s="129"/>
      <c r="AA87" s="130"/>
      <c r="AB87" s="49"/>
      <c r="AC87" s="49"/>
      <c r="AD87" s="49"/>
      <c r="AE87" s="49"/>
      <c r="AF87" s="49"/>
      <c r="AG87" s="175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</row>
    <row r="88" spans="1:47">
      <c r="A88" s="178"/>
      <c r="B88" s="140"/>
      <c r="C88" s="121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20"/>
      <c r="U88" s="128"/>
      <c r="V88" s="129"/>
      <c r="W88" s="129"/>
      <c r="X88" s="129"/>
      <c r="Y88" s="129"/>
      <c r="Z88" s="129"/>
      <c r="AA88" s="130"/>
      <c r="AB88" s="49"/>
      <c r="AC88" s="49"/>
      <c r="AD88" s="49"/>
      <c r="AE88" s="49"/>
      <c r="AF88" s="49"/>
      <c r="AG88" s="175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</row>
    <row r="89" spans="1:47" ht="20">
      <c r="A89" s="176" t="s">
        <v>1388</v>
      </c>
      <c r="B89" s="140"/>
      <c r="C89" s="121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20"/>
      <c r="U89" s="128"/>
      <c r="V89" s="129"/>
      <c r="W89" s="129"/>
      <c r="X89" s="129"/>
      <c r="Y89" s="129"/>
      <c r="Z89" s="129"/>
      <c r="AA89" s="130"/>
      <c r="AB89" s="49"/>
      <c r="AC89" s="49"/>
      <c r="AD89" s="49"/>
      <c r="AE89" s="49"/>
      <c r="AF89" s="49"/>
      <c r="AG89" s="175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</row>
    <row r="90" spans="1:47" ht="25">
      <c r="A90" s="179"/>
      <c r="B90" s="140"/>
      <c r="C90" s="121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20"/>
      <c r="U90" s="128"/>
      <c r="V90" s="129"/>
      <c r="W90" s="129"/>
      <c r="X90" s="129"/>
      <c r="Y90" s="129"/>
      <c r="Z90" s="129"/>
      <c r="AA90" s="130"/>
      <c r="AB90" s="49"/>
      <c r="AC90" s="49"/>
      <c r="AG90" s="95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</row>
    <row r="91" spans="1:47">
      <c r="A91" s="178"/>
      <c r="B91" s="140"/>
      <c r="C91" s="121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20"/>
      <c r="U91" s="128"/>
      <c r="V91" s="129"/>
      <c r="W91" s="129"/>
      <c r="X91" s="129"/>
      <c r="Y91" s="129"/>
      <c r="Z91" s="129"/>
      <c r="AA91" s="130"/>
      <c r="AB91" s="49"/>
      <c r="AC91" s="49"/>
      <c r="AG91" s="95"/>
      <c r="AH91" s="175"/>
      <c r="AI91" s="175"/>
      <c r="AJ91" s="175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</row>
    <row r="92" spans="1:47" ht="20">
      <c r="A92" s="176" t="s">
        <v>1390</v>
      </c>
      <c r="B92" s="140"/>
      <c r="C92" s="121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20"/>
      <c r="U92" s="128"/>
      <c r="V92" s="129"/>
      <c r="W92" s="129"/>
      <c r="X92" s="129"/>
      <c r="Y92" s="129"/>
      <c r="Z92" s="129"/>
      <c r="AA92" s="130"/>
      <c r="AB92" s="49"/>
      <c r="AC92" s="49"/>
      <c r="AG92" s="95"/>
      <c r="AH92" s="175"/>
      <c r="AI92" s="175"/>
      <c r="AJ92" s="175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</row>
    <row r="93" spans="1:47" ht="25">
      <c r="A93" s="179"/>
      <c r="B93" s="140"/>
      <c r="C93" s="121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20"/>
      <c r="U93" s="128"/>
      <c r="V93" s="129"/>
      <c r="W93" s="129"/>
      <c r="X93" s="129"/>
      <c r="Y93" s="129"/>
      <c r="Z93" s="129"/>
      <c r="AA93" s="130"/>
      <c r="AB93" s="49"/>
      <c r="AC93" s="49"/>
      <c r="AG93" s="95"/>
      <c r="AH93" s="175"/>
      <c r="AI93" s="175"/>
      <c r="AJ93" s="175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</row>
    <row r="94" spans="1:47">
      <c r="A94" s="178"/>
      <c r="B94" s="140"/>
      <c r="C94" s="121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20"/>
      <c r="U94" s="128"/>
      <c r="V94" s="129"/>
      <c r="W94" s="129"/>
      <c r="X94" s="129"/>
      <c r="Y94" s="129"/>
      <c r="Z94" s="129"/>
      <c r="AA94" s="130"/>
      <c r="AB94" s="49"/>
      <c r="AC94" s="49"/>
      <c r="AG94" s="95"/>
      <c r="AH94" s="175"/>
      <c r="AI94" s="175"/>
      <c r="AJ94" s="175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</row>
    <row r="95" spans="1:47" ht="20">
      <c r="A95" s="176" t="s">
        <v>1387</v>
      </c>
      <c r="B95" s="140"/>
      <c r="C95" s="121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20"/>
      <c r="U95" s="128"/>
      <c r="V95" s="129"/>
      <c r="W95" s="129"/>
      <c r="X95" s="129"/>
      <c r="Y95" s="129"/>
      <c r="Z95" s="129"/>
      <c r="AA95" s="130"/>
      <c r="AB95" s="49"/>
      <c r="AC95" s="49"/>
      <c r="AG95" s="95"/>
      <c r="AH95" s="175"/>
      <c r="AI95" s="175"/>
      <c r="AJ95" s="175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</row>
    <row r="96" spans="1:47" ht="25">
      <c r="A96" s="181">
        <v>1300</v>
      </c>
      <c r="B96" s="140"/>
      <c r="C96" s="121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20"/>
      <c r="U96" s="128"/>
      <c r="V96" s="129"/>
      <c r="W96" s="129"/>
      <c r="X96" s="129"/>
      <c r="Y96" s="129"/>
      <c r="Z96" s="129"/>
      <c r="AA96" s="130"/>
      <c r="AB96" s="49"/>
      <c r="AC96" s="49"/>
      <c r="AG96" s="95"/>
      <c r="AH96" s="175"/>
      <c r="AI96" s="175"/>
      <c r="AJ96" s="175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</row>
    <row r="97" spans="1:47">
      <c r="A97" s="139"/>
      <c r="B97" s="140"/>
      <c r="C97" s="121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20"/>
      <c r="U97" s="128"/>
      <c r="V97" s="129"/>
      <c r="W97" s="129"/>
      <c r="X97" s="129"/>
      <c r="Y97" s="129"/>
      <c r="Z97" s="129"/>
      <c r="AA97" s="130"/>
      <c r="AB97" s="49"/>
      <c r="AC97" s="49"/>
      <c r="AG97" s="95"/>
      <c r="AH97" s="175"/>
      <c r="AI97" s="175"/>
      <c r="AJ97" s="175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</row>
    <row r="98" spans="1:47" ht="20">
      <c r="A98" s="176" t="s">
        <v>5</v>
      </c>
      <c r="B98" s="140"/>
      <c r="C98" s="121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20"/>
      <c r="U98" s="128"/>
      <c r="V98" s="129"/>
      <c r="W98" s="129"/>
      <c r="X98" s="129"/>
      <c r="Y98" s="129"/>
      <c r="Z98" s="129"/>
      <c r="AA98" s="130"/>
      <c r="AB98" s="49"/>
      <c r="AC98" s="49"/>
      <c r="AG98" s="95"/>
      <c r="AH98" s="175"/>
      <c r="AI98" s="175"/>
      <c r="AJ98" s="175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</row>
    <row r="99" spans="1:47" ht="25">
      <c r="A99" s="179" t="s">
        <v>227</v>
      </c>
      <c r="B99" s="140"/>
      <c r="C99" s="121"/>
      <c r="D99" s="119"/>
      <c r="E99" s="119"/>
      <c r="F99" s="119"/>
      <c r="G99" s="119"/>
      <c r="H99" s="119"/>
      <c r="I99" s="119"/>
      <c r="J99" s="119"/>
      <c r="K99" s="119"/>
      <c r="L99" s="168"/>
      <c r="M99" s="119"/>
      <c r="N99" s="119"/>
      <c r="O99" s="119"/>
      <c r="P99" s="119"/>
      <c r="Q99" s="119"/>
      <c r="R99" s="119"/>
      <c r="S99" s="119"/>
      <c r="T99" s="120"/>
      <c r="U99" s="128"/>
      <c r="V99" s="129"/>
      <c r="W99" s="129"/>
      <c r="X99" s="129"/>
      <c r="Y99" s="129"/>
      <c r="Z99" s="129"/>
      <c r="AA99" s="130"/>
      <c r="AB99" s="49"/>
      <c r="AC99" s="49"/>
      <c r="AG99" s="95"/>
      <c r="AH99" s="175"/>
      <c r="AI99" s="175"/>
      <c r="AJ99" s="175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</row>
    <row r="100" spans="1:47">
      <c r="A100" s="139"/>
      <c r="B100" s="140"/>
      <c r="C100" s="121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20"/>
      <c r="U100" s="128"/>
      <c r="V100" s="129"/>
      <c r="W100" s="129"/>
      <c r="X100" s="129"/>
      <c r="Y100" s="129"/>
      <c r="Z100" s="129"/>
      <c r="AA100" s="130"/>
      <c r="AB100" s="49"/>
      <c r="AC100" s="49"/>
      <c r="AG100" s="95"/>
      <c r="AH100" s="175"/>
      <c r="AI100" s="175"/>
      <c r="AJ100" s="175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</row>
    <row r="101" spans="1:47">
      <c r="A101" s="139"/>
      <c r="B101" s="140"/>
      <c r="C101" s="121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20"/>
      <c r="U101" s="128"/>
      <c r="V101" s="129"/>
      <c r="W101" s="129"/>
      <c r="X101" s="129"/>
      <c r="Y101" s="129"/>
      <c r="Z101" s="129"/>
      <c r="AA101" s="130"/>
      <c r="AB101" s="49"/>
      <c r="AC101" s="49"/>
      <c r="AG101" s="95"/>
      <c r="AH101" s="175"/>
      <c r="AI101" s="175"/>
      <c r="AJ101" s="175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</row>
    <row r="102" spans="1:47">
      <c r="A102" s="139"/>
      <c r="B102" s="140"/>
      <c r="C102" s="121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20"/>
      <c r="U102" s="128"/>
      <c r="V102" s="129"/>
      <c r="W102" s="129"/>
      <c r="X102" s="129"/>
      <c r="Y102" s="129"/>
      <c r="Z102" s="129"/>
      <c r="AA102" s="130"/>
      <c r="AB102" s="49"/>
      <c r="AC102" s="49"/>
      <c r="AG102" s="95"/>
      <c r="AH102" s="175"/>
      <c r="AI102" s="175"/>
      <c r="AJ102" s="175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</row>
    <row r="103" spans="1:47">
      <c r="A103" s="139"/>
      <c r="B103" s="14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4"/>
      <c r="U103" s="131"/>
      <c r="V103" s="132"/>
      <c r="W103" s="132"/>
      <c r="X103" s="132"/>
      <c r="Y103" s="132"/>
      <c r="Z103" s="132"/>
      <c r="AA103" s="133"/>
      <c r="AB103" s="49"/>
      <c r="AC103" s="49"/>
      <c r="AG103" s="95"/>
      <c r="AH103" s="175"/>
      <c r="AI103" s="175"/>
      <c r="AJ103" s="175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</row>
    <row r="104" spans="1:47">
      <c r="A104" s="139"/>
      <c r="B104" s="140"/>
      <c r="C104" s="143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5"/>
      <c r="AG104" s="95"/>
      <c r="AH104" s="95"/>
      <c r="AI104" s="95"/>
      <c r="AJ104" s="95"/>
    </row>
    <row r="105" spans="1:47">
      <c r="A105" s="139"/>
      <c r="B105" s="140"/>
      <c r="C105" s="146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8"/>
      <c r="AG105" s="95"/>
      <c r="AH105" s="95"/>
      <c r="AI105" s="95"/>
      <c r="AJ105" s="95"/>
    </row>
    <row r="106" spans="1:47">
      <c r="A106" s="139"/>
      <c r="B106" s="140"/>
      <c r="C106" s="146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8"/>
      <c r="AG106" s="95"/>
      <c r="AH106" s="95"/>
      <c r="AI106" s="95"/>
      <c r="AJ106" s="95"/>
    </row>
    <row r="107" spans="1:47" ht="16" thickBot="1">
      <c r="A107" s="139"/>
      <c r="B107" s="140"/>
      <c r="C107" s="146"/>
      <c r="D107" s="147"/>
      <c r="E107" s="147"/>
      <c r="F107" s="147"/>
      <c r="G107" s="147"/>
      <c r="H107" s="147"/>
      <c r="I107" s="147"/>
      <c r="J107" s="147"/>
      <c r="K107" s="147"/>
      <c r="L107" s="147"/>
      <c r="M107" s="182" t="s">
        <v>1356</v>
      </c>
      <c r="N107" s="183"/>
      <c r="O107" s="183"/>
      <c r="P107" s="183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8"/>
      <c r="AG107" s="95"/>
      <c r="AH107" s="95"/>
      <c r="AI107" s="95"/>
      <c r="AJ107" s="95"/>
    </row>
    <row r="108" spans="1:47">
      <c r="A108" s="139"/>
      <c r="B108" s="140"/>
      <c r="C108" s="146"/>
      <c r="D108" s="147"/>
      <c r="E108" s="147"/>
      <c r="F108" s="147"/>
      <c r="G108" s="147"/>
      <c r="H108" s="147"/>
      <c r="I108" s="147"/>
      <c r="J108" s="147"/>
      <c r="K108" s="147"/>
      <c r="L108" s="147"/>
      <c r="M108" s="149" t="s">
        <v>1357</v>
      </c>
      <c r="N108" s="150">
        <v>111</v>
      </c>
      <c r="O108" s="149" t="s">
        <v>1358</v>
      </c>
      <c r="P108" s="151">
        <v>2.3610462119678446</v>
      </c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8"/>
      <c r="AG108" s="95"/>
      <c r="AH108" s="95"/>
      <c r="AI108" s="95"/>
      <c r="AJ108" s="95"/>
    </row>
    <row r="109" spans="1:47">
      <c r="A109" s="139"/>
      <c r="B109" s="140"/>
      <c r="C109" s="146"/>
      <c r="D109" s="147"/>
      <c r="E109" s="147"/>
      <c r="F109" s="147"/>
      <c r="G109" s="147"/>
      <c r="H109" s="147"/>
      <c r="I109" s="147"/>
      <c r="J109" s="147"/>
      <c r="K109" s="147"/>
      <c r="L109" s="147"/>
      <c r="M109" s="152"/>
      <c r="N109" s="152"/>
      <c r="O109" s="152"/>
      <c r="P109" s="152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8"/>
      <c r="AG109" s="95"/>
      <c r="AH109" s="95"/>
      <c r="AI109" s="95"/>
      <c r="AJ109" s="95"/>
    </row>
    <row r="110" spans="1:47">
      <c r="A110" s="139"/>
      <c r="B110" s="140"/>
      <c r="C110" s="146"/>
      <c r="D110" s="147"/>
      <c r="E110" s="147"/>
      <c r="F110" s="147"/>
      <c r="G110" s="147"/>
      <c r="H110" s="147"/>
      <c r="I110" s="147"/>
      <c r="J110" s="147"/>
      <c r="K110" s="147"/>
      <c r="L110" s="147"/>
      <c r="M110" s="150"/>
      <c r="N110" s="153"/>
      <c r="O110" s="154" t="s">
        <v>1354</v>
      </c>
      <c r="P110" s="154" t="s">
        <v>1355</v>
      </c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8"/>
      <c r="AG110" s="95"/>
      <c r="AH110" s="95"/>
      <c r="AI110" s="95"/>
      <c r="AJ110" s="95"/>
    </row>
    <row r="111" spans="1:47">
      <c r="A111" s="139"/>
      <c r="B111" s="140"/>
      <c r="C111" s="146"/>
      <c r="D111" s="147"/>
      <c r="E111" s="147"/>
      <c r="F111" s="147"/>
      <c r="G111" s="147"/>
      <c r="H111" s="147"/>
      <c r="I111" s="147"/>
      <c r="J111" s="147"/>
      <c r="K111" s="147"/>
      <c r="L111" s="147"/>
      <c r="M111" s="155" t="s">
        <v>1354</v>
      </c>
      <c r="N111" s="156" t="s">
        <v>1359</v>
      </c>
      <c r="O111" s="157">
        <v>1</v>
      </c>
      <c r="P111" s="158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8"/>
      <c r="AG111" s="95"/>
      <c r="AH111" s="95"/>
      <c r="AI111" s="95"/>
      <c r="AJ111" s="95"/>
    </row>
    <row r="112" spans="1:47">
      <c r="A112" s="139"/>
      <c r="B112" s="140"/>
      <c r="C112" s="146"/>
      <c r="D112" s="147"/>
      <c r="E112" s="147"/>
      <c r="F112" s="147"/>
      <c r="G112" s="147"/>
      <c r="H112" s="147"/>
      <c r="I112" s="147"/>
      <c r="J112" s="147"/>
      <c r="K112" s="147"/>
      <c r="L112" s="147"/>
      <c r="M112" s="152"/>
      <c r="N112" s="159" t="s">
        <v>1360</v>
      </c>
      <c r="O112" s="158"/>
      <c r="P112" s="158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8"/>
      <c r="AG112" s="95"/>
      <c r="AH112" s="95"/>
      <c r="AI112" s="95"/>
      <c r="AJ112" s="95"/>
    </row>
    <row r="113" spans="1:36">
      <c r="A113" s="139"/>
      <c r="B113" s="140"/>
      <c r="C113" s="146"/>
      <c r="D113" s="147"/>
      <c r="E113" s="147"/>
      <c r="F113" s="147"/>
      <c r="G113" s="147"/>
      <c r="H113" s="147"/>
      <c r="I113" s="147"/>
      <c r="J113" s="147"/>
      <c r="K113" s="147"/>
      <c r="L113" s="147"/>
      <c r="M113" s="152"/>
      <c r="N113" s="159" t="s">
        <v>1361</v>
      </c>
      <c r="O113" s="158"/>
      <c r="P113" s="158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8"/>
      <c r="AG113" s="95"/>
      <c r="AH113" s="95"/>
      <c r="AI113" s="95"/>
      <c r="AJ113" s="95"/>
    </row>
    <row r="114" spans="1:36">
      <c r="A114" s="139"/>
      <c r="B114" s="140"/>
      <c r="C114" s="146"/>
      <c r="D114" s="147"/>
      <c r="E114" s="147"/>
      <c r="F114" s="147"/>
      <c r="G114" s="147"/>
      <c r="H114" s="147"/>
      <c r="I114" s="147"/>
      <c r="J114" s="147"/>
      <c r="K114" s="147"/>
      <c r="L114" s="147"/>
      <c r="M114" s="152"/>
      <c r="N114" s="159" t="s">
        <v>1362</v>
      </c>
      <c r="O114" s="158"/>
      <c r="P114" s="158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8"/>
      <c r="AG114" s="95"/>
      <c r="AH114" s="95"/>
      <c r="AI114" s="95"/>
      <c r="AJ114" s="95"/>
    </row>
    <row r="115" spans="1:36">
      <c r="A115" s="139"/>
      <c r="B115" s="140"/>
      <c r="C115" s="146"/>
      <c r="D115" s="147"/>
      <c r="E115" s="147"/>
      <c r="F115" s="147"/>
      <c r="G115" s="147"/>
      <c r="H115" s="147"/>
      <c r="I115" s="147"/>
      <c r="J115" s="147"/>
      <c r="K115" s="147"/>
      <c r="L115" s="147"/>
      <c r="M115" s="152"/>
      <c r="N115" s="159" t="s">
        <v>1363</v>
      </c>
      <c r="O115" s="158"/>
      <c r="P115" s="158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8"/>
      <c r="AG115" s="95"/>
      <c r="AH115" s="95"/>
      <c r="AI115" s="95"/>
      <c r="AJ115" s="95"/>
    </row>
    <row r="116" spans="1:36">
      <c r="A116" s="139"/>
      <c r="B116" s="140"/>
      <c r="C116" s="146"/>
      <c r="D116" s="147"/>
      <c r="E116" s="147"/>
      <c r="F116" s="147"/>
      <c r="G116" s="147"/>
      <c r="H116" s="147"/>
      <c r="I116" s="147"/>
      <c r="J116" s="147"/>
      <c r="K116" s="147"/>
      <c r="L116" s="147"/>
      <c r="M116" s="160" t="s">
        <v>1355</v>
      </c>
      <c r="N116" s="161" t="s">
        <v>1359</v>
      </c>
      <c r="O116" s="162">
        <v>0.38239364120757852</v>
      </c>
      <c r="P116" s="162">
        <v>1</v>
      </c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8"/>
      <c r="AG116" s="95"/>
      <c r="AH116" s="95"/>
      <c r="AI116" s="95"/>
      <c r="AJ116" s="95"/>
    </row>
    <row r="117" spans="1:36">
      <c r="A117" s="139"/>
      <c r="B117" s="140"/>
      <c r="C117" s="146"/>
      <c r="D117" s="147"/>
      <c r="E117" s="147"/>
      <c r="F117" s="147"/>
      <c r="G117" s="147"/>
      <c r="H117" s="147"/>
      <c r="I117" s="147"/>
      <c r="J117" s="147"/>
      <c r="K117" s="147"/>
      <c r="L117" s="147"/>
      <c r="M117" s="152"/>
      <c r="N117" s="159" t="s">
        <v>1360</v>
      </c>
      <c r="O117" s="157">
        <v>7.8327991115964193E-3</v>
      </c>
      <c r="P117" s="158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8"/>
      <c r="AG117" s="95"/>
      <c r="AH117" s="95"/>
      <c r="AI117" s="95"/>
      <c r="AJ117" s="95"/>
    </row>
    <row r="118" spans="1:36">
      <c r="A118" s="139"/>
      <c r="B118" s="140"/>
      <c r="C118" s="146"/>
      <c r="D118" s="147"/>
      <c r="E118" s="147"/>
      <c r="F118" s="147"/>
      <c r="G118" s="147"/>
      <c r="H118" s="147"/>
      <c r="I118" s="147"/>
      <c r="J118" s="147"/>
      <c r="K118" s="147"/>
      <c r="L118" s="147"/>
      <c r="M118" s="152"/>
      <c r="N118" s="159" t="s">
        <v>1361</v>
      </c>
      <c r="O118" s="157">
        <v>4.320680647290124</v>
      </c>
      <c r="P118" s="158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8"/>
      <c r="AG118" s="95"/>
      <c r="AH118" s="95"/>
      <c r="AI118" s="95"/>
      <c r="AJ118" s="95"/>
    </row>
    <row r="119" spans="1:36">
      <c r="A119" s="139"/>
      <c r="B119" s="140"/>
      <c r="C119" s="146"/>
      <c r="D119" s="147"/>
      <c r="E119" s="147"/>
      <c r="F119" s="147"/>
      <c r="G119" s="147"/>
      <c r="H119" s="147"/>
      <c r="I119" s="147"/>
      <c r="J119" s="147"/>
      <c r="K119" s="147"/>
      <c r="L119" s="147"/>
      <c r="M119" s="152"/>
      <c r="N119" s="159" t="s">
        <v>1362</v>
      </c>
      <c r="O119" s="157">
        <v>3.4473487298569694E-5</v>
      </c>
      <c r="P119" s="158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8"/>
      <c r="AG119" s="95"/>
      <c r="AH119" s="95"/>
      <c r="AI119" s="95"/>
      <c r="AJ119" s="95"/>
    </row>
    <row r="120" spans="1:36">
      <c r="A120" s="139"/>
      <c r="B120" s="140"/>
      <c r="C120" s="146"/>
      <c r="D120" s="147"/>
      <c r="E120" s="147"/>
      <c r="F120" s="147"/>
      <c r="G120" s="147"/>
      <c r="H120" s="147"/>
      <c r="I120" s="147"/>
      <c r="J120" s="147"/>
      <c r="K120" s="147"/>
      <c r="L120" s="147"/>
      <c r="M120" s="152"/>
      <c r="N120" s="159" t="s">
        <v>1363</v>
      </c>
      <c r="O120" s="158" t="s">
        <v>1364</v>
      </c>
      <c r="P120" s="158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8"/>
      <c r="AG120" s="95"/>
      <c r="AH120" s="95"/>
      <c r="AI120" s="95"/>
      <c r="AJ120" s="95"/>
    </row>
    <row r="121" spans="1:36" ht="16" thickBot="1">
      <c r="A121" s="139"/>
      <c r="B121" s="140"/>
      <c r="C121" s="146"/>
      <c r="D121" s="147"/>
      <c r="E121" s="147"/>
      <c r="F121" s="147"/>
      <c r="G121" s="147"/>
      <c r="H121" s="147"/>
      <c r="I121" s="147"/>
      <c r="J121" s="147"/>
      <c r="K121" s="147"/>
      <c r="L121" s="147"/>
      <c r="M121" s="184" t="s">
        <v>1365</v>
      </c>
      <c r="N121" s="185"/>
      <c r="O121" s="163"/>
      <c r="P121" s="163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8"/>
      <c r="AG121" s="95"/>
      <c r="AH121" s="95"/>
      <c r="AI121" s="95"/>
      <c r="AJ121" s="95"/>
    </row>
    <row r="122" spans="1:36">
      <c r="A122" s="139"/>
      <c r="B122" s="140"/>
      <c r="C122" s="146"/>
      <c r="D122" s="147"/>
      <c r="E122" s="147"/>
      <c r="F122" s="147"/>
      <c r="G122" s="147"/>
      <c r="H122" s="147"/>
      <c r="I122" s="147"/>
      <c r="J122" s="147"/>
      <c r="K122" s="147"/>
      <c r="L122" s="147"/>
      <c r="M122" s="164" t="s">
        <v>1366</v>
      </c>
      <c r="N122" s="164" t="s">
        <v>1365</v>
      </c>
      <c r="O122" s="150"/>
      <c r="P122" s="150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8"/>
      <c r="AG122" s="95"/>
      <c r="AH122" s="95"/>
      <c r="AI122" s="95"/>
      <c r="AJ122" s="95"/>
    </row>
    <row r="123" spans="1:36">
      <c r="A123" s="139"/>
      <c r="B123" s="140"/>
      <c r="C123" s="146"/>
      <c r="D123" s="147"/>
      <c r="E123" s="147"/>
      <c r="F123" s="147"/>
      <c r="G123" s="147"/>
      <c r="H123" s="147"/>
      <c r="I123" s="147"/>
      <c r="J123" s="147"/>
      <c r="K123" s="147"/>
      <c r="L123" s="147"/>
      <c r="M123" s="169" t="s">
        <v>1367</v>
      </c>
      <c r="N123" s="170">
        <v>0.38239364120757852</v>
      </c>
      <c r="O123" s="152"/>
      <c r="P123" s="152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8"/>
      <c r="AH123" s="95"/>
      <c r="AI123" s="95"/>
      <c r="AJ123" s="95"/>
    </row>
    <row r="124" spans="1:36">
      <c r="A124" s="141"/>
      <c r="B124" s="142"/>
      <c r="C124" s="165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7"/>
      <c r="AH124" s="95"/>
      <c r="AI124" s="95"/>
      <c r="AJ124" s="95"/>
    </row>
    <row r="125" spans="1:36"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AH125" s="95"/>
      <c r="AI125" s="95"/>
      <c r="AJ125" s="95"/>
    </row>
    <row r="126" spans="1:36"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AH126" s="95"/>
      <c r="AI126" s="95"/>
      <c r="AJ126" s="95"/>
    </row>
    <row r="127" spans="1:36"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AH127" s="95"/>
      <c r="AI127" s="95"/>
      <c r="AJ127" s="95"/>
    </row>
    <row r="128" spans="1:36"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AH128" s="95"/>
      <c r="AI128" s="95"/>
      <c r="AJ128" s="95"/>
    </row>
    <row r="129" spans="1:36"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AH129" s="95"/>
      <c r="AI129" s="95"/>
      <c r="AJ129" s="95"/>
    </row>
    <row r="130" spans="1:36"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AH130" s="95"/>
      <c r="AI130" s="95"/>
      <c r="AJ130" s="95"/>
    </row>
    <row r="131" spans="1:36"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AH131" s="95"/>
      <c r="AI131" s="95"/>
      <c r="AJ131" s="95"/>
    </row>
    <row r="132" spans="1:36"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AH132" s="95"/>
      <c r="AI132" s="95"/>
      <c r="AJ132" s="95"/>
    </row>
    <row r="133" spans="1:36"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AH133" s="95"/>
      <c r="AI133" s="95"/>
      <c r="AJ133" s="95"/>
    </row>
    <row r="134" spans="1:36">
      <c r="AH134" s="95"/>
      <c r="AI134" s="95"/>
      <c r="AJ134" s="95"/>
    </row>
    <row r="135" spans="1:36">
      <c r="AH135" s="95"/>
      <c r="AI135" s="95"/>
      <c r="AJ135" s="95"/>
    </row>
    <row r="136" spans="1:36">
      <c r="A136" s="134"/>
      <c r="B136" s="135"/>
      <c r="AH136" s="95"/>
      <c r="AI136" s="95"/>
      <c r="AJ136" s="95"/>
    </row>
    <row r="137" spans="1:36" ht="20">
      <c r="A137" s="136" t="s">
        <v>1380</v>
      </c>
      <c r="B137" s="137" t="s">
        <v>1407</v>
      </c>
    </row>
    <row r="138" spans="1:36" ht="20">
      <c r="A138" s="136" t="s">
        <v>1381</v>
      </c>
      <c r="B138" s="137" t="s">
        <v>1406</v>
      </c>
    </row>
    <row r="139" spans="1:36" ht="20">
      <c r="A139" s="136" t="s">
        <v>1379</v>
      </c>
      <c r="B139" s="137" t="s">
        <v>1385</v>
      </c>
    </row>
    <row r="140" spans="1:36" ht="20">
      <c r="A140" s="136" t="s">
        <v>1382</v>
      </c>
      <c r="B140" s="137">
        <v>99</v>
      </c>
    </row>
    <row r="141" spans="1:36" ht="20">
      <c r="A141" s="136" t="s">
        <v>1386</v>
      </c>
      <c r="B141" s="137">
        <v>81</v>
      </c>
      <c r="AG141" s="95"/>
    </row>
    <row r="142" spans="1:36" ht="20">
      <c r="A142" s="136" t="s">
        <v>1388</v>
      </c>
      <c r="B142" s="137"/>
      <c r="AG142" s="95"/>
    </row>
    <row r="143" spans="1:36" ht="20">
      <c r="A143" s="136" t="s">
        <v>1390</v>
      </c>
      <c r="B143" s="138"/>
      <c r="AG143" s="95"/>
    </row>
    <row r="144" spans="1:36" ht="20">
      <c r="A144" s="136" t="s">
        <v>1387</v>
      </c>
      <c r="B144" s="138">
        <v>1200</v>
      </c>
      <c r="AG144" s="95"/>
    </row>
    <row r="145" spans="1:33" ht="20">
      <c r="A145" s="136" t="s">
        <v>5</v>
      </c>
      <c r="B145" s="137" t="s">
        <v>420</v>
      </c>
      <c r="AG145" s="95"/>
    </row>
    <row r="146" spans="1:33">
      <c r="A146" s="139"/>
      <c r="B146" s="140"/>
      <c r="AG146" s="95"/>
    </row>
    <row r="147" spans="1:33">
      <c r="A147" s="139"/>
      <c r="B147" s="140"/>
      <c r="AG147" s="95"/>
    </row>
    <row r="148" spans="1:33">
      <c r="A148" s="139"/>
      <c r="B148" s="140"/>
      <c r="L148" s="28"/>
      <c r="AG148" s="95"/>
    </row>
    <row r="149" spans="1:33" ht="16" thickBot="1">
      <c r="A149" s="139"/>
      <c r="B149" s="140"/>
      <c r="M149" s="186" t="s">
        <v>1356</v>
      </c>
      <c r="N149" s="187"/>
      <c r="O149" s="187"/>
      <c r="P149" s="187"/>
      <c r="AG149" s="95"/>
    </row>
    <row r="150" spans="1:33">
      <c r="A150" s="139"/>
      <c r="B150" s="140"/>
      <c r="M150" s="92" t="s">
        <v>1357</v>
      </c>
      <c r="N150" s="93">
        <v>78</v>
      </c>
      <c r="O150" s="92" t="s">
        <v>1358</v>
      </c>
      <c r="P150" s="94">
        <v>2.3764203761720148</v>
      </c>
      <c r="AG150" s="95"/>
    </row>
    <row r="151" spans="1:33">
      <c r="A151" s="139"/>
      <c r="B151" s="140"/>
      <c r="M151" s="95"/>
      <c r="N151" s="95"/>
      <c r="O151" s="95"/>
      <c r="P151" s="95"/>
      <c r="AG151" s="95"/>
    </row>
    <row r="152" spans="1:33">
      <c r="A152" s="139"/>
      <c r="B152" s="140"/>
      <c r="M152" s="93"/>
      <c r="N152" s="96"/>
      <c r="O152" s="97" t="s">
        <v>1354</v>
      </c>
      <c r="P152" s="97" t="s">
        <v>1355</v>
      </c>
      <c r="AG152" s="95"/>
    </row>
    <row r="153" spans="1:33">
      <c r="A153" s="139"/>
      <c r="B153" s="140"/>
      <c r="M153" s="98" t="s">
        <v>1354</v>
      </c>
      <c r="N153" s="99" t="s">
        <v>1359</v>
      </c>
      <c r="O153" s="100">
        <v>1</v>
      </c>
      <c r="P153" s="101"/>
      <c r="AG153" s="95"/>
    </row>
    <row r="154" spans="1:33">
      <c r="A154" s="139"/>
      <c r="B154" s="140"/>
      <c r="M154" s="95"/>
      <c r="N154" s="102" t="s">
        <v>1360</v>
      </c>
      <c r="O154" s="101"/>
      <c r="P154" s="101"/>
      <c r="AG154" s="95"/>
    </row>
    <row r="155" spans="1:33">
      <c r="A155" s="139"/>
      <c r="B155" s="140"/>
      <c r="M155" s="95"/>
      <c r="N155" s="102" t="s">
        <v>1361</v>
      </c>
      <c r="O155" s="101"/>
      <c r="P155" s="101"/>
    </row>
    <row r="156" spans="1:33">
      <c r="A156" s="139"/>
      <c r="B156" s="140"/>
      <c r="M156" s="95"/>
      <c r="N156" s="102" t="s">
        <v>1362</v>
      </c>
      <c r="O156" s="101"/>
      <c r="P156" s="101"/>
    </row>
    <row r="157" spans="1:33">
      <c r="A157" s="139"/>
      <c r="B157" s="140"/>
      <c r="M157" s="95"/>
      <c r="N157" s="102" t="s">
        <v>1363</v>
      </c>
      <c r="O157" s="101"/>
      <c r="P157" s="101"/>
    </row>
    <row r="158" spans="1:33">
      <c r="A158" s="139"/>
      <c r="B158" s="140"/>
      <c r="M158" s="103" t="s">
        <v>1355</v>
      </c>
      <c r="N158" s="104" t="s">
        <v>1359</v>
      </c>
      <c r="O158" s="105">
        <v>2.7021030229904978E-2</v>
      </c>
      <c r="P158" s="106">
        <v>1</v>
      </c>
    </row>
    <row r="159" spans="1:33">
      <c r="A159" s="139"/>
      <c r="B159" s="140"/>
      <c r="M159" s="95"/>
      <c r="N159" s="102" t="s">
        <v>1360</v>
      </c>
      <c r="O159" s="100">
        <v>1.3148287683227823E-2</v>
      </c>
      <c r="P159" s="101"/>
    </row>
    <row r="160" spans="1:33">
      <c r="A160" s="139"/>
      <c r="B160" s="140"/>
      <c r="M160" s="95"/>
      <c r="N160" s="102" t="s">
        <v>1361</v>
      </c>
      <c r="O160" s="100">
        <v>0.2356499242091763</v>
      </c>
      <c r="P160" s="101"/>
    </row>
    <row r="161" spans="1:16">
      <c r="A161" s="139"/>
      <c r="B161" s="140"/>
      <c r="M161" s="95"/>
      <c r="N161" s="102" t="s">
        <v>1362</v>
      </c>
      <c r="O161" s="100">
        <v>0.81433818594941476</v>
      </c>
      <c r="P161" s="101"/>
    </row>
    <row r="162" spans="1:16">
      <c r="A162" s="139"/>
      <c r="B162" s="140"/>
      <c r="M162" s="95"/>
      <c r="N162" s="102" t="s">
        <v>1363</v>
      </c>
      <c r="O162" s="113" t="s">
        <v>1368</v>
      </c>
      <c r="P162" s="101"/>
    </row>
    <row r="163" spans="1:16" ht="16" thickBot="1">
      <c r="A163" s="139"/>
      <c r="B163" s="140"/>
      <c r="M163" s="188" t="s">
        <v>1365</v>
      </c>
      <c r="N163" s="189"/>
      <c r="O163" s="109"/>
      <c r="P163" s="109"/>
    </row>
    <row r="164" spans="1:16">
      <c r="A164" s="139"/>
      <c r="B164" s="140"/>
      <c r="M164" s="110" t="s">
        <v>1366</v>
      </c>
      <c r="N164" s="110" t="s">
        <v>1365</v>
      </c>
      <c r="O164" s="93"/>
      <c r="P164" s="93"/>
    </row>
    <row r="165" spans="1:16">
      <c r="A165" s="139"/>
      <c r="B165" s="140"/>
      <c r="M165" s="111" t="s">
        <v>1367</v>
      </c>
      <c r="N165" s="114">
        <v>2.7021030229904978E-2</v>
      </c>
      <c r="O165" s="95"/>
      <c r="P165" s="95"/>
    </row>
    <row r="166" spans="1:16">
      <c r="A166" s="141"/>
      <c r="B166" s="142"/>
      <c r="M166" s="95"/>
      <c r="N166" s="95"/>
      <c r="O166" s="95"/>
      <c r="P166" s="95"/>
    </row>
    <row r="170" spans="1:16">
      <c r="A170" s="134"/>
      <c r="B170" s="135"/>
    </row>
    <row r="171" spans="1:16" ht="20">
      <c r="A171" s="136" t="s">
        <v>1380</v>
      </c>
      <c r="B171" s="137" t="s">
        <v>1408</v>
      </c>
    </row>
    <row r="172" spans="1:16" ht="20">
      <c r="A172" s="136" t="s">
        <v>1381</v>
      </c>
      <c r="B172" s="137" t="s">
        <v>1409</v>
      </c>
    </row>
    <row r="173" spans="1:16" ht="20">
      <c r="A173" s="136" t="s">
        <v>1379</v>
      </c>
      <c r="B173" s="137" t="s">
        <v>1385</v>
      </c>
    </row>
    <row r="174" spans="1:16" ht="20">
      <c r="A174" s="136" t="s">
        <v>1382</v>
      </c>
      <c r="B174" s="137">
        <v>121</v>
      </c>
    </row>
    <row r="175" spans="1:16" ht="20">
      <c r="A175" s="136" t="s">
        <v>1386</v>
      </c>
      <c r="B175" s="137">
        <v>81</v>
      </c>
    </row>
    <row r="176" spans="1:16" ht="20">
      <c r="A176" s="136" t="s">
        <v>1388</v>
      </c>
      <c r="B176" s="137"/>
    </row>
    <row r="177" spans="1:2" ht="20">
      <c r="A177" s="136" t="s">
        <v>1390</v>
      </c>
      <c r="B177" s="138"/>
    </row>
    <row r="178" spans="1:2" ht="20">
      <c r="A178" s="136" t="s">
        <v>1387</v>
      </c>
      <c r="B178" s="138">
        <v>1250</v>
      </c>
    </row>
    <row r="179" spans="1:2" ht="20">
      <c r="A179" s="136" t="s">
        <v>5</v>
      </c>
      <c r="B179" s="137" t="s">
        <v>432</v>
      </c>
    </row>
    <row r="180" spans="1:2">
      <c r="A180" s="139"/>
      <c r="B180" s="140"/>
    </row>
    <row r="181" spans="1:2">
      <c r="A181" s="139"/>
      <c r="B181" s="140"/>
    </row>
    <row r="182" spans="1:2">
      <c r="A182" s="139"/>
      <c r="B182" s="140"/>
    </row>
    <row r="183" spans="1:2">
      <c r="A183" s="139"/>
      <c r="B183" s="140"/>
    </row>
    <row r="184" spans="1:2">
      <c r="A184" s="139"/>
      <c r="B184" s="140"/>
    </row>
    <row r="185" spans="1:2">
      <c r="A185" s="139"/>
      <c r="B185" s="140"/>
    </row>
    <row r="186" spans="1:2">
      <c r="A186" s="139"/>
      <c r="B186" s="140"/>
    </row>
    <row r="187" spans="1:2">
      <c r="A187" s="139"/>
      <c r="B187" s="140"/>
    </row>
    <row r="188" spans="1:2">
      <c r="A188" s="139"/>
      <c r="B188" s="140"/>
    </row>
    <row r="189" spans="1:2">
      <c r="A189" s="139"/>
      <c r="B189" s="140"/>
    </row>
    <row r="190" spans="1:2">
      <c r="A190" s="139"/>
      <c r="B190" s="140"/>
    </row>
    <row r="191" spans="1:2">
      <c r="A191" s="139"/>
      <c r="B191" s="140"/>
    </row>
    <row r="192" spans="1:2">
      <c r="A192" s="139"/>
      <c r="B192" s="140"/>
    </row>
    <row r="193" spans="1:2">
      <c r="A193" s="139"/>
      <c r="B193" s="140"/>
    </row>
    <row r="194" spans="1:2">
      <c r="A194" s="139"/>
      <c r="B194" s="140"/>
    </row>
    <row r="195" spans="1:2">
      <c r="A195" s="139"/>
      <c r="B195" s="140"/>
    </row>
    <row r="196" spans="1:2">
      <c r="A196" s="139"/>
      <c r="B196" s="140"/>
    </row>
    <row r="197" spans="1:2">
      <c r="A197" s="139"/>
      <c r="B197" s="140"/>
    </row>
    <row r="198" spans="1:2">
      <c r="A198" s="139"/>
      <c r="B198" s="140"/>
    </row>
    <row r="199" spans="1:2">
      <c r="A199" s="139"/>
      <c r="B199" s="140"/>
    </row>
    <row r="200" spans="1:2">
      <c r="A200" s="141"/>
      <c r="B200" s="142"/>
    </row>
    <row r="204" spans="1:2">
      <c r="A204" s="134"/>
      <c r="B204" s="135"/>
    </row>
    <row r="205" spans="1:2" ht="20">
      <c r="A205" s="136" t="s">
        <v>1380</v>
      </c>
      <c r="B205" s="137" t="s">
        <v>1410</v>
      </c>
    </row>
    <row r="206" spans="1:2" ht="20">
      <c r="A206" s="136" t="s">
        <v>1381</v>
      </c>
      <c r="B206" s="137" t="s">
        <v>1411</v>
      </c>
    </row>
    <row r="207" spans="1:2" ht="20">
      <c r="A207" s="136" t="s">
        <v>1379</v>
      </c>
      <c r="B207" s="137" t="s">
        <v>1385</v>
      </c>
    </row>
    <row r="208" spans="1:2" ht="20">
      <c r="A208" s="136" t="s">
        <v>1382</v>
      </c>
      <c r="B208" s="137">
        <v>127</v>
      </c>
    </row>
    <row r="209" spans="1:2" ht="20">
      <c r="A209" s="136" t="s">
        <v>1386</v>
      </c>
      <c r="B209" s="137">
        <v>84</v>
      </c>
    </row>
    <row r="210" spans="1:2" ht="20">
      <c r="A210" s="136" t="s">
        <v>1388</v>
      </c>
      <c r="B210" s="137"/>
    </row>
    <row r="211" spans="1:2" ht="20">
      <c r="A211" s="136" t="s">
        <v>1390</v>
      </c>
      <c r="B211" s="138"/>
    </row>
    <row r="212" spans="1:2" ht="20">
      <c r="A212" s="136" t="s">
        <v>1387</v>
      </c>
      <c r="B212" s="138">
        <v>1250</v>
      </c>
    </row>
    <row r="213" spans="1:2" ht="20">
      <c r="A213" s="136" t="s">
        <v>5</v>
      </c>
      <c r="B213" s="137" t="s">
        <v>624</v>
      </c>
    </row>
    <row r="214" spans="1:2">
      <c r="A214" s="139"/>
      <c r="B214" s="140"/>
    </row>
    <row r="215" spans="1:2">
      <c r="A215" s="139"/>
      <c r="B215" s="140"/>
    </row>
    <row r="216" spans="1:2">
      <c r="A216" s="139"/>
      <c r="B216" s="140"/>
    </row>
    <row r="217" spans="1:2">
      <c r="A217" s="139"/>
      <c r="B217" s="140"/>
    </row>
    <row r="218" spans="1:2">
      <c r="A218" s="139"/>
      <c r="B218" s="140"/>
    </row>
    <row r="219" spans="1:2">
      <c r="A219" s="139"/>
      <c r="B219" s="140"/>
    </row>
    <row r="220" spans="1:2">
      <c r="A220" s="139"/>
      <c r="B220" s="140"/>
    </row>
    <row r="221" spans="1:2">
      <c r="A221" s="139"/>
      <c r="B221" s="140"/>
    </row>
    <row r="222" spans="1:2">
      <c r="A222" s="139"/>
      <c r="B222" s="140"/>
    </row>
    <row r="223" spans="1:2">
      <c r="A223" s="139"/>
      <c r="B223" s="140"/>
    </row>
    <row r="224" spans="1:2">
      <c r="A224" s="139"/>
      <c r="B224" s="140"/>
    </row>
    <row r="225" spans="1:2">
      <c r="A225" s="139"/>
      <c r="B225" s="140"/>
    </row>
    <row r="226" spans="1:2">
      <c r="A226" s="139"/>
      <c r="B226" s="140"/>
    </row>
    <row r="227" spans="1:2">
      <c r="A227" s="139"/>
      <c r="B227" s="140"/>
    </row>
    <row r="228" spans="1:2">
      <c r="A228" s="139"/>
      <c r="B228" s="140"/>
    </row>
    <row r="229" spans="1:2">
      <c r="A229" s="139"/>
      <c r="B229" s="140"/>
    </row>
    <row r="230" spans="1:2">
      <c r="A230" s="139"/>
      <c r="B230" s="140"/>
    </row>
    <row r="231" spans="1:2">
      <c r="A231" s="139"/>
      <c r="B231" s="140"/>
    </row>
    <row r="232" spans="1:2">
      <c r="A232" s="139"/>
      <c r="B232" s="140"/>
    </row>
    <row r="233" spans="1:2">
      <c r="A233" s="139"/>
      <c r="B233" s="140"/>
    </row>
    <row r="234" spans="1:2">
      <c r="A234" s="141"/>
      <c r="B234" s="142"/>
    </row>
  </sheetData>
  <mergeCells count="6">
    <mergeCell ref="M163:N163"/>
    <mergeCell ref="M34:P34"/>
    <mergeCell ref="M48:N48"/>
    <mergeCell ref="M107:P107"/>
    <mergeCell ref="M121:N121"/>
    <mergeCell ref="M149:P149"/>
  </mergeCells>
  <phoneticPr fontId="12" type="noConversion"/>
  <pageMargins left="0.25" right="0.25" top="0.25" bottom="0.75" header="0" footer="0"/>
  <pageSetup scale="3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06"/>
  <sheetViews>
    <sheetView zoomScale="80" zoomScaleNormal="80" zoomScalePageLayoutView="80" workbookViewId="0">
      <pane xSplit="4" ySplit="26" topLeftCell="AE27" activePane="bottomRight" state="frozen"/>
      <selection pane="topRight" activeCell="E1" sqref="E1"/>
      <selection pane="bottomLeft" activeCell="A27" sqref="A27"/>
      <selection pane="bottomRight" activeCell="AQ2" sqref="AQ2:AT19"/>
    </sheetView>
  </sheetViews>
  <sheetFormatPr baseColWidth="10" defaultColWidth="11" defaultRowHeight="15" x14ac:dyDescent="0"/>
  <cols>
    <col min="1" max="1" width="19.33203125" customWidth="1"/>
    <col min="2" max="2" width="32.6640625" customWidth="1"/>
    <col min="4" max="33" width="11" style="2"/>
    <col min="34" max="34" width="12.33203125" style="4" customWidth="1"/>
    <col min="35" max="35" width="13.6640625" style="2" customWidth="1"/>
    <col min="36" max="36" width="12.5" style="4" customWidth="1"/>
  </cols>
  <sheetData>
    <row r="1" spans="1:46" ht="23">
      <c r="A1" s="1" t="s">
        <v>626</v>
      </c>
    </row>
    <row r="2" spans="1:46" ht="16" thickBot="1">
      <c r="A2" s="28" t="s">
        <v>628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M2" s="69" t="s">
        <v>1347</v>
      </c>
      <c r="AN2" s="69" t="s">
        <v>1348</v>
      </c>
      <c r="AQ2" s="207" t="s">
        <v>1356</v>
      </c>
      <c r="AR2" s="208"/>
      <c r="AS2" s="208"/>
      <c r="AT2" s="208"/>
    </row>
    <row r="3" spans="1:46">
      <c r="C3" s="3" t="s">
        <v>0</v>
      </c>
      <c r="D3" s="4">
        <v>127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M3" s="70" t="s">
        <v>1337</v>
      </c>
      <c r="AN3" s="70">
        <v>4</v>
      </c>
      <c r="AQ3" s="71" t="s">
        <v>1357</v>
      </c>
      <c r="AR3" s="72">
        <v>87</v>
      </c>
      <c r="AS3" s="71" t="s">
        <v>1358</v>
      </c>
      <c r="AT3" s="73">
        <v>2.3710220446668648</v>
      </c>
    </row>
    <row r="4" spans="1:46">
      <c r="C4" s="3" t="s">
        <v>1</v>
      </c>
      <c r="D4" s="5">
        <f>AI19</f>
        <v>108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M4" s="70" t="s">
        <v>1342</v>
      </c>
      <c r="AN4" s="70">
        <v>3.6669999999999998</v>
      </c>
    </row>
    <row r="5" spans="1:46">
      <c r="B5" s="3"/>
      <c r="C5" s="3" t="s">
        <v>2</v>
      </c>
      <c r="D5" s="6">
        <f>AH24</f>
        <v>28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M5" s="70" t="s">
        <v>1336</v>
      </c>
      <c r="AN5" s="70">
        <v>3.3330000000000002</v>
      </c>
      <c r="AQ5" s="72"/>
      <c r="AR5" s="74"/>
      <c r="AS5" s="75" t="s">
        <v>1354</v>
      </c>
      <c r="AT5" s="75" t="s">
        <v>1355</v>
      </c>
    </row>
    <row r="6" spans="1:46">
      <c r="B6" s="3"/>
      <c r="C6" s="3" t="s">
        <v>3</v>
      </c>
      <c r="D6" s="4">
        <f>D5*3</f>
        <v>84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M6" s="70" t="s">
        <v>1335</v>
      </c>
      <c r="AN6" s="70">
        <v>3</v>
      </c>
      <c r="AQ6" s="76" t="s">
        <v>1354</v>
      </c>
      <c r="AR6" s="77" t="s">
        <v>1359</v>
      </c>
      <c r="AS6" s="78">
        <v>1</v>
      </c>
      <c r="AT6" s="79"/>
    </row>
    <row r="7" spans="1:46">
      <c r="B7" s="3"/>
      <c r="C7" s="3" t="s">
        <v>4</v>
      </c>
      <c r="D7" s="7">
        <f>AJ19</f>
        <v>1245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M7" s="70" t="s">
        <v>1338</v>
      </c>
      <c r="AN7" s="70">
        <v>2.6669999999999998</v>
      </c>
      <c r="AR7" s="80" t="s">
        <v>1360</v>
      </c>
      <c r="AS7" s="79"/>
      <c r="AT7" s="79"/>
    </row>
    <row r="8" spans="1:46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M8" s="70" t="s">
        <v>1333</v>
      </c>
      <c r="AN8" s="70">
        <v>2.3330000000000002</v>
      </c>
      <c r="AR8" s="80" t="s">
        <v>1361</v>
      </c>
      <c r="AS8" s="79"/>
      <c r="AT8" s="79"/>
    </row>
    <row r="9" spans="1:46" ht="20">
      <c r="A9" s="3" t="s">
        <v>5</v>
      </c>
      <c r="B9" s="9" t="s">
        <v>624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M9" s="70" t="s">
        <v>1344</v>
      </c>
      <c r="AN9" s="70">
        <v>2</v>
      </c>
      <c r="AR9" s="80" t="s">
        <v>1362</v>
      </c>
      <c r="AS9" s="79"/>
      <c r="AT9" s="79"/>
    </row>
    <row r="10" spans="1:46" ht="18">
      <c r="A10" s="3"/>
      <c r="B10" s="10"/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M10" s="70" t="s">
        <v>1332</v>
      </c>
      <c r="AN10" s="70">
        <v>1.667</v>
      </c>
      <c r="AR10" s="80" t="s">
        <v>1363</v>
      </c>
      <c r="AS10" s="79"/>
      <c r="AT10" s="79"/>
    </row>
    <row r="11" spans="1:46">
      <c r="A11" s="3" t="s">
        <v>6</v>
      </c>
      <c r="B11" s="11" t="s">
        <v>629</v>
      </c>
      <c r="C11" s="61">
        <v>55475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 s="61"/>
      <c r="AC11" s="61"/>
      <c r="AD11" s="61"/>
      <c r="AE11"/>
      <c r="AF11" s="61"/>
      <c r="AG11" s="61"/>
      <c r="AH11"/>
      <c r="AI11"/>
      <c r="AJ11"/>
      <c r="AM11" s="70" t="s">
        <v>1345</v>
      </c>
      <c r="AN11" s="70">
        <v>1.333</v>
      </c>
      <c r="AQ11" s="81" t="s">
        <v>1355</v>
      </c>
      <c r="AR11" s="82" t="s">
        <v>1359</v>
      </c>
      <c r="AS11" s="89">
        <v>0.30790950930118266</v>
      </c>
      <c r="AT11" s="83">
        <v>1</v>
      </c>
    </row>
    <row r="12" spans="1:46">
      <c r="A12" s="3"/>
      <c r="B12" s="12" t="s">
        <v>630</v>
      </c>
      <c r="C12">
        <v>55480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61"/>
      <c r="AC12" s="61"/>
      <c r="AD12" s="61"/>
      <c r="AE12"/>
      <c r="AF12"/>
      <c r="AG12"/>
      <c r="AH12"/>
      <c r="AI12"/>
      <c r="AJ12"/>
      <c r="AM12" s="70" t="s">
        <v>1334</v>
      </c>
      <c r="AN12" s="70">
        <v>1</v>
      </c>
      <c r="AR12" s="80" t="s">
        <v>1360</v>
      </c>
      <c r="AS12" s="78">
        <v>1.0649314518610646E-2</v>
      </c>
      <c r="AT12" s="79"/>
    </row>
    <row r="13" spans="1:46">
      <c r="B13" s="12" t="s">
        <v>631</v>
      </c>
      <c r="C13">
        <v>55485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s="61"/>
      <c r="AC13" s="61"/>
      <c r="AD13" s="61"/>
      <c r="AE13"/>
      <c r="AF13"/>
      <c r="AG13"/>
      <c r="AH13"/>
      <c r="AI13"/>
      <c r="AJ13"/>
      <c r="AM13" s="70" t="s">
        <v>1339</v>
      </c>
      <c r="AN13" s="70">
        <v>0.66700000000000004</v>
      </c>
      <c r="AR13" s="80" t="s">
        <v>1361</v>
      </c>
      <c r="AS13" s="78">
        <v>2.9837489194540256</v>
      </c>
      <c r="AT13" s="79"/>
    </row>
    <row r="14" spans="1:46">
      <c r="B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M14" s="70" t="s">
        <v>1340</v>
      </c>
      <c r="AN14" s="70">
        <v>0</v>
      </c>
      <c r="AR14" s="80" t="s">
        <v>1362</v>
      </c>
      <c r="AS14" s="78">
        <v>3.7163080203257426E-3</v>
      </c>
      <c r="AT14" s="79"/>
    </row>
    <row r="15" spans="1:46">
      <c r="B15" s="3"/>
      <c r="D15" s="4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M15" s="70" t="s">
        <v>1331</v>
      </c>
      <c r="AN15" s="70" t="s">
        <v>1349</v>
      </c>
      <c r="AR15" s="80" t="s">
        <v>1363</v>
      </c>
      <c r="AS15" s="90" t="s">
        <v>1364</v>
      </c>
      <c r="AT15" s="79"/>
    </row>
    <row r="16" spans="1:46">
      <c r="B16" s="3"/>
      <c r="D16" s="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M16" s="70" t="s">
        <v>1341</v>
      </c>
      <c r="AN16" s="70" t="s">
        <v>1350</v>
      </c>
      <c r="AQ16" s="84"/>
      <c r="AR16" s="84"/>
      <c r="AS16" s="84"/>
      <c r="AT16" s="84"/>
    </row>
    <row r="17" spans="1:54" ht="16" thickBot="1">
      <c r="B17" s="3"/>
      <c r="D17" s="4"/>
      <c r="AM17" s="70" t="s">
        <v>1351</v>
      </c>
      <c r="AN17" s="70" t="s">
        <v>1352</v>
      </c>
      <c r="AQ17" s="209" t="s">
        <v>1365</v>
      </c>
      <c r="AR17" s="210"/>
      <c r="AS17" s="85"/>
      <c r="AT17" s="85"/>
    </row>
    <row r="18" spans="1:54" ht="52" customHeight="1">
      <c r="B18" s="196" t="s">
        <v>7</v>
      </c>
      <c r="C18" s="197"/>
      <c r="D18" s="198"/>
      <c r="E18" s="66" t="s">
        <v>1299</v>
      </c>
      <c r="F18" s="13" t="s">
        <v>632</v>
      </c>
      <c r="G18" s="13" t="s">
        <v>1300</v>
      </c>
      <c r="H18" s="13" t="s">
        <v>633</v>
      </c>
      <c r="I18" s="13" t="s">
        <v>1301</v>
      </c>
      <c r="J18" s="13" t="s">
        <v>1327</v>
      </c>
      <c r="K18" s="13" t="s">
        <v>1302</v>
      </c>
      <c r="L18" s="13" t="s">
        <v>1305</v>
      </c>
      <c r="M18" s="13" t="s">
        <v>1306</v>
      </c>
      <c r="N18" s="13" t="s">
        <v>1307</v>
      </c>
      <c r="O18" s="13" t="s">
        <v>1308</v>
      </c>
      <c r="P18" s="13" t="s">
        <v>1309</v>
      </c>
      <c r="Q18" s="13" t="s">
        <v>1310</v>
      </c>
      <c r="R18" s="13" t="s">
        <v>1311</v>
      </c>
      <c r="S18" s="13" t="s">
        <v>1312</v>
      </c>
      <c r="T18" s="13" t="s">
        <v>1313</v>
      </c>
      <c r="U18" s="13" t="s">
        <v>1314</v>
      </c>
      <c r="V18" s="13" t="s">
        <v>1315</v>
      </c>
      <c r="W18" s="13" t="s">
        <v>1316</v>
      </c>
      <c r="X18" s="13" t="s">
        <v>1317</v>
      </c>
      <c r="Y18" s="13" t="s">
        <v>1318</v>
      </c>
      <c r="Z18" s="13" t="s">
        <v>1319</v>
      </c>
      <c r="AA18" s="13" t="s">
        <v>1320</v>
      </c>
      <c r="AB18" s="13" t="s">
        <v>1321</v>
      </c>
      <c r="AC18" s="13" t="s">
        <v>1322</v>
      </c>
      <c r="AD18" s="13" t="s">
        <v>1325</v>
      </c>
      <c r="AE18" s="13" t="s">
        <v>1326</v>
      </c>
      <c r="AF18" s="13" t="s">
        <v>1323</v>
      </c>
      <c r="AG18" s="13" t="s">
        <v>1324</v>
      </c>
      <c r="AH18" s="14" t="s">
        <v>8</v>
      </c>
      <c r="AI18" s="15" t="s">
        <v>9</v>
      </c>
      <c r="AJ18" s="14" t="s">
        <v>10</v>
      </c>
      <c r="AK18" s="67"/>
      <c r="AL18" s="67"/>
      <c r="AM18" s="70" t="s">
        <v>1343</v>
      </c>
      <c r="AN18" s="70" t="s">
        <v>1353</v>
      </c>
      <c r="AQ18" s="86" t="s">
        <v>1366</v>
      </c>
      <c r="AR18" s="86" t="s">
        <v>1365</v>
      </c>
      <c r="AS18" s="72"/>
      <c r="AT18" s="72"/>
    </row>
    <row r="19" spans="1:54">
      <c r="B19" s="199" t="s">
        <v>11</v>
      </c>
      <c r="C19" s="200"/>
      <c r="D19" s="201"/>
      <c r="E19" s="16">
        <f t="shared" ref="E19:AJ19" si="0">SUM(E27:E153)</f>
        <v>83</v>
      </c>
      <c r="F19" s="16">
        <f t="shared" si="0"/>
        <v>60</v>
      </c>
      <c r="G19" s="16">
        <f t="shared" si="0"/>
        <v>21</v>
      </c>
      <c r="H19" s="16">
        <f t="shared" si="0"/>
        <v>74</v>
      </c>
      <c r="I19" s="16">
        <f t="shared" si="0"/>
        <v>60</v>
      </c>
      <c r="J19" s="16">
        <f t="shared" si="0"/>
        <v>48</v>
      </c>
      <c r="K19" s="16">
        <f t="shared" si="0"/>
        <v>54</v>
      </c>
      <c r="L19" s="16">
        <f t="shared" si="0"/>
        <v>61</v>
      </c>
      <c r="M19" s="16">
        <f t="shared" si="0"/>
        <v>43</v>
      </c>
      <c r="N19" s="16">
        <f t="shared" si="0"/>
        <v>58</v>
      </c>
      <c r="O19" s="16">
        <f t="shared" si="0"/>
        <v>57</v>
      </c>
      <c r="P19" s="16">
        <f t="shared" si="0"/>
        <v>57</v>
      </c>
      <c r="Q19" s="16">
        <f t="shared" si="0"/>
        <v>44</v>
      </c>
      <c r="R19" s="16">
        <f t="shared" si="0"/>
        <v>40</v>
      </c>
      <c r="S19" s="16">
        <f t="shared" si="0"/>
        <v>39</v>
      </c>
      <c r="T19" s="16">
        <f t="shared" si="0"/>
        <v>42</v>
      </c>
      <c r="U19" s="16">
        <f t="shared" si="0"/>
        <v>42</v>
      </c>
      <c r="V19" s="16">
        <f t="shared" si="0"/>
        <v>43</v>
      </c>
      <c r="W19" s="16">
        <f t="shared" si="0"/>
        <v>37</v>
      </c>
      <c r="X19" s="16">
        <f t="shared" si="0"/>
        <v>46</v>
      </c>
      <c r="Y19" s="16">
        <f t="shared" si="0"/>
        <v>24</v>
      </c>
      <c r="Z19" s="16">
        <f t="shared" si="0"/>
        <v>32</v>
      </c>
      <c r="AA19" s="16">
        <f t="shared" si="0"/>
        <v>26</v>
      </c>
      <c r="AB19" s="16">
        <f t="shared" si="0"/>
        <v>17</v>
      </c>
      <c r="AC19" s="16">
        <f t="shared" si="0"/>
        <v>0</v>
      </c>
      <c r="AD19" s="16">
        <f t="shared" si="0"/>
        <v>37</v>
      </c>
      <c r="AE19" s="16">
        <f t="shared" si="0"/>
        <v>38</v>
      </c>
      <c r="AF19" s="16">
        <f t="shared" si="0"/>
        <v>35</v>
      </c>
      <c r="AG19" s="16">
        <f t="shared" si="0"/>
        <v>27</v>
      </c>
      <c r="AH19" s="17">
        <f t="shared" si="0"/>
        <v>1245</v>
      </c>
      <c r="AI19" s="18">
        <f t="shared" si="0"/>
        <v>108</v>
      </c>
      <c r="AJ19" s="19">
        <f t="shared" si="0"/>
        <v>1245</v>
      </c>
      <c r="AQ19" s="87" t="s">
        <v>1367</v>
      </c>
      <c r="AR19" s="88">
        <v>0.30790950930118266</v>
      </c>
    </row>
    <row r="20" spans="1:54">
      <c r="B20" s="20"/>
      <c r="C20" s="21"/>
      <c r="D20" s="22" t="s">
        <v>23</v>
      </c>
      <c r="E20" s="23">
        <f t="shared" ref="E20:AG20" si="1">SUMIF($D$27:$D$153,55475,E27:E153)</f>
        <v>27</v>
      </c>
      <c r="F20" s="23">
        <f t="shared" si="1"/>
        <v>27</v>
      </c>
      <c r="G20" s="23">
        <f t="shared" si="1"/>
        <v>0</v>
      </c>
      <c r="H20" s="23">
        <f t="shared" si="1"/>
        <v>26</v>
      </c>
      <c r="I20" s="23">
        <f t="shared" si="1"/>
        <v>22</v>
      </c>
      <c r="J20" s="23">
        <f t="shared" si="1"/>
        <v>25</v>
      </c>
      <c r="K20" s="23">
        <f t="shared" si="1"/>
        <v>19</v>
      </c>
      <c r="L20" s="23">
        <f t="shared" si="1"/>
        <v>22</v>
      </c>
      <c r="M20" s="23">
        <f t="shared" si="1"/>
        <v>17</v>
      </c>
      <c r="N20" s="23">
        <f t="shared" si="1"/>
        <v>22</v>
      </c>
      <c r="O20" s="23">
        <f t="shared" si="1"/>
        <v>19</v>
      </c>
      <c r="P20" s="23">
        <f t="shared" si="1"/>
        <v>19</v>
      </c>
      <c r="Q20" s="23">
        <f t="shared" si="1"/>
        <v>15</v>
      </c>
      <c r="R20" s="23">
        <f t="shared" si="1"/>
        <v>14</v>
      </c>
      <c r="S20" s="23">
        <f t="shared" si="1"/>
        <v>15</v>
      </c>
      <c r="T20" s="23">
        <f t="shared" si="1"/>
        <v>15</v>
      </c>
      <c r="U20" s="23">
        <f t="shared" si="1"/>
        <v>10</v>
      </c>
      <c r="V20" s="23">
        <f t="shared" si="1"/>
        <v>14</v>
      </c>
      <c r="W20" s="23">
        <f t="shared" si="1"/>
        <v>9</v>
      </c>
      <c r="X20" s="23">
        <f t="shared" si="1"/>
        <v>13</v>
      </c>
      <c r="Y20" s="23">
        <f t="shared" si="1"/>
        <v>9</v>
      </c>
      <c r="Z20" s="23">
        <f t="shared" si="1"/>
        <v>8</v>
      </c>
      <c r="AA20" s="23">
        <f t="shared" si="1"/>
        <v>5</v>
      </c>
      <c r="AB20" s="23">
        <f t="shared" si="1"/>
        <v>6</v>
      </c>
      <c r="AC20" s="23">
        <f t="shared" si="1"/>
        <v>0</v>
      </c>
      <c r="AD20" s="23">
        <f t="shared" si="1"/>
        <v>11</v>
      </c>
      <c r="AE20" s="23">
        <f t="shared" si="1"/>
        <v>9</v>
      </c>
      <c r="AF20" s="23">
        <f t="shared" si="1"/>
        <v>8</v>
      </c>
      <c r="AG20" s="23">
        <f t="shared" si="1"/>
        <v>7</v>
      </c>
      <c r="AH20" s="24"/>
      <c r="AI20" s="25"/>
      <c r="AJ20" s="26"/>
    </row>
    <row r="21" spans="1:54">
      <c r="B21" s="20"/>
      <c r="C21" s="21"/>
      <c r="D21" s="22" t="s">
        <v>232</v>
      </c>
      <c r="E21" s="23">
        <f t="shared" ref="E21:AG21" si="2">SUMIF($D$27:$D$153,55480,E27:E153)</f>
        <v>28</v>
      </c>
      <c r="F21" s="23">
        <f t="shared" si="2"/>
        <v>33</v>
      </c>
      <c r="G21" s="23">
        <f t="shared" si="2"/>
        <v>0</v>
      </c>
      <c r="H21" s="23">
        <f t="shared" si="2"/>
        <v>28</v>
      </c>
      <c r="I21" s="23">
        <f t="shared" si="2"/>
        <v>19</v>
      </c>
      <c r="J21" s="23">
        <f t="shared" si="2"/>
        <v>10</v>
      </c>
      <c r="K21" s="23">
        <f t="shared" si="2"/>
        <v>21</v>
      </c>
      <c r="L21" s="23">
        <f t="shared" si="2"/>
        <v>23</v>
      </c>
      <c r="M21" s="23">
        <f t="shared" si="2"/>
        <v>12</v>
      </c>
      <c r="N21" s="23">
        <f t="shared" si="2"/>
        <v>19</v>
      </c>
      <c r="O21" s="23">
        <f t="shared" si="2"/>
        <v>19</v>
      </c>
      <c r="P21" s="23">
        <f t="shared" si="2"/>
        <v>24</v>
      </c>
      <c r="Q21" s="23">
        <f t="shared" si="2"/>
        <v>14</v>
      </c>
      <c r="R21" s="23">
        <f t="shared" si="2"/>
        <v>14</v>
      </c>
      <c r="S21" s="23">
        <f t="shared" si="2"/>
        <v>10</v>
      </c>
      <c r="T21" s="23">
        <f t="shared" si="2"/>
        <v>16</v>
      </c>
      <c r="U21" s="23">
        <f t="shared" si="2"/>
        <v>21</v>
      </c>
      <c r="V21" s="23">
        <f t="shared" si="2"/>
        <v>21</v>
      </c>
      <c r="W21" s="23">
        <f t="shared" si="2"/>
        <v>18</v>
      </c>
      <c r="X21" s="23">
        <f t="shared" si="2"/>
        <v>27</v>
      </c>
      <c r="Y21" s="23">
        <f t="shared" si="2"/>
        <v>12</v>
      </c>
      <c r="Z21" s="23">
        <f t="shared" si="2"/>
        <v>15</v>
      </c>
      <c r="AA21" s="23">
        <f t="shared" si="2"/>
        <v>14</v>
      </c>
      <c r="AB21" s="23">
        <f t="shared" si="2"/>
        <v>7</v>
      </c>
      <c r="AC21" s="23">
        <f t="shared" si="2"/>
        <v>0</v>
      </c>
      <c r="AD21" s="23">
        <f t="shared" si="2"/>
        <v>15</v>
      </c>
      <c r="AE21" s="23">
        <f t="shared" si="2"/>
        <v>20</v>
      </c>
      <c r="AF21" s="23">
        <f t="shared" si="2"/>
        <v>19</v>
      </c>
      <c r="AG21" s="23">
        <f t="shared" si="2"/>
        <v>14</v>
      </c>
      <c r="AH21" s="25"/>
      <c r="AI21" s="25"/>
      <c r="AJ21" s="27"/>
    </row>
    <row r="22" spans="1:54">
      <c r="B22" s="20"/>
      <c r="C22" s="21"/>
      <c r="D22" s="22" t="s">
        <v>24</v>
      </c>
      <c r="E22" s="23">
        <f t="shared" ref="E22:AG22" si="3">SUMIF($D$27:$D$153,55485,E27:E153)</f>
        <v>28</v>
      </c>
      <c r="F22" s="23">
        <f t="shared" si="3"/>
        <v>0</v>
      </c>
      <c r="G22" s="23">
        <f t="shared" si="3"/>
        <v>21</v>
      </c>
      <c r="H22" s="23">
        <f t="shared" si="3"/>
        <v>20</v>
      </c>
      <c r="I22" s="23">
        <f t="shared" si="3"/>
        <v>19</v>
      </c>
      <c r="J22" s="23">
        <f t="shared" si="3"/>
        <v>13</v>
      </c>
      <c r="K22" s="23">
        <f t="shared" si="3"/>
        <v>14</v>
      </c>
      <c r="L22" s="23">
        <f t="shared" si="3"/>
        <v>16</v>
      </c>
      <c r="M22" s="23">
        <f t="shared" si="3"/>
        <v>14</v>
      </c>
      <c r="N22" s="23">
        <f t="shared" si="3"/>
        <v>17</v>
      </c>
      <c r="O22" s="23">
        <f t="shared" si="3"/>
        <v>19</v>
      </c>
      <c r="P22" s="23">
        <f t="shared" si="3"/>
        <v>14</v>
      </c>
      <c r="Q22" s="23">
        <f t="shared" si="3"/>
        <v>15</v>
      </c>
      <c r="R22" s="23">
        <f t="shared" si="3"/>
        <v>12</v>
      </c>
      <c r="S22" s="23">
        <f t="shared" si="3"/>
        <v>14</v>
      </c>
      <c r="T22" s="23">
        <f t="shared" si="3"/>
        <v>11</v>
      </c>
      <c r="U22" s="23">
        <f t="shared" si="3"/>
        <v>11</v>
      </c>
      <c r="V22" s="23">
        <f t="shared" si="3"/>
        <v>8</v>
      </c>
      <c r="W22" s="23">
        <f t="shared" si="3"/>
        <v>10</v>
      </c>
      <c r="X22" s="23">
        <f t="shared" si="3"/>
        <v>6</v>
      </c>
      <c r="Y22" s="23">
        <f t="shared" si="3"/>
        <v>3</v>
      </c>
      <c r="Z22" s="23">
        <f t="shared" si="3"/>
        <v>9</v>
      </c>
      <c r="AA22" s="23">
        <f t="shared" si="3"/>
        <v>7</v>
      </c>
      <c r="AB22" s="23">
        <f t="shared" si="3"/>
        <v>4</v>
      </c>
      <c r="AC22" s="23">
        <f t="shared" si="3"/>
        <v>0</v>
      </c>
      <c r="AD22" s="23">
        <f t="shared" si="3"/>
        <v>11</v>
      </c>
      <c r="AE22" s="23">
        <f t="shared" si="3"/>
        <v>9</v>
      </c>
      <c r="AF22" s="23">
        <f t="shared" si="3"/>
        <v>8</v>
      </c>
      <c r="AG22" s="23">
        <f t="shared" si="3"/>
        <v>6</v>
      </c>
      <c r="AH22" s="25"/>
      <c r="AI22" s="25"/>
      <c r="AJ22" s="27"/>
    </row>
    <row r="23" spans="1:54">
      <c r="A23" s="28"/>
      <c r="B23" s="202" t="s">
        <v>13</v>
      </c>
      <c r="C23" s="203"/>
      <c r="D23" s="204"/>
      <c r="E23" s="29">
        <v>1</v>
      </c>
      <c r="F23" s="29">
        <v>1</v>
      </c>
      <c r="G23" s="29">
        <v>1</v>
      </c>
      <c r="H23" s="29">
        <v>1</v>
      </c>
      <c r="I23" s="29">
        <v>1</v>
      </c>
      <c r="J23" s="29">
        <v>1</v>
      </c>
      <c r="K23" s="29">
        <v>1</v>
      </c>
      <c r="L23" s="29">
        <v>1</v>
      </c>
      <c r="M23" s="29">
        <v>1</v>
      </c>
      <c r="N23" s="29">
        <v>1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29">
        <v>1</v>
      </c>
      <c r="AB23" s="29">
        <v>1</v>
      </c>
      <c r="AC23" s="29">
        <v>1</v>
      </c>
      <c r="AD23" s="29">
        <v>1</v>
      </c>
      <c r="AE23" s="29">
        <v>1</v>
      </c>
      <c r="AF23" s="29">
        <v>1</v>
      </c>
      <c r="AG23" s="29">
        <v>1</v>
      </c>
      <c r="AH23" s="30"/>
      <c r="AI23" s="31"/>
      <c r="AJ23" s="27"/>
    </row>
    <row r="24" spans="1:54">
      <c r="B24" s="190" t="s">
        <v>14</v>
      </c>
      <c r="C24" s="191"/>
      <c r="D24" s="192"/>
      <c r="E24" s="32">
        <f t="shared" ref="E24:AG24" si="4">IF(E19=0,0,1)</f>
        <v>1</v>
      </c>
      <c r="F24" s="32">
        <f t="shared" si="4"/>
        <v>1</v>
      </c>
      <c r="G24" s="32">
        <f t="shared" si="4"/>
        <v>1</v>
      </c>
      <c r="H24" s="32">
        <f t="shared" si="4"/>
        <v>1</v>
      </c>
      <c r="I24" s="32">
        <f t="shared" si="4"/>
        <v>1</v>
      </c>
      <c r="J24" s="32">
        <f t="shared" si="4"/>
        <v>1</v>
      </c>
      <c r="K24" s="32">
        <f t="shared" si="4"/>
        <v>1</v>
      </c>
      <c r="L24" s="32">
        <f t="shared" si="4"/>
        <v>1</v>
      </c>
      <c r="M24" s="32">
        <f t="shared" si="4"/>
        <v>1</v>
      </c>
      <c r="N24" s="32">
        <f t="shared" si="4"/>
        <v>1</v>
      </c>
      <c r="O24" s="32">
        <f t="shared" si="4"/>
        <v>1</v>
      </c>
      <c r="P24" s="32">
        <f t="shared" si="4"/>
        <v>1</v>
      </c>
      <c r="Q24" s="32">
        <f t="shared" si="4"/>
        <v>1</v>
      </c>
      <c r="R24" s="32">
        <f t="shared" si="4"/>
        <v>1</v>
      </c>
      <c r="S24" s="32">
        <f t="shared" si="4"/>
        <v>1</v>
      </c>
      <c r="T24" s="32">
        <f t="shared" si="4"/>
        <v>1</v>
      </c>
      <c r="U24" s="32">
        <f t="shared" si="4"/>
        <v>1</v>
      </c>
      <c r="V24" s="32">
        <f t="shared" si="4"/>
        <v>1</v>
      </c>
      <c r="W24" s="32">
        <f t="shared" si="4"/>
        <v>1</v>
      </c>
      <c r="X24" s="32">
        <f t="shared" si="4"/>
        <v>1</v>
      </c>
      <c r="Y24" s="32">
        <f t="shared" si="4"/>
        <v>1</v>
      </c>
      <c r="Z24" s="32">
        <f t="shared" si="4"/>
        <v>1</v>
      </c>
      <c r="AA24" s="32">
        <f t="shared" si="4"/>
        <v>1</v>
      </c>
      <c r="AB24" s="32">
        <f t="shared" si="4"/>
        <v>1</v>
      </c>
      <c r="AC24" s="32">
        <f t="shared" si="4"/>
        <v>0</v>
      </c>
      <c r="AD24" s="32">
        <f t="shared" si="4"/>
        <v>1</v>
      </c>
      <c r="AE24" s="32">
        <f t="shared" si="4"/>
        <v>1</v>
      </c>
      <c r="AF24" s="32">
        <f t="shared" si="4"/>
        <v>1</v>
      </c>
      <c r="AG24" s="32">
        <f t="shared" si="4"/>
        <v>1</v>
      </c>
      <c r="AH24" s="33">
        <f>SUM(E24:AG24)</f>
        <v>28</v>
      </c>
      <c r="AI24" s="30"/>
      <c r="AJ24" s="27"/>
    </row>
    <row r="25" spans="1:54" ht="67" customHeight="1">
      <c r="A25" s="34"/>
      <c r="B25" s="193" t="s">
        <v>15</v>
      </c>
      <c r="C25" s="194"/>
      <c r="D25" s="19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 t="s">
        <v>1329</v>
      </c>
      <c r="AD25" s="46"/>
      <c r="AE25" s="46"/>
      <c r="AF25" s="46"/>
      <c r="AG25" s="46"/>
      <c r="AH25" s="24"/>
      <c r="AI25" s="31"/>
      <c r="AJ25" s="27"/>
    </row>
    <row r="26" spans="1:54">
      <c r="B26" s="35" t="s">
        <v>16</v>
      </c>
      <c r="C26" s="35" t="s">
        <v>17</v>
      </c>
      <c r="D26" s="36" t="s">
        <v>18</v>
      </c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8"/>
      <c r="AI26" s="38"/>
      <c r="AJ26" s="39"/>
      <c r="AK26" s="28" t="s">
        <v>1346</v>
      </c>
      <c r="AN26" t="s">
        <v>1354</v>
      </c>
      <c r="AO26" t="s">
        <v>1355</v>
      </c>
      <c r="AR26" t="s">
        <v>1354</v>
      </c>
      <c r="AS26" t="s">
        <v>1355</v>
      </c>
      <c r="AV26" t="s">
        <v>1369</v>
      </c>
      <c r="AW26" t="s">
        <v>1355</v>
      </c>
    </row>
    <row r="27" spans="1:54">
      <c r="A27" s="28" t="s">
        <v>19</v>
      </c>
      <c r="B27" s="44" t="s">
        <v>636</v>
      </c>
      <c r="C27" s="44" t="s">
        <v>637</v>
      </c>
      <c r="D27" s="44">
        <v>55475</v>
      </c>
      <c r="E27" s="40">
        <v>1</v>
      </c>
      <c r="F27" s="40">
        <v>1</v>
      </c>
      <c r="G27" s="40">
        <v>0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1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1">
        <f t="shared" ref="AH27:AH58" si="5">SUM(E27:AG27)</f>
        <v>13</v>
      </c>
      <c r="AI27" s="42">
        <f>IF(AH27=0,0,1)</f>
        <v>1</v>
      </c>
      <c r="AJ27" s="43">
        <f t="shared" ref="AJ27:AJ58" si="6">SUMPRODUCT($E$23:$AG$23,E27:AG27)</f>
        <v>13</v>
      </c>
      <c r="AK27" s="68" t="s">
        <v>1331</v>
      </c>
      <c r="AN27" s="2">
        <f>AH27</f>
        <v>13</v>
      </c>
      <c r="AO27" s="2" t="str">
        <f>VLOOKUP(AK27,$AM$3:$AN$18,2,FALSE)</f>
        <v>QQQ</v>
      </c>
      <c r="AR27">
        <v>0</v>
      </c>
      <c r="AS27">
        <v>0</v>
      </c>
      <c r="AV27" s="91">
        <f>AR27/28</f>
        <v>0</v>
      </c>
      <c r="AW27">
        <f>AS27</f>
        <v>0</v>
      </c>
    </row>
    <row r="28" spans="1:54">
      <c r="A28" t="s">
        <v>20</v>
      </c>
      <c r="B28" s="44" t="s">
        <v>1182</v>
      </c>
      <c r="C28" s="44" t="s">
        <v>1183</v>
      </c>
      <c r="D28" s="44">
        <v>55475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5">
        <f t="shared" si="5"/>
        <v>0</v>
      </c>
      <c r="AI28" s="42">
        <f t="shared" ref="AI28:AI123" si="7">IF(AH28=0,0,1)</f>
        <v>0</v>
      </c>
      <c r="AJ28" s="43">
        <f t="shared" si="6"/>
        <v>0</v>
      </c>
      <c r="AK28" s="68" t="s">
        <v>1344</v>
      </c>
      <c r="AN28" s="2">
        <f t="shared" ref="AN28:AN91" si="8">AH28</f>
        <v>0</v>
      </c>
      <c r="AO28" s="2">
        <f t="shared" ref="AO28:AO91" si="9">VLOOKUP(AK28,$AM$3:$AN$18,2,FALSE)</f>
        <v>2</v>
      </c>
      <c r="AR28">
        <v>0</v>
      </c>
      <c r="AS28">
        <v>1</v>
      </c>
      <c r="AV28" s="91">
        <f t="shared" ref="AV28:AV91" si="10">AR28/28</f>
        <v>0</v>
      </c>
      <c r="AW28">
        <f t="shared" ref="AW28:AW91" si="11">AS28</f>
        <v>1</v>
      </c>
    </row>
    <row r="29" spans="1:54">
      <c r="A29" t="s">
        <v>21</v>
      </c>
      <c r="B29" s="44" t="s">
        <v>638</v>
      </c>
      <c r="C29" s="44" t="s">
        <v>639</v>
      </c>
      <c r="D29" s="44">
        <v>55475</v>
      </c>
      <c r="E29" s="40">
        <v>1</v>
      </c>
      <c r="F29" s="40">
        <v>1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1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5">
        <f t="shared" si="5"/>
        <v>3</v>
      </c>
      <c r="AI29" s="42">
        <f t="shared" si="7"/>
        <v>1</v>
      </c>
      <c r="AJ29" s="43">
        <f t="shared" si="6"/>
        <v>3</v>
      </c>
      <c r="AK29" s="68" t="s">
        <v>1331</v>
      </c>
      <c r="AN29" s="2">
        <f t="shared" si="8"/>
        <v>3</v>
      </c>
      <c r="AO29" s="2" t="str">
        <f t="shared" si="9"/>
        <v>QQQ</v>
      </c>
      <c r="AR29">
        <v>0</v>
      </c>
      <c r="AS29">
        <v>2</v>
      </c>
      <c r="AV29" s="91">
        <f t="shared" si="10"/>
        <v>0</v>
      </c>
      <c r="AW29">
        <f t="shared" si="11"/>
        <v>2</v>
      </c>
    </row>
    <row r="30" spans="1:54">
      <c r="B30" s="44" t="s">
        <v>1188</v>
      </c>
      <c r="C30" s="44" t="s">
        <v>1189</v>
      </c>
      <c r="D30" s="44">
        <v>55475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5">
        <f t="shared" si="5"/>
        <v>0</v>
      </c>
      <c r="AI30" s="42">
        <f t="shared" si="7"/>
        <v>0</v>
      </c>
      <c r="AJ30" s="43">
        <f t="shared" si="6"/>
        <v>0</v>
      </c>
      <c r="AK30" s="68" t="s">
        <v>1335</v>
      </c>
      <c r="AN30" s="2">
        <f t="shared" si="8"/>
        <v>0</v>
      </c>
      <c r="AO30" s="2">
        <f t="shared" si="9"/>
        <v>3</v>
      </c>
      <c r="AR30">
        <v>0</v>
      </c>
      <c r="AS30">
        <v>2</v>
      </c>
      <c r="AV30" s="91">
        <f t="shared" si="10"/>
        <v>0</v>
      </c>
      <c r="AW30">
        <f t="shared" si="11"/>
        <v>2</v>
      </c>
      <c r="BA30" t="s">
        <v>1374</v>
      </c>
      <c r="BB30" t="s">
        <v>1375</v>
      </c>
    </row>
    <row r="31" spans="1:54">
      <c r="B31" s="44" t="s">
        <v>642</v>
      </c>
      <c r="C31" s="44" t="s">
        <v>643</v>
      </c>
      <c r="D31" s="44">
        <v>55475</v>
      </c>
      <c r="E31" s="40">
        <v>1</v>
      </c>
      <c r="F31" s="40">
        <v>1</v>
      </c>
      <c r="G31" s="40">
        <v>0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0</v>
      </c>
      <c r="Q31" s="40">
        <v>0</v>
      </c>
      <c r="R31" s="40">
        <v>0</v>
      </c>
      <c r="S31" s="40">
        <v>1</v>
      </c>
      <c r="T31" s="40">
        <v>1</v>
      </c>
      <c r="U31" s="40">
        <v>0</v>
      </c>
      <c r="V31" s="40">
        <v>1</v>
      </c>
      <c r="W31" s="40">
        <v>0</v>
      </c>
      <c r="X31" s="40">
        <v>1</v>
      </c>
      <c r="Y31" s="40">
        <v>1</v>
      </c>
      <c r="Z31" s="40">
        <v>1</v>
      </c>
      <c r="AA31" s="40">
        <v>1</v>
      </c>
      <c r="AB31" s="40">
        <v>1</v>
      </c>
      <c r="AC31" s="40">
        <v>0</v>
      </c>
      <c r="AD31" s="40">
        <v>1</v>
      </c>
      <c r="AE31" s="40">
        <v>0</v>
      </c>
      <c r="AF31" s="40">
        <v>0</v>
      </c>
      <c r="AG31" s="40">
        <v>1</v>
      </c>
      <c r="AH31" s="45">
        <f t="shared" si="5"/>
        <v>20</v>
      </c>
      <c r="AI31" s="42">
        <f t="shared" si="7"/>
        <v>1</v>
      </c>
      <c r="AJ31" s="43">
        <f t="shared" si="6"/>
        <v>20</v>
      </c>
      <c r="AK31" s="68" t="s">
        <v>1335</v>
      </c>
      <c r="AM31" s="61"/>
      <c r="AN31" s="2">
        <f t="shared" si="8"/>
        <v>20</v>
      </c>
      <c r="AO31" s="2">
        <f t="shared" si="9"/>
        <v>3</v>
      </c>
      <c r="AR31">
        <v>0</v>
      </c>
      <c r="AS31">
        <v>2</v>
      </c>
      <c r="AV31" s="91">
        <f t="shared" si="10"/>
        <v>0</v>
      </c>
      <c r="AW31">
        <f t="shared" si="11"/>
        <v>2</v>
      </c>
      <c r="AZ31" t="s">
        <v>1370</v>
      </c>
      <c r="BA31">
        <v>2.48</v>
      </c>
      <c r="BB31">
        <v>36</v>
      </c>
    </row>
    <row r="32" spans="1:54">
      <c r="B32" s="44" t="s">
        <v>644</v>
      </c>
      <c r="C32" s="44" t="s">
        <v>645</v>
      </c>
      <c r="D32" s="44">
        <v>55475</v>
      </c>
      <c r="E32" s="40">
        <v>1</v>
      </c>
      <c r="F32" s="40">
        <v>1</v>
      </c>
      <c r="G32" s="40">
        <v>0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 s="40">
        <v>0</v>
      </c>
      <c r="AH32" s="45">
        <f t="shared" si="5"/>
        <v>12</v>
      </c>
      <c r="AI32" s="42">
        <f t="shared" ref="AI32:AI57" si="12">IF(AH32=0,0,1)</f>
        <v>1</v>
      </c>
      <c r="AJ32" s="43">
        <f t="shared" si="6"/>
        <v>12</v>
      </c>
      <c r="AK32" s="68" t="s">
        <v>1331</v>
      </c>
      <c r="AM32" s="61"/>
      <c r="AN32" s="2">
        <f t="shared" si="8"/>
        <v>12</v>
      </c>
      <c r="AO32" s="2" t="str">
        <f t="shared" si="9"/>
        <v>QQQ</v>
      </c>
      <c r="AR32">
        <v>0</v>
      </c>
      <c r="AS32">
        <v>2</v>
      </c>
      <c r="AV32" s="91">
        <f t="shared" si="10"/>
        <v>0</v>
      </c>
      <c r="AW32">
        <f t="shared" si="11"/>
        <v>2</v>
      </c>
      <c r="AZ32" t="s">
        <v>1371</v>
      </c>
      <c r="BA32">
        <v>3.19</v>
      </c>
      <c r="BB32">
        <v>14</v>
      </c>
    </row>
    <row r="33" spans="2:54">
      <c r="B33" s="44" t="s">
        <v>646</v>
      </c>
      <c r="C33" s="44" t="s">
        <v>647</v>
      </c>
      <c r="D33" s="44">
        <v>55475</v>
      </c>
      <c r="E33" s="40">
        <v>0</v>
      </c>
      <c r="F33" s="40">
        <v>1</v>
      </c>
      <c r="G33" s="40">
        <v>0</v>
      </c>
      <c r="H33" s="40">
        <v>1</v>
      </c>
      <c r="I33" s="40">
        <v>1</v>
      </c>
      <c r="J33" s="40">
        <v>1</v>
      </c>
      <c r="K33" s="40">
        <v>0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1</v>
      </c>
      <c r="R33" s="40">
        <v>0</v>
      </c>
      <c r="S33" s="40">
        <v>1</v>
      </c>
      <c r="T33" s="40">
        <v>1</v>
      </c>
      <c r="U33" s="40">
        <v>1</v>
      </c>
      <c r="V33" s="40">
        <v>1</v>
      </c>
      <c r="W33" s="40">
        <v>0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0</v>
      </c>
      <c r="AD33" s="40">
        <v>1</v>
      </c>
      <c r="AE33" s="40">
        <v>0</v>
      </c>
      <c r="AF33" s="40">
        <v>0</v>
      </c>
      <c r="AG33" s="40">
        <v>0</v>
      </c>
      <c r="AH33" s="45">
        <f t="shared" si="5"/>
        <v>20</v>
      </c>
      <c r="AI33" s="42">
        <f t="shared" si="12"/>
        <v>1</v>
      </c>
      <c r="AJ33" s="43">
        <f t="shared" si="6"/>
        <v>20</v>
      </c>
      <c r="AK33" s="68" t="s">
        <v>1338</v>
      </c>
      <c r="AM33" s="61"/>
      <c r="AN33" s="2">
        <f t="shared" si="8"/>
        <v>20</v>
      </c>
      <c r="AO33" s="2">
        <f t="shared" si="9"/>
        <v>2.6669999999999998</v>
      </c>
      <c r="AR33">
        <v>0</v>
      </c>
      <c r="AS33">
        <v>2</v>
      </c>
      <c r="AV33" s="91">
        <f t="shared" si="10"/>
        <v>0</v>
      </c>
      <c r="AW33">
        <f t="shared" si="11"/>
        <v>2</v>
      </c>
      <c r="AZ33" t="s">
        <v>1372</v>
      </c>
      <c r="BA33">
        <v>3.21</v>
      </c>
      <c r="BB33">
        <v>26</v>
      </c>
    </row>
    <row r="34" spans="2:54">
      <c r="B34" s="44" t="s">
        <v>658</v>
      </c>
      <c r="C34" s="44" t="s">
        <v>659</v>
      </c>
      <c r="D34" s="44">
        <v>55475</v>
      </c>
      <c r="E34" s="40">
        <v>1</v>
      </c>
      <c r="F34" s="40">
        <v>1</v>
      </c>
      <c r="G34" s="40">
        <v>0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P34" s="40">
        <v>1</v>
      </c>
      <c r="Q34" s="40">
        <v>1</v>
      </c>
      <c r="R34" s="40">
        <v>0</v>
      </c>
      <c r="S34" s="40">
        <v>1</v>
      </c>
      <c r="T34" s="40">
        <v>1</v>
      </c>
      <c r="U34" s="40">
        <v>1</v>
      </c>
      <c r="V34" s="40">
        <v>1</v>
      </c>
      <c r="W34" s="40">
        <v>1</v>
      </c>
      <c r="X34" s="40">
        <v>1</v>
      </c>
      <c r="Y34" s="40">
        <v>1</v>
      </c>
      <c r="Z34" s="40">
        <v>1</v>
      </c>
      <c r="AA34" s="40">
        <v>0</v>
      </c>
      <c r="AB34" s="40">
        <v>1</v>
      </c>
      <c r="AC34" s="40">
        <v>0</v>
      </c>
      <c r="AD34" s="40">
        <v>1</v>
      </c>
      <c r="AE34" s="40">
        <v>0</v>
      </c>
      <c r="AF34" s="40">
        <v>1</v>
      </c>
      <c r="AG34" s="40">
        <v>1</v>
      </c>
      <c r="AH34" s="45">
        <f t="shared" si="5"/>
        <v>24</v>
      </c>
      <c r="AI34" s="42">
        <f t="shared" si="12"/>
        <v>1</v>
      </c>
      <c r="AJ34" s="43">
        <f t="shared" si="6"/>
        <v>24</v>
      </c>
      <c r="AK34" s="68" t="s">
        <v>1344</v>
      </c>
      <c r="AM34" s="61"/>
      <c r="AN34" s="2">
        <f t="shared" si="8"/>
        <v>24</v>
      </c>
      <c r="AO34" s="2">
        <f t="shared" si="9"/>
        <v>2</v>
      </c>
      <c r="AR34">
        <v>0</v>
      </c>
      <c r="AS34">
        <v>2</v>
      </c>
      <c r="AV34" s="91">
        <f t="shared" si="10"/>
        <v>0</v>
      </c>
      <c r="AW34">
        <f t="shared" si="11"/>
        <v>2</v>
      </c>
      <c r="AZ34" t="s">
        <v>1373</v>
      </c>
      <c r="BA34">
        <v>3</v>
      </c>
      <c r="BB34">
        <v>11</v>
      </c>
    </row>
    <row r="35" spans="2:54">
      <c r="B35" s="44" t="s">
        <v>1196</v>
      </c>
      <c r="C35" s="44" t="s">
        <v>1197</v>
      </c>
      <c r="D35" s="44">
        <v>55475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0">
        <v>0</v>
      </c>
      <c r="AH35" s="45">
        <f t="shared" si="5"/>
        <v>0</v>
      </c>
      <c r="AI35" s="42">
        <f t="shared" si="12"/>
        <v>0</v>
      </c>
      <c r="AJ35" s="43">
        <f t="shared" si="6"/>
        <v>0</v>
      </c>
      <c r="AK35" s="68" t="s">
        <v>1340</v>
      </c>
      <c r="AM35" s="61"/>
      <c r="AN35" s="2">
        <f t="shared" si="8"/>
        <v>0</v>
      </c>
      <c r="AO35" s="2">
        <f t="shared" si="9"/>
        <v>0</v>
      </c>
      <c r="AR35">
        <v>0</v>
      </c>
      <c r="AS35">
        <v>2.6669999999999998</v>
      </c>
      <c r="AV35" s="91">
        <f t="shared" si="10"/>
        <v>0</v>
      </c>
      <c r="AW35">
        <f t="shared" si="11"/>
        <v>2.6669999999999998</v>
      </c>
    </row>
    <row r="36" spans="2:54">
      <c r="B36" s="44" t="s">
        <v>1206</v>
      </c>
      <c r="C36" s="44" t="s">
        <v>1207</v>
      </c>
      <c r="D36" s="44">
        <v>55475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0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  <c r="AH36" s="45">
        <f t="shared" si="5"/>
        <v>0</v>
      </c>
      <c r="AI36" s="42">
        <f t="shared" si="12"/>
        <v>0</v>
      </c>
      <c r="AJ36" s="43">
        <f t="shared" si="6"/>
        <v>0</v>
      </c>
      <c r="AK36" s="68" t="s">
        <v>1331</v>
      </c>
      <c r="AM36" s="61"/>
      <c r="AN36" s="2">
        <f t="shared" si="8"/>
        <v>0</v>
      </c>
      <c r="AO36" s="2" t="str">
        <f t="shared" si="9"/>
        <v>QQQ</v>
      </c>
      <c r="AR36">
        <v>0</v>
      </c>
      <c r="AS36">
        <v>3</v>
      </c>
      <c r="AV36" s="91">
        <f t="shared" si="10"/>
        <v>0</v>
      </c>
      <c r="AW36">
        <f t="shared" si="11"/>
        <v>3</v>
      </c>
    </row>
    <row r="37" spans="2:54">
      <c r="B37" s="44" t="s">
        <v>668</v>
      </c>
      <c r="C37" s="44" t="s">
        <v>669</v>
      </c>
      <c r="D37" s="44">
        <v>55475</v>
      </c>
      <c r="E37" s="40">
        <v>1</v>
      </c>
      <c r="F37" s="40">
        <v>1</v>
      </c>
      <c r="G37" s="40">
        <v>0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0</v>
      </c>
      <c r="P37" s="40">
        <v>1</v>
      </c>
      <c r="Q37" s="40">
        <v>1</v>
      </c>
      <c r="R37" s="40">
        <v>1</v>
      </c>
      <c r="S37" s="40">
        <v>0</v>
      </c>
      <c r="T37" s="40">
        <v>0</v>
      </c>
      <c r="U37" s="40">
        <v>0</v>
      </c>
      <c r="V37" s="40">
        <v>1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0</v>
      </c>
      <c r="AC37" s="40">
        <v>0</v>
      </c>
      <c r="AD37" s="40">
        <v>0</v>
      </c>
      <c r="AE37" s="40">
        <v>1</v>
      </c>
      <c r="AF37" s="40">
        <v>1</v>
      </c>
      <c r="AG37" s="40">
        <v>0</v>
      </c>
      <c r="AH37" s="45">
        <f t="shared" si="5"/>
        <v>15</v>
      </c>
      <c r="AI37" s="42">
        <f t="shared" si="12"/>
        <v>1</v>
      </c>
      <c r="AJ37" s="43">
        <f t="shared" si="6"/>
        <v>15</v>
      </c>
      <c r="AK37" s="68" t="s">
        <v>1331</v>
      </c>
      <c r="AM37" s="61"/>
      <c r="AN37" s="2">
        <f t="shared" si="8"/>
        <v>15</v>
      </c>
      <c r="AO37" s="2" t="str">
        <f t="shared" si="9"/>
        <v>QQQ</v>
      </c>
      <c r="AR37">
        <v>0</v>
      </c>
      <c r="AS37">
        <v>4</v>
      </c>
      <c r="AV37" s="91">
        <f t="shared" si="10"/>
        <v>0</v>
      </c>
      <c r="AW37">
        <f t="shared" si="11"/>
        <v>4</v>
      </c>
    </row>
    <row r="38" spans="2:54">
      <c r="B38" s="44" t="s">
        <v>674</v>
      </c>
      <c r="C38" s="44" t="s">
        <v>675</v>
      </c>
      <c r="D38" s="44">
        <v>55475</v>
      </c>
      <c r="E38" s="40">
        <v>1</v>
      </c>
      <c r="F38" s="40">
        <v>0</v>
      </c>
      <c r="G38" s="40">
        <v>0</v>
      </c>
      <c r="H38" s="40">
        <v>1</v>
      </c>
      <c r="I38" s="40">
        <v>0</v>
      </c>
      <c r="J38" s="40">
        <v>1</v>
      </c>
      <c r="K38" s="40">
        <v>0</v>
      </c>
      <c r="L38" s="40">
        <v>1</v>
      </c>
      <c r="M38" s="40">
        <v>0</v>
      </c>
      <c r="N38" s="40">
        <v>1</v>
      </c>
      <c r="O38" s="40">
        <v>1</v>
      </c>
      <c r="P38" s="40">
        <v>1</v>
      </c>
      <c r="Q38" s="40">
        <v>0</v>
      </c>
      <c r="R38" s="40">
        <v>0</v>
      </c>
      <c r="S38" s="40">
        <v>1</v>
      </c>
      <c r="T38" s="40">
        <v>1</v>
      </c>
      <c r="U38" s="40">
        <v>1</v>
      </c>
      <c r="V38" s="40">
        <v>1</v>
      </c>
      <c r="W38" s="40">
        <v>1</v>
      </c>
      <c r="X38" s="40">
        <v>1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1</v>
      </c>
      <c r="AH38" s="45">
        <f t="shared" si="5"/>
        <v>14</v>
      </c>
      <c r="AI38" s="42">
        <f t="shared" si="12"/>
        <v>1</v>
      </c>
      <c r="AJ38" s="43">
        <f t="shared" si="6"/>
        <v>14</v>
      </c>
      <c r="AK38" s="68" t="s">
        <v>1338</v>
      </c>
      <c r="AM38" s="61"/>
      <c r="AN38" s="2">
        <f t="shared" si="8"/>
        <v>14</v>
      </c>
      <c r="AO38" s="2">
        <f t="shared" si="9"/>
        <v>2.6669999999999998</v>
      </c>
      <c r="AR38">
        <v>0</v>
      </c>
      <c r="AS38">
        <v>4</v>
      </c>
      <c r="AV38" s="91">
        <f t="shared" si="10"/>
        <v>0</v>
      </c>
      <c r="AW38">
        <f t="shared" si="11"/>
        <v>4</v>
      </c>
    </row>
    <row r="39" spans="2:54">
      <c r="B39" s="44" t="s">
        <v>684</v>
      </c>
      <c r="C39" s="44" t="s">
        <v>685</v>
      </c>
      <c r="D39" s="44">
        <v>55475</v>
      </c>
      <c r="E39" s="40">
        <v>1</v>
      </c>
      <c r="F39" s="40">
        <v>1</v>
      </c>
      <c r="G39" s="40">
        <v>0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0</v>
      </c>
      <c r="N39" s="40">
        <v>1</v>
      </c>
      <c r="O39" s="40">
        <v>0</v>
      </c>
      <c r="P39" s="40">
        <v>1</v>
      </c>
      <c r="Q39" s="40">
        <v>0</v>
      </c>
      <c r="R39" s="40">
        <v>1</v>
      </c>
      <c r="S39" s="40">
        <v>1</v>
      </c>
      <c r="T39" s="40">
        <v>1</v>
      </c>
      <c r="U39" s="40">
        <v>0</v>
      </c>
      <c r="V39" s="40">
        <v>1</v>
      </c>
      <c r="W39" s="40">
        <v>1</v>
      </c>
      <c r="X39" s="40">
        <v>0</v>
      </c>
      <c r="Y39" s="40">
        <v>1</v>
      </c>
      <c r="Z39" s="40">
        <v>1</v>
      </c>
      <c r="AA39" s="40">
        <v>0</v>
      </c>
      <c r="AB39" s="40">
        <v>0</v>
      </c>
      <c r="AC39" s="40">
        <v>0</v>
      </c>
      <c r="AD39" s="40">
        <v>1</v>
      </c>
      <c r="AE39" s="40">
        <v>1</v>
      </c>
      <c r="AF39" s="40">
        <v>0</v>
      </c>
      <c r="AG39" s="40">
        <v>0</v>
      </c>
      <c r="AH39" s="45">
        <f t="shared" si="5"/>
        <v>18</v>
      </c>
      <c r="AI39" s="42">
        <f t="shared" si="12"/>
        <v>1</v>
      </c>
      <c r="AJ39" s="43">
        <f t="shared" si="6"/>
        <v>18</v>
      </c>
      <c r="AK39" s="68" t="s">
        <v>1342</v>
      </c>
      <c r="AM39" s="61"/>
      <c r="AN39" s="2">
        <f t="shared" si="8"/>
        <v>18</v>
      </c>
      <c r="AO39" s="2">
        <f t="shared" si="9"/>
        <v>3.6669999999999998</v>
      </c>
      <c r="AR39">
        <v>1</v>
      </c>
      <c r="AS39">
        <v>0</v>
      </c>
      <c r="AV39" s="91">
        <f t="shared" si="10"/>
        <v>3.5714285714285712E-2</v>
      </c>
      <c r="AW39">
        <f t="shared" si="11"/>
        <v>0</v>
      </c>
    </row>
    <row r="40" spans="2:54">
      <c r="B40" s="44" t="s">
        <v>1222</v>
      </c>
      <c r="C40" s="44" t="s">
        <v>1223</v>
      </c>
      <c r="D40" s="44">
        <v>55475</v>
      </c>
      <c r="E40" s="40">
        <v>0</v>
      </c>
      <c r="F40" s="40">
        <v>1</v>
      </c>
      <c r="G40" s="40">
        <v>0</v>
      </c>
      <c r="H40" s="40">
        <v>1</v>
      </c>
      <c r="I40" s="40">
        <v>0</v>
      </c>
      <c r="J40" s="40">
        <v>1</v>
      </c>
      <c r="K40" s="40">
        <v>0</v>
      </c>
      <c r="L40" s="40">
        <v>0</v>
      </c>
      <c r="M40" s="40">
        <v>0</v>
      </c>
      <c r="N40" s="40">
        <v>1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C40" s="40">
        <v>0</v>
      </c>
      <c r="AD40" s="40">
        <v>0</v>
      </c>
      <c r="AE40" s="40">
        <v>0</v>
      </c>
      <c r="AF40" s="40">
        <v>0</v>
      </c>
      <c r="AG40" s="40">
        <v>0</v>
      </c>
      <c r="AH40" s="45">
        <f t="shared" si="5"/>
        <v>4</v>
      </c>
      <c r="AI40" s="42">
        <f t="shared" si="12"/>
        <v>1</v>
      </c>
      <c r="AJ40" s="43">
        <f t="shared" si="6"/>
        <v>4</v>
      </c>
      <c r="AK40" s="68" t="s">
        <v>1344</v>
      </c>
      <c r="AM40" s="61"/>
      <c r="AN40" s="2">
        <f t="shared" si="8"/>
        <v>4</v>
      </c>
      <c r="AO40" s="2">
        <f t="shared" si="9"/>
        <v>2</v>
      </c>
      <c r="AR40">
        <v>1</v>
      </c>
      <c r="AS40">
        <v>2</v>
      </c>
      <c r="AV40" s="91">
        <f t="shared" si="10"/>
        <v>3.5714285714285712E-2</v>
      </c>
      <c r="AW40">
        <f t="shared" si="11"/>
        <v>2</v>
      </c>
    </row>
    <row r="41" spans="2:54">
      <c r="B41" s="44" t="s">
        <v>686</v>
      </c>
      <c r="C41" s="44" t="s">
        <v>687</v>
      </c>
      <c r="D41" s="44">
        <v>55475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5">
        <f t="shared" si="5"/>
        <v>0</v>
      </c>
      <c r="AI41" s="42">
        <f t="shared" si="12"/>
        <v>0</v>
      </c>
      <c r="AJ41" s="43">
        <f t="shared" si="6"/>
        <v>0</v>
      </c>
      <c r="AK41" s="68" t="s">
        <v>1337</v>
      </c>
      <c r="AM41" s="61"/>
      <c r="AN41" s="2">
        <f t="shared" si="8"/>
        <v>0</v>
      </c>
      <c r="AO41" s="2">
        <f t="shared" si="9"/>
        <v>4</v>
      </c>
      <c r="AR41">
        <v>1</v>
      </c>
      <c r="AS41">
        <v>3</v>
      </c>
      <c r="AV41" s="91">
        <f t="shared" si="10"/>
        <v>3.5714285714285712E-2</v>
      </c>
      <c r="AW41">
        <f t="shared" si="11"/>
        <v>3</v>
      </c>
    </row>
    <row r="42" spans="2:54">
      <c r="B42" s="44" t="s">
        <v>1224</v>
      </c>
      <c r="C42" s="44" t="s">
        <v>1225</v>
      </c>
      <c r="D42" s="44">
        <v>55475</v>
      </c>
      <c r="E42" s="40">
        <v>1</v>
      </c>
      <c r="F42" s="40">
        <v>0</v>
      </c>
      <c r="G42" s="40">
        <v>0</v>
      </c>
      <c r="H42" s="40">
        <v>1</v>
      </c>
      <c r="I42" s="40">
        <v>0</v>
      </c>
      <c r="J42" s="40">
        <v>1</v>
      </c>
      <c r="K42" s="40">
        <v>1</v>
      </c>
      <c r="L42" s="40">
        <v>0</v>
      </c>
      <c r="M42" s="40">
        <v>1</v>
      </c>
      <c r="N42" s="40">
        <v>1</v>
      </c>
      <c r="O42" s="40">
        <v>0</v>
      </c>
      <c r="P42" s="40">
        <v>1</v>
      </c>
      <c r="Q42" s="40">
        <v>1</v>
      </c>
      <c r="R42" s="40">
        <v>1</v>
      </c>
      <c r="S42" s="40">
        <v>0</v>
      </c>
      <c r="T42" s="40">
        <v>0</v>
      </c>
      <c r="U42" s="40">
        <v>1</v>
      </c>
      <c r="V42" s="40">
        <v>0</v>
      </c>
      <c r="W42" s="40">
        <v>0</v>
      </c>
      <c r="X42" s="40">
        <v>0</v>
      </c>
      <c r="Y42" s="40">
        <v>0</v>
      </c>
      <c r="Z42" s="40">
        <v>1</v>
      </c>
      <c r="AA42" s="40">
        <v>0</v>
      </c>
      <c r="AB42" s="40">
        <v>0</v>
      </c>
      <c r="AC42" s="40">
        <v>0</v>
      </c>
      <c r="AD42" s="40">
        <v>1</v>
      </c>
      <c r="AE42" s="40">
        <v>0</v>
      </c>
      <c r="AF42" s="40">
        <v>0</v>
      </c>
      <c r="AG42" s="40">
        <v>0</v>
      </c>
      <c r="AH42" s="45">
        <f t="shared" si="5"/>
        <v>12</v>
      </c>
      <c r="AI42" s="42">
        <f t="shared" si="12"/>
        <v>1</v>
      </c>
      <c r="AJ42" s="43">
        <f t="shared" si="6"/>
        <v>12</v>
      </c>
      <c r="AK42" s="68" t="s">
        <v>1337</v>
      </c>
      <c r="AM42" s="61"/>
      <c r="AN42" s="2">
        <f t="shared" si="8"/>
        <v>12</v>
      </c>
      <c r="AO42" s="2">
        <f t="shared" si="9"/>
        <v>4</v>
      </c>
      <c r="AR42">
        <v>1</v>
      </c>
      <c r="AS42">
        <v>3.3330000000000002</v>
      </c>
      <c r="AV42" s="91">
        <f t="shared" si="10"/>
        <v>3.5714285714285712E-2</v>
      </c>
      <c r="AW42">
        <f t="shared" si="11"/>
        <v>3.3330000000000002</v>
      </c>
    </row>
    <row r="43" spans="2:54">
      <c r="B43" s="44" t="s">
        <v>692</v>
      </c>
      <c r="C43" s="44" t="s">
        <v>693</v>
      </c>
      <c r="D43" s="44">
        <v>55475</v>
      </c>
      <c r="E43" s="40">
        <v>1</v>
      </c>
      <c r="F43" s="40">
        <v>1</v>
      </c>
      <c r="G43" s="40">
        <v>0</v>
      </c>
      <c r="H43" s="40">
        <v>1</v>
      </c>
      <c r="I43" s="40">
        <v>1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5">
        <f t="shared" si="5"/>
        <v>5</v>
      </c>
      <c r="AI43" s="42">
        <f t="shared" si="12"/>
        <v>1</v>
      </c>
      <c r="AJ43" s="43">
        <f t="shared" si="6"/>
        <v>5</v>
      </c>
      <c r="AK43" s="68" t="s">
        <v>1333</v>
      </c>
      <c r="AM43" s="61"/>
      <c r="AN43" s="2">
        <f t="shared" si="8"/>
        <v>5</v>
      </c>
      <c r="AO43" s="2">
        <f t="shared" si="9"/>
        <v>2.3330000000000002</v>
      </c>
      <c r="AR43">
        <v>2</v>
      </c>
      <c r="AS43">
        <v>1.667</v>
      </c>
      <c r="AV43" s="91">
        <f t="shared" si="10"/>
        <v>7.1428571428571425E-2</v>
      </c>
      <c r="AW43">
        <f t="shared" si="11"/>
        <v>1.667</v>
      </c>
    </row>
    <row r="44" spans="2:54">
      <c r="B44" s="44" t="s">
        <v>696</v>
      </c>
      <c r="C44" s="44" t="s">
        <v>697</v>
      </c>
      <c r="D44" s="44">
        <v>55475</v>
      </c>
      <c r="E44" s="40">
        <v>0</v>
      </c>
      <c r="F44" s="40">
        <v>1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1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1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5">
        <f t="shared" si="5"/>
        <v>3</v>
      </c>
      <c r="AI44" s="42">
        <f t="shared" si="12"/>
        <v>1</v>
      </c>
      <c r="AJ44" s="43">
        <f t="shared" si="6"/>
        <v>3</v>
      </c>
      <c r="AK44" s="68" t="s">
        <v>1337</v>
      </c>
      <c r="AM44" s="61"/>
      <c r="AN44" s="2">
        <f t="shared" si="8"/>
        <v>3</v>
      </c>
      <c r="AO44" s="2">
        <f t="shared" si="9"/>
        <v>4</v>
      </c>
      <c r="AR44">
        <v>2</v>
      </c>
      <c r="AS44">
        <v>2</v>
      </c>
      <c r="AV44" s="91">
        <f t="shared" si="10"/>
        <v>7.1428571428571425E-2</v>
      </c>
      <c r="AW44">
        <f t="shared" si="11"/>
        <v>2</v>
      </c>
    </row>
    <row r="45" spans="2:54">
      <c r="B45" s="44" t="s">
        <v>698</v>
      </c>
      <c r="C45" s="44" t="s">
        <v>699</v>
      </c>
      <c r="D45" s="44">
        <v>55475</v>
      </c>
      <c r="E45" s="40">
        <v>1</v>
      </c>
      <c r="F45" s="40">
        <v>1</v>
      </c>
      <c r="G45" s="40">
        <v>0</v>
      </c>
      <c r="H45" s="40">
        <v>1</v>
      </c>
      <c r="I45" s="40">
        <v>1</v>
      </c>
      <c r="J45" s="40">
        <v>1</v>
      </c>
      <c r="K45" s="40">
        <v>1</v>
      </c>
      <c r="L45" s="40">
        <v>1</v>
      </c>
      <c r="M45" s="40">
        <v>1</v>
      </c>
      <c r="N45" s="40">
        <v>1</v>
      </c>
      <c r="O45" s="40">
        <v>1</v>
      </c>
      <c r="P45" s="40">
        <v>1</v>
      </c>
      <c r="Q45" s="40">
        <v>1</v>
      </c>
      <c r="R45" s="40">
        <v>1</v>
      </c>
      <c r="S45" s="40">
        <v>1</v>
      </c>
      <c r="T45" s="40">
        <v>1</v>
      </c>
      <c r="U45" s="40">
        <v>0</v>
      </c>
      <c r="V45" s="40">
        <v>1</v>
      </c>
      <c r="W45" s="40">
        <v>1</v>
      </c>
      <c r="X45" s="40">
        <v>1</v>
      </c>
      <c r="Y45" s="40">
        <v>1</v>
      </c>
      <c r="Z45" s="40">
        <v>1</v>
      </c>
      <c r="AA45" s="40">
        <v>1</v>
      </c>
      <c r="AB45" s="40">
        <v>1</v>
      </c>
      <c r="AC45" s="40">
        <v>0</v>
      </c>
      <c r="AD45" s="40">
        <v>1</v>
      </c>
      <c r="AE45" s="40">
        <v>1</v>
      </c>
      <c r="AF45" s="40">
        <v>1</v>
      </c>
      <c r="AG45" s="40">
        <v>1</v>
      </c>
      <c r="AH45" s="45">
        <f t="shared" si="5"/>
        <v>26</v>
      </c>
      <c r="AI45" s="42">
        <f t="shared" si="12"/>
        <v>1</v>
      </c>
      <c r="AJ45" s="43">
        <f t="shared" si="6"/>
        <v>26</v>
      </c>
      <c r="AK45" s="68" t="s">
        <v>1337</v>
      </c>
      <c r="AM45" s="61"/>
      <c r="AN45" s="2">
        <f t="shared" si="8"/>
        <v>26</v>
      </c>
      <c r="AO45" s="2">
        <f t="shared" si="9"/>
        <v>4</v>
      </c>
      <c r="AR45">
        <v>2</v>
      </c>
      <c r="AS45">
        <v>2.3330000000000002</v>
      </c>
      <c r="AV45" s="91">
        <f t="shared" si="10"/>
        <v>7.1428571428571425E-2</v>
      </c>
      <c r="AW45">
        <f t="shared" si="11"/>
        <v>2.3330000000000002</v>
      </c>
    </row>
    <row r="46" spans="2:54">
      <c r="B46" s="44" t="s">
        <v>700</v>
      </c>
      <c r="C46" s="44" t="s">
        <v>701</v>
      </c>
      <c r="D46" s="44">
        <v>55475</v>
      </c>
      <c r="E46" s="40">
        <v>1</v>
      </c>
      <c r="F46" s="40">
        <v>1</v>
      </c>
      <c r="G46" s="40">
        <v>0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1</v>
      </c>
      <c r="O46" s="40">
        <v>1</v>
      </c>
      <c r="P46" s="40">
        <v>1</v>
      </c>
      <c r="Q46" s="40">
        <v>1</v>
      </c>
      <c r="R46" s="40">
        <v>1</v>
      </c>
      <c r="S46" s="40">
        <v>1</v>
      </c>
      <c r="T46" s="40">
        <v>1</v>
      </c>
      <c r="U46" s="40">
        <v>0</v>
      </c>
      <c r="V46" s="40">
        <v>1</v>
      </c>
      <c r="W46" s="40">
        <v>1</v>
      </c>
      <c r="X46" s="40">
        <v>1</v>
      </c>
      <c r="Y46" s="40">
        <v>0</v>
      </c>
      <c r="Z46" s="40">
        <v>1</v>
      </c>
      <c r="AA46" s="40">
        <v>0</v>
      </c>
      <c r="AB46" s="40">
        <v>0</v>
      </c>
      <c r="AC46" s="40">
        <v>0</v>
      </c>
      <c r="AD46" s="40">
        <v>0</v>
      </c>
      <c r="AE46" s="40">
        <v>1</v>
      </c>
      <c r="AF46" s="40">
        <v>1</v>
      </c>
      <c r="AG46" s="40">
        <v>0</v>
      </c>
      <c r="AH46" s="45">
        <f t="shared" si="5"/>
        <v>21</v>
      </c>
      <c r="AI46" s="42">
        <f t="shared" si="12"/>
        <v>1</v>
      </c>
      <c r="AJ46" s="43">
        <f t="shared" si="6"/>
        <v>21</v>
      </c>
      <c r="AK46" s="68" t="s">
        <v>1335</v>
      </c>
      <c r="AM46" s="61"/>
      <c r="AN46" s="2">
        <f t="shared" si="8"/>
        <v>21</v>
      </c>
      <c r="AO46" s="2">
        <f t="shared" si="9"/>
        <v>3</v>
      </c>
      <c r="AR46">
        <v>2</v>
      </c>
      <c r="AS46">
        <v>2.3330000000000002</v>
      </c>
      <c r="AV46" s="91">
        <f t="shared" si="10"/>
        <v>7.1428571428571425E-2</v>
      </c>
      <c r="AW46">
        <f t="shared" si="11"/>
        <v>2.3330000000000002</v>
      </c>
    </row>
    <row r="47" spans="2:54">
      <c r="B47" s="44" t="s">
        <v>708</v>
      </c>
      <c r="C47" s="44" t="s">
        <v>709</v>
      </c>
      <c r="D47" s="44">
        <v>55475</v>
      </c>
      <c r="E47" s="40">
        <v>1</v>
      </c>
      <c r="F47" s="40">
        <v>0</v>
      </c>
      <c r="G47" s="40">
        <v>0</v>
      </c>
      <c r="H47" s="40">
        <v>1</v>
      </c>
      <c r="I47" s="40">
        <v>1</v>
      </c>
      <c r="J47" s="40">
        <v>1</v>
      </c>
      <c r="K47" s="40">
        <v>1</v>
      </c>
      <c r="L47" s="40">
        <v>0</v>
      </c>
      <c r="M47" s="40">
        <v>1</v>
      </c>
      <c r="N47" s="40">
        <v>1</v>
      </c>
      <c r="O47" s="40">
        <v>1</v>
      </c>
      <c r="P47" s="40">
        <v>0</v>
      </c>
      <c r="Q47" s="40">
        <v>1</v>
      </c>
      <c r="R47" s="40">
        <v>1</v>
      </c>
      <c r="S47" s="40">
        <v>1</v>
      </c>
      <c r="T47" s="40">
        <v>0</v>
      </c>
      <c r="U47" s="40">
        <v>1</v>
      </c>
      <c r="V47" s="40">
        <v>1</v>
      </c>
      <c r="W47" s="40">
        <v>0</v>
      </c>
      <c r="X47" s="40">
        <v>1</v>
      </c>
      <c r="Y47" s="40">
        <v>1</v>
      </c>
      <c r="Z47" s="40">
        <v>0</v>
      </c>
      <c r="AA47" s="40">
        <v>0</v>
      </c>
      <c r="AB47" s="40">
        <v>0</v>
      </c>
      <c r="AC47" s="40">
        <v>0</v>
      </c>
      <c r="AD47" s="40">
        <v>1</v>
      </c>
      <c r="AE47" s="40">
        <v>1</v>
      </c>
      <c r="AF47" s="40">
        <v>1</v>
      </c>
      <c r="AG47" s="40">
        <v>0</v>
      </c>
      <c r="AH47" s="45">
        <f t="shared" si="5"/>
        <v>18</v>
      </c>
      <c r="AI47" s="42">
        <f t="shared" si="12"/>
        <v>1</v>
      </c>
      <c r="AJ47" s="43">
        <f t="shared" si="6"/>
        <v>18</v>
      </c>
      <c r="AK47" s="68" t="s">
        <v>1333</v>
      </c>
      <c r="AM47" s="61"/>
      <c r="AN47" s="2">
        <f t="shared" si="8"/>
        <v>18</v>
      </c>
      <c r="AO47" s="2">
        <f t="shared" si="9"/>
        <v>2.3330000000000002</v>
      </c>
      <c r="AR47">
        <v>3</v>
      </c>
      <c r="AS47">
        <v>0</v>
      </c>
      <c r="AV47" s="91">
        <f t="shared" si="10"/>
        <v>0.10714285714285714</v>
      </c>
      <c r="AW47">
        <f t="shared" si="11"/>
        <v>0</v>
      </c>
    </row>
    <row r="48" spans="2:54">
      <c r="B48" s="44" t="s">
        <v>710</v>
      </c>
      <c r="C48" s="44" t="s">
        <v>711</v>
      </c>
      <c r="D48" s="44">
        <v>55475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5">
        <f t="shared" si="5"/>
        <v>0</v>
      </c>
      <c r="AI48" s="42">
        <f t="shared" si="12"/>
        <v>0</v>
      </c>
      <c r="AJ48" s="43">
        <f t="shared" si="6"/>
        <v>0</v>
      </c>
      <c r="AK48" s="68" t="s">
        <v>1344</v>
      </c>
      <c r="AM48" s="61"/>
      <c r="AN48" s="2">
        <f t="shared" si="8"/>
        <v>0</v>
      </c>
      <c r="AO48" s="2">
        <f t="shared" si="9"/>
        <v>2</v>
      </c>
      <c r="AR48">
        <v>3</v>
      </c>
      <c r="AS48">
        <v>2</v>
      </c>
      <c r="AV48" s="91">
        <f t="shared" si="10"/>
        <v>0.10714285714285714</v>
      </c>
      <c r="AW48">
        <f t="shared" si="11"/>
        <v>2</v>
      </c>
    </row>
    <row r="49" spans="2:49">
      <c r="B49" s="44" t="s">
        <v>720</v>
      </c>
      <c r="C49" s="44" t="s">
        <v>721</v>
      </c>
      <c r="D49" s="44">
        <v>55475</v>
      </c>
      <c r="E49" s="40">
        <v>1</v>
      </c>
      <c r="F49" s="40">
        <v>1</v>
      </c>
      <c r="G49" s="40">
        <v>0</v>
      </c>
      <c r="H49" s="40">
        <v>0</v>
      </c>
      <c r="I49" s="40">
        <v>0</v>
      </c>
      <c r="J49" s="40">
        <v>0</v>
      </c>
      <c r="K49" s="40">
        <v>1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5">
        <f t="shared" si="5"/>
        <v>3</v>
      </c>
      <c r="AI49" s="42">
        <f t="shared" si="12"/>
        <v>1</v>
      </c>
      <c r="AJ49" s="43">
        <f t="shared" si="6"/>
        <v>3</v>
      </c>
      <c r="AK49" s="68" t="s">
        <v>1333</v>
      </c>
      <c r="AM49" s="61"/>
      <c r="AN49" s="2">
        <f t="shared" si="8"/>
        <v>3</v>
      </c>
      <c r="AO49" s="2">
        <f t="shared" si="9"/>
        <v>2.3330000000000002</v>
      </c>
      <c r="AR49">
        <v>3</v>
      </c>
      <c r="AS49">
        <v>2.3330000000000002</v>
      </c>
      <c r="AV49" s="91">
        <f t="shared" si="10"/>
        <v>0.10714285714285714</v>
      </c>
      <c r="AW49">
        <f t="shared" si="11"/>
        <v>2.3330000000000002</v>
      </c>
    </row>
    <row r="50" spans="2:49">
      <c r="B50" s="44" t="s">
        <v>1238</v>
      </c>
      <c r="C50" s="44" t="s">
        <v>1239</v>
      </c>
      <c r="D50" s="44">
        <v>55475</v>
      </c>
      <c r="E50" s="40">
        <v>0</v>
      </c>
      <c r="F50" s="40">
        <v>0</v>
      </c>
      <c r="G50" s="40">
        <v>0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1</v>
      </c>
      <c r="N50" s="40">
        <v>1</v>
      </c>
      <c r="O50" s="40">
        <v>1</v>
      </c>
      <c r="P50" s="40">
        <v>1</v>
      </c>
      <c r="Q50" s="40">
        <v>1</v>
      </c>
      <c r="R50" s="40">
        <v>1</v>
      </c>
      <c r="S50" s="40">
        <v>1</v>
      </c>
      <c r="T50" s="40">
        <v>1</v>
      </c>
      <c r="U50" s="40">
        <v>1</v>
      </c>
      <c r="V50" s="40">
        <v>1</v>
      </c>
      <c r="W50" s="40">
        <v>1</v>
      </c>
      <c r="X50" s="40">
        <v>1</v>
      </c>
      <c r="Y50" s="40">
        <v>1</v>
      </c>
      <c r="Z50" s="40">
        <v>1</v>
      </c>
      <c r="AA50" s="40">
        <v>0</v>
      </c>
      <c r="AB50" s="40">
        <v>1</v>
      </c>
      <c r="AC50" s="40">
        <v>0</v>
      </c>
      <c r="AD50" s="40">
        <v>1</v>
      </c>
      <c r="AE50" s="40">
        <v>1</v>
      </c>
      <c r="AF50" s="40">
        <v>1</v>
      </c>
      <c r="AG50" s="40">
        <v>1</v>
      </c>
      <c r="AH50" s="45">
        <f t="shared" si="5"/>
        <v>24</v>
      </c>
      <c r="AI50" s="42">
        <f t="shared" si="12"/>
        <v>1</v>
      </c>
      <c r="AJ50" s="43">
        <f t="shared" si="6"/>
        <v>24</v>
      </c>
      <c r="AK50" s="68" t="s">
        <v>1335</v>
      </c>
      <c r="AM50" s="61"/>
      <c r="AN50" s="2">
        <f t="shared" si="8"/>
        <v>24</v>
      </c>
      <c r="AO50" s="2">
        <f t="shared" si="9"/>
        <v>3</v>
      </c>
      <c r="AR50">
        <v>3</v>
      </c>
      <c r="AS50">
        <v>4</v>
      </c>
      <c r="AV50" s="91">
        <f t="shared" si="10"/>
        <v>0.10714285714285714</v>
      </c>
      <c r="AW50">
        <f t="shared" si="11"/>
        <v>4</v>
      </c>
    </row>
    <row r="51" spans="2:49">
      <c r="B51" s="44" t="s">
        <v>728</v>
      </c>
      <c r="C51" s="44" t="s">
        <v>729</v>
      </c>
      <c r="D51" s="44">
        <v>55475</v>
      </c>
      <c r="E51" s="40">
        <v>1</v>
      </c>
      <c r="F51" s="40">
        <v>1</v>
      </c>
      <c r="G51" s="40">
        <v>0</v>
      </c>
      <c r="H51" s="40">
        <v>1</v>
      </c>
      <c r="I51" s="40">
        <v>0</v>
      </c>
      <c r="J51" s="40">
        <v>0</v>
      </c>
      <c r="K51" s="40">
        <v>0</v>
      </c>
      <c r="L51" s="40">
        <v>1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5">
        <f t="shared" si="5"/>
        <v>4</v>
      </c>
      <c r="AI51" s="42">
        <f t="shared" si="12"/>
        <v>1</v>
      </c>
      <c r="AJ51" s="43">
        <f t="shared" si="6"/>
        <v>4</v>
      </c>
      <c r="AK51" s="68" t="s">
        <v>1336</v>
      </c>
      <c r="AM51" s="61"/>
      <c r="AN51" s="2">
        <f t="shared" si="8"/>
        <v>4</v>
      </c>
      <c r="AO51" s="2">
        <f t="shared" si="9"/>
        <v>3.3330000000000002</v>
      </c>
      <c r="AR51">
        <v>4</v>
      </c>
      <c r="AS51">
        <v>2</v>
      </c>
      <c r="AV51" s="91">
        <f t="shared" si="10"/>
        <v>0.14285714285714285</v>
      </c>
      <c r="AW51">
        <f t="shared" si="11"/>
        <v>2</v>
      </c>
    </row>
    <row r="52" spans="2:49">
      <c r="B52" s="44" t="s">
        <v>732</v>
      </c>
      <c r="C52" s="44" t="s">
        <v>733</v>
      </c>
      <c r="D52" s="44">
        <v>55475</v>
      </c>
      <c r="E52" s="40">
        <v>1</v>
      </c>
      <c r="F52" s="40">
        <v>1</v>
      </c>
      <c r="G52" s="40">
        <v>0</v>
      </c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40">
        <v>1</v>
      </c>
      <c r="U52" s="40">
        <v>1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5">
        <f t="shared" si="5"/>
        <v>16</v>
      </c>
      <c r="AI52" s="42">
        <f t="shared" si="12"/>
        <v>1</v>
      </c>
      <c r="AJ52" s="43">
        <f t="shared" si="6"/>
        <v>16</v>
      </c>
      <c r="AK52" s="68" t="s">
        <v>1331</v>
      </c>
      <c r="AM52" s="61"/>
      <c r="AN52" s="2">
        <f t="shared" si="8"/>
        <v>16</v>
      </c>
      <c r="AO52" s="2" t="str">
        <f t="shared" si="9"/>
        <v>QQQ</v>
      </c>
      <c r="AR52">
        <v>4</v>
      </c>
      <c r="AS52">
        <v>3.3330000000000002</v>
      </c>
      <c r="AV52" s="91">
        <f t="shared" si="10"/>
        <v>0.14285714285714285</v>
      </c>
      <c r="AW52">
        <f t="shared" si="11"/>
        <v>3.3330000000000002</v>
      </c>
    </row>
    <row r="53" spans="2:49">
      <c r="B53" s="44" t="s">
        <v>738</v>
      </c>
      <c r="C53" s="44" t="s">
        <v>739</v>
      </c>
      <c r="D53" s="44">
        <v>55475</v>
      </c>
      <c r="E53" s="40">
        <v>1</v>
      </c>
      <c r="F53" s="40">
        <v>1</v>
      </c>
      <c r="G53" s="40">
        <v>0</v>
      </c>
      <c r="H53" s="40">
        <v>1</v>
      </c>
      <c r="I53" s="40">
        <v>1</v>
      </c>
      <c r="J53" s="40">
        <v>1</v>
      </c>
      <c r="K53" s="40">
        <v>0</v>
      </c>
      <c r="L53" s="40">
        <v>1</v>
      </c>
      <c r="M53" s="40">
        <v>0</v>
      </c>
      <c r="N53" s="40">
        <v>1</v>
      </c>
      <c r="O53" s="40">
        <v>1</v>
      </c>
      <c r="P53" s="40">
        <v>0</v>
      </c>
      <c r="Q53" s="40">
        <v>0</v>
      </c>
      <c r="R53" s="40">
        <v>0</v>
      </c>
      <c r="S53" s="40">
        <v>1</v>
      </c>
      <c r="T53" s="40">
        <v>1</v>
      </c>
      <c r="U53" s="40">
        <v>1</v>
      </c>
      <c r="V53" s="40">
        <v>0</v>
      </c>
      <c r="W53" s="40">
        <v>0</v>
      </c>
      <c r="X53" s="40">
        <v>1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1</v>
      </c>
      <c r="AE53" s="40">
        <v>1</v>
      </c>
      <c r="AF53" s="40">
        <v>0</v>
      </c>
      <c r="AG53" s="40">
        <v>0</v>
      </c>
      <c r="AH53" s="45">
        <f t="shared" si="5"/>
        <v>14</v>
      </c>
      <c r="AI53" s="42">
        <f t="shared" si="12"/>
        <v>1</v>
      </c>
      <c r="AJ53" s="43">
        <f t="shared" si="6"/>
        <v>14</v>
      </c>
      <c r="AK53" s="68" t="s">
        <v>1342</v>
      </c>
      <c r="AM53" s="61"/>
      <c r="AN53" s="2">
        <f t="shared" si="8"/>
        <v>14</v>
      </c>
      <c r="AO53" s="2">
        <f t="shared" si="9"/>
        <v>3.6669999999999998</v>
      </c>
      <c r="AR53">
        <v>4</v>
      </c>
      <c r="AS53">
        <v>3.3330000000000002</v>
      </c>
      <c r="AV53" s="91">
        <f t="shared" si="10"/>
        <v>0.14285714285714285</v>
      </c>
      <c r="AW53">
        <f t="shared" si="11"/>
        <v>3.3330000000000002</v>
      </c>
    </row>
    <row r="54" spans="2:49">
      <c r="B54" s="44" t="s">
        <v>1246</v>
      </c>
      <c r="C54" s="44" t="s">
        <v>1247</v>
      </c>
      <c r="D54" s="44">
        <v>55475</v>
      </c>
      <c r="E54" s="40">
        <v>1</v>
      </c>
      <c r="F54" s="40">
        <v>1</v>
      </c>
      <c r="G54" s="40">
        <v>0</v>
      </c>
      <c r="H54" s="40">
        <v>1</v>
      </c>
      <c r="I54" s="40">
        <v>1</v>
      </c>
      <c r="J54" s="40">
        <v>1</v>
      </c>
      <c r="K54" s="40">
        <v>0</v>
      </c>
      <c r="L54" s="40">
        <v>1</v>
      </c>
      <c r="M54" s="40">
        <v>1</v>
      </c>
      <c r="N54" s="40">
        <v>0</v>
      </c>
      <c r="O54" s="40">
        <v>0</v>
      </c>
      <c r="P54" s="40">
        <v>1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5">
        <f t="shared" si="5"/>
        <v>8</v>
      </c>
      <c r="AI54" s="42">
        <f t="shared" si="12"/>
        <v>1</v>
      </c>
      <c r="AJ54" s="43">
        <f t="shared" si="6"/>
        <v>8</v>
      </c>
      <c r="AK54" s="68" t="s">
        <v>1331</v>
      </c>
      <c r="AM54" s="61"/>
      <c r="AN54" s="2">
        <f t="shared" si="8"/>
        <v>8</v>
      </c>
      <c r="AO54" s="2" t="str">
        <f t="shared" si="9"/>
        <v>QQQ</v>
      </c>
      <c r="AR54">
        <v>4</v>
      </c>
      <c r="AS54">
        <v>4</v>
      </c>
      <c r="AV54" s="91">
        <f t="shared" si="10"/>
        <v>0.14285714285714285</v>
      </c>
      <c r="AW54">
        <f t="shared" si="11"/>
        <v>4</v>
      </c>
    </row>
    <row r="55" spans="2:49">
      <c r="B55" s="44" t="s">
        <v>744</v>
      </c>
      <c r="C55" s="44" t="s">
        <v>745</v>
      </c>
      <c r="D55" s="44">
        <v>55475</v>
      </c>
      <c r="E55" s="40">
        <v>1</v>
      </c>
      <c r="F55" s="40">
        <v>0</v>
      </c>
      <c r="G55" s="40">
        <v>0</v>
      </c>
      <c r="H55" s="40">
        <v>1</v>
      </c>
      <c r="I55" s="40">
        <v>1</v>
      </c>
      <c r="J55" s="40">
        <v>1</v>
      </c>
      <c r="K55" s="40">
        <v>1</v>
      </c>
      <c r="L55" s="40">
        <v>1</v>
      </c>
      <c r="M55" s="40">
        <v>1</v>
      </c>
      <c r="N55" s="40">
        <v>1</v>
      </c>
      <c r="O55" s="40">
        <v>1</v>
      </c>
      <c r="P55" s="40">
        <v>1</v>
      </c>
      <c r="Q55" s="40">
        <v>1</v>
      </c>
      <c r="R55" s="40">
        <v>1</v>
      </c>
      <c r="S55" s="40">
        <v>1</v>
      </c>
      <c r="T55" s="40">
        <v>1</v>
      </c>
      <c r="U55" s="40">
        <v>0</v>
      </c>
      <c r="V55" s="40">
        <v>1</v>
      </c>
      <c r="W55" s="40">
        <v>1</v>
      </c>
      <c r="X55" s="40">
        <v>1</v>
      </c>
      <c r="Y55" s="40">
        <v>1</v>
      </c>
      <c r="Z55" s="40">
        <v>0</v>
      </c>
      <c r="AA55" s="40">
        <v>1</v>
      </c>
      <c r="AB55" s="40">
        <v>0</v>
      </c>
      <c r="AC55" s="40">
        <v>0</v>
      </c>
      <c r="AD55" s="40">
        <v>1</v>
      </c>
      <c r="AE55" s="40">
        <v>1</v>
      </c>
      <c r="AF55" s="40">
        <v>1</v>
      </c>
      <c r="AG55" s="40">
        <v>1</v>
      </c>
      <c r="AH55" s="45">
        <f t="shared" si="5"/>
        <v>23</v>
      </c>
      <c r="AI55" s="42">
        <f t="shared" si="12"/>
        <v>1</v>
      </c>
      <c r="AJ55" s="43">
        <f t="shared" si="6"/>
        <v>23</v>
      </c>
      <c r="AK55" s="68" t="s">
        <v>1345</v>
      </c>
      <c r="AM55" s="61"/>
      <c r="AN55" s="2">
        <f t="shared" si="8"/>
        <v>23</v>
      </c>
      <c r="AO55" s="2">
        <f t="shared" si="9"/>
        <v>1.333</v>
      </c>
      <c r="AR55">
        <v>5</v>
      </c>
      <c r="AS55">
        <v>2.3330000000000002</v>
      </c>
      <c r="AV55" s="91">
        <f t="shared" si="10"/>
        <v>0.17857142857142858</v>
      </c>
      <c r="AW55">
        <f t="shared" si="11"/>
        <v>2.3330000000000002</v>
      </c>
    </row>
    <row r="56" spans="2:49">
      <c r="B56" s="44" t="s">
        <v>746</v>
      </c>
      <c r="C56" s="44" t="s">
        <v>747</v>
      </c>
      <c r="D56" s="44">
        <v>55475</v>
      </c>
      <c r="E56" s="40">
        <v>1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5">
        <f t="shared" si="5"/>
        <v>1</v>
      </c>
      <c r="AI56" s="42">
        <f t="shared" si="12"/>
        <v>1</v>
      </c>
      <c r="AJ56" s="43">
        <f t="shared" si="6"/>
        <v>1</v>
      </c>
      <c r="AK56" s="68" t="s">
        <v>1336</v>
      </c>
      <c r="AM56" s="61"/>
      <c r="AN56" s="2">
        <f t="shared" si="8"/>
        <v>1</v>
      </c>
      <c r="AO56" s="2">
        <f t="shared" si="9"/>
        <v>3.3330000000000002</v>
      </c>
      <c r="AR56">
        <v>5</v>
      </c>
      <c r="AS56">
        <v>3</v>
      </c>
      <c r="AV56" s="91">
        <f t="shared" si="10"/>
        <v>0.17857142857142858</v>
      </c>
      <c r="AW56">
        <f t="shared" si="11"/>
        <v>3</v>
      </c>
    </row>
    <row r="57" spans="2:49">
      <c r="B57" s="44" t="s">
        <v>1252</v>
      </c>
      <c r="C57" s="44" t="s">
        <v>1253</v>
      </c>
      <c r="D57" s="44">
        <v>55475</v>
      </c>
      <c r="E57" s="40">
        <v>1</v>
      </c>
      <c r="F57" s="40">
        <v>1</v>
      </c>
      <c r="G57" s="40">
        <v>0</v>
      </c>
      <c r="H57" s="40">
        <v>1</v>
      </c>
      <c r="I57" s="40">
        <v>1</v>
      </c>
      <c r="J57" s="40">
        <v>1</v>
      </c>
      <c r="K57" s="40">
        <v>1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5">
        <f t="shared" si="5"/>
        <v>6</v>
      </c>
      <c r="AI57" s="42">
        <f t="shared" si="12"/>
        <v>1</v>
      </c>
      <c r="AJ57" s="43">
        <f t="shared" si="6"/>
        <v>6</v>
      </c>
      <c r="AK57" s="68" t="s">
        <v>1335</v>
      </c>
      <c r="AM57" s="61"/>
      <c r="AN57" s="2">
        <f t="shared" si="8"/>
        <v>6</v>
      </c>
      <c r="AO57" s="2">
        <f t="shared" si="9"/>
        <v>3</v>
      </c>
      <c r="AR57">
        <v>5</v>
      </c>
      <c r="AS57">
        <v>3.3330000000000002</v>
      </c>
      <c r="AV57" s="91">
        <f t="shared" si="10"/>
        <v>0.17857142857142858</v>
      </c>
      <c r="AW57">
        <f t="shared" si="11"/>
        <v>3.3330000000000002</v>
      </c>
    </row>
    <row r="58" spans="2:49">
      <c r="B58" s="44" t="s">
        <v>754</v>
      </c>
      <c r="C58" s="44" t="s">
        <v>755</v>
      </c>
      <c r="D58" s="44">
        <v>55475</v>
      </c>
      <c r="E58" s="40">
        <v>0</v>
      </c>
      <c r="F58" s="40">
        <v>1</v>
      </c>
      <c r="G58" s="40">
        <v>0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1</v>
      </c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40">
        <v>1</v>
      </c>
      <c r="U58" s="40">
        <v>1</v>
      </c>
      <c r="V58" s="40">
        <v>1</v>
      </c>
      <c r="W58" s="40">
        <v>1</v>
      </c>
      <c r="X58" s="40">
        <v>1</v>
      </c>
      <c r="Y58" s="40">
        <v>1</v>
      </c>
      <c r="Z58" s="40">
        <v>0</v>
      </c>
      <c r="AA58" s="40">
        <v>1</v>
      </c>
      <c r="AB58" s="40">
        <v>1</v>
      </c>
      <c r="AC58" s="40">
        <v>0</v>
      </c>
      <c r="AD58" s="40">
        <v>1</v>
      </c>
      <c r="AE58" s="40">
        <v>1</v>
      </c>
      <c r="AF58" s="40">
        <v>1</v>
      </c>
      <c r="AG58" s="40">
        <v>1</v>
      </c>
      <c r="AH58" s="45">
        <f t="shared" si="5"/>
        <v>25</v>
      </c>
      <c r="AI58" s="42">
        <f t="shared" si="7"/>
        <v>1</v>
      </c>
      <c r="AJ58" s="43">
        <f t="shared" si="6"/>
        <v>25</v>
      </c>
      <c r="AK58" s="68" t="s">
        <v>1333</v>
      </c>
      <c r="AL58" s="61"/>
      <c r="AN58" s="2">
        <f t="shared" si="8"/>
        <v>25</v>
      </c>
      <c r="AO58" s="2">
        <f t="shared" si="9"/>
        <v>2.3330000000000002</v>
      </c>
      <c r="AR58">
        <v>6</v>
      </c>
      <c r="AS58">
        <v>3</v>
      </c>
      <c r="AV58" s="91">
        <f t="shared" si="10"/>
        <v>0.21428571428571427</v>
      </c>
      <c r="AW58">
        <f t="shared" si="11"/>
        <v>3</v>
      </c>
    </row>
    <row r="59" spans="2:49">
      <c r="B59" s="44" t="s">
        <v>1258</v>
      </c>
      <c r="C59" s="44" t="s">
        <v>1259</v>
      </c>
      <c r="D59" s="44">
        <v>55475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5">
        <f t="shared" ref="AH59:AH90" si="13">SUM(E59:AG59)</f>
        <v>0</v>
      </c>
      <c r="AI59" s="42">
        <f t="shared" si="7"/>
        <v>0</v>
      </c>
      <c r="AJ59" s="43">
        <f t="shared" ref="AJ59:AJ90" si="14">SUMPRODUCT($E$23:$AG$23,E59:AG59)</f>
        <v>0</v>
      </c>
      <c r="AK59" s="68" t="s">
        <v>1331</v>
      </c>
      <c r="AN59" s="2">
        <f t="shared" si="8"/>
        <v>0</v>
      </c>
      <c r="AO59" s="2" t="str">
        <f t="shared" si="9"/>
        <v>QQQ</v>
      </c>
      <c r="AR59">
        <v>6</v>
      </c>
      <c r="AS59">
        <v>3.3330000000000002</v>
      </c>
      <c r="AV59" s="91">
        <f t="shared" si="10"/>
        <v>0.21428571428571427</v>
      </c>
      <c r="AW59">
        <f t="shared" si="11"/>
        <v>3.3330000000000002</v>
      </c>
    </row>
    <row r="60" spans="2:49">
      <c r="B60" s="44" t="s">
        <v>762</v>
      </c>
      <c r="C60" s="44" t="s">
        <v>763</v>
      </c>
      <c r="D60" s="44">
        <v>55475</v>
      </c>
      <c r="E60" s="40">
        <v>1</v>
      </c>
      <c r="F60" s="40">
        <v>1</v>
      </c>
      <c r="G60" s="40">
        <v>0</v>
      </c>
      <c r="H60" s="40">
        <v>0</v>
      </c>
      <c r="I60" s="40">
        <v>1</v>
      </c>
      <c r="J60" s="40">
        <v>1</v>
      </c>
      <c r="K60" s="40">
        <v>1</v>
      </c>
      <c r="L60" s="40">
        <v>1</v>
      </c>
      <c r="M60" s="40">
        <v>1</v>
      </c>
      <c r="N60" s="40">
        <v>1</v>
      </c>
      <c r="O60" s="40">
        <v>1</v>
      </c>
      <c r="P60" s="40">
        <v>1</v>
      </c>
      <c r="Q60" s="40">
        <v>1</v>
      </c>
      <c r="R60" s="40">
        <v>1</v>
      </c>
      <c r="S60" s="40">
        <v>1</v>
      </c>
      <c r="T60" s="40">
        <v>1</v>
      </c>
      <c r="U60" s="40">
        <v>1</v>
      </c>
      <c r="V60" s="40">
        <v>1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5">
        <f t="shared" si="13"/>
        <v>16</v>
      </c>
      <c r="AI60" s="42">
        <f t="shared" si="7"/>
        <v>1</v>
      </c>
      <c r="AJ60" s="43">
        <f t="shared" si="14"/>
        <v>16</v>
      </c>
      <c r="AK60" s="68" t="s">
        <v>1337</v>
      </c>
      <c r="AN60" s="2">
        <f t="shared" si="8"/>
        <v>16</v>
      </c>
      <c r="AO60" s="2">
        <f t="shared" si="9"/>
        <v>4</v>
      </c>
      <c r="AR60">
        <v>6</v>
      </c>
      <c r="AS60">
        <v>3.6669999999999998</v>
      </c>
      <c r="AV60" s="91">
        <f t="shared" si="10"/>
        <v>0.21428571428571427</v>
      </c>
      <c r="AW60">
        <f t="shared" si="11"/>
        <v>3.6669999999999998</v>
      </c>
    </row>
    <row r="61" spans="2:49">
      <c r="B61" s="44" t="s">
        <v>764</v>
      </c>
      <c r="C61" s="44" t="s">
        <v>765</v>
      </c>
      <c r="D61" s="44">
        <v>55475</v>
      </c>
      <c r="E61" s="40">
        <v>1</v>
      </c>
      <c r="F61" s="40">
        <v>1</v>
      </c>
      <c r="G61" s="40">
        <v>0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1</v>
      </c>
      <c r="P61" s="40">
        <v>1</v>
      </c>
      <c r="Q61" s="40">
        <v>1</v>
      </c>
      <c r="R61" s="40">
        <v>1</v>
      </c>
      <c r="S61" s="40">
        <v>1</v>
      </c>
      <c r="T61" s="40">
        <v>1</v>
      </c>
      <c r="U61" s="40">
        <v>0</v>
      </c>
      <c r="V61" s="40">
        <v>1</v>
      </c>
      <c r="W61" s="40">
        <v>1</v>
      </c>
      <c r="X61" s="40">
        <v>0</v>
      </c>
      <c r="Y61" s="40">
        <v>0</v>
      </c>
      <c r="Z61" s="40">
        <v>0</v>
      </c>
      <c r="AA61" s="40">
        <v>0</v>
      </c>
      <c r="AB61" s="40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0</v>
      </c>
      <c r="AH61" s="45">
        <f t="shared" si="13"/>
        <v>17</v>
      </c>
      <c r="AI61" s="42">
        <f t="shared" si="7"/>
        <v>1</v>
      </c>
      <c r="AJ61" s="43">
        <f t="shared" si="14"/>
        <v>17</v>
      </c>
      <c r="AK61" s="68" t="s">
        <v>1331</v>
      </c>
      <c r="AN61" s="2">
        <f t="shared" si="8"/>
        <v>17</v>
      </c>
      <c r="AO61" s="2" t="str">
        <f t="shared" si="9"/>
        <v>QQQ</v>
      </c>
      <c r="AR61">
        <v>7</v>
      </c>
      <c r="AS61">
        <v>3</v>
      </c>
      <c r="AV61" s="91">
        <f t="shared" si="10"/>
        <v>0.25</v>
      </c>
      <c r="AW61">
        <f t="shared" si="11"/>
        <v>3</v>
      </c>
    </row>
    <row r="62" spans="2:49">
      <c r="B62" s="44" t="s">
        <v>768</v>
      </c>
      <c r="C62" s="44" t="s">
        <v>769</v>
      </c>
      <c r="D62" s="44">
        <v>55475</v>
      </c>
      <c r="E62" s="40">
        <v>1</v>
      </c>
      <c r="F62" s="40">
        <v>1</v>
      </c>
      <c r="G62" s="40">
        <v>0</v>
      </c>
      <c r="H62" s="40">
        <v>1</v>
      </c>
      <c r="I62" s="40">
        <v>1</v>
      </c>
      <c r="J62" s="40">
        <v>0</v>
      </c>
      <c r="K62" s="40">
        <v>0</v>
      </c>
      <c r="L62" s="40">
        <v>1</v>
      </c>
      <c r="M62" s="40">
        <v>0</v>
      </c>
      <c r="N62" s="40">
        <v>0</v>
      </c>
      <c r="O62" s="40">
        <v>1</v>
      </c>
      <c r="P62" s="40">
        <v>1</v>
      </c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0">
        <v>0</v>
      </c>
      <c r="AE62" s="40">
        <v>0</v>
      </c>
      <c r="AF62" s="40">
        <v>0</v>
      </c>
      <c r="AG62" s="40">
        <v>0</v>
      </c>
      <c r="AH62" s="45">
        <f t="shared" si="13"/>
        <v>7</v>
      </c>
      <c r="AI62" s="42">
        <f t="shared" si="7"/>
        <v>1</v>
      </c>
      <c r="AJ62" s="43">
        <f t="shared" si="14"/>
        <v>7</v>
      </c>
      <c r="AK62" s="68" t="s">
        <v>1335</v>
      </c>
      <c r="AN62" s="2">
        <f t="shared" si="8"/>
        <v>7</v>
      </c>
      <c r="AO62" s="2">
        <f t="shared" si="9"/>
        <v>3</v>
      </c>
      <c r="AR62">
        <v>7</v>
      </c>
      <c r="AS62">
        <v>3.3330000000000002</v>
      </c>
      <c r="AV62" s="91">
        <f t="shared" si="10"/>
        <v>0.25</v>
      </c>
      <c r="AW62">
        <f t="shared" si="11"/>
        <v>3.3330000000000002</v>
      </c>
    </row>
    <row r="63" spans="2:49">
      <c r="B63" s="44" t="s">
        <v>774</v>
      </c>
      <c r="C63" s="44" t="s">
        <v>775</v>
      </c>
      <c r="D63" s="44">
        <v>55475</v>
      </c>
      <c r="E63" s="40">
        <v>1</v>
      </c>
      <c r="F63" s="40">
        <v>1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40">
        <v>0</v>
      </c>
      <c r="AD63" s="40">
        <v>0</v>
      </c>
      <c r="AE63" s="40">
        <v>0</v>
      </c>
      <c r="AF63" s="40">
        <v>0</v>
      </c>
      <c r="AG63" s="40">
        <v>0</v>
      </c>
      <c r="AH63" s="45">
        <f t="shared" si="13"/>
        <v>2</v>
      </c>
      <c r="AI63" s="42">
        <f t="shared" si="7"/>
        <v>1</v>
      </c>
      <c r="AJ63" s="43">
        <f t="shared" si="14"/>
        <v>2</v>
      </c>
      <c r="AK63" s="68" t="s">
        <v>1331</v>
      </c>
      <c r="AN63" s="2">
        <f t="shared" si="8"/>
        <v>2</v>
      </c>
      <c r="AO63" s="2" t="str">
        <f t="shared" si="9"/>
        <v>QQQ</v>
      </c>
      <c r="AR63">
        <v>8</v>
      </c>
      <c r="AS63">
        <v>4</v>
      </c>
      <c r="AV63" s="91">
        <f t="shared" si="10"/>
        <v>0.2857142857142857</v>
      </c>
      <c r="AW63">
        <f t="shared" si="11"/>
        <v>4</v>
      </c>
    </row>
    <row r="64" spans="2:49">
      <c r="B64" s="44" t="s">
        <v>784</v>
      </c>
      <c r="C64" s="44" t="s">
        <v>785</v>
      </c>
      <c r="D64" s="44">
        <v>55475</v>
      </c>
      <c r="E64" s="40">
        <v>1</v>
      </c>
      <c r="F64" s="40">
        <v>1</v>
      </c>
      <c r="G64" s="40">
        <v>0</v>
      </c>
      <c r="H64" s="40">
        <v>0</v>
      </c>
      <c r="I64" s="40">
        <v>0</v>
      </c>
      <c r="J64" s="40">
        <v>1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0</v>
      </c>
      <c r="AA64" s="40">
        <v>0</v>
      </c>
      <c r="AB64" s="40">
        <v>0</v>
      </c>
      <c r="AC64" s="40">
        <v>0</v>
      </c>
      <c r="AD64" s="40">
        <v>0</v>
      </c>
      <c r="AE64" s="40">
        <v>0</v>
      </c>
      <c r="AF64" s="40">
        <v>0</v>
      </c>
      <c r="AG64" s="40">
        <v>0</v>
      </c>
      <c r="AH64" s="45">
        <f t="shared" si="13"/>
        <v>3</v>
      </c>
      <c r="AI64" s="42">
        <f t="shared" si="7"/>
        <v>1</v>
      </c>
      <c r="AJ64" s="43">
        <f t="shared" si="14"/>
        <v>3</v>
      </c>
      <c r="AK64" s="68" t="s">
        <v>1331</v>
      </c>
      <c r="AN64" s="2">
        <f t="shared" si="8"/>
        <v>3</v>
      </c>
      <c r="AO64" s="2" t="str">
        <f t="shared" si="9"/>
        <v>QQQ</v>
      </c>
      <c r="AR64">
        <v>9</v>
      </c>
      <c r="AS64">
        <v>0</v>
      </c>
      <c r="AV64" s="91">
        <f t="shared" si="10"/>
        <v>0.32142857142857145</v>
      </c>
      <c r="AW64">
        <f t="shared" si="11"/>
        <v>0</v>
      </c>
    </row>
    <row r="65" spans="2:49">
      <c r="B65" s="44" t="s">
        <v>788</v>
      </c>
      <c r="C65" s="44" t="s">
        <v>789</v>
      </c>
      <c r="D65" s="44">
        <v>55475</v>
      </c>
      <c r="E65" s="40">
        <v>0</v>
      </c>
      <c r="F65" s="40">
        <v>1</v>
      </c>
      <c r="G65" s="40">
        <v>0</v>
      </c>
      <c r="H65" s="40">
        <v>1</v>
      </c>
      <c r="I65" s="40">
        <v>0</v>
      </c>
      <c r="J65" s="40">
        <v>1</v>
      </c>
      <c r="K65" s="40">
        <v>0</v>
      </c>
      <c r="L65" s="40">
        <v>1</v>
      </c>
      <c r="M65" s="40">
        <v>0</v>
      </c>
      <c r="N65" s="40">
        <v>0</v>
      </c>
      <c r="O65" s="40">
        <v>1</v>
      </c>
      <c r="P65" s="40">
        <v>0</v>
      </c>
      <c r="Q65" s="40">
        <v>0</v>
      </c>
      <c r="R65" s="40">
        <v>1</v>
      </c>
      <c r="S65" s="40">
        <v>0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0">
        <v>0</v>
      </c>
      <c r="AA65" s="40">
        <v>0</v>
      </c>
      <c r="AB65" s="40">
        <v>0</v>
      </c>
      <c r="AC65" s="40">
        <v>0</v>
      </c>
      <c r="AD65" s="40">
        <v>0</v>
      </c>
      <c r="AE65" s="40">
        <v>0</v>
      </c>
      <c r="AF65" s="40">
        <v>0</v>
      </c>
      <c r="AG65" s="40">
        <v>0</v>
      </c>
      <c r="AH65" s="45">
        <f t="shared" si="13"/>
        <v>6</v>
      </c>
      <c r="AI65" s="42">
        <f t="shared" si="7"/>
        <v>1</v>
      </c>
      <c r="AJ65" s="43">
        <f t="shared" si="14"/>
        <v>6</v>
      </c>
      <c r="AK65" s="68" t="s">
        <v>1336</v>
      </c>
      <c r="AN65" s="2">
        <f t="shared" si="8"/>
        <v>6</v>
      </c>
      <c r="AO65" s="2">
        <f t="shared" si="9"/>
        <v>3.3330000000000002</v>
      </c>
      <c r="AR65">
        <v>9</v>
      </c>
      <c r="AS65">
        <v>4</v>
      </c>
      <c r="AV65" s="91">
        <f t="shared" si="10"/>
        <v>0.32142857142857145</v>
      </c>
      <c r="AW65">
        <f t="shared" si="11"/>
        <v>4</v>
      </c>
    </row>
    <row r="66" spans="2:49">
      <c r="B66" s="44" t="s">
        <v>794</v>
      </c>
      <c r="C66" s="44" t="s">
        <v>795</v>
      </c>
      <c r="D66" s="44">
        <v>55475</v>
      </c>
      <c r="E66" s="40">
        <v>1</v>
      </c>
      <c r="F66" s="40">
        <v>1</v>
      </c>
      <c r="G66" s="40">
        <v>0</v>
      </c>
      <c r="H66" s="40">
        <v>1</v>
      </c>
      <c r="I66" s="40">
        <v>1</v>
      </c>
      <c r="J66" s="40">
        <v>1</v>
      </c>
      <c r="K66" s="40">
        <v>1</v>
      </c>
      <c r="L66" s="40">
        <v>0</v>
      </c>
      <c r="M66" s="40">
        <v>0</v>
      </c>
      <c r="N66" s="40">
        <v>1</v>
      </c>
      <c r="O66" s="40">
        <v>1</v>
      </c>
      <c r="P66" s="40">
        <v>1</v>
      </c>
      <c r="Q66" s="40">
        <v>0</v>
      </c>
      <c r="R66" s="40">
        <v>1</v>
      </c>
      <c r="S66" s="40">
        <v>0</v>
      </c>
      <c r="T66" s="40">
        <v>0</v>
      </c>
      <c r="U66" s="40">
        <v>0</v>
      </c>
      <c r="V66" s="40">
        <v>0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0">
        <v>0</v>
      </c>
      <c r="AC66" s="40">
        <v>0</v>
      </c>
      <c r="AD66" s="40">
        <v>0</v>
      </c>
      <c r="AE66" s="40">
        <v>0</v>
      </c>
      <c r="AF66" s="40">
        <v>0</v>
      </c>
      <c r="AG66" s="40">
        <v>0</v>
      </c>
      <c r="AH66" s="45">
        <f t="shared" si="13"/>
        <v>10</v>
      </c>
      <c r="AI66" s="42">
        <f t="shared" si="7"/>
        <v>1</v>
      </c>
      <c r="AJ66" s="43">
        <f t="shared" si="14"/>
        <v>10</v>
      </c>
      <c r="AK66" s="68" t="s">
        <v>1331</v>
      </c>
      <c r="AN66" s="2">
        <f t="shared" si="8"/>
        <v>10</v>
      </c>
      <c r="AO66" s="2" t="str">
        <f t="shared" si="9"/>
        <v>QQQ</v>
      </c>
      <c r="AR66">
        <v>10</v>
      </c>
      <c r="AS66">
        <v>4</v>
      </c>
      <c r="AV66" s="91">
        <f t="shared" si="10"/>
        <v>0.35714285714285715</v>
      </c>
      <c r="AW66">
        <f t="shared" si="11"/>
        <v>4</v>
      </c>
    </row>
    <row r="67" spans="2:49">
      <c r="B67" s="44" t="s">
        <v>1180</v>
      </c>
      <c r="C67" s="44" t="s">
        <v>1181</v>
      </c>
      <c r="D67" s="44">
        <v>55480</v>
      </c>
      <c r="E67" s="40">
        <v>1</v>
      </c>
      <c r="F67" s="40">
        <v>1</v>
      </c>
      <c r="G67" s="40">
        <v>0</v>
      </c>
      <c r="H67" s="40">
        <v>1</v>
      </c>
      <c r="I67" s="40">
        <v>0</v>
      </c>
      <c r="J67" s="40">
        <v>0</v>
      </c>
      <c r="K67" s="40">
        <v>0</v>
      </c>
      <c r="L67" s="40">
        <v>0</v>
      </c>
      <c r="M67" s="40">
        <v>1</v>
      </c>
      <c r="N67" s="40">
        <v>0</v>
      </c>
      <c r="O67" s="40">
        <v>1</v>
      </c>
      <c r="P67" s="40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5">
        <f t="shared" si="13"/>
        <v>6</v>
      </c>
      <c r="AI67" s="42">
        <f t="shared" si="7"/>
        <v>1</v>
      </c>
      <c r="AJ67" s="43">
        <f t="shared" si="14"/>
        <v>6</v>
      </c>
      <c r="AK67" s="68" t="s">
        <v>1331</v>
      </c>
      <c r="AN67" s="2">
        <f t="shared" si="8"/>
        <v>6</v>
      </c>
      <c r="AO67" s="2" t="str">
        <f t="shared" si="9"/>
        <v>QQQ</v>
      </c>
      <c r="AR67">
        <v>11</v>
      </c>
      <c r="AS67">
        <v>2.3330000000000002</v>
      </c>
      <c r="AV67" s="91">
        <f t="shared" si="10"/>
        <v>0.39285714285714285</v>
      </c>
      <c r="AW67">
        <f t="shared" si="11"/>
        <v>2.3330000000000002</v>
      </c>
    </row>
    <row r="68" spans="2:49">
      <c r="B68" s="44" t="s">
        <v>1184</v>
      </c>
      <c r="C68" s="44" t="s">
        <v>1185</v>
      </c>
      <c r="D68" s="44">
        <v>55480</v>
      </c>
      <c r="E68" s="40">
        <v>0</v>
      </c>
      <c r="F68" s="40">
        <v>1</v>
      </c>
      <c r="G68" s="40">
        <v>0</v>
      </c>
      <c r="H68" s="40">
        <v>1</v>
      </c>
      <c r="I68" s="40">
        <v>1</v>
      </c>
      <c r="J68" s="40">
        <v>0</v>
      </c>
      <c r="K68" s="40">
        <v>1</v>
      </c>
      <c r="L68" s="40">
        <v>1</v>
      </c>
      <c r="M68" s="40">
        <v>0</v>
      </c>
      <c r="N68" s="40">
        <v>1</v>
      </c>
      <c r="O68" s="40">
        <v>1</v>
      </c>
      <c r="P68" s="40">
        <v>0</v>
      </c>
      <c r="Q68" s="40">
        <v>0</v>
      </c>
      <c r="R68" s="40">
        <v>1</v>
      </c>
      <c r="S68" s="40">
        <v>1</v>
      </c>
      <c r="T68" s="40">
        <v>0</v>
      </c>
      <c r="U68" s="40">
        <v>1</v>
      </c>
      <c r="V68" s="40">
        <v>1</v>
      </c>
      <c r="W68" s="40">
        <v>1</v>
      </c>
      <c r="X68" s="40">
        <v>1</v>
      </c>
      <c r="Y68" s="40">
        <v>1</v>
      </c>
      <c r="Z68" s="40">
        <v>1</v>
      </c>
      <c r="AA68" s="40">
        <v>1</v>
      </c>
      <c r="AB68" s="40">
        <v>0</v>
      </c>
      <c r="AC68" s="40">
        <v>0</v>
      </c>
      <c r="AD68" s="40">
        <v>1</v>
      </c>
      <c r="AE68" s="40">
        <v>1</v>
      </c>
      <c r="AF68" s="40">
        <v>1</v>
      </c>
      <c r="AG68" s="40">
        <v>1</v>
      </c>
      <c r="AH68" s="45">
        <f t="shared" si="13"/>
        <v>20</v>
      </c>
      <c r="AI68" s="42">
        <f t="shared" si="7"/>
        <v>1</v>
      </c>
      <c r="AJ68" s="43">
        <f t="shared" si="14"/>
        <v>20</v>
      </c>
      <c r="AK68" s="68" t="s">
        <v>1338</v>
      </c>
      <c r="AN68" s="2">
        <f t="shared" si="8"/>
        <v>20</v>
      </c>
      <c r="AO68" s="2">
        <f t="shared" si="9"/>
        <v>2.6669999999999998</v>
      </c>
      <c r="AR68">
        <v>11</v>
      </c>
      <c r="AS68">
        <v>3.6669999999999998</v>
      </c>
      <c r="AV68" s="91">
        <f t="shared" si="10"/>
        <v>0.39285714285714285</v>
      </c>
      <c r="AW68">
        <f t="shared" si="11"/>
        <v>3.6669999999999998</v>
      </c>
    </row>
    <row r="69" spans="2:49">
      <c r="B69" s="44" t="s">
        <v>1186</v>
      </c>
      <c r="C69" s="44" t="s">
        <v>1187</v>
      </c>
      <c r="D69" s="44">
        <v>55480</v>
      </c>
      <c r="E69" s="40">
        <v>1</v>
      </c>
      <c r="F69" s="40">
        <v>1</v>
      </c>
      <c r="G69" s="40">
        <v>0</v>
      </c>
      <c r="H69" s="40">
        <v>1</v>
      </c>
      <c r="I69" s="40">
        <v>1</v>
      </c>
      <c r="J69" s="40">
        <v>0</v>
      </c>
      <c r="K69" s="40">
        <v>0</v>
      </c>
      <c r="L69" s="40">
        <v>1</v>
      </c>
      <c r="M69" s="40">
        <v>1</v>
      </c>
      <c r="N69" s="40">
        <v>1</v>
      </c>
      <c r="O69" s="40">
        <v>0</v>
      </c>
      <c r="P69" s="40">
        <v>0</v>
      </c>
      <c r="Q69" s="40">
        <v>0</v>
      </c>
      <c r="R69" s="40">
        <v>1</v>
      </c>
      <c r="S69" s="40">
        <v>1</v>
      </c>
      <c r="T69" s="40">
        <v>1</v>
      </c>
      <c r="U69" s="40">
        <v>1</v>
      </c>
      <c r="V69" s="40">
        <v>1</v>
      </c>
      <c r="W69" s="40">
        <v>1</v>
      </c>
      <c r="X69" s="40">
        <v>0</v>
      </c>
      <c r="Y69" s="40">
        <v>1</v>
      </c>
      <c r="Z69" s="40">
        <v>0</v>
      </c>
      <c r="AA69" s="40">
        <v>1</v>
      </c>
      <c r="AB69" s="40">
        <v>1</v>
      </c>
      <c r="AC69" s="40">
        <v>0</v>
      </c>
      <c r="AD69" s="40">
        <v>1</v>
      </c>
      <c r="AE69" s="40">
        <v>0</v>
      </c>
      <c r="AF69" s="40">
        <v>0</v>
      </c>
      <c r="AG69" s="40">
        <v>0</v>
      </c>
      <c r="AH69" s="45">
        <f t="shared" si="13"/>
        <v>17</v>
      </c>
      <c r="AI69" s="42">
        <f t="shared" si="7"/>
        <v>1</v>
      </c>
      <c r="AJ69" s="43">
        <f t="shared" si="14"/>
        <v>17</v>
      </c>
      <c r="AK69" s="68" t="s">
        <v>1336</v>
      </c>
      <c r="AN69" s="2">
        <f t="shared" si="8"/>
        <v>17</v>
      </c>
      <c r="AO69" s="2">
        <f t="shared" si="9"/>
        <v>3.3330000000000002</v>
      </c>
      <c r="AR69">
        <v>11</v>
      </c>
      <c r="AS69">
        <v>3.6669999999999998</v>
      </c>
      <c r="AV69" s="91">
        <f t="shared" si="10"/>
        <v>0.39285714285714285</v>
      </c>
      <c r="AW69">
        <f t="shared" si="11"/>
        <v>3.6669999999999998</v>
      </c>
    </row>
    <row r="70" spans="2:49">
      <c r="B70" s="44" t="s">
        <v>648</v>
      </c>
      <c r="C70" s="44" t="s">
        <v>649</v>
      </c>
      <c r="D70" s="44">
        <v>55480</v>
      </c>
      <c r="E70" s="40">
        <v>0</v>
      </c>
      <c r="F70" s="40">
        <v>0</v>
      </c>
      <c r="G70" s="40">
        <v>0</v>
      </c>
      <c r="H70" s="40">
        <v>1</v>
      </c>
      <c r="I70" s="40">
        <v>1</v>
      </c>
      <c r="J70" s="40">
        <v>0</v>
      </c>
      <c r="K70" s="40">
        <v>1</v>
      </c>
      <c r="L70" s="40">
        <v>0</v>
      </c>
      <c r="M70" s="40">
        <v>0</v>
      </c>
      <c r="N70" s="40">
        <v>1</v>
      </c>
      <c r="O70" s="40">
        <v>0</v>
      </c>
      <c r="P70" s="40">
        <v>1</v>
      </c>
      <c r="Q70" s="40">
        <v>0</v>
      </c>
      <c r="R70" s="40">
        <v>0</v>
      </c>
      <c r="S70" s="40">
        <v>0</v>
      </c>
      <c r="T70" s="40">
        <v>1</v>
      </c>
      <c r="U70" s="40">
        <v>1</v>
      </c>
      <c r="V70" s="40">
        <v>1</v>
      </c>
      <c r="W70" s="40">
        <v>1</v>
      </c>
      <c r="X70" s="40">
        <v>1</v>
      </c>
      <c r="Y70" s="40">
        <v>0</v>
      </c>
      <c r="Z70" s="40">
        <v>0</v>
      </c>
      <c r="AA70" s="40">
        <v>0</v>
      </c>
      <c r="AB70" s="40">
        <v>0</v>
      </c>
      <c r="AC70" s="40">
        <v>0</v>
      </c>
      <c r="AD70" s="40">
        <v>0</v>
      </c>
      <c r="AE70" s="40">
        <v>1</v>
      </c>
      <c r="AF70" s="40">
        <v>0</v>
      </c>
      <c r="AG70" s="40">
        <v>0</v>
      </c>
      <c r="AH70" s="45">
        <f t="shared" si="13"/>
        <v>11</v>
      </c>
      <c r="AI70" s="42">
        <f t="shared" si="7"/>
        <v>1</v>
      </c>
      <c r="AJ70" s="43">
        <f t="shared" si="14"/>
        <v>11</v>
      </c>
      <c r="AK70" s="68" t="s">
        <v>1342</v>
      </c>
      <c r="AN70" s="2">
        <f t="shared" si="8"/>
        <v>11</v>
      </c>
      <c r="AO70" s="2">
        <f t="shared" si="9"/>
        <v>3.6669999999999998</v>
      </c>
      <c r="AR70">
        <v>11</v>
      </c>
      <c r="AS70">
        <v>4</v>
      </c>
      <c r="AV70" s="91">
        <f t="shared" si="10"/>
        <v>0.39285714285714285</v>
      </c>
      <c r="AW70">
        <f t="shared" si="11"/>
        <v>4</v>
      </c>
    </row>
    <row r="71" spans="2:49">
      <c r="B71" s="44" t="s">
        <v>1190</v>
      </c>
      <c r="C71" s="44" t="s">
        <v>1191</v>
      </c>
      <c r="D71" s="44">
        <v>55480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0</v>
      </c>
      <c r="AC71" s="40">
        <v>0</v>
      </c>
      <c r="AD71" s="40">
        <v>0</v>
      </c>
      <c r="AE71" s="40">
        <v>0</v>
      </c>
      <c r="AF71" s="40">
        <v>0</v>
      </c>
      <c r="AG71" s="40">
        <v>0</v>
      </c>
      <c r="AH71" s="45">
        <f t="shared" si="13"/>
        <v>0</v>
      </c>
      <c r="AI71" s="42">
        <f t="shared" si="7"/>
        <v>0</v>
      </c>
      <c r="AJ71" s="43">
        <f t="shared" si="14"/>
        <v>0</v>
      </c>
      <c r="AK71" s="68" t="s">
        <v>1344</v>
      </c>
      <c r="AN71" s="2">
        <f t="shared" si="8"/>
        <v>0</v>
      </c>
      <c r="AO71" s="2">
        <f t="shared" si="9"/>
        <v>2</v>
      </c>
      <c r="AR71">
        <v>12</v>
      </c>
      <c r="AS71">
        <v>2.6669999999999998</v>
      </c>
      <c r="AV71" s="91">
        <f t="shared" si="10"/>
        <v>0.42857142857142855</v>
      </c>
      <c r="AW71">
        <f t="shared" si="11"/>
        <v>2.6669999999999998</v>
      </c>
    </row>
    <row r="72" spans="2:49">
      <c r="B72" s="44" t="s">
        <v>652</v>
      </c>
      <c r="C72" s="44" t="s">
        <v>653</v>
      </c>
      <c r="D72" s="44">
        <v>55480</v>
      </c>
      <c r="E72" s="40">
        <v>1</v>
      </c>
      <c r="F72" s="40">
        <v>1</v>
      </c>
      <c r="G72" s="40">
        <v>0</v>
      </c>
      <c r="H72" s="40">
        <v>1</v>
      </c>
      <c r="I72" s="40">
        <v>0</v>
      </c>
      <c r="J72" s="40">
        <v>0</v>
      </c>
      <c r="K72" s="40">
        <v>1</v>
      </c>
      <c r="L72" s="40">
        <v>1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1</v>
      </c>
      <c r="S72" s="40">
        <v>0</v>
      </c>
      <c r="T72" s="40">
        <v>0</v>
      </c>
      <c r="U72" s="40">
        <v>1</v>
      </c>
      <c r="V72" s="40">
        <v>1</v>
      </c>
      <c r="W72" s="40">
        <v>0</v>
      </c>
      <c r="X72" s="40">
        <v>1</v>
      </c>
      <c r="Y72" s="40">
        <v>0</v>
      </c>
      <c r="Z72" s="40">
        <v>1</v>
      </c>
      <c r="AA72" s="40">
        <v>0</v>
      </c>
      <c r="AB72" s="40">
        <v>1</v>
      </c>
      <c r="AC72" s="40">
        <v>0</v>
      </c>
      <c r="AD72" s="40">
        <v>1</v>
      </c>
      <c r="AE72" s="40">
        <v>1</v>
      </c>
      <c r="AF72" s="40">
        <v>1</v>
      </c>
      <c r="AG72" s="40">
        <v>1</v>
      </c>
      <c r="AH72" s="45">
        <f t="shared" si="13"/>
        <v>15</v>
      </c>
      <c r="AI72" s="42">
        <f t="shared" si="7"/>
        <v>1</v>
      </c>
      <c r="AJ72" s="43">
        <f t="shared" si="14"/>
        <v>15</v>
      </c>
      <c r="AK72" s="68" t="s">
        <v>1337</v>
      </c>
      <c r="AN72" s="2">
        <f t="shared" si="8"/>
        <v>15</v>
      </c>
      <c r="AO72" s="2">
        <f t="shared" si="9"/>
        <v>4</v>
      </c>
      <c r="AR72">
        <v>12</v>
      </c>
      <c r="AS72">
        <v>3.6669999999999998</v>
      </c>
      <c r="AV72" s="91">
        <f t="shared" si="10"/>
        <v>0.42857142857142855</v>
      </c>
      <c r="AW72">
        <f t="shared" si="11"/>
        <v>3.6669999999999998</v>
      </c>
    </row>
    <row r="73" spans="2:49">
      <c r="B73" s="44" t="s">
        <v>656</v>
      </c>
      <c r="C73" s="44" t="s">
        <v>657</v>
      </c>
      <c r="D73" s="44">
        <v>55480</v>
      </c>
      <c r="E73" s="40">
        <v>1</v>
      </c>
      <c r="F73" s="40">
        <v>0</v>
      </c>
      <c r="G73" s="40">
        <v>0</v>
      </c>
      <c r="H73" s="40">
        <v>0</v>
      </c>
      <c r="I73" s="40">
        <v>1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5">
        <f t="shared" si="13"/>
        <v>2</v>
      </c>
      <c r="AI73" s="42">
        <f t="shared" si="7"/>
        <v>1</v>
      </c>
      <c r="AJ73" s="43">
        <f t="shared" si="14"/>
        <v>2</v>
      </c>
      <c r="AK73" s="68" t="s">
        <v>1333</v>
      </c>
      <c r="AN73" s="2">
        <f t="shared" si="8"/>
        <v>2</v>
      </c>
      <c r="AO73" s="2">
        <f t="shared" si="9"/>
        <v>2.3330000000000002</v>
      </c>
      <c r="AR73">
        <v>12</v>
      </c>
      <c r="AS73">
        <v>4</v>
      </c>
      <c r="AV73" s="91">
        <f t="shared" si="10"/>
        <v>0.42857142857142855</v>
      </c>
      <c r="AW73">
        <f t="shared" si="11"/>
        <v>4</v>
      </c>
    </row>
    <row r="74" spans="2:49">
      <c r="B74" s="44" t="s">
        <v>1192</v>
      </c>
      <c r="C74" s="44" t="s">
        <v>1193</v>
      </c>
      <c r="D74" s="44">
        <v>55480</v>
      </c>
      <c r="E74" s="40">
        <v>1</v>
      </c>
      <c r="F74" s="40">
        <v>1</v>
      </c>
      <c r="G74" s="40">
        <v>0</v>
      </c>
      <c r="H74" s="40">
        <v>1</v>
      </c>
      <c r="I74" s="40">
        <v>1</v>
      </c>
      <c r="J74" s="40">
        <v>0</v>
      </c>
      <c r="K74" s="40">
        <v>1</v>
      </c>
      <c r="L74" s="40">
        <v>1</v>
      </c>
      <c r="M74" s="40">
        <v>1</v>
      </c>
      <c r="N74" s="40">
        <v>1</v>
      </c>
      <c r="O74" s="40">
        <v>0</v>
      </c>
      <c r="P74" s="40">
        <v>1</v>
      </c>
      <c r="Q74" s="40">
        <v>1</v>
      </c>
      <c r="R74" s="40">
        <v>1</v>
      </c>
      <c r="S74" s="40">
        <v>0</v>
      </c>
      <c r="T74" s="40">
        <v>0</v>
      </c>
      <c r="U74" s="40">
        <v>1</v>
      </c>
      <c r="V74" s="40">
        <v>1</v>
      </c>
      <c r="W74" s="40">
        <v>0</v>
      </c>
      <c r="X74" s="40">
        <v>1</v>
      </c>
      <c r="Y74" s="40">
        <v>1</v>
      </c>
      <c r="Z74" s="40">
        <v>1</v>
      </c>
      <c r="AA74" s="40">
        <v>1</v>
      </c>
      <c r="AB74" s="40">
        <v>1</v>
      </c>
      <c r="AC74" s="40">
        <v>0</v>
      </c>
      <c r="AD74" s="40">
        <v>1</v>
      </c>
      <c r="AE74" s="40">
        <v>1</v>
      </c>
      <c r="AF74" s="40">
        <v>1</v>
      </c>
      <c r="AG74" s="40">
        <v>1</v>
      </c>
      <c r="AH74" s="45">
        <f t="shared" si="13"/>
        <v>22</v>
      </c>
      <c r="AI74" s="42">
        <f t="shared" si="7"/>
        <v>1</v>
      </c>
      <c r="AJ74" s="43">
        <f t="shared" si="14"/>
        <v>22</v>
      </c>
      <c r="AK74" s="68" t="s">
        <v>1336</v>
      </c>
      <c r="AN74" s="2">
        <f t="shared" si="8"/>
        <v>22</v>
      </c>
      <c r="AO74" s="2">
        <f t="shared" si="9"/>
        <v>3.3330000000000002</v>
      </c>
      <c r="AR74">
        <v>13</v>
      </c>
      <c r="AS74">
        <v>2.3330000000000002</v>
      </c>
      <c r="AV74" s="91">
        <f t="shared" si="10"/>
        <v>0.4642857142857143</v>
      </c>
      <c r="AW74">
        <f t="shared" si="11"/>
        <v>2.3330000000000002</v>
      </c>
    </row>
    <row r="75" spans="2:49">
      <c r="B75" s="44" t="s">
        <v>1194</v>
      </c>
      <c r="C75" s="44" t="s">
        <v>1195</v>
      </c>
      <c r="D75" s="44">
        <v>55480</v>
      </c>
      <c r="E75" s="40">
        <v>0</v>
      </c>
      <c r="F75" s="40">
        <v>1</v>
      </c>
      <c r="G75" s="40">
        <v>0</v>
      </c>
      <c r="H75" s="40">
        <v>1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1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1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1</v>
      </c>
      <c r="AG75" s="40">
        <v>0</v>
      </c>
      <c r="AH75" s="45">
        <f t="shared" si="13"/>
        <v>5</v>
      </c>
      <c r="AI75" s="42">
        <f t="shared" si="7"/>
        <v>1</v>
      </c>
      <c r="AJ75" s="43">
        <f t="shared" si="14"/>
        <v>5</v>
      </c>
      <c r="AK75" s="68" t="s">
        <v>1335</v>
      </c>
      <c r="AN75" s="2">
        <f t="shared" si="8"/>
        <v>5</v>
      </c>
      <c r="AO75" s="2">
        <f t="shared" si="9"/>
        <v>3</v>
      </c>
      <c r="AR75">
        <v>14</v>
      </c>
      <c r="AS75">
        <v>2.6669999999999998</v>
      </c>
      <c r="AV75" s="91">
        <f t="shared" si="10"/>
        <v>0.5</v>
      </c>
      <c r="AW75">
        <f t="shared" si="11"/>
        <v>2.6669999999999998</v>
      </c>
    </row>
    <row r="76" spans="2:49">
      <c r="B76" s="44" t="s">
        <v>1200</v>
      </c>
      <c r="C76" s="44" t="s">
        <v>1201</v>
      </c>
      <c r="D76" s="44">
        <v>55480</v>
      </c>
      <c r="E76" s="40">
        <v>1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5">
        <f t="shared" si="13"/>
        <v>1</v>
      </c>
      <c r="AI76" s="42">
        <f t="shared" si="7"/>
        <v>1</v>
      </c>
      <c r="AJ76" s="43">
        <f t="shared" si="14"/>
        <v>1</v>
      </c>
      <c r="AK76" s="68" t="s">
        <v>1344</v>
      </c>
      <c r="AN76" s="2">
        <f t="shared" si="8"/>
        <v>1</v>
      </c>
      <c r="AO76" s="2">
        <f t="shared" si="9"/>
        <v>2</v>
      </c>
      <c r="AR76">
        <v>14</v>
      </c>
      <c r="AS76">
        <v>3.6669999999999998</v>
      </c>
      <c r="AV76" s="91">
        <f t="shared" si="10"/>
        <v>0.5</v>
      </c>
      <c r="AW76">
        <f t="shared" si="11"/>
        <v>3.6669999999999998</v>
      </c>
    </row>
    <row r="77" spans="2:49">
      <c r="B77" s="44" t="s">
        <v>1202</v>
      </c>
      <c r="C77" s="44" t="s">
        <v>1203</v>
      </c>
      <c r="D77" s="44">
        <v>55480</v>
      </c>
      <c r="E77" s="40">
        <v>1</v>
      </c>
      <c r="F77" s="40">
        <v>1</v>
      </c>
      <c r="G77" s="40">
        <v>0</v>
      </c>
      <c r="H77" s="40">
        <v>0</v>
      </c>
      <c r="I77" s="40">
        <v>0</v>
      </c>
      <c r="J77" s="40">
        <v>0</v>
      </c>
      <c r="K77" s="40">
        <v>1</v>
      </c>
      <c r="L77" s="40">
        <v>1</v>
      </c>
      <c r="M77" s="40">
        <v>0</v>
      </c>
      <c r="N77" s="40">
        <v>1</v>
      </c>
      <c r="O77" s="40">
        <v>1</v>
      </c>
      <c r="P77" s="40">
        <v>1</v>
      </c>
      <c r="Q77" s="40">
        <v>1</v>
      </c>
      <c r="R77" s="40">
        <v>0</v>
      </c>
      <c r="S77" s="40">
        <v>1</v>
      </c>
      <c r="T77" s="40">
        <v>1</v>
      </c>
      <c r="U77" s="40">
        <v>0</v>
      </c>
      <c r="V77" s="40">
        <v>0</v>
      </c>
      <c r="W77" s="40">
        <v>1</v>
      </c>
      <c r="X77" s="40">
        <v>1</v>
      </c>
      <c r="Y77" s="40">
        <v>1</v>
      </c>
      <c r="Z77" s="40">
        <v>1</v>
      </c>
      <c r="AA77" s="40">
        <v>1</v>
      </c>
      <c r="AB77" s="40">
        <v>0</v>
      </c>
      <c r="AC77" s="40">
        <v>0</v>
      </c>
      <c r="AD77" s="40">
        <v>1</v>
      </c>
      <c r="AE77" s="40">
        <v>1</v>
      </c>
      <c r="AF77" s="40">
        <v>1</v>
      </c>
      <c r="AG77" s="40">
        <v>1</v>
      </c>
      <c r="AH77" s="45">
        <f t="shared" si="13"/>
        <v>19</v>
      </c>
      <c r="AI77" s="42">
        <f t="shared" si="7"/>
        <v>1</v>
      </c>
      <c r="AJ77" s="43">
        <f t="shared" si="14"/>
        <v>19</v>
      </c>
      <c r="AK77" s="68" t="s">
        <v>1336</v>
      </c>
      <c r="AN77" s="2">
        <f t="shared" si="8"/>
        <v>19</v>
      </c>
      <c r="AO77" s="2">
        <f t="shared" si="9"/>
        <v>3.3330000000000002</v>
      </c>
      <c r="AR77">
        <v>15</v>
      </c>
      <c r="AS77">
        <v>3.3330000000000002</v>
      </c>
      <c r="AV77" s="91">
        <f t="shared" si="10"/>
        <v>0.5357142857142857</v>
      </c>
      <c r="AW77">
        <f t="shared" si="11"/>
        <v>3.3330000000000002</v>
      </c>
    </row>
    <row r="78" spans="2:49">
      <c r="B78" s="44" t="s">
        <v>1204</v>
      </c>
      <c r="C78" s="44" t="s">
        <v>1205</v>
      </c>
      <c r="D78" s="44">
        <v>55480</v>
      </c>
      <c r="E78" s="40">
        <v>1</v>
      </c>
      <c r="F78" s="40">
        <v>1</v>
      </c>
      <c r="G78" s="40">
        <v>0</v>
      </c>
      <c r="H78" s="40">
        <v>1</v>
      </c>
      <c r="I78" s="40">
        <v>1</v>
      </c>
      <c r="J78" s="40">
        <v>0</v>
      </c>
      <c r="K78" s="40">
        <v>0</v>
      </c>
      <c r="L78" s="40">
        <v>1</v>
      </c>
      <c r="M78" s="40">
        <v>0</v>
      </c>
      <c r="N78" s="40">
        <v>1</v>
      </c>
      <c r="O78" s="40">
        <v>1</v>
      </c>
      <c r="P78" s="40">
        <v>1</v>
      </c>
      <c r="Q78" s="40">
        <v>0</v>
      </c>
      <c r="R78" s="40">
        <v>1</v>
      </c>
      <c r="S78" s="40">
        <v>0</v>
      </c>
      <c r="T78" s="40">
        <v>1</v>
      </c>
      <c r="U78" s="40">
        <v>0</v>
      </c>
      <c r="V78" s="40">
        <v>1</v>
      </c>
      <c r="W78" s="40">
        <v>1</v>
      </c>
      <c r="X78" s="40">
        <v>1</v>
      </c>
      <c r="Y78" s="40">
        <v>0</v>
      </c>
      <c r="Z78" s="40">
        <v>1</v>
      </c>
      <c r="AA78" s="40">
        <v>1</v>
      </c>
      <c r="AB78" s="40">
        <v>1</v>
      </c>
      <c r="AC78" s="40">
        <v>0</v>
      </c>
      <c r="AD78" s="40">
        <v>1</v>
      </c>
      <c r="AE78" s="40">
        <v>1</v>
      </c>
      <c r="AF78" s="40">
        <v>1</v>
      </c>
      <c r="AG78" s="40">
        <v>0</v>
      </c>
      <c r="AH78" s="45">
        <f t="shared" si="13"/>
        <v>19</v>
      </c>
      <c r="AI78" s="42">
        <f t="shared" si="7"/>
        <v>1</v>
      </c>
      <c r="AJ78" s="43">
        <f t="shared" si="14"/>
        <v>19</v>
      </c>
      <c r="AK78" s="68" t="s">
        <v>1335</v>
      </c>
      <c r="AN78" s="2">
        <f t="shared" si="8"/>
        <v>19</v>
      </c>
      <c r="AO78" s="2">
        <f t="shared" si="9"/>
        <v>3</v>
      </c>
      <c r="AR78">
        <v>15</v>
      </c>
      <c r="AS78">
        <v>4</v>
      </c>
      <c r="AV78" s="91">
        <f t="shared" si="10"/>
        <v>0.5357142857142857</v>
      </c>
      <c r="AW78">
        <f t="shared" si="11"/>
        <v>4</v>
      </c>
    </row>
    <row r="79" spans="2:49">
      <c r="B79" s="44" t="s">
        <v>670</v>
      </c>
      <c r="C79" s="44" t="s">
        <v>671</v>
      </c>
      <c r="D79" s="44">
        <v>55480</v>
      </c>
      <c r="E79" s="40">
        <v>1</v>
      </c>
      <c r="F79" s="40">
        <v>1</v>
      </c>
      <c r="G79" s="40">
        <v>0</v>
      </c>
      <c r="H79" s="40">
        <v>1</v>
      </c>
      <c r="I79" s="40">
        <v>1</v>
      </c>
      <c r="J79" s="40">
        <v>1</v>
      </c>
      <c r="K79" s="40">
        <v>0</v>
      </c>
      <c r="L79" s="40">
        <v>1</v>
      </c>
      <c r="M79" s="40">
        <v>1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0</v>
      </c>
      <c r="AD79" s="40">
        <v>0</v>
      </c>
      <c r="AE79" s="40">
        <v>0</v>
      </c>
      <c r="AF79" s="40">
        <v>0</v>
      </c>
      <c r="AG79" s="40">
        <v>0</v>
      </c>
      <c r="AH79" s="45">
        <f t="shared" si="13"/>
        <v>7</v>
      </c>
      <c r="AI79" s="42">
        <f t="shared" si="7"/>
        <v>1</v>
      </c>
      <c r="AJ79" s="43">
        <f t="shared" si="14"/>
        <v>7</v>
      </c>
      <c r="AK79" s="68" t="s">
        <v>1331</v>
      </c>
      <c r="AN79" s="2">
        <f t="shared" si="8"/>
        <v>7</v>
      </c>
      <c r="AO79" s="2" t="str">
        <f t="shared" si="9"/>
        <v>QQQ</v>
      </c>
      <c r="AR79">
        <v>16</v>
      </c>
      <c r="AS79">
        <v>3</v>
      </c>
      <c r="AV79" s="91">
        <f t="shared" si="10"/>
        <v>0.5714285714285714</v>
      </c>
      <c r="AW79">
        <f t="shared" si="11"/>
        <v>3</v>
      </c>
    </row>
    <row r="80" spans="2:49">
      <c r="B80" s="44" t="s">
        <v>1208</v>
      </c>
      <c r="C80" s="44" t="s">
        <v>1209</v>
      </c>
      <c r="D80" s="44">
        <v>55480</v>
      </c>
      <c r="E80" s="40">
        <v>1</v>
      </c>
      <c r="F80" s="40">
        <v>1</v>
      </c>
      <c r="G80" s="40">
        <v>0</v>
      </c>
      <c r="H80" s="40">
        <v>1</v>
      </c>
      <c r="I80" s="40">
        <v>0</v>
      </c>
      <c r="J80" s="40">
        <v>0</v>
      </c>
      <c r="K80" s="40">
        <v>1</v>
      </c>
      <c r="L80" s="40">
        <v>1</v>
      </c>
      <c r="M80" s="40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1</v>
      </c>
      <c r="V80" s="40">
        <v>1</v>
      </c>
      <c r="W80" s="40">
        <v>1</v>
      </c>
      <c r="X80" s="40">
        <v>1</v>
      </c>
      <c r="Y80" s="40">
        <v>0</v>
      </c>
      <c r="Z80" s="40">
        <v>0</v>
      </c>
      <c r="AA80" s="40">
        <v>1</v>
      </c>
      <c r="AB80" s="40">
        <v>0</v>
      </c>
      <c r="AC80" s="40">
        <v>0</v>
      </c>
      <c r="AD80" s="40">
        <v>0</v>
      </c>
      <c r="AE80" s="40">
        <v>1</v>
      </c>
      <c r="AF80" s="40">
        <v>1</v>
      </c>
      <c r="AG80" s="40">
        <v>0</v>
      </c>
      <c r="AH80" s="45">
        <f t="shared" si="13"/>
        <v>13</v>
      </c>
      <c r="AI80" s="42">
        <f t="shared" si="7"/>
        <v>1</v>
      </c>
      <c r="AJ80" s="43">
        <f t="shared" si="14"/>
        <v>13</v>
      </c>
      <c r="AK80" s="68" t="s">
        <v>1333</v>
      </c>
      <c r="AN80" s="2">
        <f t="shared" si="8"/>
        <v>13</v>
      </c>
      <c r="AO80" s="2">
        <f t="shared" si="9"/>
        <v>2.3330000000000002</v>
      </c>
      <c r="AR80">
        <v>16</v>
      </c>
      <c r="AS80">
        <v>3.3330000000000002</v>
      </c>
      <c r="AV80" s="91">
        <f t="shared" si="10"/>
        <v>0.5714285714285714</v>
      </c>
      <c r="AW80">
        <f t="shared" si="11"/>
        <v>3.3330000000000002</v>
      </c>
    </row>
    <row r="81" spans="2:49">
      <c r="B81" s="44" t="s">
        <v>1210</v>
      </c>
      <c r="C81" s="44" t="s">
        <v>1211</v>
      </c>
      <c r="D81" s="44">
        <v>55480</v>
      </c>
      <c r="E81" s="40">
        <v>1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5">
        <f t="shared" si="13"/>
        <v>1</v>
      </c>
      <c r="AI81" s="42">
        <f t="shared" si="7"/>
        <v>1</v>
      </c>
      <c r="AJ81" s="43">
        <f t="shared" si="14"/>
        <v>1</v>
      </c>
      <c r="AK81" s="68" t="s">
        <v>1331</v>
      </c>
      <c r="AN81" s="2">
        <f t="shared" si="8"/>
        <v>1</v>
      </c>
      <c r="AO81" s="2" t="str">
        <f t="shared" si="9"/>
        <v>QQQ</v>
      </c>
      <c r="AR81">
        <v>16</v>
      </c>
      <c r="AS81">
        <v>4</v>
      </c>
      <c r="AV81" s="91">
        <f t="shared" si="10"/>
        <v>0.5714285714285714</v>
      </c>
      <c r="AW81">
        <f t="shared" si="11"/>
        <v>4</v>
      </c>
    </row>
    <row r="82" spans="2:49">
      <c r="B82" s="44" t="s">
        <v>1212</v>
      </c>
      <c r="C82" s="44" t="s">
        <v>1213</v>
      </c>
      <c r="D82" s="44">
        <v>55480</v>
      </c>
      <c r="E82" s="40">
        <v>0</v>
      </c>
      <c r="F82" s="40">
        <v>1</v>
      </c>
      <c r="G82" s="40">
        <v>0</v>
      </c>
      <c r="H82" s="40">
        <v>0</v>
      </c>
      <c r="I82" s="40">
        <v>1</v>
      </c>
      <c r="J82" s="40">
        <v>1</v>
      </c>
      <c r="K82" s="40">
        <v>1</v>
      </c>
      <c r="L82" s="40">
        <v>0</v>
      </c>
      <c r="M82" s="40">
        <v>0</v>
      </c>
      <c r="N82" s="40">
        <v>0</v>
      </c>
      <c r="O82" s="40">
        <v>0</v>
      </c>
      <c r="P82" s="40">
        <v>1</v>
      </c>
      <c r="Q82" s="40">
        <v>0</v>
      </c>
      <c r="R82" s="40">
        <v>1</v>
      </c>
      <c r="S82" s="40">
        <v>1</v>
      </c>
      <c r="T82" s="40">
        <v>0</v>
      </c>
      <c r="U82" s="40">
        <v>1</v>
      </c>
      <c r="V82" s="40">
        <v>1</v>
      </c>
      <c r="W82" s="40">
        <v>1</v>
      </c>
      <c r="X82" s="40">
        <v>1</v>
      </c>
      <c r="Y82" s="40">
        <v>0</v>
      </c>
      <c r="Z82" s="40">
        <v>1</v>
      </c>
      <c r="AA82" s="40">
        <v>0</v>
      </c>
      <c r="AB82" s="40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5">
        <f t="shared" si="13"/>
        <v>12</v>
      </c>
      <c r="AI82" s="42">
        <f t="shared" si="7"/>
        <v>1</v>
      </c>
      <c r="AJ82" s="43">
        <f t="shared" si="14"/>
        <v>12</v>
      </c>
      <c r="AK82" s="68" t="s">
        <v>1331</v>
      </c>
      <c r="AN82" s="2">
        <f t="shared" si="8"/>
        <v>12</v>
      </c>
      <c r="AO82" s="2" t="str">
        <f t="shared" si="9"/>
        <v>QQQ</v>
      </c>
      <c r="AR82">
        <v>16</v>
      </c>
      <c r="AS82">
        <v>4</v>
      </c>
      <c r="AV82" s="91">
        <f t="shared" si="10"/>
        <v>0.5714285714285714</v>
      </c>
      <c r="AW82">
        <f t="shared" si="11"/>
        <v>4</v>
      </c>
    </row>
    <row r="83" spans="2:49">
      <c r="B83" s="44" t="s">
        <v>678</v>
      </c>
      <c r="C83" s="44" t="s">
        <v>679</v>
      </c>
      <c r="D83" s="44">
        <v>55480</v>
      </c>
      <c r="E83" s="40">
        <v>0</v>
      </c>
      <c r="F83" s="40">
        <v>1</v>
      </c>
      <c r="G83" s="40">
        <v>0</v>
      </c>
      <c r="H83" s="40">
        <v>0</v>
      </c>
      <c r="I83" s="40">
        <v>1</v>
      </c>
      <c r="J83" s="40">
        <v>0</v>
      </c>
      <c r="K83" s="40">
        <v>1</v>
      </c>
      <c r="L83" s="40">
        <v>1</v>
      </c>
      <c r="M83" s="40">
        <v>0</v>
      </c>
      <c r="N83" s="40">
        <v>1</v>
      </c>
      <c r="O83" s="40">
        <v>1</v>
      </c>
      <c r="P83" s="40">
        <v>1</v>
      </c>
      <c r="Q83" s="40">
        <v>0</v>
      </c>
      <c r="R83" s="40">
        <v>0</v>
      </c>
      <c r="S83" s="40">
        <v>1</v>
      </c>
      <c r="T83" s="40">
        <v>1</v>
      </c>
      <c r="U83" s="40">
        <v>1</v>
      </c>
      <c r="V83" s="40">
        <v>1</v>
      </c>
      <c r="W83" s="40">
        <v>1</v>
      </c>
      <c r="X83" s="40">
        <v>1</v>
      </c>
      <c r="Y83" s="40">
        <v>0</v>
      </c>
      <c r="Z83" s="40">
        <v>1</v>
      </c>
      <c r="AA83" s="40">
        <v>1</v>
      </c>
      <c r="AB83" s="40">
        <v>0</v>
      </c>
      <c r="AC83" s="40">
        <v>0</v>
      </c>
      <c r="AD83" s="40">
        <v>1</v>
      </c>
      <c r="AE83" s="40">
        <v>1</v>
      </c>
      <c r="AF83" s="40">
        <v>1</v>
      </c>
      <c r="AG83" s="40">
        <v>0</v>
      </c>
      <c r="AH83" s="45">
        <f t="shared" si="13"/>
        <v>18</v>
      </c>
      <c r="AI83" s="42">
        <f t="shared" si="7"/>
        <v>1</v>
      </c>
      <c r="AJ83" s="43">
        <f t="shared" si="14"/>
        <v>18</v>
      </c>
      <c r="AK83" s="68" t="s">
        <v>1342</v>
      </c>
      <c r="AN83" s="2">
        <f t="shared" si="8"/>
        <v>18</v>
      </c>
      <c r="AO83" s="2">
        <f t="shared" si="9"/>
        <v>3.6669999999999998</v>
      </c>
      <c r="AR83">
        <v>17</v>
      </c>
      <c r="AS83">
        <v>3.3330000000000002</v>
      </c>
      <c r="AV83" s="91">
        <f t="shared" si="10"/>
        <v>0.6071428571428571</v>
      </c>
      <c r="AW83">
        <f t="shared" si="11"/>
        <v>3.3330000000000002</v>
      </c>
    </row>
    <row r="84" spans="2:49">
      <c r="B84" s="44" t="s">
        <v>680</v>
      </c>
      <c r="C84" s="44" t="s">
        <v>681</v>
      </c>
      <c r="D84" s="44">
        <v>55480</v>
      </c>
      <c r="E84" s="40">
        <v>1</v>
      </c>
      <c r="F84" s="40">
        <v>1</v>
      </c>
      <c r="G84" s="40">
        <v>0</v>
      </c>
      <c r="H84" s="40">
        <v>1</v>
      </c>
      <c r="I84" s="40">
        <v>1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0</v>
      </c>
      <c r="X84" s="40">
        <v>0</v>
      </c>
      <c r="Y84" s="40">
        <v>0</v>
      </c>
      <c r="Z84" s="40">
        <v>0</v>
      </c>
      <c r="AA84" s="40">
        <v>0</v>
      </c>
      <c r="AB84" s="40">
        <v>0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5">
        <f t="shared" si="13"/>
        <v>4</v>
      </c>
      <c r="AI84" s="42">
        <f t="shared" si="7"/>
        <v>1</v>
      </c>
      <c r="AJ84" s="43">
        <f t="shared" si="14"/>
        <v>4</v>
      </c>
      <c r="AK84" s="68" t="s">
        <v>1331</v>
      </c>
      <c r="AN84" s="2">
        <f t="shared" si="8"/>
        <v>4</v>
      </c>
      <c r="AO84" s="2" t="str">
        <f t="shared" si="9"/>
        <v>QQQ</v>
      </c>
      <c r="AR84">
        <v>17</v>
      </c>
      <c r="AS84">
        <v>3.3330000000000002</v>
      </c>
      <c r="AV84" s="91">
        <f t="shared" si="10"/>
        <v>0.6071428571428571</v>
      </c>
      <c r="AW84">
        <f t="shared" si="11"/>
        <v>3.3330000000000002</v>
      </c>
    </row>
    <row r="85" spans="2:49">
      <c r="B85" s="44" t="s">
        <v>1214</v>
      </c>
      <c r="C85" s="44" t="s">
        <v>1215</v>
      </c>
      <c r="D85" s="44">
        <v>55480</v>
      </c>
      <c r="E85" s="40">
        <v>0</v>
      </c>
      <c r="F85" s="40">
        <v>1</v>
      </c>
      <c r="G85" s="40">
        <v>0</v>
      </c>
      <c r="H85" s="40">
        <v>1</v>
      </c>
      <c r="I85" s="40">
        <v>1</v>
      </c>
      <c r="J85" s="40">
        <v>0</v>
      </c>
      <c r="K85" s="40">
        <v>1</v>
      </c>
      <c r="L85" s="40">
        <v>1</v>
      </c>
      <c r="M85" s="40">
        <v>1</v>
      </c>
      <c r="N85" s="40">
        <v>1</v>
      </c>
      <c r="O85" s="40">
        <v>1</v>
      </c>
      <c r="P85" s="40">
        <v>1</v>
      </c>
      <c r="Q85" s="40">
        <v>0</v>
      </c>
      <c r="R85" s="40">
        <v>1</v>
      </c>
      <c r="S85" s="40">
        <v>0</v>
      </c>
      <c r="T85" s="40">
        <v>0</v>
      </c>
      <c r="U85" s="40">
        <v>0</v>
      </c>
      <c r="V85" s="40">
        <v>0</v>
      </c>
      <c r="W85" s="40">
        <v>0</v>
      </c>
      <c r="X85" s="40">
        <v>1</v>
      </c>
      <c r="Y85" s="40">
        <v>0</v>
      </c>
      <c r="Z85" s="40">
        <v>0</v>
      </c>
      <c r="AA85" s="40">
        <v>0</v>
      </c>
      <c r="AB85" s="40">
        <v>0</v>
      </c>
      <c r="AC85" s="40">
        <v>0</v>
      </c>
      <c r="AD85" s="40">
        <v>0</v>
      </c>
      <c r="AE85" s="40">
        <v>0</v>
      </c>
      <c r="AF85" s="40">
        <v>0</v>
      </c>
      <c r="AG85" s="40">
        <v>0</v>
      </c>
      <c r="AH85" s="45">
        <f t="shared" si="13"/>
        <v>11</v>
      </c>
      <c r="AI85" s="42">
        <f t="shared" si="7"/>
        <v>1</v>
      </c>
      <c r="AJ85" s="43">
        <f t="shared" si="14"/>
        <v>11</v>
      </c>
      <c r="AK85" s="68" t="s">
        <v>1331</v>
      </c>
      <c r="AN85" s="2">
        <f t="shared" si="8"/>
        <v>11</v>
      </c>
      <c r="AO85" s="2" t="str">
        <f t="shared" si="9"/>
        <v>QQQ</v>
      </c>
      <c r="AR85">
        <v>17</v>
      </c>
      <c r="AS85">
        <v>4</v>
      </c>
      <c r="AV85" s="91">
        <f t="shared" si="10"/>
        <v>0.6071428571428571</v>
      </c>
      <c r="AW85">
        <f t="shared" si="11"/>
        <v>4</v>
      </c>
    </row>
    <row r="86" spans="2:49">
      <c r="B86" s="44" t="s">
        <v>1216</v>
      </c>
      <c r="C86" s="44" t="s">
        <v>1217</v>
      </c>
      <c r="D86" s="44">
        <v>55480</v>
      </c>
      <c r="E86" s="40">
        <v>0</v>
      </c>
      <c r="F86" s="40">
        <v>0</v>
      </c>
      <c r="G86" s="40">
        <v>0</v>
      </c>
      <c r="H86" s="40">
        <v>0</v>
      </c>
      <c r="I86" s="40">
        <v>0</v>
      </c>
      <c r="J86" s="40">
        <v>0</v>
      </c>
      <c r="K86" s="40">
        <v>0</v>
      </c>
      <c r="L86" s="40">
        <v>0</v>
      </c>
      <c r="M86" s="40">
        <v>0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0">
        <v>0</v>
      </c>
      <c r="T86" s="40">
        <v>0</v>
      </c>
      <c r="U86" s="40">
        <v>0</v>
      </c>
      <c r="V86" s="40">
        <v>0</v>
      </c>
      <c r="W86" s="40">
        <v>0</v>
      </c>
      <c r="X86" s="40">
        <v>0</v>
      </c>
      <c r="Y86" s="40">
        <v>0</v>
      </c>
      <c r="Z86" s="40">
        <v>0</v>
      </c>
      <c r="AA86" s="40">
        <v>0</v>
      </c>
      <c r="AB86" s="40">
        <v>0</v>
      </c>
      <c r="AC86" s="40">
        <v>0</v>
      </c>
      <c r="AD86" s="40">
        <v>0</v>
      </c>
      <c r="AE86" s="40">
        <v>0</v>
      </c>
      <c r="AF86" s="40">
        <v>0</v>
      </c>
      <c r="AG86" s="40">
        <v>0</v>
      </c>
      <c r="AH86" s="45">
        <f t="shared" si="13"/>
        <v>0</v>
      </c>
      <c r="AI86" s="42">
        <f t="shared" si="7"/>
        <v>0</v>
      </c>
      <c r="AJ86" s="43">
        <f t="shared" si="14"/>
        <v>0</v>
      </c>
      <c r="AK86" s="68" t="s">
        <v>1344</v>
      </c>
      <c r="AN86" s="2">
        <f t="shared" si="8"/>
        <v>0</v>
      </c>
      <c r="AO86" s="2">
        <f t="shared" si="9"/>
        <v>2</v>
      </c>
      <c r="AR86">
        <v>17</v>
      </c>
      <c r="AS86">
        <v>4</v>
      </c>
      <c r="AV86" s="91">
        <f t="shared" si="10"/>
        <v>0.6071428571428571</v>
      </c>
      <c r="AW86">
        <f t="shared" si="11"/>
        <v>4</v>
      </c>
    </row>
    <row r="87" spans="2:49">
      <c r="B87" s="44" t="s">
        <v>704</v>
      </c>
      <c r="C87" s="44" t="s">
        <v>705</v>
      </c>
      <c r="D87" s="44">
        <v>55480</v>
      </c>
      <c r="E87" s="40">
        <v>1</v>
      </c>
      <c r="F87" s="40">
        <v>1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0">
        <v>0</v>
      </c>
      <c r="Q87" s="40">
        <v>0</v>
      </c>
      <c r="R87" s="40">
        <v>0</v>
      </c>
      <c r="S87" s="40">
        <v>0</v>
      </c>
      <c r="T87" s="40">
        <v>0</v>
      </c>
      <c r="U87" s="40">
        <v>0</v>
      </c>
      <c r="V87" s="40">
        <v>0</v>
      </c>
      <c r="W87" s="40">
        <v>0</v>
      </c>
      <c r="X87" s="40">
        <v>0</v>
      </c>
      <c r="Y87" s="40">
        <v>0</v>
      </c>
      <c r="Z87" s="40">
        <v>0</v>
      </c>
      <c r="AA87" s="40">
        <v>0</v>
      </c>
      <c r="AB87" s="40">
        <v>0</v>
      </c>
      <c r="AC87" s="40">
        <v>0</v>
      </c>
      <c r="AD87" s="40">
        <v>0</v>
      </c>
      <c r="AE87" s="40">
        <v>0</v>
      </c>
      <c r="AF87" s="40">
        <v>0</v>
      </c>
      <c r="AG87" s="40">
        <v>0</v>
      </c>
      <c r="AH87" s="45">
        <f t="shared" si="13"/>
        <v>2</v>
      </c>
      <c r="AI87" s="42">
        <f t="shared" si="7"/>
        <v>1</v>
      </c>
      <c r="AJ87" s="43">
        <f t="shared" si="14"/>
        <v>2</v>
      </c>
      <c r="AK87" s="68" t="s">
        <v>1333</v>
      </c>
      <c r="AN87" s="2">
        <f t="shared" si="8"/>
        <v>2</v>
      </c>
      <c r="AO87" s="2">
        <f t="shared" si="9"/>
        <v>2.3330000000000002</v>
      </c>
      <c r="AR87">
        <v>18</v>
      </c>
      <c r="AS87">
        <v>2.3330000000000002</v>
      </c>
      <c r="AV87" s="91">
        <f t="shared" si="10"/>
        <v>0.6428571428571429</v>
      </c>
      <c r="AW87">
        <f t="shared" si="11"/>
        <v>2.3330000000000002</v>
      </c>
    </row>
    <row r="88" spans="2:49">
      <c r="B88" s="44" t="s">
        <v>1228</v>
      </c>
      <c r="C88" s="44" t="s">
        <v>1229</v>
      </c>
      <c r="D88" s="44">
        <v>55480</v>
      </c>
      <c r="E88" s="40">
        <v>0</v>
      </c>
      <c r="F88" s="40">
        <v>1</v>
      </c>
      <c r="G88" s="40">
        <v>0</v>
      </c>
      <c r="H88" s="40">
        <v>1</v>
      </c>
      <c r="I88" s="40">
        <v>0</v>
      </c>
      <c r="J88" s="40">
        <v>0</v>
      </c>
      <c r="K88" s="40">
        <v>1</v>
      </c>
      <c r="L88" s="40">
        <v>1</v>
      </c>
      <c r="M88" s="40">
        <v>1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40">
        <v>1</v>
      </c>
      <c r="V88" s="40">
        <v>1</v>
      </c>
      <c r="W88" s="40">
        <v>1</v>
      </c>
      <c r="X88" s="40">
        <v>1</v>
      </c>
      <c r="Y88" s="40">
        <v>1</v>
      </c>
      <c r="Z88" s="40">
        <v>0</v>
      </c>
      <c r="AA88" s="40">
        <v>1</v>
      </c>
      <c r="AB88" s="40">
        <v>1</v>
      </c>
      <c r="AC88" s="40">
        <v>0</v>
      </c>
      <c r="AD88" s="40">
        <v>0</v>
      </c>
      <c r="AE88" s="40">
        <v>1</v>
      </c>
      <c r="AF88" s="40">
        <v>1</v>
      </c>
      <c r="AG88" s="40">
        <v>0</v>
      </c>
      <c r="AH88" s="45">
        <f t="shared" si="13"/>
        <v>21</v>
      </c>
      <c r="AI88" s="42">
        <f t="shared" si="7"/>
        <v>1</v>
      </c>
      <c r="AJ88" s="43">
        <f t="shared" si="14"/>
        <v>21</v>
      </c>
      <c r="AK88" s="68" t="s">
        <v>1333</v>
      </c>
      <c r="AN88" s="2">
        <f t="shared" si="8"/>
        <v>21</v>
      </c>
      <c r="AO88" s="2">
        <f t="shared" si="9"/>
        <v>2.3330000000000002</v>
      </c>
      <c r="AR88">
        <v>18</v>
      </c>
      <c r="AS88">
        <v>3</v>
      </c>
      <c r="AV88" s="91">
        <f t="shared" si="10"/>
        <v>0.6428571428571429</v>
      </c>
      <c r="AW88">
        <f t="shared" si="11"/>
        <v>3</v>
      </c>
    </row>
    <row r="89" spans="2:49">
      <c r="B89" s="44" t="s">
        <v>1230</v>
      </c>
      <c r="C89" s="44" t="s">
        <v>1231</v>
      </c>
      <c r="D89" s="44">
        <v>55480</v>
      </c>
      <c r="E89" s="40">
        <v>1</v>
      </c>
      <c r="F89" s="40">
        <v>1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1</v>
      </c>
      <c r="M89" s="40">
        <v>1</v>
      </c>
      <c r="N89" s="40">
        <v>1</v>
      </c>
      <c r="O89" s="40">
        <v>1</v>
      </c>
      <c r="P89" s="40">
        <v>1</v>
      </c>
      <c r="Q89" s="40">
        <v>0</v>
      </c>
      <c r="R89" s="40">
        <v>0</v>
      </c>
      <c r="S89" s="40">
        <v>0</v>
      </c>
      <c r="T89" s="40">
        <v>1</v>
      </c>
      <c r="U89" s="40">
        <v>1</v>
      </c>
      <c r="V89" s="40">
        <v>1</v>
      </c>
      <c r="W89" s="40">
        <v>1</v>
      </c>
      <c r="X89" s="40">
        <v>1</v>
      </c>
      <c r="Y89" s="40">
        <v>0</v>
      </c>
      <c r="Z89" s="40">
        <v>1</v>
      </c>
      <c r="AA89" s="40">
        <v>1</v>
      </c>
      <c r="AB89" s="40">
        <v>0</v>
      </c>
      <c r="AC89" s="40">
        <v>0</v>
      </c>
      <c r="AD89" s="40">
        <v>1</v>
      </c>
      <c r="AE89" s="40">
        <v>1</v>
      </c>
      <c r="AF89" s="40">
        <v>0</v>
      </c>
      <c r="AG89" s="40">
        <v>1</v>
      </c>
      <c r="AH89" s="45">
        <f t="shared" si="13"/>
        <v>17</v>
      </c>
      <c r="AI89" s="42">
        <f t="shared" si="7"/>
        <v>1</v>
      </c>
      <c r="AJ89" s="43">
        <f t="shared" si="14"/>
        <v>17</v>
      </c>
      <c r="AK89" s="68" t="s">
        <v>1337</v>
      </c>
      <c r="AN89" s="2">
        <f t="shared" si="8"/>
        <v>17</v>
      </c>
      <c r="AO89" s="2">
        <f t="shared" si="9"/>
        <v>4</v>
      </c>
      <c r="AR89">
        <v>18</v>
      </c>
      <c r="AS89">
        <v>3.6669999999999998</v>
      </c>
      <c r="AV89" s="91">
        <f t="shared" si="10"/>
        <v>0.6428571428571429</v>
      </c>
      <c r="AW89">
        <f t="shared" si="11"/>
        <v>3.6669999999999998</v>
      </c>
    </row>
    <row r="90" spans="2:49">
      <c r="B90" s="44" t="s">
        <v>1232</v>
      </c>
      <c r="C90" s="44" t="s">
        <v>1233</v>
      </c>
      <c r="D90" s="44">
        <v>55480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0">
        <v>0</v>
      </c>
      <c r="T90" s="40">
        <v>0</v>
      </c>
      <c r="U90" s="40">
        <v>0</v>
      </c>
      <c r="V90" s="40">
        <v>0</v>
      </c>
      <c r="W90" s="40">
        <v>0</v>
      </c>
      <c r="X90" s="40">
        <v>0</v>
      </c>
      <c r="Y90" s="40">
        <v>0</v>
      </c>
      <c r="Z90" s="40">
        <v>0</v>
      </c>
      <c r="AA90" s="40">
        <v>0</v>
      </c>
      <c r="AB90" s="40">
        <v>0</v>
      </c>
      <c r="AC90" s="40">
        <v>0</v>
      </c>
      <c r="AD90" s="40">
        <v>0</v>
      </c>
      <c r="AE90" s="40">
        <v>0</v>
      </c>
      <c r="AF90" s="40">
        <v>0</v>
      </c>
      <c r="AG90" s="40">
        <v>0</v>
      </c>
      <c r="AH90" s="45">
        <f t="shared" si="13"/>
        <v>0</v>
      </c>
      <c r="AI90" s="42">
        <f t="shared" si="7"/>
        <v>0</v>
      </c>
      <c r="AJ90" s="43">
        <f t="shared" si="14"/>
        <v>0</v>
      </c>
      <c r="AK90" s="68" t="s">
        <v>1331</v>
      </c>
      <c r="AN90" s="2">
        <f t="shared" si="8"/>
        <v>0</v>
      </c>
      <c r="AO90" s="2" t="str">
        <f t="shared" si="9"/>
        <v>QQQ</v>
      </c>
      <c r="AR90">
        <v>18</v>
      </c>
      <c r="AS90">
        <v>3.6669999999999998</v>
      </c>
      <c r="AV90" s="91">
        <f t="shared" si="10"/>
        <v>0.6428571428571429</v>
      </c>
      <c r="AW90">
        <f t="shared" si="11"/>
        <v>3.6669999999999998</v>
      </c>
    </row>
    <row r="91" spans="2:49">
      <c r="B91" s="44" t="s">
        <v>1234</v>
      </c>
      <c r="C91" s="44" t="s">
        <v>1235</v>
      </c>
      <c r="D91" s="44">
        <v>55480</v>
      </c>
      <c r="E91" s="40">
        <v>1</v>
      </c>
      <c r="F91" s="40">
        <v>1</v>
      </c>
      <c r="G91" s="40">
        <v>0</v>
      </c>
      <c r="H91" s="40">
        <v>1</v>
      </c>
      <c r="I91" s="40">
        <v>1</v>
      </c>
      <c r="J91" s="40">
        <v>0</v>
      </c>
      <c r="K91" s="40">
        <v>1</v>
      </c>
      <c r="L91" s="40">
        <v>0</v>
      </c>
      <c r="M91" s="40">
        <v>0</v>
      </c>
      <c r="N91" s="40">
        <v>0</v>
      </c>
      <c r="O91" s="40">
        <v>1</v>
      </c>
      <c r="P91" s="40">
        <v>0</v>
      </c>
      <c r="Q91" s="40">
        <v>0</v>
      </c>
      <c r="R91" s="40">
        <v>0</v>
      </c>
      <c r="S91" s="40">
        <v>0</v>
      </c>
      <c r="T91" s="40">
        <v>0</v>
      </c>
      <c r="U91" s="40">
        <v>0</v>
      </c>
      <c r="V91" s="40">
        <v>0</v>
      </c>
      <c r="W91" s="40">
        <v>0</v>
      </c>
      <c r="X91" s="40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0">
        <v>0</v>
      </c>
      <c r="AE91" s="40">
        <v>0</v>
      </c>
      <c r="AF91" s="40">
        <v>0</v>
      </c>
      <c r="AG91" s="40">
        <v>0</v>
      </c>
      <c r="AH91" s="45">
        <f t="shared" ref="AH91:AH122" si="15">SUM(E91:AG91)</f>
        <v>6</v>
      </c>
      <c r="AI91" s="42">
        <f t="shared" si="7"/>
        <v>1</v>
      </c>
      <c r="AJ91" s="43">
        <f t="shared" ref="AJ91:AJ122" si="16">SUMPRODUCT($E$23:$AG$23,E91:AG91)</f>
        <v>6</v>
      </c>
      <c r="AK91" s="68" t="s">
        <v>1331</v>
      </c>
      <c r="AN91" s="2">
        <f t="shared" si="8"/>
        <v>6</v>
      </c>
      <c r="AO91" s="2" t="str">
        <f t="shared" si="9"/>
        <v>QQQ</v>
      </c>
      <c r="AR91">
        <v>19</v>
      </c>
      <c r="AS91">
        <v>1.333</v>
      </c>
      <c r="AV91" s="91">
        <f t="shared" si="10"/>
        <v>0.6785714285714286</v>
      </c>
      <c r="AW91">
        <f t="shared" si="11"/>
        <v>1.333</v>
      </c>
    </row>
    <row r="92" spans="2:49">
      <c r="B92" s="44" t="s">
        <v>716</v>
      </c>
      <c r="C92" s="44" t="s">
        <v>717</v>
      </c>
      <c r="D92" s="44">
        <v>55480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0">
        <v>0</v>
      </c>
      <c r="T92" s="40">
        <v>0</v>
      </c>
      <c r="U92" s="40">
        <v>0</v>
      </c>
      <c r="V92" s="40">
        <v>0</v>
      </c>
      <c r="W92" s="40">
        <v>0</v>
      </c>
      <c r="X92" s="40">
        <v>0</v>
      </c>
      <c r="Y92" s="40">
        <v>0</v>
      </c>
      <c r="Z92" s="40">
        <v>0</v>
      </c>
      <c r="AA92" s="40">
        <v>0</v>
      </c>
      <c r="AB92" s="40">
        <v>0</v>
      </c>
      <c r="AC92" s="40">
        <v>0</v>
      </c>
      <c r="AD92" s="40">
        <v>0</v>
      </c>
      <c r="AE92" s="40">
        <v>0</v>
      </c>
      <c r="AF92" s="40">
        <v>0</v>
      </c>
      <c r="AG92" s="40">
        <v>0</v>
      </c>
      <c r="AH92" s="45">
        <f t="shared" si="15"/>
        <v>0</v>
      </c>
      <c r="AI92" s="42">
        <f t="shared" si="7"/>
        <v>0</v>
      </c>
      <c r="AJ92" s="43">
        <f t="shared" si="16"/>
        <v>0</v>
      </c>
      <c r="AK92" s="68" t="s">
        <v>1337</v>
      </c>
      <c r="AN92" s="2">
        <f t="shared" ref="AN92:AN153" si="17">AH92</f>
        <v>0</v>
      </c>
      <c r="AO92" s="2">
        <f t="shared" ref="AO92:AO153" si="18">VLOOKUP(AK92,$AM$3:$AN$18,2,FALSE)</f>
        <v>4</v>
      </c>
      <c r="AR92">
        <v>19</v>
      </c>
      <c r="AS92">
        <v>2.6669999999999998</v>
      </c>
      <c r="AV92" s="91">
        <f t="shared" ref="AV92:AV113" si="19">AR92/28</f>
        <v>0.6785714285714286</v>
      </c>
      <c r="AW92">
        <f t="shared" ref="AW92:AW113" si="20">AS92</f>
        <v>2.6669999999999998</v>
      </c>
    </row>
    <row r="93" spans="2:49">
      <c r="B93" s="44" t="s">
        <v>726</v>
      </c>
      <c r="C93" s="44" t="s">
        <v>727</v>
      </c>
      <c r="D93" s="44">
        <v>55480</v>
      </c>
      <c r="E93" s="40">
        <v>1</v>
      </c>
      <c r="F93" s="40">
        <v>1</v>
      </c>
      <c r="G93" s="40">
        <v>0</v>
      </c>
      <c r="H93" s="40">
        <v>1</v>
      </c>
      <c r="I93" s="40">
        <v>0</v>
      </c>
      <c r="J93" s="40">
        <v>1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1</v>
      </c>
      <c r="Q93" s="40">
        <v>1</v>
      </c>
      <c r="R93" s="40">
        <v>0</v>
      </c>
      <c r="S93" s="40">
        <v>1</v>
      </c>
      <c r="T93" s="40">
        <v>1</v>
      </c>
      <c r="U93" s="40">
        <v>1</v>
      </c>
      <c r="V93" s="40">
        <v>1</v>
      </c>
      <c r="W93" s="40">
        <v>1</v>
      </c>
      <c r="X93" s="40">
        <v>1</v>
      </c>
      <c r="Y93" s="40">
        <v>1</v>
      </c>
      <c r="Z93" s="40">
        <v>1</v>
      </c>
      <c r="AA93" s="40">
        <v>1</v>
      </c>
      <c r="AB93" s="40">
        <v>0</v>
      </c>
      <c r="AC93" s="40">
        <v>0</v>
      </c>
      <c r="AD93" s="40">
        <v>1</v>
      </c>
      <c r="AE93" s="40">
        <v>1</v>
      </c>
      <c r="AF93" s="40">
        <v>0</v>
      </c>
      <c r="AG93" s="40">
        <v>1</v>
      </c>
      <c r="AH93" s="45">
        <f t="shared" si="15"/>
        <v>23</v>
      </c>
      <c r="AI93" s="42">
        <f t="shared" si="7"/>
        <v>1</v>
      </c>
      <c r="AJ93" s="43">
        <f t="shared" si="16"/>
        <v>23</v>
      </c>
      <c r="AK93" s="68" t="s">
        <v>1337</v>
      </c>
      <c r="AN93" s="2">
        <f t="shared" si="17"/>
        <v>23</v>
      </c>
      <c r="AO93" s="2">
        <f t="shared" si="18"/>
        <v>4</v>
      </c>
      <c r="AR93">
        <v>19</v>
      </c>
      <c r="AS93">
        <v>3</v>
      </c>
      <c r="AV93" s="91">
        <f t="shared" si="19"/>
        <v>0.6785714285714286</v>
      </c>
      <c r="AW93">
        <f t="shared" si="20"/>
        <v>3</v>
      </c>
    </row>
    <row r="94" spans="2:49">
      <c r="B94" s="44" t="s">
        <v>1240</v>
      </c>
      <c r="C94" s="44" t="s">
        <v>1241</v>
      </c>
      <c r="D94" s="44">
        <v>55480</v>
      </c>
      <c r="E94" s="40">
        <v>0</v>
      </c>
      <c r="F94" s="40">
        <v>1</v>
      </c>
      <c r="G94" s="40">
        <v>0</v>
      </c>
      <c r="H94" s="40">
        <v>1</v>
      </c>
      <c r="I94" s="40">
        <v>0</v>
      </c>
      <c r="J94" s="40">
        <v>1</v>
      </c>
      <c r="K94" s="40">
        <v>0</v>
      </c>
      <c r="L94" s="40">
        <v>1</v>
      </c>
      <c r="M94" s="40">
        <v>0</v>
      </c>
      <c r="N94" s="40">
        <v>1</v>
      </c>
      <c r="O94" s="40">
        <v>0</v>
      </c>
      <c r="P94" s="40">
        <v>1</v>
      </c>
      <c r="Q94" s="40">
        <v>0</v>
      </c>
      <c r="R94" s="40">
        <v>0</v>
      </c>
      <c r="S94" s="40">
        <v>1</v>
      </c>
      <c r="T94" s="40">
        <v>1</v>
      </c>
      <c r="U94" s="40">
        <v>1</v>
      </c>
      <c r="V94" s="40">
        <v>1</v>
      </c>
      <c r="W94" s="40">
        <v>0</v>
      </c>
      <c r="X94" s="40">
        <v>1</v>
      </c>
      <c r="Y94" s="40">
        <v>1</v>
      </c>
      <c r="Z94" s="40">
        <v>1</v>
      </c>
      <c r="AA94" s="40">
        <v>0</v>
      </c>
      <c r="AB94" s="40">
        <v>1</v>
      </c>
      <c r="AC94" s="40">
        <v>0</v>
      </c>
      <c r="AD94" s="40">
        <v>1</v>
      </c>
      <c r="AE94" s="40">
        <v>0</v>
      </c>
      <c r="AF94" s="40">
        <v>0</v>
      </c>
      <c r="AG94" s="40">
        <v>1</v>
      </c>
      <c r="AH94" s="45">
        <f t="shared" si="15"/>
        <v>16</v>
      </c>
      <c r="AI94" s="42">
        <f t="shared" si="7"/>
        <v>1</v>
      </c>
      <c r="AJ94" s="43">
        <f t="shared" si="16"/>
        <v>16</v>
      </c>
      <c r="AK94" s="68" t="s">
        <v>1336</v>
      </c>
      <c r="AN94" s="2">
        <f t="shared" si="17"/>
        <v>16</v>
      </c>
      <c r="AO94" s="2">
        <f t="shared" si="18"/>
        <v>3.3330000000000002</v>
      </c>
      <c r="AR94">
        <v>19</v>
      </c>
      <c r="AS94">
        <v>3.3330000000000002</v>
      </c>
      <c r="AV94" s="91">
        <f t="shared" si="19"/>
        <v>0.6785714285714286</v>
      </c>
      <c r="AW94">
        <f t="shared" si="20"/>
        <v>3.3330000000000002</v>
      </c>
    </row>
    <row r="95" spans="2:49">
      <c r="B95" s="44" t="s">
        <v>730</v>
      </c>
      <c r="C95" s="44" t="s">
        <v>731</v>
      </c>
      <c r="D95" s="44">
        <v>55480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0">
        <v>0</v>
      </c>
      <c r="Q95" s="40">
        <v>0</v>
      </c>
      <c r="R95" s="40">
        <v>0</v>
      </c>
      <c r="S95" s="40">
        <v>0</v>
      </c>
      <c r="T95" s="40">
        <v>0</v>
      </c>
      <c r="U95" s="40">
        <v>0</v>
      </c>
      <c r="V95" s="40">
        <v>0</v>
      </c>
      <c r="W95" s="40">
        <v>0</v>
      </c>
      <c r="X95" s="40">
        <v>0</v>
      </c>
      <c r="Y95" s="40">
        <v>0</v>
      </c>
      <c r="Z95" s="40">
        <v>0</v>
      </c>
      <c r="AA95" s="40">
        <v>0</v>
      </c>
      <c r="AB95" s="40">
        <v>0</v>
      </c>
      <c r="AC95" s="40">
        <v>0</v>
      </c>
      <c r="AD95" s="40">
        <v>0</v>
      </c>
      <c r="AE95" s="40">
        <v>0</v>
      </c>
      <c r="AF95" s="40">
        <v>0</v>
      </c>
      <c r="AG95" s="40">
        <v>0</v>
      </c>
      <c r="AH95" s="45">
        <f t="shared" si="15"/>
        <v>0</v>
      </c>
      <c r="AI95" s="42">
        <f t="shared" si="7"/>
        <v>0</v>
      </c>
      <c r="AJ95" s="43">
        <f t="shared" si="16"/>
        <v>0</v>
      </c>
      <c r="AK95" s="68" t="s">
        <v>1331</v>
      </c>
      <c r="AN95" s="2">
        <f t="shared" si="17"/>
        <v>0</v>
      </c>
      <c r="AO95" s="2" t="str">
        <f t="shared" si="18"/>
        <v>QQQ</v>
      </c>
      <c r="AR95">
        <v>19</v>
      </c>
      <c r="AS95">
        <v>3.6669999999999998</v>
      </c>
      <c r="AV95" s="91">
        <f t="shared" si="19"/>
        <v>0.6785714285714286</v>
      </c>
      <c r="AW95">
        <f t="shared" si="20"/>
        <v>3.6669999999999998</v>
      </c>
    </row>
    <row r="96" spans="2:49">
      <c r="B96" s="44" t="s">
        <v>1244</v>
      </c>
      <c r="C96" s="44" t="s">
        <v>1245</v>
      </c>
      <c r="D96" s="44">
        <v>55480</v>
      </c>
      <c r="E96" s="40">
        <v>0</v>
      </c>
      <c r="F96" s="40">
        <v>1</v>
      </c>
      <c r="G96" s="40">
        <v>0</v>
      </c>
      <c r="H96" s="40">
        <v>1</v>
      </c>
      <c r="I96" s="40">
        <v>1</v>
      </c>
      <c r="J96" s="40">
        <v>1</v>
      </c>
      <c r="K96" s="40">
        <v>1</v>
      </c>
      <c r="L96" s="40">
        <v>1</v>
      </c>
      <c r="M96" s="40">
        <v>0</v>
      </c>
      <c r="N96" s="40">
        <v>0</v>
      </c>
      <c r="O96" s="40">
        <v>1</v>
      </c>
      <c r="P96" s="40">
        <v>1</v>
      </c>
      <c r="Q96" s="40">
        <v>1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1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0">
        <v>0</v>
      </c>
      <c r="AE96" s="40">
        <v>0</v>
      </c>
      <c r="AF96" s="40">
        <v>1</v>
      </c>
      <c r="AG96" s="40">
        <v>0</v>
      </c>
      <c r="AH96" s="45">
        <f t="shared" si="15"/>
        <v>11</v>
      </c>
      <c r="AI96" s="42">
        <f t="shared" si="7"/>
        <v>1</v>
      </c>
      <c r="AJ96" s="43">
        <f t="shared" si="16"/>
        <v>11</v>
      </c>
      <c r="AK96" s="68" t="s">
        <v>1342</v>
      </c>
      <c r="AN96" s="2">
        <f t="shared" si="17"/>
        <v>11</v>
      </c>
      <c r="AO96" s="2">
        <f t="shared" si="18"/>
        <v>3.6669999999999998</v>
      </c>
      <c r="AR96">
        <v>20</v>
      </c>
      <c r="AS96">
        <v>2.6669999999999998</v>
      </c>
      <c r="AV96" s="91">
        <f t="shared" si="19"/>
        <v>0.7142857142857143</v>
      </c>
      <c r="AW96">
        <f t="shared" si="20"/>
        <v>2.6669999999999998</v>
      </c>
    </row>
    <row r="97" spans="2:49">
      <c r="B97" s="44" t="s">
        <v>734</v>
      </c>
      <c r="C97" s="44" t="s">
        <v>735</v>
      </c>
      <c r="D97" s="44">
        <v>55480</v>
      </c>
      <c r="E97" s="40">
        <v>0</v>
      </c>
      <c r="F97" s="40">
        <v>1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0</v>
      </c>
      <c r="AA97" s="40">
        <v>0</v>
      </c>
      <c r="AB97" s="40">
        <v>0</v>
      </c>
      <c r="AC97" s="40">
        <v>0</v>
      </c>
      <c r="AD97" s="40">
        <v>0</v>
      </c>
      <c r="AE97" s="40">
        <v>1</v>
      </c>
      <c r="AF97" s="40">
        <v>1</v>
      </c>
      <c r="AG97" s="40">
        <v>0</v>
      </c>
      <c r="AH97" s="45">
        <f t="shared" si="15"/>
        <v>4</v>
      </c>
      <c r="AI97" s="42">
        <f t="shared" si="7"/>
        <v>1</v>
      </c>
      <c r="AJ97" s="43">
        <f t="shared" si="16"/>
        <v>4</v>
      </c>
      <c r="AK97" s="68" t="s">
        <v>1337</v>
      </c>
      <c r="AN97" s="2">
        <f t="shared" si="17"/>
        <v>4</v>
      </c>
      <c r="AO97" s="2">
        <f t="shared" si="18"/>
        <v>4</v>
      </c>
      <c r="AR97">
        <v>20</v>
      </c>
      <c r="AS97">
        <v>2.6669999999999998</v>
      </c>
      <c r="AV97" s="91">
        <f t="shared" si="19"/>
        <v>0.7142857142857143</v>
      </c>
      <c r="AW97">
        <f t="shared" si="20"/>
        <v>2.6669999999999998</v>
      </c>
    </row>
    <row r="98" spans="2:49">
      <c r="B98" s="44" t="s">
        <v>736</v>
      </c>
      <c r="C98" s="44" t="s">
        <v>737</v>
      </c>
      <c r="D98" s="44">
        <v>55480</v>
      </c>
      <c r="E98" s="40">
        <v>1</v>
      </c>
      <c r="F98" s="40">
        <v>1</v>
      </c>
      <c r="G98" s="40">
        <v>0</v>
      </c>
      <c r="H98" s="40">
        <v>1</v>
      </c>
      <c r="I98" s="40">
        <v>1</v>
      </c>
      <c r="J98" s="40">
        <v>0</v>
      </c>
      <c r="K98" s="40">
        <v>1</v>
      </c>
      <c r="L98" s="40">
        <v>0</v>
      </c>
      <c r="M98" s="40">
        <v>0</v>
      </c>
      <c r="N98" s="40">
        <v>0</v>
      </c>
      <c r="O98" s="40">
        <v>1</v>
      </c>
      <c r="P98" s="40">
        <v>1</v>
      </c>
      <c r="Q98" s="40">
        <v>1</v>
      </c>
      <c r="R98" s="40">
        <v>0</v>
      </c>
      <c r="S98" s="40">
        <v>0</v>
      </c>
      <c r="T98" s="40">
        <v>0</v>
      </c>
      <c r="U98" s="40">
        <v>1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0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5">
        <f t="shared" si="15"/>
        <v>9</v>
      </c>
      <c r="AI98" s="42">
        <f t="shared" si="7"/>
        <v>1</v>
      </c>
      <c r="AJ98" s="43">
        <f t="shared" si="16"/>
        <v>9</v>
      </c>
      <c r="AK98" s="68" t="s">
        <v>1337</v>
      </c>
      <c r="AN98" s="2">
        <f t="shared" si="17"/>
        <v>9</v>
      </c>
      <c r="AO98" s="2">
        <f t="shared" si="18"/>
        <v>4</v>
      </c>
      <c r="AR98">
        <v>20</v>
      </c>
      <c r="AS98">
        <v>3</v>
      </c>
      <c r="AV98" s="91">
        <f t="shared" si="19"/>
        <v>0.7142857142857143</v>
      </c>
      <c r="AW98">
        <f t="shared" si="20"/>
        <v>3</v>
      </c>
    </row>
    <row r="99" spans="2:49">
      <c r="B99" s="44" t="s">
        <v>740</v>
      </c>
      <c r="C99" s="44" t="s">
        <v>741</v>
      </c>
      <c r="D99" s="44">
        <v>55480</v>
      </c>
      <c r="E99" s="40">
        <v>0</v>
      </c>
      <c r="F99" s="40">
        <v>1</v>
      </c>
      <c r="G99" s="40">
        <v>0</v>
      </c>
      <c r="H99" s="40">
        <v>1</v>
      </c>
      <c r="I99" s="40">
        <v>0</v>
      </c>
      <c r="J99" s="40">
        <v>0</v>
      </c>
      <c r="K99" s="40">
        <v>1</v>
      </c>
      <c r="L99" s="40">
        <v>0</v>
      </c>
      <c r="M99" s="40">
        <v>0</v>
      </c>
      <c r="N99" s="40">
        <v>0</v>
      </c>
      <c r="O99" s="40">
        <v>0</v>
      </c>
      <c r="P99" s="40">
        <v>0</v>
      </c>
      <c r="Q99" s="40">
        <v>1</v>
      </c>
      <c r="R99" s="40">
        <v>1</v>
      </c>
      <c r="S99" s="40">
        <v>0</v>
      </c>
      <c r="T99" s="40">
        <v>1</v>
      </c>
      <c r="U99" s="40">
        <v>0</v>
      </c>
      <c r="V99" s="40">
        <v>1</v>
      </c>
      <c r="W99" s="40">
        <v>1</v>
      </c>
      <c r="X99" s="40">
        <v>1</v>
      </c>
      <c r="Y99" s="40">
        <v>0</v>
      </c>
      <c r="Z99" s="40">
        <v>1</v>
      </c>
      <c r="AA99" s="40">
        <v>0</v>
      </c>
      <c r="AB99" s="40">
        <v>0</v>
      </c>
      <c r="AC99" s="40">
        <v>0</v>
      </c>
      <c r="AD99" s="40">
        <v>1</v>
      </c>
      <c r="AE99" s="40">
        <v>0</v>
      </c>
      <c r="AF99" s="40">
        <v>1</v>
      </c>
      <c r="AG99" s="40">
        <v>0</v>
      </c>
      <c r="AH99" s="45">
        <f t="shared" si="15"/>
        <v>12</v>
      </c>
      <c r="AI99" s="42">
        <f t="shared" si="7"/>
        <v>1</v>
      </c>
      <c r="AJ99" s="43">
        <f t="shared" si="16"/>
        <v>12</v>
      </c>
      <c r="AK99" s="68" t="s">
        <v>1338</v>
      </c>
      <c r="AN99" s="2">
        <f t="shared" si="17"/>
        <v>12</v>
      </c>
      <c r="AO99" s="2">
        <f t="shared" si="18"/>
        <v>2.6669999999999998</v>
      </c>
      <c r="AR99">
        <v>20</v>
      </c>
      <c r="AS99">
        <v>4</v>
      </c>
      <c r="AV99" s="91">
        <f t="shared" si="19"/>
        <v>0.7142857142857143</v>
      </c>
      <c r="AW99">
        <f t="shared" si="20"/>
        <v>4</v>
      </c>
    </row>
    <row r="100" spans="2:49">
      <c r="B100" s="44" t="s">
        <v>1250</v>
      </c>
      <c r="C100" s="44" t="s">
        <v>1251</v>
      </c>
      <c r="D100" s="44">
        <v>55480</v>
      </c>
      <c r="E100" s="40">
        <v>0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0</v>
      </c>
      <c r="U100" s="40">
        <v>0</v>
      </c>
      <c r="V100" s="40">
        <v>0</v>
      </c>
      <c r="W100" s="40">
        <v>0</v>
      </c>
      <c r="X100" s="40">
        <v>0</v>
      </c>
      <c r="Y100" s="40">
        <v>0</v>
      </c>
      <c r="Z100" s="40">
        <v>0</v>
      </c>
      <c r="AA100" s="40">
        <v>0</v>
      </c>
      <c r="AB100" s="40">
        <v>0</v>
      </c>
      <c r="AC100" s="40">
        <v>0</v>
      </c>
      <c r="AD100" s="40">
        <v>0</v>
      </c>
      <c r="AE100" s="40">
        <v>0</v>
      </c>
      <c r="AF100" s="40">
        <v>0</v>
      </c>
      <c r="AG100" s="40">
        <v>0</v>
      </c>
      <c r="AH100" s="45">
        <f t="shared" si="15"/>
        <v>0</v>
      </c>
      <c r="AI100" s="42">
        <f t="shared" si="7"/>
        <v>0</v>
      </c>
      <c r="AJ100" s="43">
        <f t="shared" si="16"/>
        <v>0</v>
      </c>
      <c r="AK100" s="68" t="s">
        <v>1331</v>
      </c>
      <c r="AN100" s="2">
        <f t="shared" si="17"/>
        <v>0</v>
      </c>
      <c r="AO100" s="2" t="str">
        <f t="shared" si="18"/>
        <v>QQQ</v>
      </c>
      <c r="AR100">
        <v>21</v>
      </c>
      <c r="AS100">
        <v>2.3330000000000002</v>
      </c>
      <c r="AV100" s="91">
        <f t="shared" si="19"/>
        <v>0.75</v>
      </c>
      <c r="AW100">
        <f t="shared" si="20"/>
        <v>2.3330000000000002</v>
      </c>
    </row>
    <row r="101" spans="2:49">
      <c r="B101" s="44" t="s">
        <v>1254</v>
      </c>
      <c r="C101" s="44" t="s">
        <v>1255</v>
      </c>
      <c r="D101" s="44">
        <v>55480</v>
      </c>
      <c r="E101" s="40">
        <v>1</v>
      </c>
      <c r="F101" s="40">
        <v>1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1</v>
      </c>
      <c r="P101" s="40">
        <v>1</v>
      </c>
      <c r="Q101" s="40">
        <v>0</v>
      </c>
      <c r="R101" s="40">
        <v>0</v>
      </c>
      <c r="S101" s="40">
        <v>0</v>
      </c>
      <c r="T101" s="40">
        <v>0</v>
      </c>
      <c r="U101" s="40">
        <v>0</v>
      </c>
      <c r="V101" s="40">
        <v>0</v>
      </c>
      <c r="W101" s="40">
        <v>0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40">
        <v>0</v>
      </c>
      <c r="AD101" s="40">
        <v>0</v>
      </c>
      <c r="AE101" s="40">
        <v>1</v>
      </c>
      <c r="AF101" s="40">
        <v>0</v>
      </c>
      <c r="AG101" s="40">
        <v>0</v>
      </c>
      <c r="AH101" s="45">
        <f t="shared" si="15"/>
        <v>5</v>
      </c>
      <c r="AI101" s="42">
        <f t="shared" si="7"/>
        <v>1</v>
      </c>
      <c r="AJ101" s="43">
        <f t="shared" si="16"/>
        <v>5</v>
      </c>
      <c r="AK101" s="68" t="s">
        <v>1336</v>
      </c>
      <c r="AN101" s="2">
        <f t="shared" si="17"/>
        <v>5</v>
      </c>
      <c r="AO101" s="2">
        <f t="shared" si="18"/>
        <v>3.3330000000000002</v>
      </c>
      <c r="AR101">
        <v>21</v>
      </c>
      <c r="AS101">
        <v>2.6669999999999998</v>
      </c>
      <c r="AV101" s="91">
        <f t="shared" si="19"/>
        <v>0.75</v>
      </c>
      <c r="AW101">
        <f t="shared" si="20"/>
        <v>2.6669999999999998</v>
      </c>
    </row>
    <row r="102" spans="2:49">
      <c r="B102" s="44" t="s">
        <v>748</v>
      </c>
      <c r="C102" s="44" t="s">
        <v>749</v>
      </c>
      <c r="D102" s="44">
        <v>55480</v>
      </c>
      <c r="E102" s="40">
        <v>1</v>
      </c>
      <c r="F102" s="40">
        <v>1</v>
      </c>
      <c r="G102" s="40">
        <v>0</v>
      </c>
      <c r="H102" s="40">
        <v>1</v>
      </c>
      <c r="I102" s="40">
        <v>0</v>
      </c>
      <c r="J102" s="40">
        <v>1</v>
      </c>
      <c r="K102" s="40">
        <v>0</v>
      </c>
      <c r="L102" s="40">
        <v>1</v>
      </c>
      <c r="M102" s="40">
        <v>0</v>
      </c>
      <c r="N102" s="40">
        <v>1</v>
      </c>
      <c r="O102" s="40">
        <v>1</v>
      </c>
      <c r="P102" s="40">
        <v>1</v>
      </c>
      <c r="Q102" s="40">
        <v>1</v>
      </c>
      <c r="R102" s="40">
        <v>1</v>
      </c>
      <c r="S102" s="40">
        <v>0</v>
      </c>
      <c r="T102" s="40">
        <v>1</v>
      </c>
      <c r="U102" s="40">
        <v>1</v>
      </c>
      <c r="V102" s="40">
        <v>1</v>
      </c>
      <c r="W102" s="40">
        <v>1</v>
      </c>
      <c r="X102" s="40">
        <v>1</v>
      </c>
      <c r="Y102" s="40">
        <v>1</v>
      </c>
      <c r="Z102" s="40">
        <v>0</v>
      </c>
      <c r="AA102" s="40">
        <v>0</v>
      </c>
      <c r="AB102" s="40">
        <v>0</v>
      </c>
      <c r="AC102" s="40">
        <v>0</v>
      </c>
      <c r="AD102" s="40">
        <v>0</v>
      </c>
      <c r="AE102" s="40">
        <v>1</v>
      </c>
      <c r="AF102" s="40">
        <v>1</v>
      </c>
      <c r="AG102" s="40">
        <v>1</v>
      </c>
      <c r="AH102" s="45">
        <f t="shared" si="15"/>
        <v>19</v>
      </c>
      <c r="AI102" s="42">
        <f t="shared" si="7"/>
        <v>1</v>
      </c>
      <c r="AJ102" s="43">
        <f t="shared" si="16"/>
        <v>19</v>
      </c>
      <c r="AK102" s="68" t="s">
        <v>1345</v>
      </c>
      <c r="AN102" s="2">
        <f t="shared" si="17"/>
        <v>19</v>
      </c>
      <c r="AO102" s="2">
        <f t="shared" si="18"/>
        <v>1.333</v>
      </c>
      <c r="AR102">
        <v>21</v>
      </c>
      <c r="AS102">
        <v>3</v>
      </c>
      <c r="AV102" s="91">
        <f t="shared" si="19"/>
        <v>0.75</v>
      </c>
      <c r="AW102">
        <f t="shared" si="20"/>
        <v>3</v>
      </c>
    </row>
    <row r="103" spans="2:49">
      <c r="B103" s="44" t="s">
        <v>750</v>
      </c>
      <c r="C103" s="44" t="s">
        <v>751</v>
      </c>
      <c r="D103" s="44">
        <v>55480</v>
      </c>
      <c r="E103" s="40">
        <v>1</v>
      </c>
      <c r="F103" s="40">
        <v>1</v>
      </c>
      <c r="G103" s="40">
        <v>0</v>
      </c>
      <c r="H103" s="40">
        <v>0</v>
      </c>
      <c r="I103" s="40">
        <v>0</v>
      </c>
      <c r="J103" s="40">
        <v>0</v>
      </c>
      <c r="K103" s="40">
        <v>1</v>
      </c>
      <c r="L103" s="40">
        <v>1</v>
      </c>
      <c r="M103" s="40">
        <v>1</v>
      </c>
      <c r="N103" s="40">
        <v>1</v>
      </c>
      <c r="O103" s="40">
        <v>1</v>
      </c>
      <c r="P103" s="40">
        <v>1</v>
      </c>
      <c r="Q103" s="40">
        <v>1</v>
      </c>
      <c r="R103" s="40">
        <v>1</v>
      </c>
      <c r="S103" s="40">
        <v>0</v>
      </c>
      <c r="T103" s="40">
        <v>1</v>
      </c>
      <c r="U103" s="40">
        <v>1</v>
      </c>
      <c r="V103" s="40">
        <v>1</v>
      </c>
      <c r="W103" s="40">
        <v>1</v>
      </c>
      <c r="X103" s="40">
        <v>1</v>
      </c>
      <c r="Y103" s="40">
        <v>1</v>
      </c>
      <c r="Z103" s="40">
        <v>1</v>
      </c>
      <c r="AA103" s="40">
        <v>1</v>
      </c>
      <c r="AB103" s="40">
        <v>1</v>
      </c>
      <c r="AC103" s="40">
        <v>0</v>
      </c>
      <c r="AD103" s="40">
        <v>1</v>
      </c>
      <c r="AE103" s="40">
        <v>1</v>
      </c>
      <c r="AF103" s="40">
        <v>1</v>
      </c>
      <c r="AG103" s="40">
        <v>1</v>
      </c>
      <c r="AH103" s="45">
        <f t="shared" si="15"/>
        <v>23</v>
      </c>
      <c r="AI103" s="42">
        <f t="shared" si="7"/>
        <v>1</v>
      </c>
      <c r="AJ103" s="43">
        <f t="shared" si="16"/>
        <v>23</v>
      </c>
      <c r="AK103" s="68" t="s">
        <v>1342</v>
      </c>
      <c r="AN103" s="2">
        <f t="shared" si="17"/>
        <v>23</v>
      </c>
      <c r="AO103" s="2">
        <f t="shared" si="18"/>
        <v>3.6669999999999998</v>
      </c>
      <c r="AR103">
        <v>22</v>
      </c>
      <c r="AS103">
        <v>2.3330000000000002</v>
      </c>
      <c r="AV103" s="91">
        <f t="shared" si="19"/>
        <v>0.7857142857142857</v>
      </c>
      <c r="AW103">
        <f t="shared" si="20"/>
        <v>2.3330000000000002</v>
      </c>
    </row>
    <row r="104" spans="2:49">
      <c r="B104" s="44" t="s">
        <v>752</v>
      </c>
      <c r="C104" s="44" t="s">
        <v>753</v>
      </c>
      <c r="D104" s="44">
        <v>55480</v>
      </c>
      <c r="E104" s="40">
        <v>1</v>
      </c>
      <c r="F104" s="40">
        <v>1</v>
      </c>
      <c r="G104" s="40">
        <v>0</v>
      </c>
      <c r="H104" s="40">
        <v>1</v>
      </c>
      <c r="I104" s="40">
        <v>0</v>
      </c>
      <c r="J104" s="40">
        <v>0</v>
      </c>
      <c r="K104" s="40">
        <v>0</v>
      </c>
      <c r="L104" s="40">
        <v>0</v>
      </c>
      <c r="M104" s="40">
        <v>0</v>
      </c>
      <c r="N104" s="40">
        <v>1</v>
      </c>
      <c r="O104" s="40">
        <v>0</v>
      </c>
      <c r="P104" s="40">
        <v>0</v>
      </c>
      <c r="Q104" s="40">
        <v>0</v>
      </c>
      <c r="R104" s="40">
        <v>0</v>
      </c>
      <c r="S104" s="40">
        <v>1</v>
      </c>
      <c r="T104" s="40">
        <v>0</v>
      </c>
      <c r="U104" s="40">
        <v>1</v>
      </c>
      <c r="V104" s="40">
        <v>0</v>
      </c>
      <c r="W104" s="40">
        <v>0</v>
      </c>
      <c r="X104" s="40">
        <v>0</v>
      </c>
      <c r="Y104" s="40">
        <v>1</v>
      </c>
      <c r="Z104" s="40">
        <v>0</v>
      </c>
      <c r="AA104" s="40">
        <v>1</v>
      </c>
      <c r="AB104" s="40">
        <v>0</v>
      </c>
      <c r="AC104" s="40">
        <v>0</v>
      </c>
      <c r="AD104" s="40">
        <v>0</v>
      </c>
      <c r="AE104" s="40">
        <v>1</v>
      </c>
      <c r="AF104" s="40">
        <v>1</v>
      </c>
      <c r="AG104" s="40">
        <v>1</v>
      </c>
      <c r="AH104" s="45">
        <f t="shared" si="15"/>
        <v>11</v>
      </c>
      <c r="AI104" s="42">
        <f t="shared" si="7"/>
        <v>1</v>
      </c>
      <c r="AJ104" s="43">
        <f t="shared" si="16"/>
        <v>11</v>
      </c>
      <c r="AK104" s="68" t="s">
        <v>1333</v>
      </c>
      <c r="AN104" s="2">
        <f t="shared" si="17"/>
        <v>11</v>
      </c>
      <c r="AO104" s="2">
        <f t="shared" si="18"/>
        <v>2.3330000000000002</v>
      </c>
      <c r="AR104">
        <v>22</v>
      </c>
      <c r="AS104">
        <v>3.3330000000000002</v>
      </c>
      <c r="AV104" s="91">
        <f t="shared" si="19"/>
        <v>0.7857142857142857</v>
      </c>
      <c r="AW104">
        <f t="shared" si="20"/>
        <v>3.3330000000000002</v>
      </c>
    </row>
    <row r="105" spans="2:49">
      <c r="B105" s="44" t="s">
        <v>1256</v>
      </c>
      <c r="C105" s="44" t="s">
        <v>1257</v>
      </c>
      <c r="D105" s="44">
        <v>55480</v>
      </c>
      <c r="E105" s="40">
        <v>1</v>
      </c>
      <c r="F105" s="40">
        <v>0</v>
      </c>
      <c r="G105" s="40">
        <v>0</v>
      </c>
      <c r="H105" s="40">
        <v>1</v>
      </c>
      <c r="I105" s="40">
        <v>1</v>
      </c>
      <c r="J105" s="40">
        <v>1</v>
      </c>
      <c r="K105" s="40">
        <v>1</v>
      </c>
      <c r="L105" s="40">
        <v>1</v>
      </c>
      <c r="M105" s="40">
        <v>0</v>
      </c>
      <c r="N105" s="40">
        <v>1</v>
      </c>
      <c r="O105" s="40">
        <v>0</v>
      </c>
      <c r="P105" s="40">
        <v>1</v>
      </c>
      <c r="Q105" s="40">
        <v>1</v>
      </c>
      <c r="R105" s="40">
        <v>1</v>
      </c>
      <c r="S105" s="40">
        <v>0</v>
      </c>
      <c r="T105" s="40">
        <v>1</v>
      </c>
      <c r="U105" s="40">
        <v>1</v>
      </c>
      <c r="V105" s="40">
        <v>1</v>
      </c>
      <c r="W105" s="40">
        <v>1</v>
      </c>
      <c r="X105" s="40">
        <v>1</v>
      </c>
      <c r="Y105" s="40">
        <v>0</v>
      </c>
      <c r="Z105" s="40">
        <v>1</v>
      </c>
      <c r="AA105" s="40">
        <v>1</v>
      </c>
      <c r="AB105" s="40">
        <v>0</v>
      </c>
      <c r="AC105" s="40">
        <v>0</v>
      </c>
      <c r="AD105" s="40">
        <v>0</v>
      </c>
      <c r="AE105" s="40">
        <v>1</v>
      </c>
      <c r="AF105" s="40">
        <v>0</v>
      </c>
      <c r="AG105" s="40">
        <v>1</v>
      </c>
      <c r="AH105" s="45">
        <f t="shared" si="15"/>
        <v>19</v>
      </c>
      <c r="AI105" s="42">
        <f t="shared" si="7"/>
        <v>1</v>
      </c>
      <c r="AJ105" s="43">
        <f t="shared" si="16"/>
        <v>19</v>
      </c>
      <c r="AK105" s="68" t="s">
        <v>1338</v>
      </c>
      <c r="AN105" s="2">
        <f t="shared" si="17"/>
        <v>19</v>
      </c>
      <c r="AO105" s="2">
        <f t="shared" si="18"/>
        <v>2.6669999999999998</v>
      </c>
      <c r="AR105">
        <v>23</v>
      </c>
      <c r="AS105">
        <v>1.333</v>
      </c>
      <c r="AV105" s="91">
        <f t="shared" si="19"/>
        <v>0.8214285714285714</v>
      </c>
      <c r="AW105">
        <f t="shared" si="20"/>
        <v>1.333</v>
      </c>
    </row>
    <row r="106" spans="2:49">
      <c r="B106" s="44" t="s">
        <v>756</v>
      </c>
      <c r="C106" s="44" t="s">
        <v>757</v>
      </c>
      <c r="D106" s="44">
        <v>55480</v>
      </c>
      <c r="E106" s="40">
        <v>1</v>
      </c>
      <c r="F106" s="40">
        <v>1</v>
      </c>
      <c r="G106" s="40">
        <v>0</v>
      </c>
      <c r="H106" s="40">
        <v>1</v>
      </c>
      <c r="I106" s="40">
        <v>0</v>
      </c>
      <c r="J106" s="40">
        <v>1</v>
      </c>
      <c r="K106" s="40">
        <v>1</v>
      </c>
      <c r="L106" s="40">
        <v>1</v>
      </c>
      <c r="M106" s="40">
        <v>0</v>
      </c>
      <c r="N106" s="40">
        <v>0</v>
      </c>
      <c r="O106" s="40">
        <v>1</v>
      </c>
      <c r="P106" s="40">
        <v>1</v>
      </c>
      <c r="Q106" s="40">
        <v>1</v>
      </c>
      <c r="R106" s="40">
        <v>1</v>
      </c>
      <c r="S106" s="40">
        <v>1</v>
      </c>
      <c r="T106" s="40">
        <v>0</v>
      </c>
      <c r="U106" s="40">
        <v>1</v>
      </c>
      <c r="V106" s="40">
        <v>1</v>
      </c>
      <c r="W106" s="40">
        <v>1</v>
      </c>
      <c r="X106" s="40">
        <v>1</v>
      </c>
      <c r="Y106" s="40">
        <v>1</v>
      </c>
      <c r="Z106" s="40">
        <v>1</v>
      </c>
      <c r="AA106" s="40">
        <v>0</v>
      </c>
      <c r="AB106" s="40">
        <v>0</v>
      </c>
      <c r="AC106" s="40">
        <v>0</v>
      </c>
      <c r="AD106" s="40">
        <v>1</v>
      </c>
      <c r="AE106" s="40">
        <v>1</v>
      </c>
      <c r="AF106" s="40">
        <v>1</v>
      </c>
      <c r="AG106" s="40">
        <v>1</v>
      </c>
      <c r="AH106" s="45">
        <f t="shared" si="15"/>
        <v>21</v>
      </c>
      <c r="AI106" s="42">
        <f t="shared" si="7"/>
        <v>1</v>
      </c>
      <c r="AJ106" s="43">
        <f t="shared" si="16"/>
        <v>21</v>
      </c>
      <c r="AK106" s="68" t="s">
        <v>1338</v>
      </c>
      <c r="AN106" s="2">
        <f t="shared" si="17"/>
        <v>21</v>
      </c>
      <c r="AO106" s="2">
        <f t="shared" si="18"/>
        <v>2.6669999999999998</v>
      </c>
      <c r="AR106">
        <v>23</v>
      </c>
      <c r="AS106">
        <v>3.6669999999999998</v>
      </c>
      <c r="AV106" s="91">
        <f t="shared" si="19"/>
        <v>0.8214285714285714</v>
      </c>
      <c r="AW106">
        <f t="shared" si="20"/>
        <v>3.6669999999999998</v>
      </c>
    </row>
    <row r="107" spans="2:49">
      <c r="B107" s="44" t="s">
        <v>758</v>
      </c>
      <c r="C107" s="44" t="s">
        <v>759</v>
      </c>
      <c r="D107" s="44">
        <v>55480</v>
      </c>
      <c r="E107" s="40">
        <v>1</v>
      </c>
      <c r="F107" s="40">
        <v>1</v>
      </c>
      <c r="G107" s="40">
        <v>0</v>
      </c>
      <c r="H107" s="40">
        <v>1</v>
      </c>
      <c r="I107" s="40">
        <v>0</v>
      </c>
      <c r="J107" s="40">
        <v>0</v>
      </c>
      <c r="K107" s="40">
        <v>1</v>
      </c>
      <c r="L107" s="40">
        <v>1</v>
      </c>
      <c r="M107" s="40">
        <v>1</v>
      </c>
      <c r="N107" s="40">
        <v>1</v>
      </c>
      <c r="O107" s="40">
        <v>1</v>
      </c>
      <c r="P107" s="40">
        <v>1</v>
      </c>
      <c r="Q107" s="40">
        <v>0</v>
      </c>
      <c r="R107" s="40">
        <v>0</v>
      </c>
      <c r="S107" s="40">
        <v>0</v>
      </c>
      <c r="T107" s="40">
        <v>1</v>
      </c>
      <c r="U107" s="40">
        <v>1</v>
      </c>
      <c r="V107" s="40">
        <v>1</v>
      </c>
      <c r="W107" s="40">
        <v>0</v>
      </c>
      <c r="X107" s="40">
        <v>1</v>
      </c>
      <c r="Y107" s="40">
        <v>1</v>
      </c>
      <c r="Z107" s="40">
        <v>0</v>
      </c>
      <c r="AA107" s="40">
        <v>1</v>
      </c>
      <c r="AB107" s="40">
        <v>0</v>
      </c>
      <c r="AC107" s="40">
        <v>0</v>
      </c>
      <c r="AD107" s="40">
        <v>0</v>
      </c>
      <c r="AE107" s="40">
        <v>0</v>
      </c>
      <c r="AF107" s="40">
        <v>1</v>
      </c>
      <c r="AG107" s="40">
        <v>1</v>
      </c>
      <c r="AH107" s="45">
        <f t="shared" si="15"/>
        <v>17</v>
      </c>
      <c r="AI107" s="42">
        <f t="shared" si="7"/>
        <v>1</v>
      </c>
      <c r="AJ107" s="43">
        <f t="shared" si="16"/>
        <v>17</v>
      </c>
      <c r="AK107" s="68" t="s">
        <v>1337</v>
      </c>
      <c r="AN107" s="2">
        <f t="shared" si="17"/>
        <v>17</v>
      </c>
      <c r="AO107" s="2">
        <f t="shared" si="18"/>
        <v>4</v>
      </c>
      <c r="AR107">
        <v>23</v>
      </c>
      <c r="AS107">
        <v>4</v>
      </c>
      <c r="AV107" s="91">
        <f t="shared" si="19"/>
        <v>0.8214285714285714</v>
      </c>
      <c r="AW107">
        <f t="shared" si="20"/>
        <v>4</v>
      </c>
    </row>
    <row r="108" spans="2:49">
      <c r="B108" s="44" t="s">
        <v>1260</v>
      </c>
      <c r="C108" s="44" t="s">
        <v>1261</v>
      </c>
      <c r="D108" s="44">
        <v>55480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40">
        <v>0</v>
      </c>
      <c r="U108" s="40">
        <v>0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40">
        <v>0</v>
      </c>
      <c r="AD108" s="40">
        <v>0</v>
      </c>
      <c r="AE108" s="40">
        <v>0</v>
      </c>
      <c r="AF108" s="40">
        <v>0</v>
      </c>
      <c r="AG108" s="40">
        <v>0</v>
      </c>
      <c r="AH108" s="45">
        <f t="shared" si="15"/>
        <v>0</v>
      </c>
      <c r="AI108" s="42">
        <f t="shared" si="7"/>
        <v>0</v>
      </c>
      <c r="AJ108" s="43">
        <f t="shared" si="16"/>
        <v>0</v>
      </c>
      <c r="AK108" s="68" t="s">
        <v>1344</v>
      </c>
      <c r="AN108" s="2">
        <f t="shared" si="17"/>
        <v>0</v>
      </c>
      <c r="AO108" s="2">
        <f t="shared" si="18"/>
        <v>2</v>
      </c>
      <c r="AR108">
        <v>24</v>
      </c>
      <c r="AS108">
        <v>2</v>
      </c>
      <c r="AV108" s="91">
        <f t="shared" si="19"/>
        <v>0.8571428571428571</v>
      </c>
      <c r="AW108">
        <f t="shared" si="20"/>
        <v>2</v>
      </c>
    </row>
    <row r="109" spans="2:49">
      <c r="B109" s="44" t="s">
        <v>772</v>
      </c>
      <c r="C109" s="44" t="s">
        <v>773</v>
      </c>
      <c r="D109" s="44">
        <v>55480</v>
      </c>
      <c r="E109" s="40">
        <v>1</v>
      </c>
      <c r="F109" s="40">
        <v>1</v>
      </c>
      <c r="G109" s="40">
        <v>0</v>
      </c>
      <c r="H109" s="40">
        <v>1</v>
      </c>
      <c r="I109" s="40">
        <v>1</v>
      </c>
      <c r="J109" s="40">
        <v>0</v>
      </c>
      <c r="K109" s="40">
        <v>0</v>
      </c>
      <c r="L109" s="40">
        <v>1</v>
      </c>
      <c r="M109" s="40">
        <v>0</v>
      </c>
      <c r="N109" s="40">
        <v>1</v>
      </c>
      <c r="O109" s="40">
        <v>0</v>
      </c>
      <c r="P109" s="40">
        <v>0</v>
      </c>
      <c r="Q109" s="40">
        <v>1</v>
      </c>
      <c r="R109" s="40">
        <v>1</v>
      </c>
      <c r="S109" s="40">
        <v>0</v>
      </c>
      <c r="T109" s="40">
        <v>0</v>
      </c>
      <c r="U109" s="40">
        <v>0</v>
      </c>
      <c r="V109" s="40">
        <v>0</v>
      </c>
      <c r="W109" s="40">
        <v>0</v>
      </c>
      <c r="X109" s="40">
        <v>0</v>
      </c>
      <c r="Y109" s="40">
        <v>0</v>
      </c>
      <c r="Z109" s="40">
        <v>0</v>
      </c>
      <c r="AA109" s="40">
        <v>0</v>
      </c>
      <c r="AB109" s="40">
        <v>0</v>
      </c>
      <c r="AC109" s="40">
        <v>0</v>
      </c>
      <c r="AD109" s="40">
        <v>0</v>
      </c>
      <c r="AE109" s="40">
        <v>0</v>
      </c>
      <c r="AF109" s="40">
        <v>0</v>
      </c>
      <c r="AG109" s="40">
        <v>0</v>
      </c>
      <c r="AH109" s="45">
        <f t="shared" si="15"/>
        <v>8</v>
      </c>
      <c r="AI109" s="42">
        <f t="shared" si="7"/>
        <v>1</v>
      </c>
      <c r="AJ109" s="43">
        <f t="shared" si="16"/>
        <v>8</v>
      </c>
      <c r="AK109" s="68" t="s">
        <v>1331</v>
      </c>
      <c r="AN109" s="2">
        <f t="shared" si="17"/>
        <v>8</v>
      </c>
      <c r="AO109" s="2" t="str">
        <f t="shared" si="18"/>
        <v>QQQ</v>
      </c>
      <c r="AR109">
        <v>24</v>
      </c>
      <c r="AS109">
        <v>3</v>
      </c>
      <c r="AV109" s="91">
        <f t="shared" si="19"/>
        <v>0.8571428571428571</v>
      </c>
      <c r="AW109">
        <f t="shared" si="20"/>
        <v>3</v>
      </c>
    </row>
    <row r="110" spans="2:49">
      <c r="B110" s="44" t="s">
        <v>1262</v>
      </c>
      <c r="C110" s="44" t="s">
        <v>1263</v>
      </c>
      <c r="D110" s="44">
        <v>55480</v>
      </c>
      <c r="E110" s="40">
        <v>1</v>
      </c>
      <c r="F110" s="40">
        <v>0</v>
      </c>
      <c r="G110" s="40">
        <v>0</v>
      </c>
      <c r="H110" s="40">
        <v>0</v>
      </c>
      <c r="I110" s="40">
        <v>1</v>
      </c>
      <c r="J110" s="40">
        <v>1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0</v>
      </c>
      <c r="Y110" s="40">
        <v>0</v>
      </c>
      <c r="Z110" s="40">
        <v>0</v>
      </c>
      <c r="AA110" s="40">
        <v>0</v>
      </c>
      <c r="AB110" s="40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0</v>
      </c>
      <c r="AH110" s="45">
        <f t="shared" si="15"/>
        <v>3</v>
      </c>
      <c r="AI110" s="42">
        <f t="shared" si="7"/>
        <v>1</v>
      </c>
      <c r="AJ110" s="43">
        <f t="shared" si="16"/>
        <v>3</v>
      </c>
      <c r="AK110" s="68" t="s">
        <v>1344</v>
      </c>
      <c r="AN110" s="2">
        <f t="shared" si="17"/>
        <v>3</v>
      </c>
      <c r="AO110" s="2">
        <f t="shared" si="18"/>
        <v>2</v>
      </c>
      <c r="AR110">
        <v>24</v>
      </c>
      <c r="AS110">
        <v>3</v>
      </c>
      <c r="AV110" s="91">
        <f t="shared" si="19"/>
        <v>0.8571428571428571</v>
      </c>
      <c r="AW110">
        <f t="shared" si="20"/>
        <v>3</v>
      </c>
    </row>
    <row r="111" spans="2:49">
      <c r="B111" s="44" t="s">
        <v>782</v>
      </c>
      <c r="C111" s="44" t="s">
        <v>783</v>
      </c>
      <c r="D111" s="44">
        <v>55480</v>
      </c>
      <c r="E111" s="40">
        <v>0</v>
      </c>
      <c r="F111" s="40">
        <v>1</v>
      </c>
      <c r="G111" s="40">
        <v>0</v>
      </c>
      <c r="H111" s="40">
        <v>1</v>
      </c>
      <c r="I111" s="40">
        <v>1</v>
      </c>
      <c r="J111" s="40">
        <v>0</v>
      </c>
      <c r="K111" s="40">
        <v>0</v>
      </c>
      <c r="L111" s="40">
        <v>1</v>
      </c>
      <c r="M111" s="40">
        <v>0</v>
      </c>
      <c r="N111" s="40">
        <v>1</v>
      </c>
      <c r="O111" s="40">
        <v>1</v>
      </c>
      <c r="P111" s="40">
        <v>1</v>
      </c>
      <c r="Q111" s="40">
        <v>0</v>
      </c>
      <c r="R111" s="40">
        <v>0</v>
      </c>
      <c r="S111" s="40">
        <v>0</v>
      </c>
      <c r="T111" s="40">
        <v>1</v>
      </c>
      <c r="U111" s="40">
        <v>1</v>
      </c>
      <c r="V111" s="40">
        <v>1</v>
      </c>
      <c r="W111" s="40">
        <v>0</v>
      </c>
      <c r="X111" s="40">
        <v>1</v>
      </c>
      <c r="Y111" s="40">
        <v>0</v>
      </c>
      <c r="Z111" s="40">
        <v>1</v>
      </c>
      <c r="AA111" s="40">
        <v>0</v>
      </c>
      <c r="AB111" s="40">
        <v>0</v>
      </c>
      <c r="AC111" s="40">
        <v>0</v>
      </c>
      <c r="AD111" s="40">
        <v>1</v>
      </c>
      <c r="AE111" s="40">
        <v>1</v>
      </c>
      <c r="AF111" s="40">
        <v>1</v>
      </c>
      <c r="AG111" s="40">
        <v>0</v>
      </c>
      <c r="AH111" s="45">
        <f t="shared" si="15"/>
        <v>15</v>
      </c>
      <c r="AI111" s="42">
        <f t="shared" si="7"/>
        <v>1</v>
      </c>
      <c r="AJ111" s="43">
        <f t="shared" si="16"/>
        <v>15</v>
      </c>
      <c r="AK111" s="68" t="s">
        <v>1336</v>
      </c>
      <c r="AN111" s="2">
        <f t="shared" si="17"/>
        <v>15</v>
      </c>
      <c r="AO111" s="2">
        <f t="shared" si="18"/>
        <v>3.3330000000000002</v>
      </c>
      <c r="AR111">
        <v>25</v>
      </c>
      <c r="AS111">
        <v>2.3330000000000002</v>
      </c>
      <c r="AV111" s="91">
        <f t="shared" si="19"/>
        <v>0.8928571428571429</v>
      </c>
      <c r="AW111">
        <f t="shared" si="20"/>
        <v>2.3330000000000002</v>
      </c>
    </row>
    <row r="112" spans="2:49">
      <c r="B112" s="44" t="s">
        <v>1264</v>
      </c>
      <c r="C112" s="44" t="s">
        <v>1265</v>
      </c>
      <c r="D112" s="44">
        <v>55480</v>
      </c>
      <c r="E112" s="40">
        <v>0</v>
      </c>
      <c r="F112" s="40">
        <v>0</v>
      </c>
      <c r="G112" s="40">
        <v>0</v>
      </c>
      <c r="H112" s="40">
        <v>1</v>
      </c>
      <c r="I112" s="40">
        <v>0</v>
      </c>
      <c r="J112" s="40">
        <v>1</v>
      </c>
      <c r="K112" s="40">
        <v>0</v>
      </c>
      <c r="L112" s="40">
        <v>0</v>
      </c>
      <c r="M112" s="40">
        <v>0</v>
      </c>
      <c r="N112" s="40">
        <v>0</v>
      </c>
      <c r="O112" s="40">
        <v>0</v>
      </c>
      <c r="P112" s="40">
        <v>1</v>
      </c>
      <c r="Q112" s="40">
        <v>0</v>
      </c>
      <c r="R112" s="40">
        <v>0</v>
      </c>
      <c r="S112" s="40">
        <v>0</v>
      </c>
      <c r="T112" s="40">
        <v>0</v>
      </c>
      <c r="U112" s="40">
        <v>0</v>
      </c>
      <c r="V112" s="40">
        <v>0</v>
      </c>
      <c r="W112" s="40">
        <v>0</v>
      </c>
      <c r="X112" s="40">
        <v>0</v>
      </c>
      <c r="Y112" s="40">
        <v>0</v>
      </c>
      <c r="Z112" s="40">
        <v>0</v>
      </c>
      <c r="AA112" s="40">
        <v>0</v>
      </c>
      <c r="AB112" s="40">
        <v>0</v>
      </c>
      <c r="AC112" s="40">
        <v>0</v>
      </c>
      <c r="AD112" s="40">
        <v>0</v>
      </c>
      <c r="AE112" s="40">
        <v>0</v>
      </c>
      <c r="AF112" s="40">
        <v>0</v>
      </c>
      <c r="AG112" s="40">
        <v>0</v>
      </c>
      <c r="AH112" s="45">
        <f t="shared" si="15"/>
        <v>3</v>
      </c>
      <c r="AI112" s="42">
        <f t="shared" si="7"/>
        <v>1</v>
      </c>
      <c r="AJ112" s="43">
        <f t="shared" si="16"/>
        <v>3</v>
      </c>
      <c r="AK112" s="68" t="s">
        <v>1331</v>
      </c>
      <c r="AN112" s="2">
        <f t="shared" si="17"/>
        <v>3</v>
      </c>
      <c r="AO112" s="2" t="str">
        <f t="shared" si="18"/>
        <v>QQQ</v>
      </c>
      <c r="AR112">
        <v>26</v>
      </c>
      <c r="AS112">
        <v>4</v>
      </c>
      <c r="AV112" s="91">
        <f t="shared" si="19"/>
        <v>0.9285714285714286</v>
      </c>
      <c r="AW112">
        <f t="shared" si="20"/>
        <v>4</v>
      </c>
    </row>
    <row r="113" spans="2:49">
      <c r="B113" s="44" t="s">
        <v>790</v>
      </c>
      <c r="C113" s="44" t="s">
        <v>791</v>
      </c>
      <c r="D113" s="44">
        <v>55480</v>
      </c>
      <c r="E113" s="40">
        <v>0</v>
      </c>
      <c r="F113" s="40">
        <v>1</v>
      </c>
      <c r="G113" s="40">
        <v>0</v>
      </c>
      <c r="H113" s="40">
        <v>0</v>
      </c>
      <c r="I113" s="40">
        <v>1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1</v>
      </c>
      <c r="P113" s="40">
        <v>1</v>
      </c>
      <c r="Q113" s="40">
        <v>1</v>
      </c>
      <c r="R113" s="40">
        <v>0</v>
      </c>
      <c r="S113" s="40">
        <v>0</v>
      </c>
      <c r="T113" s="40">
        <v>0</v>
      </c>
      <c r="U113" s="40">
        <v>0</v>
      </c>
      <c r="V113" s="40">
        <v>0</v>
      </c>
      <c r="W113" s="40">
        <v>1</v>
      </c>
      <c r="X113" s="40">
        <v>1</v>
      </c>
      <c r="Y113" s="40">
        <v>0</v>
      </c>
      <c r="Z113" s="40">
        <v>0</v>
      </c>
      <c r="AA113" s="40">
        <v>0</v>
      </c>
      <c r="AB113" s="40">
        <v>0</v>
      </c>
      <c r="AC113" s="40">
        <v>0</v>
      </c>
      <c r="AD113" s="40">
        <v>1</v>
      </c>
      <c r="AE113" s="40">
        <v>1</v>
      </c>
      <c r="AF113" s="40">
        <v>1</v>
      </c>
      <c r="AG113" s="40">
        <v>1</v>
      </c>
      <c r="AH113" s="45">
        <f t="shared" si="15"/>
        <v>11</v>
      </c>
      <c r="AI113" s="42">
        <f t="shared" si="7"/>
        <v>1</v>
      </c>
      <c r="AJ113" s="43">
        <f t="shared" si="16"/>
        <v>11</v>
      </c>
      <c r="AK113" s="68" t="s">
        <v>1337</v>
      </c>
      <c r="AN113" s="2">
        <f t="shared" si="17"/>
        <v>11</v>
      </c>
      <c r="AO113" s="2">
        <f t="shared" si="18"/>
        <v>4</v>
      </c>
      <c r="AR113">
        <v>26</v>
      </c>
      <c r="AS113">
        <v>4</v>
      </c>
      <c r="AV113" s="91">
        <f t="shared" si="19"/>
        <v>0.9285714285714286</v>
      </c>
      <c r="AW113">
        <f t="shared" si="20"/>
        <v>4</v>
      </c>
    </row>
    <row r="114" spans="2:49">
      <c r="B114" s="44" t="s">
        <v>1268</v>
      </c>
      <c r="C114" s="44" t="s">
        <v>1269</v>
      </c>
      <c r="D114" s="44">
        <v>55480</v>
      </c>
      <c r="E114" s="40">
        <v>1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1</v>
      </c>
      <c r="L114" s="40">
        <v>0</v>
      </c>
      <c r="M114" s="40">
        <v>0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0">
        <v>0</v>
      </c>
      <c r="T114" s="40">
        <v>0</v>
      </c>
      <c r="U114" s="40">
        <v>0</v>
      </c>
      <c r="V114" s="40">
        <v>0</v>
      </c>
      <c r="W114" s="40">
        <v>0</v>
      </c>
      <c r="X114" s="40">
        <v>1</v>
      </c>
      <c r="Y114" s="40">
        <v>0</v>
      </c>
      <c r="Z114" s="40">
        <v>0</v>
      </c>
      <c r="AA114" s="40">
        <v>0</v>
      </c>
      <c r="AB114" s="40">
        <v>0</v>
      </c>
      <c r="AC114" s="40">
        <v>0</v>
      </c>
      <c r="AD114" s="40">
        <v>0</v>
      </c>
      <c r="AE114" s="40">
        <v>0</v>
      </c>
      <c r="AF114" s="40">
        <v>0</v>
      </c>
      <c r="AG114" s="40">
        <v>0</v>
      </c>
      <c r="AH114" s="45">
        <f t="shared" si="15"/>
        <v>3</v>
      </c>
      <c r="AI114" s="42">
        <f t="shared" si="7"/>
        <v>1</v>
      </c>
      <c r="AJ114" s="43">
        <f t="shared" si="16"/>
        <v>3</v>
      </c>
      <c r="AK114" s="68" t="s">
        <v>1340</v>
      </c>
      <c r="AN114" s="2">
        <f t="shared" si="17"/>
        <v>3</v>
      </c>
      <c r="AO114" s="2">
        <f t="shared" si="18"/>
        <v>0</v>
      </c>
      <c r="AR114">
        <v>13</v>
      </c>
      <c r="AS114" t="s">
        <v>1349</v>
      </c>
    </row>
    <row r="115" spans="2:49">
      <c r="B115" s="44" t="s">
        <v>1270</v>
      </c>
      <c r="C115" s="44" t="s">
        <v>1271</v>
      </c>
      <c r="D115" s="44">
        <v>55480</v>
      </c>
      <c r="E115" s="40">
        <v>1</v>
      </c>
      <c r="F115" s="40">
        <v>0</v>
      </c>
      <c r="G115" s="40">
        <v>0</v>
      </c>
      <c r="H115" s="40">
        <v>1</v>
      </c>
      <c r="I115" s="40">
        <v>0</v>
      </c>
      <c r="J115" s="40">
        <v>0</v>
      </c>
      <c r="K115" s="40">
        <v>1</v>
      </c>
      <c r="L115" s="40">
        <v>1</v>
      </c>
      <c r="M115" s="40">
        <v>1</v>
      </c>
      <c r="N115" s="40">
        <v>0</v>
      </c>
      <c r="O115" s="40">
        <v>0</v>
      </c>
      <c r="P115" s="40">
        <v>1</v>
      </c>
      <c r="Q115" s="40">
        <v>0</v>
      </c>
      <c r="R115" s="40">
        <v>0</v>
      </c>
      <c r="S115" s="40">
        <v>0</v>
      </c>
      <c r="T115" s="40">
        <v>1</v>
      </c>
      <c r="U115" s="40">
        <v>1</v>
      </c>
      <c r="V115" s="40">
        <v>1</v>
      </c>
      <c r="W115" s="40">
        <v>1</v>
      </c>
      <c r="X115" s="40">
        <v>1</v>
      </c>
      <c r="Y115" s="40">
        <v>0</v>
      </c>
      <c r="Z115" s="40">
        <v>0</v>
      </c>
      <c r="AA115" s="40">
        <v>0</v>
      </c>
      <c r="AB115" s="40">
        <v>0</v>
      </c>
      <c r="AC115" s="40">
        <v>0</v>
      </c>
      <c r="AD115" s="40">
        <v>0</v>
      </c>
      <c r="AE115" s="40">
        <v>0</v>
      </c>
      <c r="AF115" s="40">
        <v>0</v>
      </c>
      <c r="AG115" s="40">
        <v>0</v>
      </c>
      <c r="AH115" s="45">
        <f t="shared" si="15"/>
        <v>11</v>
      </c>
      <c r="AI115" s="42">
        <f t="shared" si="7"/>
        <v>1</v>
      </c>
      <c r="AJ115" s="43">
        <f t="shared" si="16"/>
        <v>11</v>
      </c>
      <c r="AK115" s="68" t="s">
        <v>1331</v>
      </c>
      <c r="AN115" s="2">
        <f t="shared" si="17"/>
        <v>11</v>
      </c>
      <c r="AO115" s="2" t="str">
        <f t="shared" si="18"/>
        <v>QQQ</v>
      </c>
      <c r="AR115">
        <v>3</v>
      </c>
      <c r="AS115" t="s">
        <v>1349</v>
      </c>
    </row>
    <row r="116" spans="2:49">
      <c r="B116" s="44" t="s">
        <v>640</v>
      </c>
      <c r="C116" s="44" t="s">
        <v>641</v>
      </c>
      <c r="D116" s="44">
        <v>55485</v>
      </c>
      <c r="E116" s="40">
        <v>1</v>
      </c>
      <c r="F116" s="40">
        <v>0</v>
      </c>
      <c r="G116" s="40">
        <v>1</v>
      </c>
      <c r="H116" s="40">
        <v>1</v>
      </c>
      <c r="I116" s="40">
        <v>1</v>
      </c>
      <c r="J116" s="40">
        <v>1</v>
      </c>
      <c r="K116" s="40">
        <v>1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0</v>
      </c>
      <c r="S116" s="40">
        <v>1</v>
      </c>
      <c r="T116" s="40">
        <v>1</v>
      </c>
      <c r="U116" s="40">
        <v>1</v>
      </c>
      <c r="V116" s="40">
        <v>1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1</v>
      </c>
      <c r="AC116" s="40">
        <v>0</v>
      </c>
      <c r="AD116" s="40">
        <v>1</v>
      </c>
      <c r="AE116" s="40">
        <v>1</v>
      </c>
      <c r="AF116" s="40">
        <v>1</v>
      </c>
      <c r="AG116" s="40">
        <v>1</v>
      </c>
      <c r="AH116" s="45">
        <f t="shared" si="15"/>
        <v>26</v>
      </c>
      <c r="AI116" s="42">
        <f t="shared" si="7"/>
        <v>1</v>
      </c>
      <c r="AJ116" s="43">
        <f t="shared" si="16"/>
        <v>26</v>
      </c>
      <c r="AK116" s="68" t="s">
        <v>1337</v>
      </c>
      <c r="AN116" s="2">
        <f t="shared" si="17"/>
        <v>26</v>
      </c>
      <c r="AO116" s="2">
        <f t="shared" si="18"/>
        <v>4</v>
      </c>
      <c r="AR116">
        <v>12</v>
      </c>
      <c r="AS116" t="s">
        <v>1349</v>
      </c>
    </row>
    <row r="117" spans="2:49">
      <c r="B117" s="44" t="s">
        <v>650</v>
      </c>
      <c r="C117" s="44" t="s">
        <v>651</v>
      </c>
      <c r="D117" s="44">
        <v>55485</v>
      </c>
      <c r="E117" s="40">
        <v>1</v>
      </c>
      <c r="F117" s="40">
        <v>0</v>
      </c>
      <c r="G117" s="40">
        <v>0</v>
      </c>
      <c r="H117" s="40">
        <v>1</v>
      </c>
      <c r="I117" s="40">
        <v>1</v>
      </c>
      <c r="J117" s="40">
        <v>1</v>
      </c>
      <c r="K117" s="40">
        <v>1</v>
      </c>
      <c r="L117" s="40">
        <v>1</v>
      </c>
      <c r="M117" s="40">
        <v>0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0</v>
      </c>
      <c r="U117" s="40">
        <v>0</v>
      </c>
      <c r="V117" s="40">
        <v>1</v>
      </c>
      <c r="W117" s="40">
        <v>1</v>
      </c>
      <c r="X117" s="40">
        <v>0</v>
      </c>
      <c r="Y117" s="40">
        <v>0</v>
      </c>
      <c r="Z117" s="40">
        <v>0</v>
      </c>
      <c r="AA117" s="40">
        <v>0</v>
      </c>
      <c r="AB117" s="40">
        <v>0</v>
      </c>
      <c r="AC117" s="40">
        <v>0</v>
      </c>
      <c r="AD117" s="40">
        <v>1</v>
      </c>
      <c r="AE117" s="40">
        <v>1</v>
      </c>
      <c r="AF117" s="40">
        <v>0</v>
      </c>
      <c r="AG117" s="40">
        <v>0</v>
      </c>
      <c r="AH117" s="45">
        <f t="shared" si="15"/>
        <v>16</v>
      </c>
      <c r="AI117" s="42">
        <f t="shared" si="7"/>
        <v>1</v>
      </c>
      <c r="AJ117" s="43">
        <f t="shared" si="16"/>
        <v>16</v>
      </c>
      <c r="AK117" s="68" t="s">
        <v>1335</v>
      </c>
      <c r="AN117" s="2">
        <f t="shared" si="17"/>
        <v>16</v>
      </c>
      <c r="AO117" s="2">
        <f t="shared" si="18"/>
        <v>3</v>
      </c>
      <c r="AR117">
        <v>0</v>
      </c>
      <c r="AS117" t="s">
        <v>1349</v>
      </c>
    </row>
    <row r="118" spans="2:49">
      <c r="B118" s="44" t="s">
        <v>654</v>
      </c>
      <c r="C118" s="44" t="s">
        <v>655</v>
      </c>
      <c r="D118" s="44">
        <v>55485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0">
        <v>0</v>
      </c>
      <c r="T118" s="40">
        <v>0</v>
      </c>
      <c r="U118" s="40">
        <v>0</v>
      </c>
      <c r="V118" s="40">
        <v>0</v>
      </c>
      <c r="W118" s="40">
        <v>0</v>
      </c>
      <c r="X118" s="40">
        <v>0</v>
      </c>
      <c r="Y118" s="40">
        <v>0</v>
      </c>
      <c r="Z118" s="40">
        <v>0</v>
      </c>
      <c r="AA118" s="40">
        <v>0</v>
      </c>
      <c r="AB118" s="40">
        <v>0</v>
      </c>
      <c r="AC118" s="40">
        <v>0</v>
      </c>
      <c r="AD118" s="40">
        <v>0</v>
      </c>
      <c r="AE118" s="40">
        <v>0</v>
      </c>
      <c r="AF118" s="40">
        <v>0</v>
      </c>
      <c r="AG118" s="40">
        <v>0</v>
      </c>
      <c r="AH118" s="45">
        <f t="shared" si="15"/>
        <v>0</v>
      </c>
      <c r="AI118" s="42">
        <f t="shared" si="7"/>
        <v>0</v>
      </c>
      <c r="AJ118" s="43">
        <f t="shared" si="16"/>
        <v>0</v>
      </c>
      <c r="AK118" s="68" t="s">
        <v>1331</v>
      </c>
      <c r="AN118" s="2">
        <f t="shared" si="17"/>
        <v>0</v>
      </c>
      <c r="AO118" s="2" t="str">
        <f t="shared" si="18"/>
        <v>QQQ</v>
      </c>
      <c r="AR118">
        <v>15</v>
      </c>
      <c r="AS118" t="s">
        <v>1349</v>
      </c>
    </row>
    <row r="119" spans="2:49">
      <c r="B119" s="44" t="s">
        <v>25</v>
      </c>
      <c r="C119" s="44" t="s">
        <v>26</v>
      </c>
      <c r="D119" s="44">
        <v>55485</v>
      </c>
      <c r="E119" s="40">
        <v>0</v>
      </c>
      <c r="F119" s="40">
        <v>0</v>
      </c>
      <c r="G119" s="40">
        <v>0</v>
      </c>
      <c r="H119" s="40">
        <v>0</v>
      </c>
      <c r="I119" s="40">
        <v>0</v>
      </c>
      <c r="J119" s="40">
        <v>0</v>
      </c>
      <c r="K119" s="40">
        <v>0</v>
      </c>
      <c r="L119" s="40">
        <v>0</v>
      </c>
      <c r="M119" s="40">
        <v>0</v>
      </c>
      <c r="N119" s="40">
        <v>0</v>
      </c>
      <c r="O119" s="40">
        <v>0</v>
      </c>
      <c r="P119" s="40">
        <v>0</v>
      </c>
      <c r="Q119" s="40">
        <v>0</v>
      </c>
      <c r="R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0">
        <v>0</v>
      </c>
      <c r="AA119" s="40">
        <v>0</v>
      </c>
      <c r="AB119" s="40">
        <v>0</v>
      </c>
      <c r="AC119" s="40">
        <v>0</v>
      </c>
      <c r="AD119" s="40">
        <v>0</v>
      </c>
      <c r="AE119" s="40">
        <v>0</v>
      </c>
      <c r="AF119" s="40">
        <v>0</v>
      </c>
      <c r="AG119" s="40">
        <v>0</v>
      </c>
      <c r="AH119" s="45">
        <f t="shared" si="15"/>
        <v>0</v>
      </c>
      <c r="AI119" s="42">
        <f t="shared" si="7"/>
        <v>0</v>
      </c>
      <c r="AJ119" s="43">
        <f t="shared" si="16"/>
        <v>0</v>
      </c>
      <c r="AK119" s="68" t="s">
        <v>1338</v>
      </c>
      <c r="AN119" s="2">
        <f t="shared" si="17"/>
        <v>0</v>
      </c>
      <c r="AO119" s="2">
        <f t="shared" si="18"/>
        <v>2.6669999999999998</v>
      </c>
      <c r="AR119">
        <v>16</v>
      </c>
      <c r="AS119" t="s">
        <v>1349</v>
      </c>
    </row>
    <row r="120" spans="2:49">
      <c r="B120" s="44" t="s">
        <v>660</v>
      </c>
      <c r="C120" s="44" t="s">
        <v>661</v>
      </c>
      <c r="D120" s="44">
        <v>55485</v>
      </c>
      <c r="E120" s="40">
        <v>1</v>
      </c>
      <c r="F120" s="40">
        <v>0</v>
      </c>
      <c r="G120" s="40">
        <v>1</v>
      </c>
      <c r="H120" s="40">
        <v>1</v>
      </c>
      <c r="I120" s="40">
        <v>0</v>
      </c>
      <c r="J120" s="40">
        <v>1</v>
      </c>
      <c r="K120" s="40">
        <v>0</v>
      </c>
      <c r="L120" s="40">
        <v>0</v>
      </c>
      <c r="M120" s="40">
        <v>0</v>
      </c>
      <c r="N120" s="40">
        <v>1</v>
      </c>
      <c r="O120" s="40">
        <v>0</v>
      </c>
      <c r="P120" s="40">
        <v>0</v>
      </c>
      <c r="Q120" s="40">
        <v>0</v>
      </c>
      <c r="R120" s="40">
        <v>1</v>
      </c>
      <c r="S120" s="40">
        <v>1</v>
      </c>
      <c r="T120" s="40">
        <v>1</v>
      </c>
      <c r="U120" s="40">
        <v>1</v>
      </c>
      <c r="V120" s="40">
        <v>1</v>
      </c>
      <c r="W120" s="40">
        <v>1</v>
      </c>
      <c r="X120" s="40">
        <v>0</v>
      </c>
      <c r="Y120" s="40">
        <v>0</v>
      </c>
      <c r="Z120" s="40">
        <v>1</v>
      </c>
      <c r="AA120" s="40">
        <v>1</v>
      </c>
      <c r="AB120" s="40">
        <v>1</v>
      </c>
      <c r="AC120" s="40">
        <v>0</v>
      </c>
      <c r="AD120" s="40">
        <v>1</v>
      </c>
      <c r="AE120" s="40">
        <v>1</v>
      </c>
      <c r="AF120" s="40">
        <v>1</v>
      </c>
      <c r="AG120" s="40">
        <v>0</v>
      </c>
      <c r="AH120" s="45">
        <f t="shared" si="15"/>
        <v>17</v>
      </c>
      <c r="AI120" s="42">
        <f t="shared" si="7"/>
        <v>1</v>
      </c>
      <c r="AJ120" s="43">
        <f t="shared" si="16"/>
        <v>17</v>
      </c>
      <c r="AK120" s="68" t="s">
        <v>1336</v>
      </c>
      <c r="AN120" s="2">
        <f t="shared" si="17"/>
        <v>17</v>
      </c>
      <c r="AO120" s="2">
        <f t="shared" si="18"/>
        <v>3.3330000000000002</v>
      </c>
      <c r="AR120">
        <v>8</v>
      </c>
      <c r="AS120" t="s">
        <v>1349</v>
      </c>
    </row>
    <row r="121" spans="2:49">
      <c r="B121" s="44" t="s">
        <v>1198</v>
      </c>
      <c r="C121" s="44" t="s">
        <v>1199</v>
      </c>
      <c r="D121" s="44">
        <v>55485</v>
      </c>
      <c r="E121" s="40">
        <v>1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0</v>
      </c>
      <c r="Q121" s="40">
        <v>0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0</v>
      </c>
      <c r="X121" s="40">
        <v>0</v>
      </c>
      <c r="Y121" s="40">
        <v>0</v>
      </c>
      <c r="Z121" s="40">
        <v>0</v>
      </c>
      <c r="AA121" s="40">
        <v>0</v>
      </c>
      <c r="AB121" s="40">
        <v>0</v>
      </c>
      <c r="AC121" s="40">
        <v>0</v>
      </c>
      <c r="AD121" s="40">
        <v>0</v>
      </c>
      <c r="AE121" s="40">
        <v>0</v>
      </c>
      <c r="AF121" s="40">
        <v>0</v>
      </c>
      <c r="AG121" s="40">
        <v>0</v>
      </c>
      <c r="AH121" s="45">
        <f t="shared" si="15"/>
        <v>1</v>
      </c>
      <c r="AI121" s="42">
        <f t="shared" si="7"/>
        <v>1</v>
      </c>
      <c r="AJ121" s="43">
        <f t="shared" si="16"/>
        <v>1</v>
      </c>
      <c r="AK121" s="68" t="s">
        <v>1335</v>
      </c>
      <c r="AN121" s="2">
        <f t="shared" si="17"/>
        <v>1</v>
      </c>
      <c r="AO121" s="2">
        <f t="shared" si="18"/>
        <v>3</v>
      </c>
      <c r="AR121">
        <v>0</v>
      </c>
      <c r="AS121" t="s">
        <v>1349</v>
      </c>
    </row>
    <row r="122" spans="2:49">
      <c r="B122" s="44" t="s">
        <v>662</v>
      </c>
      <c r="C122" s="44" t="s">
        <v>663</v>
      </c>
      <c r="D122" s="44">
        <v>55485</v>
      </c>
      <c r="E122" s="40">
        <v>1</v>
      </c>
      <c r="F122" s="40">
        <v>0</v>
      </c>
      <c r="G122" s="40">
        <v>1</v>
      </c>
      <c r="H122" s="40">
        <v>1</v>
      </c>
      <c r="I122" s="40">
        <v>0</v>
      </c>
      <c r="J122" s="40">
        <v>1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1</v>
      </c>
      <c r="Q122" s="40">
        <v>1</v>
      </c>
      <c r="R122" s="40">
        <v>0</v>
      </c>
      <c r="S122" s="40">
        <v>0</v>
      </c>
      <c r="T122" s="40">
        <v>0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  <c r="Z122" s="40">
        <v>1</v>
      </c>
      <c r="AA122" s="40">
        <v>1</v>
      </c>
      <c r="AB122" s="40">
        <v>0</v>
      </c>
      <c r="AC122" s="40">
        <v>0</v>
      </c>
      <c r="AD122" s="40">
        <v>1</v>
      </c>
      <c r="AE122" s="40">
        <v>1</v>
      </c>
      <c r="AF122" s="40">
        <v>1</v>
      </c>
      <c r="AG122" s="40">
        <v>1</v>
      </c>
      <c r="AH122" s="45">
        <f t="shared" si="15"/>
        <v>12</v>
      </c>
      <c r="AI122" s="42">
        <f t="shared" si="7"/>
        <v>1</v>
      </c>
      <c r="AJ122" s="43">
        <f t="shared" si="16"/>
        <v>12</v>
      </c>
      <c r="AK122" s="68" t="s">
        <v>1342</v>
      </c>
      <c r="AN122" s="2">
        <f t="shared" si="17"/>
        <v>12</v>
      </c>
      <c r="AO122" s="2">
        <f t="shared" si="18"/>
        <v>3.6669999999999998</v>
      </c>
      <c r="AR122">
        <v>17</v>
      </c>
      <c r="AS122" t="s">
        <v>1349</v>
      </c>
    </row>
    <row r="123" spans="2:49">
      <c r="B123" s="44" t="s">
        <v>664</v>
      </c>
      <c r="C123" s="44" t="s">
        <v>665</v>
      </c>
      <c r="D123" s="44">
        <v>55485</v>
      </c>
      <c r="E123" s="40">
        <v>1</v>
      </c>
      <c r="F123" s="40">
        <v>0</v>
      </c>
      <c r="G123" s="40">
        <v>0</v>
      </c>
      <c r="H123" s="40">
        <v>1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5">
        <f t="shared" ref="AH123:AH153" si="21">SUM(E123:AG123)</f>
        <v>2</v>
      </c>
      <c r="AI123" s="42">
        <f t="shared" si="7"/>
        <v>1</v>
      </c>
      <c r="AJ123" s="43">
        <f t="shared" ref="AJ123:AJ153" si="22">SUMPRODUCT($E$23:$AG$23,E123:AG123)</f>
        <v>2</v>
      </c>
      <c r="AK123" s="68" t="s">
        <v>1344</v>
      </c>
      <c r="AN123" s="2">
        <f t="shared" si="17"/>
        <v>2</v>
      </c>
      <c r="AO123" s="2">
        <f t="shared" si="18"/>
        <v>2</v>
      </c>
      <c r="AR123">
        <v>2</v>
      </c>
      <c r="AS123" t="s">
        <v>1349</v>
      </c>
    </row>
    <row r="124" spans="2:49">
      <c r="B124" s="44" t="s">
        <v>666</v>
      </c>
      <c r="C124" s="44" t="s">
        <v>667</v>
      </c>
      <c r="D124" s="44">
        <v>55485</v>
      </c>
      <c r="E124" s="40">
        <v>1</v>
      </c>
      <c r="F124" s="40">
        <v>0</v>
      </c>
      <c r="G124" s="40">
        <v>1</v>
      </c>
      <c r="H124" s="40">
        <v>1</v>
      </c>
      <c r="I124" s="40">
        <v>1</v>
      </c>
      <c r="J124" s="40">
        <v>0</v>
      </c>
      <c r="K124" s="40">
        <v>1</v>
      </c>
      <c r="L124" s="40">
        <v>1</v>
      </c>
      <c r="M124" s="40">
        <v>1</v>
      </c>
      <c r="N124" s="40">
        <v>1</v>
      </c>
      <c r="O124" s="40">
        <v>1</v>
      </c>
      <c r="P124" s="40">
        <v>1</v>
      </c>
      <c r="Q124" s="40">
        <v>1</v>
      </c>
      <c r="R124" s="40">
        <v>1</v>
      </c>
      <c r="S124" s="40">
        <v>1</v>
      </c>
      <c r="T124" s="40">
        <v>1</v>
      </c>
      <c r="U124" s="40">
        <v>1</v>
      </c>
      <c r="V124" s="40">
        <v>0</v>
      </c>
      <c r="W124" s="40">
        <v>1</v>
      </c>
      <c r="X124" s="40">
        <v>1</v>
      </c>
      <c r="Y124" s="40">
        <v>0</v>
      </c>
      <c r="Z124" s="40">
        <v>1</v>
      </c>
      <c r="AA124" s="40">
        <v>0</v>
      </c>
      <c r="AB124" s="40">
        <v>0</v>
      </c>
      <c r="AC124" s="40">
        <v>0</v>
      </c>
      <c r="AD124" s="40">
        <v>1</v>
      </c>
      <c r="AE124" s="40">
        <v>0</v>
      </c>
      <c r="AF124" s="40">
        <v>0</v>
      </c>
      <c r="AG124" s="40">
        <v>1</v>
      </c>
      <c r="AH124" s="45">
        <f t="shared" si="21"/>
        <v>20</v>
      </c>
      <c r="AI124" s="42">
        <f t="shared" ref="AI124:AI153" si="23">IF(AH124=0,0,1)</f>
        <v>1</v>
      </c>
      <c r="AJ124" s="43">
        <f t="shared" si="22"/>
        <v>20</v>
      </c>
      <c r="AK124" s="68" t="s">
        <v>1337</v>
      </c>
      <c r="AN124" s="2">
        <f t="shared" si="17"/>
        <v>20</v>
      </c>
      <c r="AO124" s="2">
        <f t="shared" si="18"/>
        <v>4</v>
      </c>
      <c r="AR124">
        <v>3</v>
      </c>
      <c r="AS124" t="s">
        <v>1349</v>
      </c>
    </row>
    <row r="125" spans="2:49">
      <c r="B125" s="44" t="s">
        <v>672</v>
      </c>
      <c r="C125" s="44" t="s">
        <v>673</v>
      </c>
      <c r="D125" s="44">
        <v>55485</v>
      </c>
      <c r="E125" s="40">
        <v>1</v>
      </c>
      <c r="F125" s="40">
        <v>0</v>
      </c>
      <c r="G125" s="40">
        <v>1</v>
      </c>
      <c r="H125" s="40">
        <v>1</v>
      </c>
      <c r="I125" s="40">
        <v>1</v>
      </c>
      <c r="J125" s="40">
        <v>0</v>
      </c>
      <c r="K125" s="40">
        <v>1</v>
      </c>
      <c r="L125" s="40">
        <v>0</v>
      </c>
      <c r="M125" s="40">
        <v>1</v>
      </c>
      <c r="N125" s="40">
        <v>0</v>
      </c>
      <c r="O125" s="40">
        <v>1</v>
      </c>
      <c r="P125" s="40">
        <v>1</v>
      </c>
      <c r="Q125" s="40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0</v>
      </c>
      <c r="X125" s="40">
        <v>0</v>
      </c>
      <c r="Y125" s="40">
        <v>0</v>
      </c>
      <c r="Z125" s="40">
        <v>0</v>
      </c>
      <c r="AA125" s="40">
        <v>0</v>
      </c>
      <c r="AB125" s="40">
        <v>0</v>
      </c>
      <c r="AC125" s="40">
        <v>0</v>
      </c>
      <c r="AD125" s="40">
        <v>0</v>
      </c>
      <c r="AE125" s="40">
        <v>0</v>
      </c>
      <c r="AF125" s="40">
        <v>0</v>
      </c>
      <c r="AG125" s="40">
        <v>0</v>
      </c>
      <c r="AH125" s="45">
        <f t="shared" si="21"/>
        <v>8</v>
      </c>
      <c r="AI125" s="42">
        <f t="shared" si="23"/>
        <v>1</v>
      </c>
      <c r="AJ125" s="43">
        <f t="shared" si="22"/>
        <v>8</v>
      </c>
      <c r="AK125" s="68" t="s">
        <v>1331</v>
      </c>
      <c r="AN125" s="2">
        <f t="shared" si="17"/>
        <v>8</v>
      </c>
      <c r="AO125" s="2" t="str">
        <f t="shared" si="18"/>
        <v>QQQ</v>
      </c>
      <c r="AR125">
        <v>10</v>
      </c>
      <c r="AS125" t="s">
        <v>1349</v>
      </c>
    </row>
    <row r="126" spans="2:49">
      <c r="B126" s="44" t="s">
        <v>676</v>
      </c>
      <c r="C126" s="44" t="s">
        <v>677</v>
      </c>
      <c r="D126" s="44">
        <v>55485</v>
      </c>
      <c r="E126" s="40">
        <v>1</v>
      </c>
      <c r="F126" s="40">
        <v>0</v>
      </c>
      <c r="G126" s="40">
        <v>1</v>
      </c>
      <c r="H126" s="40">
        <v>1</v>
      </c>
      <c r="I126" s="40">
        <v>1</v>
      </c>
      <c r="J126" s="40">
        <v>1</v>
      </c>
      <c r="K126" s="40">
        <v>1</v>
      </c>
      <c r="L126" s="40">
        <v>1</v>
      </c>
      <c r="M126" s="40">
        <v>1</v>
      </c>
      <c r="N126" s="40">
        <v>1</v>
      </c>
      <c r="O126" s="40">
        <v>1</v>
      </c>
      <c r="P126" s="40">
        <v>0</v>
      </c>
      <c r="Q126" s="40">
        <v>1</v>
      </c>
      <c r="R126" s="40">
        <v>1</v>
      </c>
      <c r="S126" s="40">
        <v>1</v>
      </c>
      <c r="T126" s="40">
        <v>1</v>
      </c>
      <c r="U126" s="40">
        <v>1</v>
      </c>
      <c r="V126" s="40">
        <v>0</v>
      </c>
      <c r="W126" s="40">
        <v>0</v>
      </c>
      <c r="X126" s="40">
        <v>0</v>
      </c>
      <c r="Y126" s="40">
        <v>0</v>
      </c>
      <c r="Z126" s="40">
        <v>0</v>
      </c>
      <c r="AA126" s="40">
        <v>0</v>
      </c>
      <c r="AB126" s="40">
        <v>0</v>
      </c>
      <c r="AC126" s="40">
        <v>0</v>
      </c>
      <c r="AD126" s="40">
        <v>0</v>
      </c>
      <c r="AE126" s="40">
        <v>0</v>
      </c>
      <c r="AF126" s="40">
        <v>0</v>
      </c>
      <c r="AG126" s="40">
        <v>0</v>
      </c>
      <c r="AH126" s="45">
        <f t="shared" si="21"/>
        <v>15</v>
      </c>
      <c r="AI126" s="42">
        <f t="shared" si="23"/>
        <v>1</v>
      </c>
      <c r="AJ126" s="43">
        <f t="shared" si="22"/>
        <v>15</v>
      </c>
      <c r="AK126" s="68" t="s">
        <v>1331</v>
      </c>
      <c r="AN126" s="2">
        <f t="shared" si="17"/>
        <v>15</v>
      </c>
      <c r="AO126" s="2" t="str">
        <f t="shared" si="18"/>
        <v>QQQ</v>
      </c>
      <c r="AR126">
        <v>6</v>
      </c>
      <c r="AS126" t="s">
        <v>1349</v>
      </c>
    </row>
    <row r="127" spans="2:49">
      <c r="B127" s="44" t="s">
        <v>682</v>
      </c>
      <c r="C127" s="44" t="s">
        <v>683</v>
      </c>
      <c r="D127" s="44">
        <v>55485</v>
      </c>
      <c r="E127" s="40">
        <v>1</v>
      </c>
      <c r="F127" s="40">
        <v>0</v>
      </c>
      <c r="G127" s="40">
        <v>1</v>
      </c>
      <c r="H127" s="40">
        <v>0</v>
      </c>
      <c r="I127" s="40">
        <v>1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1</v>
      </c>
      <c r="R127" s="40">
        <v>1</v>
      </c>
      <c r="S127" s="40">
        <v>1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5">
        <f t="shared" si="21"/>
        <v>6</v>
      </c>
      <c r="AI127" s="42">
        <f t="shared" si="23"/>
        <v>1</v>
      </c>
      <c r="AJ127" s="43">
        <f t="shared" si="22"/>
        <v>6</v>
      </c>
      <c r="AK127" s="68" t="s">
        <v>1331</v>
      </c>
      <c r="AN127" s="2">
        <f t="shared" si="17"/>
        <v>6</v>
      </c>
      <c r="AO127" s="2" t="str">
        <f t="shared" si="18"/>
        <v>QQQ</v>
      </c>
      <c r="AR127">
        <v>7</v>
      </c>
      <c r="AS127" t="s">
        <v>1349</v>
      </c>
    </row>
    <row r="128" spans="2:49">
      <c r="B128" s="44" t="s">
        <v>1218</v>
      </c>
      <c r="C128" s="44" t="s">
        <v>1219</v>
      </c>
      <c r="D128" s="44">
        <v>55485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0</v>
      </c>
      <c r="W128" s="40">
        <v>0</v>
      </c>
      <c r="X128" s="40">
        <v>0</v>
      </c>
      <c r="Y128" s="40">
        <v>0</v>
      </c>
      <c r="Z128" s="40">
        <v>0</v>
      </c>
      <c r="AA128" s="40">
        <v>0</v>
      </c>
      <c r="AB128" s="40">
        <v>0</v>
      </c>
      <c r="AC128" s="40">
        <v>0</v>
      </c>
      <c r="AD128" s="40">
        <v>0</v>
      </c>
      <c r="AE128" s="40">
        <v>0</v>
      </c>
      <c r="AF128" s="40">
        <v>0</v>
      </c>
      <c r="AG128" s="40">
        <v>0</v>
      </c>
      <c r="AH128" s="45">
        <f t="shared" si="21"/>
        <v>0</v>
      </c>
      <c r="AI128" s="42">
        <f t="shared" si="23"/>
        <v>0</v>
      </c>
      <c r="AJ128" s="43">
        <f t="shared" si="22"/>
        <v>0</v>
      </c>
      <c r="AK128" s="68" t="s">
        <v>1334</v>
      </c>
      <c r="AN128" s="2">
        <f t="shared" si="17"/>
        <v>0</v>
      </c>
      <c r="AO128" s="2">
        <f t="shared" si="18"/>
        <v>1</v>
      </c>
      <c r="AR128">
        <v>1</v>
      </c>
      <c r="AS128" t="s">
        <v>1349</v>
      </c>
    </row>
    <row r="129" spans="2:45">
      <c r="B129" s="44" t="s">
        <v>1220</v>
      </c>
      <c r="C129" s="44" t="s">
        <v>1221</v>
      </c>
      <c r="D129" s="44">
        <v>55485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0">
        <v>0</v>
      </c>
      <c r="Y129" s="40">
        <v>0</v>
      </c>
      <c r="Z129" s="40">
        <v>0</v>
      </c>
      <c r="AA129" s="40">
        <v>0</v>
      </c>
      <c r="AB129" s="40">
        <v>0</v>
      </c>
      <c r="AC129" s="40">
        <v>0</v>
      </c>
      <c r="AD129" s="40">
        <v>0</v>
      </c>
      <c r="AE129" s="40">
        <v>0</v>
      </c>
      <c r="AF129" s="40">
        <v>0</v>
      </c>
      <c r="AG129" s="40">
        <v>0</v>
      </c>
      <c r="AH129" s="45">
        <f t="shared" si="21"/>
        <v>0</v>
      </c>
      <c r="AI129" s="42">
        <f t="shared" si="23"/>
        <v>0</v>
      </c>
      <c r="AJ129" s="43">
        <f t="shared" si="22"/>
        <v>0</v>
      </c>
      <c r="AK129" s="68" t="s">
        <v>1344</v>
      </c>
      <c r="AN129" s="2">
        <f t="shared" si="17"/>
        <v>0</v>
      </c>
      <c r="AO129" s="2">
        <f t="shared" si="18"/>
        <v>2</v>
      </c>
      <c r="AR129">
        <v>12</v>
      </c>
      <c r="AS129" t="s">
        <v>1349</v>
      </c>
    </row>
    <row r="130" spans="2:45">
      <c r="B130" s="44" t="s">
        <v>688</v>
      </c>
      <c r="C130" s="44" t="s">
        <v>689</v>
      </c>
      <c r="D130" s="44">
        <v>55485</v>
      </c>
      <c r="E130" s="40">
        <v>1</v>
      </c>
      <c r="F130" s="40">
        <v>0</v>
      </c>
      <c r="G130" s="40">
        <v>1</v>
      </c>
      <c r="H130" s="40">
        <v>0</v>
      </c>
      <c r="I130" s="40">
        <v>0</v>
      </c>
      <c r="J130" s="40">
        <v>0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>
        <v>0</v>
      </c>
      <c r="U130" s="40">
        <v>0</v>
      </c>
      <c r="V130" s="40">
        <v>0</v>
      </c>
      <c r="W130" s="40">
        <v>0</v>
      </c>
      <c r="X130" s="40">
        <v>0</v>
      </c>
      <c r="Y130" s="40">
        <v>0</v>
      </c>
      <c r="Z130" s="40">
        <v>0</v>
      </c>
      <c r="AA130" s="40">
        <v>0</v>
      </c>
      <c r="AB130" s="40">
        <v>0</v>
      </c>
      <c r="AC130" s="40">
        <v>0</v>
      </c>
      <c r="AD130" s="40">
        <v>0</v>
      </c>
      <c r="AE130" s="40">
        <v>0</v>
      </c>
      <c r="AF130" s="40">
        <v>0</v>
      </c>
      <c r="AG130" s="40">
        <v>0</v>
      </c>
      <c r="AH130" s="45">
        <f t="shared" si="21"/>
        <v>2</v>
      </c>
      <c r="AI130" s="42">
        <f t="shared" si="23"/>
        <v>1</v>
      </c>
      <c r="AJ130" s="43">
        <f t="shared" si="22"/>
        <v>2</v>
      </c>
      <c r="AK130" s="68" t="s">
        <v>1332</v>
      </c>
      <c r="AN130" s="2">
        <f t="shared" si="17"/>
        <v>2</v>
      </c>
      <c r="AO130" s="2">
        <f t="shared" si="18"/>
        <v>1.667</v>
      </c>
      <c r="AR130">
        <v>4</v>
      </c>
      <c r="AS130" t="s">
        <v>1349</v>
      </c>
    </row>
    <row r="131" spans="2:45">
      <c r="B131" s="44" t="s">
        <v>690</v>
      </c>
      <c r="C131" s="44" t="s">
        <v>691</v>
      </c>
      <c r="D131" s="44">
        <v>55485</v>
      </c>
      <c r="E131" s="40">
        <v>1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1</v>
      </c>
      <c r="P131" s="40">
        <v>1</v>
      </c>
      <c r="Q131" s="40">
        <v>1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>
        <v>0</v>
      </c>
      <c r="AF131" s="40">
        <v>0</v>
      </c>
      <c r="AG131" s="40">
        <v>0</v>
      </c>
      <c r="AH131" s="45">
        <f t="shared" si="21"/>
        <v>4</v>
      </c>
      <c r="AI131" s="42">
        <f t="shared" si="23"/>
        <v>1</v>
      </c>
      <c r="AJ131" s="43">
        <f t="shared" si="22"/>
        <v>4</v>
      </c>
      <c r="AK131" s="68" t="s">
        <v>1336</v>
      </c>
      <c r="AN131" s="2">
        <f t="shared" si="17"/>
        <v>4</v>
      </c>
      <c r="AO131" s="2">
        <f t="shared" si="18"/>
        <v>3.3330000000000002</v>
      </c>
      <c r="AR131">
        <v>11</v>
      </c>
      <c r="AS131" t="s">
        <v>1349</v>
      </c>
    </row>
    <row r="132" spans="2:45">
      <c r="B132" s="44" t="s">
        <v>1226</v>
      </c>
      <c r="C132" s="44" t="s">
        <v>1227</v>
      </c>
      <c r="D132" s="44">
        <v>55485</v>
      </c>
      <c r="E132" s="40">
        <v>1</v>
      </c>
      <c r="F132" s="40">
        <v>0</v>
      </c>
      <c r="G132" s="40">
        <v>0</v>
      </c>
      <c r="H132" s="40">
        <v>0</v>
      </c>
      <c r="I132" s="40">
        <v>0</v>
      </c>
      <c r="J132" s="40">
        <v>0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0">
        <v>0</v>
      </c>
      <c r="Q132" s="40">
        <v>0</v>
      </c>
      <c r="R132" s="40">
        <v>0</v>
      </c>
      <c r="S132" s="40">
        <v>0</v>
      </c>
      <c r="T132" s="40">
        <v>0</v>
      </c>
      <c r="U132" s="40">
        <v>0</v>
      </c>
      <c r="V132" s="40">
        <v>0</v>
      </c>
      <c r="W132" s="40">
        <v>0</v>
      </c>
      <c r="X132" s="40">
        <v>0</v>
      </c>
      <c r="Y132" s="40">
        <v>0</v>
      </c>
      <c r="Z132" s="40">
        <v>0</v>
      </c>
      <c r="AA132" s="40">
        <v>0</v>
      </c>
      <c r="AB132" s="40">
        <v>0</v>
      </c>
      <c r="AC132" s="40">
        <v>0</v>
      </c>
      <c r="AD132" s="40">
        <v>0</v>
      </c>
      <c r="AE132" s="40">
        <v>0</v>
      </c>
      <c r="AF132" s="40">
        <v>0</v>
      </c>
      <c r="AG132" s="40">
        <v>0</v>
      </c>
      <c r="AH132" s="45">
        <f t="shared" si="21"/>
        <v>1</v>
      </c>
      <c r="AI132" s="42">
        <f t="shared" si="23"/>
        <v>1</v>
      </c>
      <c r="AJ132" s="43">
        <f t="shared" si="22"/>
        <v>1</v>
      </c>
      <c r="AK132" s="68" t="s">
        <v>1331</v>
      </c>
      <c r="AN132" s="2">
        <f t="shared" si="17"/>
        <v>1</v>
      </c>
      <c r="AO132" s="2" t="str">
        <f t="shared" si="18"/>
        <v>QQQ</v>
      </c>
      <c r="AR132">
        <v>0</v>
      </c>
      <c r="AS132" t="s">
        <v>1349</v>
      </c>
    </row>
    <row r="133" spans="2:45">
      <c r="B133" s="44" t="s">
        <v>694</v>
      </c>
      <c r="C133" s="44" t="s">
        <v>695</v>
      </c>
      <c r="D133" s="44">
        <v>55485</v>
      </c>
      <c r="E133" s="40">
        <v>1</v>
      </c>
      <c r="F133" s="40">
        <v>0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>
        <v>0</v>
      </c>
      <c r="U133" s="40">
        <v>0</v>
      </c>
      <c r="V133" s="40">
        <v>0</v>
      </c>
      <c r="W133" s="40">
        <v>0</v>
      </c>
      <c r="X133" s="40">
        <v>0</v>
      </c>
      <c r="Y133" s="40">
        <v>0</v>
      </c>
      <c r="Z133" s="40">
        <v>0</v>
      </c>
      <c r="AA133" s="40">
        <v>0</v>
      </c>
      <c r="AB133" s="40">
        <v>0</v>
      </c>
      <c r="AC133" s="40">
        <v>0</v>
      </c>
      <c r="AD133" s="40">
        <v>0</v>
      </c>
      <c r="AE133" s="40">
        <v>0</v>
      </c>
      <c r="AF133" s="40">
        <v>0</v>
      </c>
      <c r="AG133" s="40">
        <v>0</v>
      </c>
      <c r="AH133" s="45">
        <f t="shared" si="21"/>
        <v>1</v>
      </c>
      <c r="AI133" s="42">
        <f t="shared" si="23"/>
        <v>1</v>
      </c>
      <c r="AJ133" s="43">
        <f t="shared" si="22"/>
        <v>1</v>
      </c>
      <c r="AK133" s="68" t="s">
        <v>1340</v>
      </c>
      <c r="AN133" s="2">
        <f t="shared" si="17"/>
        <v>1</v>
      </c>
      <c r="AO133" s="2">
        <f t="shared" si="18"/>
        <v>0</v>
      </c>
      <c r="AR133">
        <v>6</v>
      </c>
      <c r="AS133" t="s">
        <v>1349</v>
      </c>
    </row>
    <row r="134" spans="2:45">
      <c r="B134" s="44" t="s">
        <v>702</v>
      </c>
      <c r="C134" s="44" t="s">
        <v>703</v>
      </c>
      <c r="D134" s="44">
        <v>55485</v>
      </c>
      <c r="E134" s="40">
        <v>1</v>
      </c>
      <c r="F134" s="40">
        <v>0</v>
      </c>
      <c r="G134" s="40">
        <v>1</v>
      </c>
      <c r="H134" s="40">
        <v>1</v>
      </c>
      <c r="I134" s="40">
        <v>1</v>
      </c>
      <c r="J134" s="40">
        <v>0</v>
      </c>
      <c r="K134" s="40">
        <v>1</v>
      </c>
      <c r="L134" s="40">
        <v>1</v>
      </c>
      <c r="M134" s="40">
        <v>1</v>
      </c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>
        <v>1</v>
      </c>
      <c r="U134" s="40">
        <v>1</v>
      </c>
      <c r="V134" s="40">
        <v>1</v>
      </c>
      <c r="W134" s="40">
        <v>1</v>
      </c>
      <c r="X134" s="40">
        <v>1</v>
      </c>
      <c r="Y134" s="40">
        <v>1</v>
      </c>
      <c r="Z134" s="40">
        <v>1</v>
      </c>
      <c r="AA134" s="40">
        <v>0</v>
      </c>
      <c r="AB134" s="40">
        <v>0</v>
      </c>
      <c r="AC134" s="40">
        <v>0</v>
      </c>
      <c r="AD134" s="40">
        <v>1</v>
      </c>
      <c r="AE134" s="40">
        <v>1</v>
      </c>
      <c r="AF134" s="40">
        <v>1</v>
      </c>
      <c r="AG134" s="40">
        <v>1</v>
      </c>
      <c r="AH134" s="45">
        <f t="shared" si="21"/>
        <v>24</v>
      </c>
      <c r="AI134" s="42">
        <f t="shared" si="23"/>
        <v>1</v>
      </c>
      <c r="AJ134" s="43">
        <f t="shared" si="22"/>
        <v>24</v>
      </c>
      <c r="AK134" s="68" t="s">
        <v>1335</v>
      </c>
      <c r="AN134" s="2">
        <f t="shared" si="17"/>
        <v>24</v>
      </c>
      <c r="AO134" s="2">
        <f t="shared" si="18"/>
        <v>3</v>
      </c>
      <c r="AR134">
        <v>0</v>
      </c>
      <c r="AS134" t="s">
        <v>1349</v>
      </c>
    </row>
    <row r="135" spans="2:45">
      <c r="B135" s="44" t="s">
        <v>706</v>
      </c>
      <c r="C135" s="44" t="s">
        <v>707</v>
      </c>
      <c r="D135" s="44">
        <v>55485</v>
      </c>
      <c r="E135" s="40">
        <v>1</v>
      </c>
      <c r="F135" s="40">
        <v>0</v>
      </c>
      <c r="G135" s="40">
        <v>1</v>
      </c>
      <c r="H135" s="40">
        <v>1</v>
      </c>
      <c r="I135" s="40">
        <v>1</v>
      </c>
      <c r="J135" s="40">
        <v>1</v>
      </c>
      <c r="K135" s="40">
        <v>1</v>
      </c>
      <c r="L135" s="40">
        <v>1</v>
      </c>
      <c r="M135" s="40">
        <v>1</v>
      </c>
      <c r="N135" s="40">
        <v>1</v>
      </c>
      <c r="O135" s="40">
        <v>1</v>
      </c>
      <c r="P135" s="40">
        <v>0</v>
      </c>
      <c r="Q135" s="40">
        <v>1</v>
      </c>
      <c r="R135" s="40">
        <v>0</v>
      </c>
      <c r="S135" s="40">
        <v>1</v>
      </c>
      <c r="T135" s="40">
        <v>0</v>
      </c>
      <c r="U135" s="40">
        <v>0</v>
      </c>
      <c r="V135" s="40">
        <v>0</v>
      </c>
      <c r="W135" s="40">
        <v>0</v>
      </c>
      <c r="X135" s="40">
        <v>0</v>
      </c>
      <c r="Y135" s="40">
        <v>0</v>
      </c>
      <c r="Z135" s="40">
        <v>0</v>
      </c>
      <c r="AA135" s="40">
        <v>0</v>
      </c>
      <c r="AB135" s="40">
        <v>0</v>
      </c>
      <c r="AC135" s="40">
        <v>0</v>
      </c>
      <c r="AD135" s="40">
        <v>0</v>
      </c>
      <c r="AE135" s="40">
        <v>0</v>
      </c>
      <c r="AF135" s="40">
        <v>0</v>
      </c>
      <c r="AG135" s="40">
        <v>0</v>
      </c>
      <c r="AH135" s="45">
        <f t="shared" si="21"/>
        <v>12</v>
      </c>
      <c r="AI135" s="42">
        <f t="shared" si="23"/>
        <v>1</v>
      </c>
      <c r="AJ135" s="43">
        <f t="shared" si="22"/>
        <v>12</v>
      </c>
      <c r="AK135" s="68" t="s">
        <v>1331</v>
      </c>
      <c r="AN135" s="2">
        <f t="shared" si="17"/>
        <v>12</v>
      </c>
      <c r="AO135" s="2" t="str">
        <f t="shared" si="18"/>
        <v>QQQ</v>
      </c>
      <c r="AR135">
        <v>0</v>
      </c>
      <c r="AS135" t="s">
        <v>1349</v>
      </c>
    </row>
    <row r="136" spans="2:45">
      <c r="B136" s="44" t="s">
        <v>712</v>
      </c>
      <c r="C136" s="44" t="s">
        <v>713</v>
      </c>
      <c r="D136" s="44">
        <v>55485</v>
      </c>
      <c r="E136" s="40">
        <v>1</v>
      </c>
      <c r="F136" s="40">
        <v>0</v>
      </c>
      <c r="G136" s="40">
        <v>1</v>
      </c>
      <c r="H136" s="40">
        <v>1</v>
      </c>
      <c r="I136" s="40">
        <v>1</v>
      </c>
      <c r="J136" s="40">
        <v>1</v>
      </c>
      <c r="K136" s="40">
        <v>0</v>
      </c>
      <c r="L136" s="40">
        <v>0</v>
      </c>
      <c r="M136" s="40">
        <v>0</v>
      </c>
      <c r="N136" s="40">
        <v>0</v>
      </c>
      <c r="O136" s="40">
        <v>1</v>
      </c>
      <c r="P136" s="40">
        <v>1</v>
      </c>
      <c r="Q136" s="40">
        <v>1</v>
      </c>
      <c r="R136" s="40">
        <v>1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0</v>
      </c>
      <c r="Y136" s="40">
        <v>0</v>
      </c>
      <c r="Z136" s="40">
        <v>0</v>
      </c>
      <c r="AA136" s="40">
        <v>0</v>
      </c>
      <c r="AB136" s="40">
        <v>0</v>
      </c>
      <c r="AC136" s="40">
        <v>0</v>
      </c>
      <c r="AD136" s="40">
        <v>0</v>
      </c>
      <c r="AE136" s="40">
        <v>0</v>
      </c>
      <c r="AF136" s="40">
        <v>1</v>
      </c>
      <c r="AG136" s="40">
        <v>0</v>
      </c>
      <c r="AH136" s="45">
        <f t="shared" si="21"/>
        <v>10</v>
      </c>
      <c r="AI136" s="42">
        <f t="shared" si="23"/>
        <v>1</v>
      </c>
      <c r="AJ136" s="43">
        <f t="shared" si="22"/>
        <v>10</v>
      </c>
      <c r="AK136" s="68" t="s">
        <v>1337</v>
      </c>
      <c r="AN136" s="2">
        <f t="shared" si="17"/>
        <v>10</v>
      </c>
      <c r="AO136" s="2">
        <f t="shared" si="18"/>
        <v>4</v>
      </c>
      <c r="AR136">
        <v>8</v>
      </c>
      <c r="AS136" t="s">
        <v>1349</v>
      </c>
    </row>
    <row r="137" spans="2:45">
      <c r="B137" s="44" t="s">
        <v>714</v>
      </c>
      <c r="C137" s="44" t="s">
        <v>715</v>
      </c>
      <c r="D137" s="44">
        <v>55485</v>
      </c>
      <c r="E137" s="40">
        <v>1</v>
      </c>
      <c r="F137" s="40">
        <v>0</v>
      </c>
      <c r="G137" s="40">
        <v>0</v>
      </c>
      <c r="H137" s="40">
        <v>1</v>
      </c>
      <c r="I137" s="40">
        <v>1</v>
      </c>
      <c r="J137" s="40">
        <v>0</v>
      </c>
      <c r="K137" s="40">
        <v>1</v>
      </c>
      <c r="L137" s="40">
        <v>1</v>
      </c>
      <c r="M137" s="40">
        <v>1</v>
      </c>
      <c r="N137" s="40">
        <v>1</v>
      </c>
      <c r="O137" s="40">
        <v>1</v>
      </c>
      <c r="P137" s="40">
        <v>1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>
        <v>0</v>
      </c>
      <c r="AF137" s="40">
        <v>0</v>
      </c>
      <c r="AG137" s="40">
        <v>0</v>
      </c>
      <c r="AH137" s="45">
        <f t="shared" si="21"/>
        <v>9</v>
      </c>
      <c r="AI137" s="42">
        <f t="shared" si="23"/>
        <v>1</v>
      </c>
      <c r="AJ137" s="43">
        <f t="shared" si="22"/>
        <v>9</v>
      </c>
      <c r="AK137" s="68" t="s">
        <v>1340</v>
      </c>
      <c r="AN137" s="2">
        <f t="shared" si="17"/>
        <v>9</v>
      </c>
      <c r="AO137" s="2">
        <f t="shared" si="18"/>
        <v>0</v>
      </c>
      <c r="AR137">
        <v>3</v>
      </c>
      <c r="AS137" t="s">
        <v>1349</v>
      </c>
    </row>
    <row r="138" spans="2:45">
      <c r="B138" s="44" t="s">
        <v>1236</v>
      </c>
      <c r="C138" s="44" t="s">
        <v>1237</v>
      </c>
      <c r="D138" s="44">
        <v>55485</v>
      </c>
      <c r="E138" s="40">
        <v>1</v>
      </c>
      <c r="F138" s="40">
        <v>0</v>
      </c>
      <c r="G138" s="40">
        <v>1</v>
      </c>
      <c r="H138" s="40">
        <v>1</v>
      </c>
      <c r="I138" s="40">
        <v>1</v>
      </c>
      <c r="J138" s="40">
        <v>0</v>
      </c>
      <c r="K138" s="40">
        <v>1</v>
      </c>
      <c r="L138" s="40">
        <v>1</v>
      </c>
      <c r="M138" s="40">
        <v>1</v>
      </c>
      <c r="N138" s="40">
        <v>1</v>
      </c>
      <c r="O138" s="40">
        <v>1</v>
      </c>
      <c r="P138" s="40">
        <v>1</v>
      </c>
      <c r="Q138" s="40">
        <v>1</v>
      </c>
      <c r="R138" s="40">
        <v>1</v>
      </c>
      <c r="S138" s="40">
        <v>1</v>
      </c>
      <c r="T138" s="40">
        <v>1</v>
      </c>
      <c r="U138" s="40">
        <v>1</v>
      </c>
      <c r="V138" s="40">
        <v>0</v>
      </c>
      <c r="W138" s="40">
        <v>0</v>
      </c>
      <c r="X138" s="40">
        <v>1</v>
      </c>
      <c r="Y138" s="40">
        <v>0</v>
      </c>
      <c r="Z138" s="40">
        <v>1</v>
      </c>
      <c r="AA138" s="40">
        <v>1</v>
      </c>
      <c r="AB138" s="40">
        <v>1</v>
      </c>
      <c r="AC138" s="40">
        <v>0</v>
      </c>
      <c r="AD138" s="40">
        <v>0</v>
      </c>
      <c r="AE138" s="40">
        <v>1</v>
      </c>
      <c r="AF138" s="40">
        <v>1</v>
      </c>
      <c r="AG138" s="40">
        <v>0</v>
      </c>
      <c r="AH138" s="45">
        <f t="shared" si="21"/>
        <v>21</v>
      </c>
      <c r="AI138" s="42">
        <f t="shared" si="23"/>
        <v>1</v>
      </c>
      <c r="AJ138" s="43">
        <f t="shared" si="22"/>
        <v>21</v>
      </c>
      <c r="AK138" s="68" t="s">
        <v>1331</v>
      </c>
      <c r="AN138" s="2">
        <f t="shared" si="17"/>
        <v>21</v>
      </c>
      <c r="AO138" s="2" t="str">
        <f t="shared" si="18"/>
        <v>QQQ</v>
      </c>
      <c r="AR138">
        <v>11</v>
      </c>
      <c r="AS138" t="s">
        <v>1349</v>
      </c>
    </row>
    <row r="139" spans="2:45">
      <c r="B139" s="44" t="s">
        <v>718</v>
      </c>
      <c r="C139" s="44" t="s">
        <v>719</v>
      </c>
      <c r="D139" s="44">
        <v>55485</v>
      </c>
      <c r="E139" s="40">
        <v>0</v>
      </c>
      <c r="F139" s="40">
        <v>0</v>
      </c>
      <c r="G139" s="40">
        <v>1</v>
      </c>
      <c r="H139" s="40">
        <v>0</v>
      </c>
      <c r="I139" s="40">
        <v>0</v>
      </c>
      <c r="J139" s="40">
        <v>1</v>
      </c>
      <c r="K139" s="40">
        <v>0</v>
      </c>
      <c r="L139" s="40">
        <v>1</v>
      </c>
      <c r="M139" s="40">
        <v>0</v>
      </c>
      <c r="N139" s="40">
        <v>1</v>
      </c>
      <c r="O139" s="40">
        <v>0</v>
      </c>
      <c r="P139" s="40">
        <v>1</v>
      </c>
      <c r="Q139" s="40">
        <v>0</v>
      </c>
      <c r="R139" s="40">
        <v>1</v>
      </c>
      <c r="S139" s="40">
        <v>0</v>
      </c>
      <c r="T139" s="40">
        <v>0</v>
      </c>
      <c r="U139" s="40">
        <v>0</v>
      </c>
      <c r="V139" s="40">
        <v>1</v>
      </c>
      <c r="W139" s="40">
        <v>0</v>
      </c>
      <c r="X139" s="40">
        <v>0</v>
      </c>
      <c r="Y139" s="40">
        <v>0</v>
      </c>
      <c r="Z139" s="40">
        <v>0</v>
      </c>
      <c r="AA139" s="40">
        <v>1</v>
      </c>
      <c r="AB139" s="40">
        <v>0</v>
      </c>
      <c r="AC139" s="40">
        <v>0</v>
      </c>
      <c r="AD139" s="40">
        <v>0</v>
      </c>
      <c r="AE139" s="40">
        <v>0</v>
      </c>
      <c r="AF139" s="40">
        <v>0</v>
      </c>
      <c r="AG139" s="40">
        <v>0</v>
      </c>
      <c r="AH139" s="45">
        <f t="shared" si="21"/>
        <v>8</v>
      </c>
      <c r="AI139" s="42">
        <f t="shared" si="23"/>
        <v>1</v>
      </c>
      <c r="AJ139" s="43">
        <f t="shared" si="22"/>
        <v>8</v>
      </c>
      <c r="AK139" s="68" t="s">
        <v>1337</v>
      </c>
      <c r="AN139" s="2">
        <f t="shared" si="17"/>
        <v>8</v>
      </c>
      <c r="AO139" s="2">
        <f t="shared" si="18"/>
        <v>4</v>
      </c>
      <c r="AR139">
        <v>0</v>
      </c>
      <c r="AS139" t="s">
        <v>1349</v>
      </c>
    </row>
    <row r="140" spans="2:45">
      <c r="B140" s="44" t="s">
        <v>722</v>
      </c>
      <c r="C140" s="44" t="s">
        <v>723</v>
      </c>
      <c r="D140" s="44">
        <v>55485</v>
      </c>
      <c r="E140" s="40">
        <v>0</v>
      </c>
      <c r="F140" s="40">
        <v>0</v>
      </c>
      <c r="G140" s="40">
        <v>1</v>
      </c>
      <c r="H140" s="40">
        <v>1</v>
      </c>
      <c r="I140" s="40">
        <v>1</v>
      </c>
      <c r="J140" s="40">
        <v>1</v>
      </c>
      <c r="K140" s="40">
        <v>1</v>
      </c>
      <c r="L140" s="40">
        <v>1</v>
      </c>
      <c r="M140" s="40">
        <v>1</v>
      </c>
      <c r="N140" s="40">
        <v>1</v>
      </c>
      <c r="O140" s="40">
        <v>1</v>
      </c>
      <c r="P140" s="40">
        <v>0</v>
      </c>
      <c r="Q140" s="40">
        <v>1</v>
      </c>
      <c r="R140" s="40">
        <v>1</v>
      </c>
      <c r="S140" s="40">
        <v>1</v>
      </c>
      <c r="T140" s="40">
        <v>1</v>
      </c>
      <c r="U140" s="40">
        <v>1</v>
      </c>
      <c r="V140" s="40">
        <v>0</v>
      </c>
      <c r="W140" s="40">
        <v>1</v>
      </c>
      <c r="X140" s="40">
        <v>0</v>
      </c>
      <c r="Y140" s="40">
        <v>0</v>
      </c>
      <c r="Z140" s="40">
        <v>0</v>
      </c>
      <c r="AA140" s="40">
        <v>0</v>
      </c>
      <c r="AB140" s="40">
        <v>0</v>
      </c>
      <c r="AC140" s="40">
        <v>0</v>
      </c>
      <c r="AD140" s="40">
        <v>0</v>
      </c>
      <c r="AE140" s="40">
        <v>0</v>
      </c>
      <c r="AF140" s="40">
        <v>0</v>
      </c>
      <c r="AG140" s="40">
        <v>0</v>
      </c>
      <c r="AH140" s="45">
        <f t="shared" si="21"/>
        <v>15</v>
      </c>
      <c r="AI140" s="42">
        <f t="shared" si="23"/>
        <v>1</v>
      </c>
      <c r="AJ140" s="43">
        <f t="shared" si="22"/>
        <v>15</v>
      </c>
      <c r="AK140" s="68" t="s">
        <v>1331</v>
      </c>
      <c r="AN140" s="2">
        <f t="shared" si="17"/>
        <v>15</v>
      </c>
      <c r="AO140" s="2" t="str">
        <f t="shared" si="18"/>
        <v>QQQ</v>
      </c>
      <c r="AR140">
        <v>8</v>
      </c>
      <c r="AS140" t="s">
        <v>1349</v>
      </c>
    </row>
    <row r="141" spans="2:45">
      <c r="B141" s="44" t="s">
        <v>724</v>
      </c>
      <c r="C141" s="44" t="s">
        <v>725</v>
      </c>
      <c r="D141" s="44">
        <v>55485</v>
      </c>
      <c r="E141" s="40">
        <v>1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1</v>
      </c>
      <c r="M141" s="40">
        <v>1</v>
      </c>
      <c r="N141" s="40">
        <v>0</v>
      </c>
      <c r="O141" s="40">
        <v>1</v>
      </c>
      <c r="P141" s="40">
        <v>0</v>
      </c>
      <c r="Q141" s="40">
        <v>0</v>
      </c>
      <c r="R141" s="40">
        <v>0</v>
      </c>
      <c r="S141" s="40">
        <v>0</v>
      </c>
      <c r="T141" s="40">
        <v>0</v>
      </c>
      <c r="U141" s="40">
        <v>1</v>
      </c>
      <c r="V141" s="40">
        <v>0</v>
      </c>
      <c r="W141" s="40">
        <v>0</v>
      </c>
      <c r="X141" s="40">
        <v>0</v>
      </c>
      <c r="Y141" s="40">
        <v>0</v>
      </c>
      <c r="Z141" s="40">
        <v>0</v>
      </c>
      <c r="AA141" s="40">
        <v>1</v>
      </c>
      <c r="AB141" s="40">
        <v>0</v>
      </c>
      <c r="AC141" s="40">
        <v>0</v>
      </c>
      <c r="AD141" s="40">
        <v>1</v>
      </c>
      <c r="AE141" s="40">
        <v>0</v>
      </c>
      <c r="AF141" s="40">
        <v>0</v>
      </c>
      <c r="AG141" s="40">
        <v>0</v>
      </c>
      <c r="AH141" s="45">
        <f t="shared" si="21"/>
        <v>7</v>
      </c>
      <c r="AI141" s="42">
        <f t="shared" si="23"/>
        <v>1</v>
      </c>
      <c r="AJ141" s="43">
        <f t="shared" si="22"/>
        <v>7</v>
      </c>
      <c r="AK141" s="68" t="s">
        <v>1336</v>
      </c>
      <c r="AN141" s="2">
        <f t="shared" si="17"/>
        <v>7</v>
      </c>
      <c r="AO141" s="2">
        <f t="shared" si="18"/>
        <v>3.3330000000000002</v>
      </c>
      <c r="AR141">
        <v>15</v>
      </c>
      <c r="AS141" t="s">
        <v>1349</v>
      </c>
    </row>
    <row r="142" spans="2:45">
      <c r="B142" s="44" t="s">
        <v>1242</v>
      </c>
      <c r="C142" s="44" t="s">
        <v>1243</v>
      </c>
      <c r="D142" s="44">
        <v>55485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0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0</v>
      </c>
      <c r="AC142" s="40">
        <v>0</v>
      </c>
      <c r="AD142" s="40">
        <v>0</v>
      </c>
      <c r="AE142" s="40">
        <v>0</v>
      </c>
      <c r="AF142" s="40">
        <v>0</v>
      </c>
      <c r="AG142" s="40">
        <v>0</v>
      </c>
      <c r="AH142" s="45">
        <f t="shared" si="21"/>
        <v>0</v>
      </c>
      <c r="AI142" s="42">
        <f t="shared" si="23"/>
        <v>0</v>
      </c>
      <c r="AJ142" s="43">
        <f t="shared" si="22"/>
        <v>0</v>
      </c>
      <c r="AK142" s="68" t="s">
        <v>1331</v>
      </c>
      <c r="AN142" s="2">
        <f t="shared" si="17"/>
        <v>0</v>
      </c>
      <c r="AO142" s="2" t="str">
        <f t="shared" si="18"/>
        <v>QQQ</v>
      </c>
      <c r="AR142">
        <v>6</v>
      </c>
      <c r="AS142" t="s">
        <v>1349</v>
      </c>
    </row>
    <row r="143" spans="2:45">
      <c r="B143" s="44" t="s">
        <v>1248</v>
      </c>
      <c r="C143" s="44" t="s">
        <v>1249</v>
      </c>
      <c r="D143" s="44">
        <v>55485</v>
      </c>
      <c r="E143" s="40">
        <v>1</v>
      </c>
      <c r="F143" s="40">
        <v>0</v>
      </c>
      <c r="G143" s="40">
        <v>1</v>
      </c>
      <c r="H143" s="40">
        <v>0</v>
      </c>
      <c r="I143" s="40">
        <v>1</v>
      </c>
      <c r="J143" s="40">
        <v>1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0">
        <v>0</v>
      </c>
      <c r="Q143" s="40">
        <v>0</v>
      </c>
      <c r="R143" s="40">
        <v>0</v>
      </c>
      <c r="S143" s="40">
        <v>0</v>
      </c>
      <c r="T143" s="40">
        <v>0</v>
      </c>
      <c r="U143" s="40">
        <v>0</v>
      </c>
      <c r="V143" s="40">
        <v>0</v>
      </c>
      <c r="W143" s="40">
        <v>0</v>
      </c>
      <c r="X143" s="40">
        <v>0</v>
      </c>
      <c r="Y143" s="40">
        <v>0</v>
      </c>
      <c r="Z143" s="40">
        <v>0</v>
      </c>
      <c r="AA143" s="40">
        <v>0</v>
      </c>
      <c r="AB143" s="40">
        <v>0</v>
      </c>
      <c r="AC143" s="40">
        <v>0</v>
      </c>
      <c r="AD143" s="40">
        <v>0</v>
      </c>
      <c r="AE143" s="40">
        <v>0</v>
      </c>
      <c r="AF143" s="40">
        <v>0</v>
      </c>
      <c r="AG143" s="40">
        <v>0</v>
      </c>
      <c r="AH143" s="45">
        <f t="shared" si="21"/>
        <v>4</v>
      </c>
      <c r="AI143" s="42">
        <f t="shared" si="23"/>
        <v>1</v>
      </c>
      <c r="AJ143" s="43">
        <f t="shared" si="22"/>
        <v>4</v>
      </c>
      <c r="AK143" s="68" t="s">
        <v>1331</v>
      </c>
      <c r="AN143" s="2">
        <f t="shared" si="17"/>
        <v>4</v>
      </c>
      <c r="AO143" s="2" t="str">
        <f t="shared" si="18"/>
        <v>QQQ</v>
      </c>
      <c r="AR143">
        <v>1</v>
      </c>
      <c r="AS143" t="s">
        <v>1349</v>
      </c>
    </row>
    <row r="144" spans="2:45">
      <c r="B144" s="44" t="s">
        <v>742</v>
      </c>
      <c r="C144" s="44" t="s">
        <v>743</v>
      </c>
      <c r="D144" s="44">
        <v>55485</v>
      </c>
      <c r="E144" s="40">
        <v>1</v>
      </c>
      <c r="F144" s="40">
        <v>0</v>
      </c>
      <c r="G144" s="40">
        <v>1</v>
      </c>
      <c r="H144" s="40">
        <v>1</v>
      </c>
      <c r="I144" s="40">
        <v>1</v>
      </c>
      <c r="J144" s="40">
        <v>1</v>
      </c>
      <c r="K144" s="40">
        <v>1</v>
      </c>
      <c r="L144" s="40">
        <v>1</v>
      </c>
      <c r="M144" s="40">
        <v>1</v>
      </c>
      <c r="N144" s="40">
        <v>1</v>
      </c>
      <c r="O144" s="40">
        <v>1</v>
      </c>
      <c r="P144" s="40">
        <v>1</v>
      </c>
      <c r="Q144" s="40">
        <v>1</v>
      </c>
      <c r="R144" s="40">
        <v>0</v>
      </c>
      <c r="S144" s="40">
        <v>1</v>
      </c>
      <c r="T144" s="40">
        <v>0</v>
      </c>
      <c r="U144" s="40">
        <v>1</v>
      </c>
      <c r="V144" s="40">
        <v>1</v>
      </c>
      <c r="W144" s="40">
        <v>1</v>
      </c>
      <c r="X144" s="40">
        <v>0</v>
      </c>
      <c r="Y144" s="40">
        <v>0</v>
      </c>
      <c r="Z144" s="40">
        <v>0</v>
      </c>
      <c r="AA144" s="40">
        <v>1</v>
      </c>
      <c r="AB144" s="40">
        <v>0</v>
      </c>
      <c r="AC144" s="40">
        <v>0</v>
      </c>
      <c r="AD144" s="40">
        <v>1</v>
      </c>
      <c r="AE144" s="40">
        <v>1</v>
      </c>
      <c r="AF144" s="40">
        <v>0</v>
      </c>
      <c r="AG144" s="40">
        <v>0</v>
      </c>
      <c r="AH144" s="45">
        <f t="shared" si="21"/>
        <v>19</v>
      </c>
      <c r="AI144" s="42">
        <f t="shared" si="23"/>
        <v>1</v>
      </c>
      <c r="AJ144" s="43">
        <f t="shared" si="22"/>
        <v>19</v>
      </c>
      <c r="AK144" s="68" t="s">
        <v>1342</v>
      </c>
      <c r="AN144" s="2">
        <f t="shared" si="17"/>
        <v>19</v>
      </c>
      <c r="AO144" s="2">
        <f t="shared" si="18"/>
        <v>3.6669999999999998</v>
      </c>
      <c r="AR144">
        <v>12</v>
      </c>
      <c r="AS144" t="s">
        <v>1349</v>
      </c>
    </row>
    <row r="145" spans="2:45">
      <c r="B145" s="44" t="s">
        <v>760</v>
      </c>
      <c r="C145" s="44" t="s">
        <v>761</v>
      </c>
      <c r="D145" s="44">
        <v>55485</v>
      </c>
      <c r="E145" s="40">
        <v>0</v>
      </c>
      <c r="F145" s="40">
        <v>0</v>
      </c>
      <c r="G145" s="40">
        <v>1</v>
      </c>
      <c r="H145" s="40">
        <v>0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C145" s="40">
        <v>0</v>
      </c>
      <c r="AD145" s="40">
        <v>0</v>
      </c>
      <c r="AE145" s="40">
        <v>0</v>
      </c>
      <c r="AF145" s="40">
        <v>0</v>
      </c>
      <c r="AG145" s="40">
        <v>0</v>
      </c>
      <c r="AH145" s="45">
        <f t="shared" si="21"/>
        <v>1</v>
      </c>
      <c r="AI145" s="42">
        <f t="shared" si="23"/>
        <v>1</v>
      </c>
      <c r="AJ145" s="43">
        <f t="shared" si="22"/>
        <v>1</v>
      </c>
      <c r="AK145" s="68" t="s">
        <v>1331</v>
      </c>
      <c r="AN145" s="2">
        <f t="shared" si="17"/>
        <v>1</v>
      </c>
      <c r="AO145" s="2" t="str">
        <f t="shared" si="18"/>
        <v>QQQ</v>
      </c>
      <c r="AR145">
        <v>21</v>
      </c>
      <c r="AS145" t="s">
        <v>1349</v>
      </c>
    </row>
    <row r="146" spans="2:45">
      <c r="B146" s="44" t="s">
        <v>766</v>
      </c>
      <c r="C146" s="44" t="s">
        <v>767</v>
      </c>
      <c r="D146" s="44">
        <v>55485</v>
      </c>
      <c r="E146" s="40">
        <v>1</v>
      </c>
      <c r="F146" s="40">
        <v>0</v>
      </c>
      <c r="G146" s="40">
        <v>0</v>
      </c>
      <c r="H146" s="40">
        <v>0</v>
      </c>
      <c r="I146" s="40">
        <v>0</v>
      </c>
      <c r="J146" s="40">
        <v>0</v>
      </c>
      <c r="K146" s="40">
        <v>0</v>
      </c>
      <c r="L146" s="40">
        <v>0</v>
      </c>
      <c r="M146" s="40">
        <v>0</v>
      </c>
      <c r="N146" s="40">
        <v>0</v>
      </c>
      <c r="O146" s="40">
        <v>1</v>
      </c>
      <c r="P146" s="40">
        <v>0</v>
      </c>
      <c r="Q146" s="40">
        <v>0</v>
      </c>
      <c r="R146" s="40">
        <v>0</v>
      </c>
      <c r="S146" s="40">
        <v>0</v>
      </c>
      <c r="T146" s="40">
        <v>0</v>
      </c>
      <c r="U146" s="40">
        <v>0</v>
      </c>
      <c r="V146" s="40">
        <v>0</v>
      </c>
      <c r="W146" s="40">
        <v>0</v>
      </c>
      <c r="X146" s="40">
        <v>0</v>
      </c>
      <c r="Y146" s="40">
        <v>0</v>
      </c>
      <c r="Z146" s="40">
        <v>0</v>
      </c>
      <c r="AA146" s="40">
        <v>0</v>
      </c>
      <c r="AB146" s="40">
        <v>0</v>
      </c>
      <c r="AC146" s="40">
        <v>0</v>
      </c>
      <c r="AD146" s="40">
        <v>0</v>
      </c>
      <c r="AE146" s="40">
        <v>0</v>
      </c>
      <c r="AF146" s="40">
        <v>0</v>
      </c>
      <c r="AG146" s="40">
        <v>0</v>
      </c>
      <c r="AH146" s="45">
        <f t="shared" si="21"/>
        <v>2</v>
      </c>
      <c r="AI146" s="42">
        <f t="shared" si="23"/>
        <v>1</v>
      </c>
      <c r="AJ146" s="43">
        <f t="shared" si="22"/>
        <v>2</v>
      </c>
      <c r="AK146" s="68" t="s">
        <v>1331</v>
      </c>
      <c r="AN146" s="2">
        <f t="shared" si="17"/>
        <v>2</v>
      </c>
      <c r="AO146" s="2" t="str">
        <f t="shared" si="18"/>
        <v>QQQ</v>
      </c>
      <c r="AR146">
        <v>15</v>
      </c>
      <c r="AS146" t="s">
        <v>1349</v>
      </c>
    </row>
    <row r="147" spans="2:45">
      <c r="B147" s="44" t="s">
        <v>770</v>
      </c>
      <c r="C147" s="44" t="s">
        <v>771</v>
      </c>
      <c r="D147" s="44">
        <v>55485</v>
      </c>
      <c r="E147" s="40">
        <v>1</v>
      </c>
      <c r="F147" s="40">
        <v>0</v>
      </c>
      <c r="G147" s="40">
        <v>1</v>
      </c>
      <c r="H147" s="40">
        <v>1</v>
      </c>
      <c r="I147" s="40">
        <v>1</v>
      </c>
      <c r="J147" s="40">
        <v>0</v>
      </c>
      <c r="K147" s="40">
        <v>0</v>
      </c>
      <c r="L147" s="40">
        <v>0</v>
      </c>
      <c r="M147" s="40">
        <v>0</v>
      </c>
      <c r="N147" s="40">
        <v>0</v>
      </c>
      <c r="O147" s="40">
        <v>0</v>
      </c>
      <c r="P147" s="40">
        <v>0</v>
      </c>
      <c r="Q147" s="40">
        <v>0</v>
      </c>
      <c r="R147" s="40">
        <v>0</v>
      </c>
      <c r="S147" s="40">
        <v>0</v>
      </c>
      <c r="T147" s="40">
        <v>0</v>
      </c>
      <c r="U147" s="40">
        <v>0</v>
      </c>
      <c r="V147" s="40">
        <v>0</v>
      </c>
      <c r="W147" s="40">
        <v>0</v>
      </c>
      <c r="X147" s="40">
        <v>0</v>
      </c>
      <c r="Y147" s="40">
        <v>0</v>
      </c>
      <c r="Z147" s="40">
        <v>0</v>
      </c>
      <c r="AA147" s="40">
        <v>0</v>
      </c>
      <c r="AB147" s="40">
        <v>0</v>
      </c>
      <c r="AC147" s="40">
        <v>0</v>
      </c>
      <c r="AD147" s="40">
        <v>0</v>
      </c>
      <c r="AE147" s="40">
        <v>0</v>
      </c>
      <c r="AF147" s="40">
        <v>0</v>
      </c>
      <c r="AG147" s="40">
        <v>0</v>
      </c>
      <c r="AH147" s="45">
        <f t="shared" si="21"/>
        <v>4</v>
      </c>
      <c r="AI147" s="42">
        <f t="shared" si="23"/>
        <v>1</v>
      </c>
      <c r="AJ147" s="43">
        <f t="shared" si="22"/>
        <v>4</v>
      </c>
      <c r="AK147" s="68" t="s">
        <v>1331</v>
      </c>
      <c r="AN147" s="2">
        <f t="shared" si="17"/>
        <v>4</v>
      </c>
      <c r="AO147" s="2" t="str">
        <f t="shared" si="18"/>
        <v>QQQ</v>
      </c>
      <c r="AR147">
        <v>0</v>
      </c>
      <c r="AS147" t="s">
        <v>1349</v>
      </c>
    </row>
    <row r="148" spans="2:45">
      <c r="B148" s="44" t="s">
        <v>776</v>
      </c>
      <c r="C148" s="44" t="s">
        <v>777</v>
      </c>
      <c r="D148" s="44">
        <v>55485</v>
      </c>
      <c r="E148" s="40">
        <v>1</v>
      </c>
      <c r="F148" s="40">
        <v>0</v>
      </c>
      <c r="G148" s="40">
        <v>1</v>
      </c>
      <c r="H148" s="40">
        <v>1</v>
      </c>
      <c r="I148" s="40">
        <v>0</v>
      </c>
      <c r="J148" s="40">
        <v>0</v>
      </c>
      <c r="K148" s="40">
        <v>0</v>
      </c>
      <c r="L148" s="40">
        <v>0</v>
      </c>
      <c r="M148" s="40">
        <v>0</v>
      </c>
      <c r="N148" s="40">
        <v>0</v>
      </c>
      <c r="O148" s="40">
        <v>0</v>
      </c>
      <c r="P148" s="40">
        <v>0</v>
      </c>
      <c r="Q148" s="40">
        <v>1</v>
      </c>
      <c r="R148" s="40">
        <v>0</v>
      </c>
      <c r="S148" s="40">
        <v>0</v>
      </c>
      <c r="T148" s="40">
        <v>1</v>
      </c>
      <c r="U148" s="40">
        <v>0</v>
      </c>
      <c r="V148" s="40">
        <v>0</v>
      </c>
      <c r="W148" s="40">
        <v>1</v>
      </c>
      <c r="X148" s="40">
        <v>0</v>
      </c>
      <c r="Y148" s="40">
        <v>0</v>
      </c>
      <c r="Z148" s="40">
        <v>0</v>
      </c>
      <c r="AA148" s="40">
        <v>0</v>
      </c>
      <c r="AB148" s="40">
        <v>0</v>
      </c>
      <c r="AC148" s="40">
        <v>0</v>
      </c>
      <c r="AD148" s="40">
        <v>0</v>
      </c>
      <c r="AE148" s="40">
        <v>0</v>
      </c>
      <c r="AF148" s="40">
        <v>0</v>
      </c>
      <c r="AG148" s="40">
        <v>0</v>
      </c>
      <c r="AH148" s="45">
        <f t="shared" si="21"/>
        <v>6</v>
      </c>
      <c r="AI148" s="42">
        <f t="shared" si="23"/>
        <v>1</v>
      </c>
      <c r="AJ148" s="43">
        <f t="shared" si="22"/>
        <v>6</v>
      </c>
      <c r="AK148" s="68" t="s">
        <v>1342</v>
      </c>
      <c r="AN148" s="2">
        <f t="shared" si="17"/>
        <v>6</v>
      </c>
      <c r="AO148" s="2">
        <f t="shared" si="18"/>
        <v>3.6669999999999998</v>
      </c>
      <c r="AR148">
        <v>4</v>
      </c>
      <c r="AS148" t="s">
        <v>1349</v>
      </c>
    </row>
    <row r="149" spans="2:45">
      <c r="B149" s="44" t="s">
        <v>778</v>
      </c>
      <c r="C149" s="44" t="s">
        <v>779</v>
      </c>
      <c r="D149" s="44">
        <v>55485</v>
      </c>
      <c r="E149" s="40">
        <v>0</v>
      </c>
      <c r="F149" s="40">
        <v>0</v>
      </c>
      <c r="G149" s="40">
        <v>0</v>
      </c>
      <c r="H149" s="40">
        <v>0</v>
      </c>
      <c r="I149" s="40">
        <v>0</v>
      </c>
      <c r="J149" s="40">
        <v>1</v>
      </c>
      <c r="K149" s="40">
        <v>1</v>
      </c>
      <c r="L149" s="40">
        <v>1</v>
      </c>
      <c r="M149" s="40">
        <v>1</v>
      </c>
      <c r="N149" s="40">
        <v>1</v>
      </c>
      <c r="O149" s="40">
        <v>1</v>
      </c>
      <c r="P149" s="40">
        <v>1</v>
      </c>
      <c r="Q149" s="40">
        <v>0</v>
      </c>
      <c r="R149" s="40">
        <v>0</v>
      </c>
      <c r="S149" s="40">
        <v>1</v>
      </c>
      <c r="T149" s="40">
        <v>1</v>
      </c>
      <c r="U149" s="40">
        <v>1</v>
      </c>
      <c r="V149" s="40">
        <v>1</v>
      </c>
      <c r="W149" s="40">
        <v>1</v>
      </c>
      <c r="X149" s="40">
        <v>1</v>
      </c>
      <c r="Y149" s="40">
        <v>0</v>
      </c>
      <c r="Z149" s="40">
        <v>1</v>
      </c>
      <c r="AA149" s="40">
        <v>0</v>
      </c>
      <c r="AB149" s="40">
        <v>0</v>
      </c>
      <c r="AC149" s="40">
        <v>0</v>
      </c>
      <c r="AD149" s="40">
        <v>1</v>
      </c>
      <c r="AE149" s="40">
        <v>1</v>
      </c>
      <c r="AF149" s="40">
        <v>1</v>
      </c>
      <c r="AG149" s="40">
        <v>1</v>
      </c>
      <c r="AH149" s="45">
        <f t="shared" si="21"/>
        <v>18</v>
      </c>
      <c r="AI149" s="42">
        <f t="shared" si="23"/>
        <v>1</v>
      </c>
      <c r="AJ149" s="43">
        <f t="shared" si="22"/>
        <v>18</v>
      </c>
      <c r="AK149" s="68" t="s">
        <v>1335</v>
      </c>
      <c r="AN149" s="2">
        <f t="shared" si="17"/>
        <v>18</v>
      </c>
      <c r="AO149" s="2">
        <f t="shared" si="18"/>
        <v>3</v>
      </c>
      <c r="AR149">
        <v>1</v>
      </c>
      <c r="AS149" t="s">
        <v>1349</v>
      </c>
    </row>
    <row r="150" spans="2:45">
      <c r="B150" s="44" t="s">
        <v>780</v>
      </c>
      <c r="C150" s="44" t="s">
        <v>781</v>
      </c>
      <c r="D150" s="44">
        <v>55485</v>
      </c>
      <c r="E150" s="40">
        <v>1</v>
      </c>
      <c r="F150" s="40">
        <v>0</v>
      </c>
      <c r="G150" s="40">
        <v>0</v>
      </c>
      <c r="H150" s="40">
        <v>1</v>
      </c>
      <c r="I150" s="40">
        <v>1</v>
      </c>
      <c r="J150" s="40">
        <v>0</v>
      </c>
      <c r="K150" s="40">
        <v>0</v>
      </c>
      <c r="L150" s="40">
        <v>0</v>
      </c>
      <c r="M150" s="40">
        <v>0</v>
      </c>
      <c r="N150" s="40">
        <v>1</v>
      </c>
      <c r="O150" s="40">
        <v>0</v>
      </c>
      <c r="P150" s="40">
        <v>0</v>
      </c>
      <c r="Q150" s="40">
        <v>0</v>
      </c>
      <c r="R150" s="40">
        <v>0</v>
      </c>
      <c r="S150" s="40">
        <v>0</v>
      </c>
      <c r="T150" s="40">
        <v>0</v>
      </c>
      <c r="U150" s="40">
        <v>0</v>
      </c>
      <c r="V150" s="40">
        <v>0</v>
      </c>
      <c r="W150" s="40">
        <v>0</v>
      </c>
      <c r="X150" s="40">
        <v>0</v>
      </c>
      <c r="Y150" s="40">
        <v>0</v>
      </c>
      <c r="Z150" s="40">
        <v>0</v>
      </c>
      <c r="AA150" s="40">
        <v>0</v>
      </c>
      <c r="AB150" s="40">
        <v>0</v>
      </c>
      <c r="AC150" s="40">
        <v>0</v>
      </c>
      <c r="AD150" s="40">
        <v>0</v>
      </c>
      <c r="AE150" s="40">
        <v>0</v>
      </c>
      <c r="AF150" s="40">
        <v>0</v>
      </c>
      <c r="AG150" s="40">
        <v>0</v>
      </c>
      <c r="AH150" s="45">
        <f t="shared" si="21"/>
        <v>4</v>
      </c>
      <c r="AI150" s="42">
        <f t="shared" si="23"/>
        <v>1</v>
      </c>
      <c r="AJ150" s="43">
        <f t="shared" si="22"/>
        <v>4</v>
      </c>
      <c r="AK150" s="68" t="s">
        <v>1331</v>
      </c>
      <c r="AN150" s="2">
        <f t="shared" si="17"/>
        <v>4</v>
      </c>
      <c r="AO150" s="2" t="str">
        <f t="shared" si="18"/>
        <v>QQQ</v>
      </c>
      <c r="AR150">
        <v>2</v>
      </c>
      <c r="AS150" t="s">
        <v>1349</v>
      </c>
    </row>
    <row r="151" spans="2:45">
      <c r="B151" s="44" t="s">
        <v>786</v>
      </c>
      <c r="C151" s="44" t="s">
        <v>787</v>
      </c>
      <c r="D151" s="44">
        <v>55485</v>
      </c>
      <c r="E151" s="40">
        <v>1</v>
      </c>
      <c r="F151" s="40">
        <v>0</v>
      </c>
      <c r="G151" s="40">
        <v>1</v>
      </c>
      <c r="H151" s="40">
        <v>1</v>
      </c>
      <c r="I151" s="40">
        <v>1</v>
      </c>
      <c r="J151" s="40">
        <v>1</v>
      </c>
      <c r="K151" s="40">
        <v>1</v>
      </c>
      <c r="L151" s="40">
        <v>1</v>
      </c>
      <c r="M151" s="40">
        <v>1</v>
      </c>
      <c r="N151" s="40">
        <v>1</v>
      </c>
      <c r="O151" s="40">
        <v>1</v>
      </c>
      <c r="P151" s="40">
        <v>0</v>
      </c>
      <c r="Q151" s="40">
        <v>1</v>
      </c>
      <c r="R151" s="40">
        <v>1</v>
      </c>
      <c r="S151" s="40">
        <v>1</v>
      </c>
      <c r="T151" s="40">
        <v>1</v>
      </c>
      <c r="U151" s="40">
        <v>1</v>
      </c>
      <c r="V151" s="40">
        <v>0</v>
      </c>
      <c r="W151" s="40">
        <v>0</v>
      </c>
      <c r="X151" s="40">
        <v>1</v>
      </c>
      <c r="Y151" s="40">
        <v>1</v>
      </c>
      <c r="Z151" s="40">
        <v>1</v>
      </c>
      <c r="AA151" s="40">
        <v>0</v>
      </c>
      <c r="AB151" s="40">
        <v>1</v>
      </c>
      <c r="AC151" s="40">
        <v>0</v>
      </c>
      <c r="AD151" s="40">
        <v>1</v>
      </c>
      <c r="AE151" s="40">
        <v>1</v>
      </c>
      <c r="AF151" s="40">
        <v>1</v>
      </c>
      <c r="AG151" s="40">
        <v>0</v>
      </c>
      <c r="AH151" s="45">
        <f t="shared" si="21"/>
        <v>22</v>
      </c>
      <c r="AI151" s="42">
        <f t="shared" si="23"/>
        <v>1</v>
      </c>
      <c r="AJ151" s="43">
        <f t="shared" si="22"/>
        <v>22</v>
      </c>
      <c r="AK151" s="68" t="s">
        <v>1333</v>
      </c>
      <c r="AN151" s="2">
        <f t="shared" si="17"/>
        <v>22</v>
      </c>
      <c r="AO151" s="2">
        <f t="shared" si="18"/>
        <v>2.3330000000000002</v>
      </c>
      <c r="AR151">
        <v>4</v>
      </c>
      <c r="AS151" t="s">
        <v>1349</v>
      </c>
    </row>
    <row r="152" spans="2:45">
      <c r="B152" s="44" t="s">
        <v>1266</v>
      </c>
      <c r="C152" s="44" t="s">
        <v>1267</v>
      </c>
      <c r="D152" s="44">
        <v>55485</v>
      </c>
      <c r="E152" s="40">
        <v>1</v>
      </c>
      <c r="F152" s="40">
        <v>0</v>
      </c>
      <c r="G152" s="40">
        <v>1</v>
      </c>
      <c r="H152" s="40">
        <v>1</v>
      </c>
      <c r="I152" s="40">
        <v>1</v>
      </c>
      <c r="J152" s="40">
        <v>0</v>
      </c>
      <c r="K152" s="40">
        <v>1</v>
      </c>
      <c r="L152" s="40">
        <v>1</v>
      </c>
      <c r="M152" s="40">
        <v>0</v>
      </c>
      <c r="N152" s="40">
        <v>1</v>
      </c>
      <c r="O152" s="40">
        <v>1</v>
      </c>
      <c r="P152" s="40">
        <v>0</v>
      </c>
      <c r="Q152" s="40">
        <v>0</v>
      </c>
      <c r="R152" s="40">
        <v>1</v>
      </c>
      <c r="S152" s="40">
        <v>1</v>
      </c>
      <c r="T152" s="40">
        <v>1</v>
      </c>
      <c r="U152" s="40">
        <v>0</v>
      </c>
      <c r="V152" s="40">
        <v>1</v>
      </c>
      <c r="W152" s="40">
        <v>1</v>
      </c>
      <c r="X152" s="40">
        <v>0</v>
      </c>
      <c r="Y152" s="40">
        <v>0</v>
      </c>
      <c r="Z152" s="40">
        <v>1</v>
      </c>
      <c r="AA152" s="40">
        <v>0</v>
      </c>
      <c r="AB152" s="40">
        <v>0</v>
      </c>
      <c r="AC152" s="40">
        <v>0</v>
      </c>
      <c r="AD152" s="40">
        <v>1</v>
      </c>
      <c r="AE152" s="40">
        <v>0</v>
      </c>
      <c r="AF152" s="40">
        <v>0</v>
      </c>
      <c r="AG152" s="40">
        <v>1</v>
      </c>
      <c r="AH152" s="45">
        <f t="shared" si="21"/>
        <v>16</v>
      </c>
      <c r="AI152" s="42">
        <f t="shared" si="23"/>
        <v>1</v>
      </c>
      <c r="AJ152" s="43">
        <f t="shared" si="22"/>
        <v>16</v>
      </c>
      <c r="AK152" s="68" t="s">
        <v>1337</v>
      </c>
      <c r="AN152" s="2">
        <f t="shared" si="17"/>
        <v>16</v>
      </c>
      <c r="AO152" s="2">
        <f t="shared" si="18"/>
        <v>4</v>
      </c>
      <c r="AR152">
        <v>4</v>
      </c>
      <c r="AS152" t="s">
        <v>1349</v>
      </c>
    </row>
    <row r="153" spans="2:45">
      <c r="B153" s="44" t="s">
        <v>792</v>
      </c>
      <c r="C153" s="44" t="s">
        <v>793</v>
      </c>
      <c r="D153" s="44">
        <v>55485</v>
      </c>
      <c r="E153" s="40">
        <v>0</v>
      </c>
      <c r="F153" s="40">
        <v>0</v>
      </c>
      <c r="G153" s="40">
        <v>0</v>
      </c>
      <c r="H153" s="40">
        <v>0</v>
      </c>
      <c r="I153" s="40">
        <v>1</v>
      </c>
      <c r="J153" s="40">
        <v>0</v>
      </c>
      <c r="K153" s="40">
        <v>0</v>
      </c>
      <c r="L153" s="40">
        <v>1</v>
      </c>
      <c r="M153" s="40">
        <v>1</v>
      </c>
      <c r="N153" s="40">
        <v>1</v>
      </c>
      <c r="O153" s="40">
        <v>1</v>
      </c>
      <c r="P153" s="40">
        <v>1</v>
      </c>
      <c r="Q153" s="40">
        <v>0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C153" s="40">
        <v>0</v>
      </c>
      <c r="AD153" s="40">
        <v>0</v>
      </c>
      <c r="AE153" s="40">
        <v>0</v>
      </c>
      <c r="AF153" s="40">
        <v>0</v>
      </c>
      <c r="AG153" s="40">
        <v>0</v>
      </c>
      <c r="AH153" s="45">
        <f t="shared" si="21"/>
        <v>6</v>
      </c>
      <c r="AI153" s="42">
        <f t="shared" si="23"/>
        <v>1</v>
      </c>
      <c r="AJ153" s="43">
        <f t="shared" si="22"/>
        <v>6</v>
      </c>
      <c r="AK153" s="68" t="s">
        <v>1331</v>
      </c>
      <c r="AN153" s="2">
        <f t="shared" si="17"/>
        <v>6</v>
      </c>
      <c r="AO153" s="2" t="str">
        <f t="shared" si="18"/>
        <v>QQQ</v>
      </c>
      <c r="AR153">
        <v>6</v>
      </c>
      <c r="AS153" t="s">
        <v>1349</v>
      </c>
    </row>
    <row r="155" spans="2:45">
      <c r="B155" t="s">
        <v>1272</v>
      </c>
    </row>
    <row r="156" spans="2:45">
      <c r="B156" t="s">
        <v>1273</v>
      </c>
    </row>
    <row r="247" spans="4:36"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2"/>
      <c r="AI247" s="4"/>
      <c r="AJ247"/>
    </row>
    <row r="277" spans="4:36"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2"/>
      <c r="AI277" s="4"/>
      <c r="AJ277"/>
    </row>
    <row r="375" spans="4:36"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2"/>
      <c r="AI375" s="4"/>
      <c r="AJ375"/>
    </row>
    <row r="381" spans="4:36"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2"/>
      <c r="AI381" s="4"/>
      <c r="AJ381"/>
    </row>
    <row r="427" spans="4:36"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 s="2"/>
      <c r="AI427" s="4"/>
      <c r="AJ427"/>
    </row>
    <row r="626" spans="1:36">
      <c r="A626" t="s">
        <v>22</v>
      </c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</row>
    <row r="656" spans="1:36">
      <c r="A656" t="s">
        <v>22</v>
      </c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</row>
    <row r="754" spans="1:36">
      <c r="A754" t="s">
        <v>22</v>
      </c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</row>
    <row r="760" spans="1:36">
      <c r="A760" t="s">
        <v>22</v>
      </c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</row>
    <row r="806" spans="1:36">
      <c r="A806" t="s">
        <v>22</v>
      </c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</row>
  </sheetData>
  <sortState ref="AR27:AS113">
    <sortCondition ref="AR27:AR113"/>
    <sortCondition ref="AS27:AS113"/>
  </sortState>
  <mergeCells count="7">
    <mergeCell ref="B24:D24"/>
    <mergeCell ref="B25:D25"/>
    <mergeCell ref="AQ2:AT2"/>
    <mergeCell ref="AQ17:AR17"/>
    <mergeCell ref="B18:D18"/>
    <mergeCell ref="B19:D19"/>
    <mergeCell ref="B23:D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H6" sqref="H6"/>
    </sheetView>
  </sheetViews>
  <sheetFormatPr baseColWidth="10" defaultColWidth="11" defaultRowHeight="15" x14ac:dyDescent="0"/>
  <cols>
    <col min="1" max="1" width="22.83203125" customWidth="1"/>
    <col min="2" max="2" width="9.1640625" style="2" customWidth="1"/>
    <col min="3" max="3" width="12.83203125" customWidth="1"/>
    <col min="4" max="4" width="3.1640625" style="49" customWidth="1"/>
    <col min="5" max="5" width="22.83203125" customWidth="1"/>
    <col min="7" max="7" width="12.83203125" customWidth="1"/>
  </cols>
  <sheetData>
    <row r="1" spans="1:7" ht="23">
      <c r="A1" s="1" t="s">
        <v>626</v>
      </c>
      <c r="B1" s="47"/>
      <c r="C1" s="48"/>
      <c r="G1" s="50" t="s">
        <v>36</v>
      </c>
    </row>
    <row r="2" spans="1:7" ht="20">
      <c r="A2" s="28" t="s">
        <v>627</v>
      </c>
      <c r="B2" s="47"/>
      <c r="C2" s="48"/>
      <c r="G2" s="50" t="s">
        <v>625</v>
      </c>
    </row>
    <row r="3" spans="1:7">
      <c r="A3" s="11" t="s">
        <v>629</v>
      </c>
    </row>
    <row r="11" spans="1:7" ht="17" customHeight="1">
      <c r="A11" s="206" t="s">
        <v>37</v>
      </c>
      <c r="B11" s="206"/>
      <c r="C11" s="206"/>
      <c r="D11" s="206"/>
      <c r="E11" s="206"/>
      <c r="F11" s="206"/>
      <c r="G11" s="206"/>
    </row>
    <row r="12" spans="1:7" ht="17" customHeight="1">
      <c r="A12" s="205" t="s">
        <v>38</v>
      </c>
      <c r="B12" s="205"/>
      <c r="C12" s="205"/>
      <c r="D12" s="205"/>
      <c r="E12" s="205"/>
      <c r="F12" s="205"/>
      <c r="G12" s="205"/>
    </row>
    <row r="14" spans="1:7" s="53" customFormat="1" ht="21" customHeight="1">
      <c r="A14" s="51" t="s">
        <v>39</v>
      </c>
      <c r="B14" s="51" t="s">
        <v>17</v>
      </c>
      <c r="C14" s="51" t="s">
        <v>40</v>
      </c>
      <c r="D14" s="52"/>
      <c r="E14" s="51" t="s">
        <v>39</v>
      </c>
      <c r="F14" s="51" t="s">
        <v>17</v>
      </c>
      <c r="G14" s="51" t="s">
        <v>40</v>
      </c>
    </row>
    <row r="15" spans="1:7" s="57" customFormat="1" ht="21" customHeight="1">
      <c r="A15" s="54" t="s">
        <v>636</v>
      </c>
      <c r="B15" s="55" t="s">
        <v>637</v>
      </c>
      <c r="C15" s="54"/>
      <c r="D15" s="56"/>
      <c r="E15" s="54" t="s">
        <v>738</v>
      </c>
      <c r="F15" s="55" t="s">
        <v>739</v>
      </c>
      <c r="G15" s="54"/>
    </row>
    <row r="16" spans="1:7" s="57" customFormat="1" ht="21" customHeight="1">
      <c r="A16" s="58" t="s">
        <v>1182</v>
      </c>
      <c r="B16" s="59" t="s">
        <v>1183</v>
      </c>
      <c r="C16" s="58"/>
      <c r="D16" s="56"/>
      <c r="E16" s="58" t="s">
        <v>1246</v>
      </c>
      <c r="F16" s="59" t="s">
        <v>1247</v>
      </c>
      <c r="G16" s="58"/>
    </row>
    <row r="17" spans="1:7" s="57" customFormat="1" ht="21" customHeight="1">
      <c r="A17" s="54" t="s">
        <v>638</v>
      </c>
      <c r="B17" s="55" t="s">
        <v>639</v>
      </c>
      <c r="C17" s="54"/>
      <c r="D17" s="56"/>
      <c r="E17" s="54" t="s">
        <v>744</v>
      </c>
      <c r="F17" s="55" t="s">
        <v>745</v>
      </c>
      <c r="G17" s="54"/>
    </row>
    <row r="18" spans="1:7" s="57" customFormat="1" ht="21" customHeight="1">
      <c r="A18" s="58" t="s">
        <v>1188</v>
      </c>
      <c r="B18" s="59" t="s">
        <v>1189</v>
      </c>
      <c r="C18" s="58"/>
      <c r="D18" s="56"/>
      <c r="E18" s="58" t="s">
        <v>746</v>
      </c>
      <c r="F18" s="59" t="s">
        <v>747</v>
      </c>
      <c r="G18" s="58"/>
    </row>
    <row r="19" spans="1:7" s="57" customFormat="1" ht="21" customHeight="1">
      <c r="A19" s="54" t="s">
        <v>642</v>
      </c>
      <c r="B19" s="55" t="s">
        <v>643</v>
      </c>
      <c r="C19" s="54"/>
      <c r="D19" s="56"/>
      <c r="E19" s="54" t="s">
        <v>1252</v>
      </c>
      <c r="F19" s="55" t="s">
        <v>1253</v>
      </c>
      <c r="G19" s="54"/>
    </row>
    <row r="20" spans="1:7" s="57" customFormat="1" ht="21" customHeight="1">
      <c r="A20" s="58" t="s">
        <v>644</v>
      </c>
      <c r="B20" s="59" t="s">
        <v>645</v>
      </c>
      <c r="C20" s="58"/>
      <c r="D20" s="56"/>
      <c r="E20" s="58" t="s">
        <v>754</v>
      </c>
      <c r="F20" s="59" t="s">
        <v>755</v>
      </c>
      <c r="G20" s="58"/>
    </row>
    <row r="21" spans="1:7" s="57" customFormat="1" ht="21" customHeight="1">
      <c r="A21" s="54" t="s">
        <v>646</v>
      </c>
      <c r="B21" s="55" t="s">
        <v>647</v>
      </c>
      <c r="C21" s="54"/>
      <c r="D21" s="56"/>
      <c r="E21" s="54" t="s">
        <v>1258</v>
      </c>
      <c r="F21" s="55" t="s">
        <v>1259</v>
      </c>
      <c r="G21" s="54"/>
    </row>
    <row r="22" spans="1:7" s="57" customFormat="1" ht="21" customHeight="1">
      <c r="A22" s="58" t="s">
        <v>658</v>
      </c>
      <c r="B22" s="59" t="s">
        <v>659</v>
      </c>
      <c r="C22" s="58"/>
      <c r="D22" s="56"/>
      <c r="E22" s="58" t="s">
        <v>762</v>
      </c>
      <c r="F22" s="59" t="s">
        <v>763</v>
      </c>
      <c r="G22" s="58"/>
    </row>
    <row r="23" spans="1:7" s="57" customFormat="1" ht="21" customHeight="1">
      <c r="A23" s="54" t="s">
        <v>1196</v>
      </c>
      <c r="B23" s="55" t="s">
        <v>1197</v>
      </c>
      <c r="C23" s="54"/>
      <c r="D23" s="56"/>
      <c r="E23" s="54" t="s">
        <v>764</v>
      </c>
      <c r="F23" s="55" t="s">
        <v>765</v>
      </c>
      <c r="G23" s="54"/>
    </row>
    <row r="24" spans="1:7" s="57" customFormat="1" ht="21" customHeight="1">
      <c r="A24" s="58" t="s">
        <v>1206</v>
      </c>
      <c r="B24" s="59" t="s">
        <v>1207</v>
      </c>
      <c r="C24" s="58"/>
      <c r="D24" s="56"/>
      <c r="E24" s="58" t="s">
        <v>768</v>
      </c>
      <c r="F24" s="59" t="s">
        <v>769</v>
      </c>
      <c r="G24" s="58"/>
    </row>
    <row r="25" spans="1:7" s="57" customFormat="1" ht="21" customHeight="1">
      <c r="A25" s="54" t="s">
        <v>668</v>
      </c>
      <c r="B25" s="55" t="s">
        <v>669</v>
      </c>
      <c r="C25" s="54"/>
      <c r="D25" s="56"/>
      <c r="E25" s="54" t="s">
        <v>774</v>
      </c>
      <c r="F25" s="55" t="s">
        <v>775</v>
      </c>
      <c r="G25" s="54"/>
    </row>
    <row r="26" spans="1:7" s="57" customFormat="1" ht="21" customHeight="1">
      <c r="A26" s="58" t="s">
        <v>674</v>
      </c>
      <c r="B26" s="59" t="s">
        <v>675</v>
      </c>
      <c r="C26" s="58"/>
      <c r="D26" s="56"/>
      <c r="E26" s="58" t="s">
        <v>784</v>
      </c>
      <c r="F26" s="59" t="s">
        <v>785</v>
      </c>
      <c r="G26" s="58"/>
    </row>
    <row r="27" spans="1:7" s="57" customFormat="1" ht="21" customHeight="1">
      <c r="A27" s="54" t="s">
        <v>684</v>
      </c>
      <c r="B27" s="55" t="s">
        <v>685</v>
      </c>
      <c r="C27" s="54"/>
      <c r="D27" s="56"/>
      <c r="E27" s="54" t="s">
        <v>788</v>
      </c>
      <c r="F27" s="55" t="s">
        <v>789</v>
      </c>
      <c r="G27" s="54"/>
    </row>
    <row r="28" spans="1:7" s="57" customFormat="1" ht="21" customHeight="1">
      <c r="A28" s="58" t="s">
        <v>1222</v>
      </c>
      <c r="B28" s="59" t="s">
        <v>1223</v>
      </c>
      <c r="C28" s="58"/>
      <c r="D28" s="56"/>
      <c r="E28" s="58" t="s">
        <v>794</v>
      </c>
      <c r="F28" s="59" t="s">
        <v>795</v>
      </c>
      <c r="G28" s="58"/>
    </row>
    <row r="29" spans="1:7" s="57" customFormat="1" ht="21" customHeight="1">
      <c r="A29" s="54" t="s">
        <v>686</v>
      </c>
      <c r="B29" s="55" t="s">
        <v>687</v>
      </c>
      <c r="C29" s="54"/>
      <c r="D29" s="56"/>
      <c r="E29" s="54"/>
      <c r="F29" s="55"/>
      <c r="G29" s="54"/>
    </row>
    <row r="30" spans="1:7" s="57" customFormat="1" ht="21" customHeight="1">
      <c r="A30" s="58" t="s">
        <v>1224</v>
      </c>
      <c r="B30" s="59" t="s">
        <v>1225</v>
      </c>
      <c r="C30" s="58"/>
      <c r="D30" s="56"/>
      <c r="E30" s="58"/>
      <c r="F30" s="59"/>
      <c r="G30" s="58"/>
    </row>
    <row r="31" spans="1:7" s="57" customFormat="1" ht="21" customHeight="1">
      <c r="A31" s="54" t="s">
        <v>692</v>
      </c>
      <c r="B31" s="55" t="s">
        <v>693</v>
      </c>
      <c r="C31" s="54"/>
      <c r="D31" s="56"/>
      <c r="E31" s="54"/>
      <c r="F31" s="55"/>
      <c r="G31" s="54"/>
    </row>
    <row r="32" spans="1:7" s="57" customFormat="1" ht="21" customHeight="1">
      <c r="A32" s="58" t="s">
        <v>696</v>
      </c>
      <c r="B32" s="59" t="s">
        <v>697</v>
      </c>
      <c r="C32" s="58"/>
      <c r="D32" s="56"/>
      <c r="E32" s="58"/>
      <c r="F32" s="59"/>
      <c r="G32" s="58"/>
    </row>
    <row r="33" spans="1:7" s="57" customFormat="1" ht="21" customHeight="1">
      <c r="A33" s="54" t="s">
        <v>698</v>
      </c>
      <c r="B33" s="55" t="s">
        <v>699</v>
      </c>
      <c r="C33" s="54"/>
      <c r="D33" s="56"/>
      <c r="E33" s="54"/>
      <c r="F33" s="55"/>
      <c r="G33" s="54"/>
    </row>
    <row r="34" spans="1:7" s="57" customFormat="1" ht="21" customHeight="1">
      <c r="A34" s="58" t="s">
        <v>700</v>
      </c>
      <c r="B34" s="59" t="s">
        <v>701</v>
      </c>
      <c r="C34" s="58"/>
      <c r="D34" s="56"/>
      <c r="E34" s="58"/>
      <c r="F34" s="59"/>
      <c r="G34" s="58"/>
    </row>
    <row r="35" spans="1:7" s="57" customFormat="1" ht="21" customHeight="1">
      <c r="A35" s="54" t="s">
        <v>708</v>
      </c>
      <c r="B35" s="55" t="s">
        <v>709</v>
      </c>
      <c r="C35" s="54"/>
      <c r="D35" s="56"/>
      <c r="E35" s="54"/>
      <c r="F35" s="55"/>
      <c r="G35" s="54"/>
    </row>
    <row r="36" spans="1:7" s="57" customFormat="1" ht="21" customHeight="1">
      <c r="A36" s="58" t="s">
        <v>710</v>
      </c>
      <c r="B36" s="59" t="s">
        <v>711</v>
      </c>
      <c r="C36" s="58"/>
      <c r="D36" s="56"/>
      <c r="E36" s="58"/>
      <c r="F36" s="59"/>
      <c r="G36" s="58"/>
    </row>
    <row r="37" spans="1:7" s="57" customFormat="1" ht="21" customHeight="1">
      <c r="A37" s="54" t="s">
        <v>720</v>
      </c>
      <c r="B37" s="55" t="s">
        <v>721</v>
      </c>
      <c r="C37" s="54"/>
      <c r="D37" s="56"/>
      <c r="E37" s="54"/>
      <c r="F37" s="55"/>
      <c r="G37" s="54"/>
    </row>
    <row r="38" spans="1:7" s="57" customFormat="1" ht="21" customHeight="1">
      <c r="A38" s="58" t="s">
        <v>1238</v>
      </c>
      <c r="B38" s="59" t="s">
        <v>1239</v>
      </c>
      <c r="C38" s="58"/>
      <c r="D38" s="56"/>
      <c r="E38" s="58"/>
      <c r="F38" s="59"/>
      <c r="G38" s="58"/>
    </row>
    <row r="39" spans="1:7" s="57" customFormat="1" ht="21" customHeight="1">
      <c r="A39" s="54" t="s">
        <v>728</v>
      </c>
      <c r="B39" s="55" t="s">
        <v>729</v>
      </c>
      <c r="C39" s="54"/>
      <c r="D39" s="56"/>
      <c r="E39" s="54"/>
      <c r="F39" s="55"/>
      <c r="G39" s="54"/>
    </row>
    <row r="40" spans="1:7" s="57" customFormat="1" ht="21" customHeight="1">
      <c r="A40" s="58" t="s">
        <v>732</v>
      </c>
      <c r="B40" s="59" t="s">
        <v>733</v>
      </c>
      <c r="C40" s="58"/>
      <c r="D40" s="56"/>
      <c r="E40" s="58"/>
      <c r="F40" s="59"/>
      <c r="G40" s="58"/>
    </row>
    <row r="41" spans="1:7" ht="23">
      <c r="A41" s="1" t="s">
        <v>626</v>
      </c>
      <c r="B41" s="47"/>
      <c r="C41" s="48"/>
      <c r="G41" s="50" t="s">
        <v>36</v>
      </c>
    </row>
    <row r="42" spans="1:7" ht="20">
      <c r="A42" s="28" t="s">
        <v>634</v>
      </c>
      <c r="B42" s="47"/>
      <c r="C42" s="48"/>
      <c r="G42" s="50" t="s">
        <v>625</v>
      </c>
    </row>
    <row r="43" spans="1:7">
      <c r="A43" s="12" t="s">
        <v>630</v>
      </c>
    </row>
    <row r="51" spans="1:7" ht="20">
      <c r="A51" s="206" t="s">
        <v>37</v>
      </c>
      <c r="B51" s="206"/>
      <c r="C51" s="206"/>
      <c r="D51" s="206"/>
      <c r="E51" s="206"/>
      <c r="F51" s="206"/>
      <c r="G51" s="206"/>
    </row>
    <row r="52" spans="1:7" ht="18">
      <c r="A52" s="205" t="s">
        <v>38</v>
      </c>
      <c r="B52" s="205"/>
      <c r="C52" s="205"/>
      <c r="D52" s="205"/>
      <c r="E52" s="205"/>
      <c r="F52" s="205"/>
      <c r="G52" s="205"/>
    </row>
    <row r="54" spans="1:7" ht="21" customHeight="1">
      <c r="A54" s="51" t="s">
        <v>39</v>
      </c>
      <c r="B54" s="51" t="s">
        <v>17</v>
      </c>
      <c r="C54" s="51" t="s">
        <v>40</v>
      </c>
      <c r="D54" s="52"/>
      <c r="E54" s="51" t="s">
        <v>39</v>
      </c>
      <c r="F54" s="51" t="s">
        <v>17</v>
      </c>
      <c r="G54" s="51" t="s">
        <v>40</v>
      </c>
    </row>
    <row r="55" spans="1:7" ht="21" customHeight="1">
      <c r="A55" s="54" t="s">
        <v>1180</v>
      </c>
      <c r="B55" s="55" t="s">
        <v>1181</v>
      </c>
      <c r="C55" s="54"/>
      <c r="D55" s="56"/>
      <c r="E55" s="54" t="s">
        <v>726</v>
      </c>
      <c r="F55" s="55" t="s">
        <v>727</v>
      </c>
      <c r="G55" s="54"/>
    </row>
    <row r="56" spans="1:7" ht="21" customHeight="1">
      <c r="A56" s="58" t="s">
        <v>1184</v>
      </c>
      <c r="B56" s="59" t="s">
        <v>1185</v>
      </c>
      <c r="C56" s="58"/>
      <c r="D56" s="56"/>
      <c r="E56" s="58" t="s">
        <v>1240</v>
      </c>
      <c r="F56" s="59" t="s">
        <v>1241</v>
      </c>
      <c r="G56" s="58"/>
    </row>
    <row r="57" spans="1:7" ht="21" customHeight="1">
      <c r="A57" s="54" t="s">
        <v>1186</v>
      </c>
      <c r="B57" s="55" t="s">
        <v>1187</v>
      </c>
      <c r="C57" s="54"/>
      <c r="D57" s="56"/>
      <c r="E57" s="54" t="s">
        <v>730</v>
      </c>
      <c r="F57" s="55" t="s">
        <v>731</v>
      </c>
      <c r="G57" s="54"/>
    </row>
    <row r="58" spans="1:7" ht="21" customHeight="1">
      <c r="A58" s="58" t="s">
        <v>648</v>
      </c>
      <c r="B58" s="59" t="s">
        <v>649</v>
      </c>
      <c r="C58" s="58"/>
      <c r="D58" s="56"/>
      <c r="E58" s="58" t="s">
        <v>1244</v>
      </c>
      <c r="F58" s="59" t="s">
        <v>1245</v>
      </c>
      <c r="G58" s="58"/>
    </row>
    <row r="59" spans="1:7" ht="21" customHeight="1">
      <c r="A59" s="54" t="s">
        <v>1190</v>
      </c>
      <c r="B59" s="55" t="s">
        <v>1191</v>
      </c>
      <c r="C59" s="54"/>
      <c r="D59" s="56"/>
      <c r="E59" s="54" t="s">
        <v>734</v>
      </c>
      <c r="F59" s="55" t="s">
        <v>735</v>
      </c>
      <c r="G59" s="54"/>
    </row>
    <row r="60" spans="1:7" ht="21" customHeight="1">
      <c r="A60" s="58" t="s">
        <v>652</v>
      </c>
      <c r="B60" s="59" t="s">
        <v>653</v>
      </c>
      <c r="C60" s="58"/>
      <c r="D60" s="56"/>
      <c r="E60" s="58" t="s">
        <v>736</v>
      </c>
      <c r="F60" s="59" t="s">
        <v>737</v>
      </c>
      <c r="G60" s="58"/>
    </row>
    <row r="61" spans="1:7" ht="21" customHeight="1">
      <c r="A61" s="54" t="s">
        <v>656</v>
      </c>
      <c r="B61" s="55" t="s">
        <v>657</v>
      </c>
      <c r="C61" s="54"/>
      <c r="D61" s="56"/>
      <c r="E61" s="54" t="s">
        <v>740</v>
      </c>
      <c r="F61" s="55" t="s">
        <v>741</v>
      </c>
      <c r="G61" s="54"/>
    </row>
    <row r="62" spans="1:7" ht="21" customHeight="1">
      <c r="A62" s="58" t="s">
        <v>1192</v>
      </c>
      <c r="B62" s="59" t="s">
        <v>1193</v>
      </c>
      <c r="C62" s="58"/>
      <c r="D62" s="56"/>
      <c r="E62" s="58" t="s">
        <v>1250</v>
      </c>
      <c r="F62" s="59" t="s">
        <v>1251</v>
      </c>
      <c r="G62" s="58"/>
    </row>
    <row r="63" spans="1:7" ht="21" customHeight="1">
      <c r="A63" s="54" t="s">
        <v>1194</v>
      </c>
      <c r="B63" s="55" t="s">
        <v>1195</v>
      </c>
      <c r="C63" s="54"/>
      <c r="D63" s="56"/>
      <c r="E63" s="54" t="s">
        <v>1254</v>
      </c>
      <c r="F63" s="55" t="s">
        <v>1255</v>
      </c>
      <c r="G63" s="54"/>
    </row>
    <row r="64" spans="1:7" ht="21" customHeight="1">
      <c r="A64" s="58" t="s">
        <v>1200</v>
      </c>
      <c r="B64" s="59" t="s">
        <v>1201</v>
      </c>
      <c r="C64" s="58"/>
      <c r="D64" s="56"/>
      <c r="E64" s="58" t="s">
        <v>748</v>
      </c>
      <c r="F64" s="59" t="s">
        <v>749</v>
      </c>
      <c r="G64" s="58"/>
    </row>
    <row r="65" spans="1:7" ht="21" customHeight="1">
      <c r="A65" s="54" t="s">
        <v>1202</v>
      </c>
      <c r="B65" s="55" t="s">
        <v>1203</v>
      </c>
      <c r="C65" s="54"/>
      <c r="D65" s="56"/>
      <c r="E65" s="54" t="s">
        <v>750</v>
      </c>
      <c r="F65" s="55" t="s">
        <v>751</v>
      </c>
      <c r="G65" s="54"/>
    </row>
    <row r="66" spans="1:7" ht="21" customHeight="1">
      <c r="A66" s="58" t="s">
        <v>1204</v>
      </c>
      <c r="B66" s="59" t="s">
        <v>1205</v>
      </c>
      <c r="C66" s="58"/>
      <c r="D66" s="56"/>
      <c r="E66" s="58" t="s">
        <v>752</v>
      </c>
      <c r="F66" s="59" t="s">
        <v>753</v>
      </c>
      <c r="G66" s="58"/>
    </row>
    <row r="67" spans="1:7" ht="21" customHeight="1">
      <c r="A67" s="54" t="s">
        <v>670</v>
      </c>
      <c r="B67" s="55" t="s">
        <v>671</v>
      </c>
      <c r="C67" s="54"/>
      <c r="D67" s="56"/>
      <c r="E67" s="54" t="s">
        <v>1256</v>
      </c>
      <c r="F67" s="55" t="s">
        <v>1257</v>
      </c>
      <c r="G67" s="54"/>
    </row>
    <row r="68" spans="1:7" ht="21" customHeight="1">
      <c r="A68" s="58" t="s">
        <v>1208</v>
      </c>
      <c r="B68" s="59" t="s">
        <v>1209</v>
      </c>
      <c r="C68" s="58"/>
      <c r="D68" s="56"/>
      <c r="E68" s="58" t="s">
        <v>756</v>
      </c>
      <c r="F68" s="59" t="s">
        <v>757</v>
      </c>
      <c r="G68" s="58"/>
    </row>
    <row r="69" spans="1:7" ht="21" customHeight="1">
      <c r="A69" s="54" t="s">
        <v>1210</v>
      </c>
      <c r="B69" s="55" t="s">
        <v>1211</v>
      </c>
      <c r="C69" s="54"/>
      <c r="D69" s="56"/>
      <c r="E69" s="54" t="s">
        <v>758</v>
      </c>
      <c r="F69" s="55" t="s">
        <v>759</v>
      </c>
      <c r="G69" s="54"/>
    </row>
    <row r="70" spans="1:7" ht="21" customHeight="1">
      <c r="A70" s="58" t="s">
        <v>1212</v>
      </c>
      <c r="B70" s="59" t="s">
        <v>1213</v>
      </c>
      <c r="C70" s="58"/>
      <c r="D70" s="56"/>
      <c r="E70" s="58" t="s">
        <v>1260</v>
      </c>
      <c r="F70" s="59" t="s">
        <v>1261</v>
      </c>
      <c r="G70" s="58"/>
    </row>
    <row r="71" spans="1:7" ht="21" customHeight="1">
      <c r="A71" s="54" t="s">
        <v>678</v>
      </c>
      <c r="B71" s="55" t="s">
        <v>679</v>
      </c>
      <c r="C71" s="54"/>
      <c r="D71" s="56"/>
      <c r="E71" s="54" t="s">
        <v>772</v>
      </c>
      <c r="F71" s="55" t="s">
        <v>773</v>
      </c>
      <c r="G71" s="54"/>
    </row>
    <row r="72" spans="1:7" ht="21" customHeight="1">
      <c r="A72" s="58" t="s">
        <v>680</v>
      </c>
      <c r="B72" s="59" t="s">
        <v>681</v>
      </c>
      <c r="C72" s="58"/>
      <c r="D72" s="56"/>
      <c r="E72" s="58" t="s">
        <v>1262</v>
      </c>
      <c r="F72" s="59" t="s">
        <v>1263</v>
      </c>
      <c r="G72" s="58"/>
    </row>
    <row r="73" spans="1:7" ht="21" customHeight="1">
      <c r="A73" s="54" t="s">
        <v>1214</v>
      </c>
      <c r="B73" s="55" t="s">
        <v>1215</v>
      </c>
      <c r="C73" s="54"/>
      <c r="D73" s="56"/>
      <c r="E73" s="54" t="s">
        <v>782</v>
      </c>
      <c r="F73" s="55" t="s">
        <v>783</v>
      </c>
      <c r="G73" s="54"/>
    </row>
    <row r="74" spans="1:7" ht="21" customHeight="1">
      <c r="A74" s="58" t="s">
        <v>1216</v>
      </c>
      <c r="B74" s="59" t="s">
        <v>1217</v>
      </c>
      <c r="C74" s="58"/>
      <c r="D74" s="56"/>
      <c r="E74" s="58" t="s">
        <v>1264</v>
      </c>
      <c r="F74" s="59" t="s">
        <v>1265</v>
      </c>
      <c r="G74" s="58"/>
    </row>
    <row r="75" spans="1:7" ht="21" customHeight="1">
      <c r="A75" s="54" t="s">
        <v>704</v>
      </c>
      <c r="B75" s="55" t="s">
        <v>705</v>
      </c>
      <c r="C75" s="54"/>
      <c r="D75" s="56"/>
      <c r="E75" s="54" t="s">
        <v>790</v>
      </c>
      <c r="F75" s="55" t="s">
        <v>791</v>
      </c>
      <c r="G75" s="54"/>
    </row>
    <row r="76" spans="1:7" ht="21" customHeight="1">
      <c r="A76" s="58" t="s">
        <v>1228</v>
      </c>
      <c r="B76" s="59" t="s">
        <v>1229</v>
      </c>
      <c r="C76" s="58"/>
      <c r="D76" s="56"/>
      <c r="E76" s="58" t="s">
        <v>1268</v>
      </c>
      <c r="F76" s="59" t="s">
        <v>1269</v>
      </c>
      <c r="G76" s="58"/>
    </row>
    <row r="77" spans="1:7" ht="21" customHeight="1">
      <c r="A77" s="54" t="s">
        <v>1230</v>
      </c>
      <c r="B77" s="55" t="s">
        <v>1231</v>
      </c>
      <c r="C77" s="54"/>
      <c r="D77" s="56"/>
      <c r="E77" s="54" t="s">
        <v>1270</v>
      </c>
      <c r="F77" s="55" t="s">
        <v>1271</v>
      </c>
      <c r="G77" s="54"/>
    </row>
    <row r="78" spans="1:7" ht="21" customHeight="1">
      <c r="A78" s="58" t="s">
        <v>1232</v>
      </c>
      <c r="B78" s="59" t="s">
        <v>1233</v>
      </c>
      <c r="C78" s="58"/>
      <c r="D78" s="56"/>
      <c r="E78" s="58"/>
      <c r="F78" s="59"/>
      <c r="G78" s="58"/>
    </row>
    <row r="79" spans="1:7" ht="21" customHeight="1">
      <c r="A79" s="54" t="s">
        <v>1234</v>
      </c>
      <c r="B79" s="55" t="s">
        <v>1235</v>
      </c>
      <c r="C79" s="54"/>
      <c r="D79" s="56"/>
      <c r="E79" s="54"/>
      <c r="F79" s="55"/>
      <c r="G79" s="54"/>
    </row>
    <row r="80" spans="1:7" ht="21" customHeight="1">
      <c r="A80" s="58" t="s">
        <v>716</v>
      </c>
      <c r="B80" s="59" t="s">
        <v>717</v>
      </c>
      <c r="C80" s="58"/>
      <c r="D80" s="56"/>
      <c r="E80" s="58"/>
      <c r="F80" s="59"/>
      <c r="G80" s="58"/>
    </row>
    <row r="81" spans="1:7" ht="23">
      <c r="A81" s="1" t="s">
        <v>626</v>
      </c>
      <c r="B81" s="47"/>
      <c r="C81" s="48"/>
      <c r="G81" s="50" t="s">
        <v>36</v>
      </c>
    </row>
    <row r="82" spans="1:7" ht="20">
      <c r="A82" s="28" t="s">
        <v>635</v>
      </c>
      <c r="B82" s="47"/>
      <c r="C82" s="48"/>
      <c r="G82" s="50" t="s">
        <v>625</v>
      </c>
    </row>
    <row r="83" spans="1:7">
      <c r="A83" s="12" t="s">
        <v>631</v>
      </c>
    </row>
    <row r="91" spans="1:7" ht="20">
      <c r="A91" s="206" t="s">
        <v>37</v>
      </c>
      <c r="B91" s="206"/>
      <c r="C91" s="206"/>
      <c r="D91" s="206"/>
      <c r="E91" s="206"/>
      <c r="F91" s="206"/>
      <c r="G91" s="206"/>
    </row>
    <row r="92" spans="1:7" ht="18">
      <c r="A92" s="205" t="s">
        <v>38</v>
      </c>
      <c r="B92" s="205"/>
      <c r="C92" s="205"/>
      <c r="D92" s="205"/>
      <c r="E92" s="205"/>
      <c r="F92" s="205"/>
      <c r="G92" s="205"/>
    </row>
    <row r="94" spans="1:7" ht="21" customHeight="1">
      <c r="A94" s="51" t="s">
        <v>39</v>
      </c>
      <c r="B94" s="51" t="s">
        <v>17</v>
      </c>
      <c r="C94" s="51" t="s">
        <v>40</v>
      </c>
      <c r="D94" s="52"/>
      <c r="E94" s="51" t="s">
        <v>39</v>
      </c>
      <c r="F94" s="51" t="s">
        <v>17</v>
      </c>
      <c r="G94" s="51" t="s">
        <v>40</v>
      </c>
    </row>
    <row r="95" spans="1:7" ht="21" customHeight="1">
      <c r="A95" s="54" t="s">
        <v>640</v>
      </c>
      <c r="B95" s="55" t="s">
        <v>641</v>
      </c>
      <c r="C95" s="54"/>
      <c r="D95" s="56"/>
      <c r="E95" s="54" t="s">
        <v>1242</v>
      </c>
      <c r="F95" s="55" t="s">
        <v>1243</v>
      </c>
      <c r="G95" s="54"/>
    </row>
    <row r="96" spans="1:7" ht="21" customHeight="1">
      <c r="A96" s="58" t="s">
        <v>650</v>
      </c>
      <c r="B96" s="59" t="s">
        <v>651</v>
      </c>
      <c r="C96" s="58"/>
      <c r="D96" s="56"/>
      <c r="E96" s="58" t="s">
        <v>1248</v>
      </c>
      <c r="F96" s="59" t="s">
        <v>1249</v>
      </c>
      <c r="G96" s="58"/>
    </row>
    <row r="97" spans="1:7" ht="21" customHeight="1">
      <c r="A97" s="54" t="s">
        <v>654</v>
      </c>
      <c r="B97" s="55" t="s">
        <v>655</v>
      </c>
      <c r="C97" s="54"/>
      <c r="D97" s="56"/>
      <c r="E97" s="54" t="s">
        <v>742</v>
      </c>
      <c r="F97" s="55" t="s">
        <v>743</v>
      </c>
      <c r="G97" s="54"/>
    </row>
    <row r="98" spans="1:7" ht="21" customHeight="1">
      <c r="A98" s="58" t="s">
        <v>25</v>
      </c>
      <c r="B98" s="59" t="s">
        <v>26</v>
      </c>
      <c r="C98" s="58"/>
      <c r="D98" s="56"/>
      <c r="E98" s="58" t="s">
        <v>760</v>
      </c>
      <c r="F98" s="59" t="s">
        <v>761</v>
      </c>
      <c r="G98" s="58"/>
    </row>
    <row r="99" spans="1:7" ht="21" customHeight="1">
      <c r="A99" s="54" t="s">
        <v>660</v>
      </c>
      <c r="B99" s="55" t="s">
        <v>661</v>
      </c>
      <c r="C99" s="54"/>
      <c r="D99" s="56"/>
      <c r="E99" s="54" t="s">
        <v>766</v>
      </c>
      <c r="F99" s="55" t="s">
        <v>767</v>
      </c>
      <c r="G99" s="54"/>
    </row>
    <row r="100" spans="1:7" ht="21" customHeight="1">
      <c r="A100" s="58" t="s">
        <v>1198</v>
      </c>
      <c r="B100" s="59" t="s">
        <v>1199</v>
      </c>
      <c r="C100" s="58"/>
      <c r="D100" s="56"/>
      <c r="E100" s="58" t="s">
        <v>770</v>
      </c>
      <c r="F100" s="59" t="s">
        <v>771</v>
      </c>
      <c r="G100" s="58"/>
    </row>
    <row r="101" spans="1:7" ht="21" customHeight="1">
      <c r="A101" s="54" t="s">
        <v>662</v>
      </c>
      <c r="B101" s="55" t="s">
        <v>663</v>
      </c>
      <c r="C101" s="54"/>
      <c r="D101" s="56"/>
      <c r="E101" s="54" t="s">
        <v>776</v>
      </c>
      <c r="F101" s="55" t="s">
        <v>777</v>
      </c>
      <c r="G101" s="54"/>
    </row>
    <row r="102" spans="1:7" ht="21" customHeight="1">
      <c r="A102" s="58" t="s">
        <v>664</v>
      </c>
      <c r="B102" s="59" t="s">
        <v>665</v>
      </c>
      <c r="C102" s="58"/>
      <c r="D102" s="56"/>
      <c r="E102" s="58" t="s">
        <v>778</v>
      </c>
      <c r="F102" s="59" t="s">
        <v>779</v>
      </c>
      <c r="G102" s="58"/>
    </row>
    <row r="103" spans="1:7" ht="21" customHeight="1">
      <c r="A103" s="54" t="s">
        <v>666</v>
      </c>
      <c r="B103" s="55" t="s">
        <v>667</v>
      </c>
      <c r="C103" s="54"/>
      <c r="D103" s="56"/>
      <c r="E103" s="54" t="s">
        <v>780</v>
      </c>
      <c r="F103" s="55" t="s">
        <v>781</v>
      </c>
      <c r="G103" s="54"/>
    </row>
    <row r="104" spans="1:7" ht="21" customHeight="1">
      <c r="A104" s="58" t="s">
        <v>672</v>
      </c>
      <c r="B104" s="59" t="s">
        <v>673</v>
      </c>
      <c r="C104" s="58"/>
      <c r="D104" s="56"/>
      <c r="E104" s="58" t="s">
        <v>786</v>
      </c>
      <c r="F104" s="59" t="s">
        <v>787</v>
      </c>
      <c r="G104" s="58"/>
    </row>
    <row r="105" spans="1:7" ht="21" customHeight="1">
      <c r="A105" s="54" t="s">
        <v>676</v>
      </c>
      <c r="B105" s="55" t="s">
        <v>677</v>
      </c>
      <c r="C105" s="54"/>
      <c r="D105" s="56"/>
      <c r="E105" s="54" t="s">
        <v>1266</v>
      </c>
      <c r="F105" s="55" t="s">
        <v>1267</v>
      </c>
      <c r="G105" s="54"/>
    </row>
    <row r="106" spans="1:7" ht="21" customHeight="1">
      <c r="A106" s="58" t="s">
        <v>682</v>
      </c>
      <c r="B106" s="59" t="s">
        <v>683</v>
      </c>
      <c r="C106" s="58"/>
      <c r="D106" s="56"/>
      <c r="E106" s="58" t="s">
        <v>792</v>
      </c>
      <c r="F106" s="59" t="s">
        <v>793</v>
      </c>
      <c r="G106" s="58"/>
    </row>
    <row r="107" spans="1:7" ht="21" customHeight="1">
      <c r="A107" s="54" t="s">
        <v>1218</v>
      </c>
      <c r="B107" s="55" t="s">
        <v>1219</v>
      </c>
      <c r="C107" s="54"/>
      <c r="D107" s="56"/>
      <c r="E107" s="54"/>
      <c r="F107" s="55"/>
      <c r="G107" s="54"/>
    </row>
    <row r="108" spans="1:7" ht="21" customHeight="1">
      <c r="A108" s="58" t="s">
        <v>1220</v>
      </c>
      <c r="B108" s="59" t="s">
        <v>1221</v>
      </c>
      <c r="C108" s="58"/>
      <c r="D108" s="56"/>
      <c r="E108" s="58"/>
      <c r="F108" s="59"/>
      <c r="G108" s="58"/>
    </row>
    <row r="109" spans="1:7" ht="21" customHeight="1">
      <c r="A109" s="54" t="s">
        <v>688</v>
      </c>
      <c r="B109" s="55" t="s">
        <v>689</v>
      </c>
      <c r="C109" s="54"/>
      <c r="D109" s="56"/>
      <c r="E109" s="54"/>
      <c r="F109" s="55"/>
      <c r="G109" s="54"/>
    </row>
    <row r="110" spans="1:7" ht="21" customHeight="1">
      <c r="A110" s="58" t="s">
        <v>690</v>
      </c>
      <c r="B110" s="59" t="s">
        <v>691</v>
      </c>
      <c r="C110" s="58"/>
      <c r="D110" s="56"/>
      <c r="E110" s="58"/>
      <c r="F110" s="59"/>
      <c r="G110" s="58"/>
    </row>
    <row r="111" spans="1:7" ht="21" customHeight="1">
      <c r="A111" s="54" t="s">
        <v>1226</v>
      </c>
      <c r="B111" s="55" t="s">
        <v>1227</v>
      </c>
      <c r="C111" s="54"/>
      <c r="D111" s="56"/>
      <c r="E111" s="54"/>
      <c r="F111" s="55"/>
      <c r="G111" s="54"/>
    </row>
    <row r="112" spans="1:7" ht="21" customHeight="1">
      <c r="A112" s="58" t="s">
        <v>694</v>
      </c>
      <c r="B112" s="59" t="s">
        <v>695</v>
      </c>
      <c r="C112" s="58"/>
      <c r="D112" s="56"/>
      <c r="E112" s="58"/>
      <c r="F112" s="59"/>
      <c r="G112" s="58"/>
    </row>
    <row r="113" spans="1:7" ht="21" customHeight="1">
      <c r="A113" s="54" t="s">
        <v>702</v>
      </c>
      <c r="B113" s="55" t="s">
        <v>703</v>
      </c>
      <c r="C113" s="54"/>
      <c r="D113" s="56"/>
      <c r="E113" s="54"/>
      <c r="F113" s="55"/>
      <c r="G113" s="54"/>
    </row>
    <row r="114" spans="1:7" ht="21" customHeight="1">
      <c r="A114" s="58" t="s">
        <v>706</v>
      </c>
      <c r="B114" s="59" t="s">
        <v>707</v>
      </c>
      <c r="C114" s="58"/>
      <c r="D114" s="56"/>
      <c r="E114" s="58"/>
      <c r="F114" s="59"/>
      <c r="G114" s="58"/>
    </row>
    <row r="115" spans="1:7" ht="21" customHeight="1">
      <c r="A115" s="54" t="s">
        <v>712</v>
      </c>
      <c r="B115" s="55" t="s">
        <v>713</v>
      </c>
      <c r="C115" s="54"/>
      <c r="D115" s="56"/>
      <c r="E115" s="54"/>
      <c r="F115" s="55"/>
      <c r="G115" s="54"/>
    </row>
    <row r="116" spans="1:7" ht="21" customHeight="1">
      <c r="A116" s="58" t="s">
        <v>714</v>
      </c>
      <c r="B116" s="59" t="s">
        <v>715</v>
      </c>
      <c r="C116" s="58"/>
      <c r="D116" s="56"/>
      <c r="E116" s="58"/>
      <c r="F116" s="59"/>
      <c r="G116" s="58"/>
    </row>
    <row r="117" spans="1:7" ht="21" customHeight="1">
      <c r="A117" s="54" t="s">
        <v>1236</v>
      </c>
      <c r="B117" s="55" t="s">
        <v>1237</v>
      </c>
      <c r="C117" s="54"/>
      <c r="D117" s="56"/>
      <c r="E117" s="54"/>
      <c r="F117" s="55"/>
      <c r="G117" s="54"/>
    </row>
    <row r="118" spans="1:7" ht="21" customHeight="1">
      <c r="A118" s="58" t="s">
        <v>718</v>
      </c>
      <c r="B118" s="59" t="s">
        <v>719</v>
      </c>
      <c r="C118" s="58"/>
      <c r="D118" s="56"/>
      <c r="E118" s="58"/>
      <c r="F118" s="59"/>
      <c r="G118" s="58"/>
    </row>
    <row r="119" spans="1:7" ht="21" customHeight="1">
      <c r="A119" s="54" t="s">
        <v>722</v>
      </c>
      <c r="B119" s="55" t="s">
        <v>723</v>
      </c>
      <c r="C119" s="54"/>
      <c r="D119" s="56"/>
      <c r="E119" s="54"/>
      <c r="F119" s="55"/>
      <c r="G119" s="54"/>
    </row>
    <row r="120" spans="1:7" ht="21" customHeight="1">
      <c r="A120" s="58" t="s">
        <v>724</v>
      </c>
      <c r="B120" s="59" t="s">
        <v>725</v>
      </c>
      <c r="C120" s="58"/>
      <c r="D120" s="56"/>
      <c r="E120" s="58"/>
      <c r="F120" s="59"/>
      <c r="G120" s="58"/>
    </row>
    <row r="121" spans="1:7" ht="21" customHeight="1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1" sqref="Q31"/>
    </sheetView>
  </sheetViews>
  <sheetFormatPr baseColWidth="10" defaultColWidth="11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00"/>
  <sheetViews>
    <sheetView zoomScale="80" zoomScaleNormal="80" zoomScalePageLayoutView="80" workbookViewId="0">
      <pane xSplit="4" ySplit="26" topLeftCell="AD27" activePane="bottomRight" state="frozen"/>
      <selection pane="topRight" activeCell="E1" sqref="E1"/>
      <selection pane="bottomLeft" activeCell="A27" sqref="A27"/>
      <selection pane="bottomRight" activeCell="AN25" sqref="AN25"/>
    </sheetView>
  </sheetViews>
  <sheetFormatPr baseColWidth="10" defaultColWidth="11" defaultRowHeight="15" x14ac:dyDescent="0"/>
  <cols>
    <col min="1" max="1" width="19.33203125" customWidth="1"/>
    <col min="2" max="2" width="32.6640625" customWidth="1"/>
    <col min="4" max="33" width="11" style="2"/>
    <col min="34" max="34" width="12.33203125" style="4" customWidth="1"/>
    <col min="35" max="35" width="13.6640625" style="2" customWidth="1"/>
    <col min="36" max="36" width="12.5" style="4" customWidth="1"/>
    <col min="37" max="37" width="12.33203125" customWidth="1"/>
    <col min="84" max="86" width="11" style="2"/>
  </cols>
  <sheetData>
    <row r="1" spans="1:78" ht="23">
      <c r="A1" s="1" t="s">
        <v>41</v>
      </c>
    </row>
    <row r="2" spans="1:78" ht="16" thickBot="1">
      <c r="A2" s="28" t="s">
        <v>222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N2" s="69" t="s">
        <v>1347</v>
      </c>
      <c r="AO2" s="69" t="s">
        <v>1348</v>
      </c>
      <c r="AR2" s="186" t="s">
        <v>1356</v>
      </c>
      <c r="AS2" s="187"/>
      <c r="AT2" s="187"/>
      <c r="AU2" s="187"/>
    </row>
    <row r="3" spans="1:78">
      <c r="C3" s="3" t="s">
        <v>0</v>
      </c>
      <c r="D3" s="4">
        <v>120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N3" s="70" t="s">
        <v>1337</v>
      </c>
      <c r="AO3" s="70">
        <v>4</v>
      </c>
      <c r="AR3" s="92" t="s">
        <v>1357</v>
      </c>
      <c r="AS3" s="93">
        <v>102</v>
      </c>
      <c r="AT3" s="92" t="s">
        <v>1358</v>
      </c>
      <c r="AU3" s="94">
        <v>2.3642173662385022</v>
      </c>
    </row>
    <row r="4" spans="1:78">
      <c r="C4" s="3" t="s">
        <v>1</v>
      </c>
      <c r="D4" s="5">
        <f>AI19</f>
        <v>119</v>
      </c>
      <c r="E4"/>
      <c r="F4"/>
      <c r="G4" s="6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N4" s="70" t="s">
        <v>1342</v>
      </c>
      <c r="AO4" s="70">
        <v>3.6669999999999998</v>
      </c>
      <c r="AR4" s="95"/>
      <c r="AS4" s="95"/>
      <c r="AT4" s="95"/>
      <c r="AU4" s="95"/>
    </row>
    <row r="5" spans="1:78">
      <c r="B5" s="3"/>
      <c r="C5" s="3" t="s">
        <v>2</v>
      </c>
      <c r="D5" s="6">
        <f>AH24</f>
        <v>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N5" s="70" t="s">
        <v>1336</v>
      </c>
      <c r="AO5" s="70">
        <v>3.3330000000000002</v>
      </c>
      <c r="AR5" s="93"/>
      <c r="AS5" s="96"/>
      <c r="AT5" s="97" t="s">
        <v>1354</v>
      </c>
      <c r="AU5" s="97" t="s">
        <v>1355</v>
      </c>
      <c r="BY5" s="69" t="s">
        <v>1347</v>
      </c>
      <c r="BZ5" s="69" t="s">
        <v>1348</v>
      </c>
    </row>
    <row r="6" spans="1:78">
      <c r="B6" s="3"/>
      <c r="C6" s="3" t="s">
        <v>3</v>
      </c>
      <c r="D6" s="4">
        <f>D5*3</f>
        <v>81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N6" s="70" t="s">
        <v>1335</v>
      </c>
      <c r="AO6" s="70">
        <v>3</v>
      </c>
      <c r="AR6" s="98" t="s">
        <v>1354</v>
      </c>
      <c r="AS6" s="99" t="s">
        <v>1359</v>
      </c>
      <c r="AT6" s="100">
        <v>1</v>
      </c>
      <c r="AU6" s="101"/>
      <c r="BY6" s="70" t="s">
        <v>1337</v>
      </c>
      <c r="BZ6" s="70">
        <v>4</v>
      </c>
    </row>
    <row r="7" spans="1:78">
      <c r="B7" s="3"/>
      <c r="C7" s="3" t="s">
        <v>4</v>
      </c>
      <c r="D7" s="7">
        <f>AJ19</f>
        <v>2094.1666666666661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N7" s="70" t="s">
        <v>1338</v>
      </c>
      <c r="AO7" s="70">
        <v>2.6669999999999998</v>
      </c>
      <c r="AR7" s="95"/>
      <c r="AS7" s="102" t="s">
        <v>1360</v>
      </c>
      <c r="AT7" s="101"/>
      <c r="AU7" s="101"/>
      <c r="BY7" s="70" t="s">
        <v>1342</v>
      </c>
      <c r="BZ7" s="70">
        <v>3.6669999999999998</v>
      </c>
    </row>
    <row r="8" spans="1:78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N8" s="70" t="s">
        <v>1333</v>
      </c>
      <c r="AO8" s="70">
        <v>2.3330000000000002</v>
      </c>
      <c r="AR8" s="95"/>
      <c r="AS8" s="102" t="s">
        <v>1361</v>
      </c>
      <c r="AT8" s="101"/>
      <c r="AU8" s="101"/>
      <c r="BY8" s="70" t="s">
        <v>1336</v>
      </c>
      <c r="BZ8" s="70">
        <v>3.3330000000000002</v>
      </c>
    </row>
    <row r="9" spans="1:78" ht="20">
      <c r="A9" s="3" t="s">
        <v>5</v>
      </c>
      <c r="B9" s="9" t="s">
        <v>42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N9" s="70" t="s">
        <v>1344</v>
      </c>
      <c r="AO9" s="70">
        <v>2</v>
      </c>
      <c r="AR9" s="95"/>
      <c r="AS9" s="102" t="s">
        <v>1362</v>
      </c>
      <c r="AT9" s="101"/>
      <c r="AU9" s="101"/>
      <c r="BY9" s="70" t="s">
        <v>1335</v>
      </c>
      <c r="BZ9" s="70">
        <v>3</v>
      </c>
    </row>
    <row r="10" spans="1:78" ht="18">
      <c r="A10" s="3"/>
      <c r="B10" s="10"/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N10" s="70" t="s">
        <v>1332</v>
      </c>
      <c r="AO10" s="70">
        <v>1.667</v>
      </c>
      <c r="AR10" s="95"/>
      <c r="AS10" s="102" t="s">
        <v>1363</v>
      </c>
      <c r="AT10" s="101"/>
      <c r="AU10" s="101"/>
      <c r="BY10" s="70" t="s">
        <v>1338</v>
      </c>
      <c r="BZ10" s="70">
        <v>2.6669999999999998</v>
      </c>
    </row>
    <row r="11" spans="1:78">
      <c r="A11" s="3" t="s">
        <v>6</v>
      </c>
      <c r="B11" s="11" t="s">
        <v>43</v>
      </c>
      <c r="C11" s="2">
        <v>55670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N11" s="70" t="s">
        <v>1345</v>
      </c>
      <c r="AO11" s="70">
        <v>1.333</v>
      </c>
      <c r="AR11" s="103" t="s">
        <v>1355</v>
      </c>
      <c r="AS11" s="104" t="s">
        <v>1359</v>
      </c>
      <c r="AT11" s="105">
        <v>0.53581287443632597</v>
      </c>
      <c r="AU11" s="106">
        <v>1</v>
      </c>
      <c r="BY11" s="70" t="s">
        <v>1333</v>
      </c>
      <c r="BZ11" s="70">
        <v>2.3330000000000002</v>
      </c>
    </row>
    <row r="12" spans="1:78">
      <c r="A12" s="3"/>
      <c r="B12" s="12" t="s">
        <v>44</v>
      </c>
      <c r="C12" s="2">
        <v>55675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N12" s="70" t="s">
        <v>1334</v>
      </c>
      <c r="AO12" s="70">
        <v>1</v>
      </c>
      <c r="AR12" s="95"/>
      <c r="AS12" s="102" t="s">
        <v>1360</v>
      </c>
      <c r="AT12" s="100">
        <v>7.12904563588282E-3</v>
      </c>
      <c r="AU12" s="101"/>
      <c r="BY12" s="70" t="s">
        <v>1344</v>
      </c>
      <c r="BZ12" s="70">
        <v>2</v>
      </c>
    </row>
    <row r="13" spans="1:78">
      <c r="B13" s="12" t="s">
        <v>45</v>
      </c>
      <c r="C13" s="2">
        <v>55680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N13" s="70" t="s">
        <v>1339</v>
      </c>
      <c r="AO13" s="70">
        <v>0.66700000000000004</v>
      </c>
      <c r="AR13" s="95"/>
      <c r="AS13" s="102" t="s">
        <v>1361</v>
      </c>
      <c r="AT13" s="100">
        <v>6.3459617072578132</v>
      </c>
      <c r="AU13" s="101"/>
      <c r="BY13" s="70" t="s">
        <v>1332</v>
      </c>
      <c r="BZ13" s="70">
        <v>1.667</v>
      </c>
    </row>
    <row r="14" spans="1:78">
      <c r="B14" s="3"/>
      <c r="C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N14" s="70" t="s">
        <v>1340</v>
      </c>
      <c r="AO14" s="70">
        <v>0</v>
      </c>
      <c r="AR14" s="95"/>
      <c r="AS14" s="102" t="s">
        <v>1362</v>
      </c>
      <c r="AT14" s="100">
        <v>6.5073522126368744E-9</v>
      </c>
      <c r="AU14" s="101"/>
      <c r="BY14" s="70" t="s">
        <v>1345</v>
      </c>
      <c r="BZ14" s="70">
        <v>1.333</v>
      </c>
    </row>
    <row r="15" spans="1:78">
      <c r="B15" s="3"/>
      <c r="C15" s="3"/>
      <c r="D15" s="4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N15" s="70" t="s">
        <v>1331</v>
      </c>
      <c r="AO15" s="70" t="s">
        <v>1349</v>
      </c>
      <c r="AR15" s="95"/>
      <c r="AS15" s="102" t="s">
        <v>1363</v>
      </c>
      <c r="AT15" s="107" t="s">
        <v>1364</v>
      </c>
      <c r="AU15" s="101"/>
      <c r="BY15" s="70" t="s">
        <v>1334</v>
      </c>
      <c r="BZ15" s="70">
        <v>1</v>
      </c>
    </row>
    <row r="16" spans="1:78">
      <c r="B16" s="3"/>
      <c r="C16" s="3"/>
      <c r="D16" s="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N16" s="70" t="s">
        <v>1341</v>
      </c>
      <c r="AO16" s="70" t="s">
        <v>1350</v>
      </c>
      <c r="AR16" s="108"/>
      <c r="AS16" s="108"/>
      <c r="AT16" s="108"/>
      <c r="AU16" s="108"/>
      <c r="BY16" s="70" t="s">
        <v>1339</v>
      </c>
      <c r="BZ16" s="70">
        <v>0.66700000000000004</v>
      </c>
    </row>
    <row r="17" spans="1:89" ht="16" thickBot="1">
      <c r="B17" s="3"/>
      <c r="C17" s="3"/>
      <c r="D17" s="4"/>
      <c r="AN17" s="70" t="s">
        <v>1351</v>
      </c>
      <c r="AO17" s="70" t="s">
        <v>1352</v>
      </c>
      <c r="AR17" s="188" t="s">
        <v>1365</v>
      </c>
      <c r="AS17" s="189"/>
      <c r="AT17" s="109"/>
      <c r="AU17" s="109"/>
      <c r="BY17" s="70" t="s">
        <v>1340</v>
      </c>
      <c r="BZ17" s="70">
        <v>0</v>
      </c>
    </row>
    <row r="18" spans="1:89" ht="52" customHeight="1">
      <c r="B18" s="196" t="s">
        <v>7</v>
      </c>
      <c r="C18" s="197"/>
      <c r="D18" s="198"/>
      <c r="E18" s="66" t="s">
        <v>427</v>
      </c>
      <c r="F18" s="13" t="s">
        <v>428</v>
      </c>
      <c r="G18" s="13" t="s">
        <v>429</v>
      </c>
      <c r="H18" s="13" t="s">
        <v>436</v>
      </c>
      <c r="I18" s="13" t="s">
        <v>437</v>
      </c>
      <c r="J18" s="13" t="s">
        <v>1274</v>
      </c>
      <c r="K18" s="13" t="s">
        <v>1275</v>
      </c>
      <c r="L18" s="13" t="s">
        <v>1276</v>
      </c>
      <c r="M18" s="13" t="s">
        <v>1277</v>
      </c>
      <c r="N18" s="13" t="s">
        <v>1278</v>
      </c>
      <c r="O18" s="13" t="s">
        <v>1279</v>
      </c>
      <c r="P18" s="13" t="s">
        <v>1280</v>
      </c>
      <c r="Q18" s="13" t="s">
        <v>1281</v>
      </c>
      <c r="R18" s="13" t="s">
        <v>1282</v>
      </c>
      <c r="S18" s="13" t="s">
        <v>1283</v>
      </c>
      <c r="T18" s="13" t="s">
        <v>1284</v>
      </c>
      <c r="U18" s="13" t="s">
        <v>1285</v>
      </c>
      <c r="V18" s="13" t="s">
        <v>1286</v>
      </c>
      <c r="W18" s="13" t="s">
        <v>1287</v>
      </c>
      <c r="X18" s="13" t="s">
        <v>1288</v>
      </c>
      <c r="Y18" s="13" t="s">
        <v>1289</v>
      </c>
      <c r="Z18" s="13" t="s">
        <v>1290</v>
      </c>
      <c r="AA18" s="13" t="s">
        <v>1291</v>
      </c>
      <c r="AB18" s="13" t="s">
        <v>1292</v>
      </c>
      <c r="AC18" s="13" t="s">
        <v>1293</v>
      </c>
      <c r="AD18" s="13" t="s">
        <v>1294</v>
      </c>
      <c r="AE18" s="13" t="s">
        <v>1295</v>
      </c>
      <c r="AF18" s="13" t="s">
        <v>1296</v>
      </c>
      <c r="AG18" s="13" t="s">
        <v>1297</v>
      </c>
      <c r="AH18" s="14" t="s">
        <v>8</v>
      </c>
      <c r="AI18" s="15" t="s">
        <v>9</v>
      </c>
      <c r="AJ18" s="14" t="s">
        <v>10</v>
      </c>
      <c r="AN18" s="70" t="s">
        <v>1343</v>
      </c>
      <c r="AO18" s="70" t="s">
        <v>1353</v>
      </c>
      <c r="AR18" s="110" t="s">
        <v>1366</v>
      </c>
      <c r="AS18" s="110" t="s">
        <v>1365</v>
      </c>
      <c r="AT18" s="93"/>
      <c r="AU18" s="93"/>
      <c r="BY18" s="70" t="s">
        <v>1331</v>
      </c>
      <c r="BZ18" s="70" t="s">
        <v>1349</v>
      </c>
    </row>
    <row r="19" spans="1:89">
      <c r="B19" s="199" t="s">
        <v>11</v>
      </c>
      <c r="C19" s="200"/>
      <c r="D19" s="201"/>
      <c r="E19" s="16">
        <f t="shared" ref="E19:AJ19" si="0">SUM(E27:E146)</f>
        <v>104</v>
      </c>
      <c r="F19" s="16">
        <f t="shared" si="0"/>
        <v>0</v>
      </c>
      <c r="G19" s="16">
        <f t="shared" si="0"/>
        <v>102</v>
      </c>
      <c r="H19" s="16">
        <f t="shared" si="0"/>
        <v>96</v>
      </c>
      <c r="I19" s="16">
        <f t="shared" si="0"/>
        <v>105</v>
      </c>
      <c r="J19" s="16">
        <f t="shared" si="0"/>
        <v>100</v>
      </c>
      <c r="K19" s="16">
        <f t="shared" si="0"/>
        <v>104</v>
      </c>
      <c r="L19" s="16">
        <f t="shared" si="0"/>
        <v>108</v>
      </c>
      <c r="M19" s="16">
        <f t="shared" si="0"/>
        <v>109</v>
      </c>
      <c r="N19" s="16">
        <f t="shared" si="0"/>
        <v>104</v>
      </c>
      <c r="O19" s="16">
        <f t="shared" si="0"/>
        <v>104</v>
      </c>
      <c r="P19" s="16">
        <f t="shared" si="0"/>
        <v>106</v>
      </c>
      <c r="Q19" s="16">
        <f t="shared" si="0"/>
        <v>95</v>
      </c>
      <c r="R19" s="16">
        <f t="shared" si="0"/>
        <v>99</v>
      </c>
      <c r="S19" s="16">
        <f t="shared" si="0"/>
        <v>100</v>
      </c>
      <c r="T19" s="16">
        <f t="shared" si="0"/>
        <v>102</v>
      </c>
      <c r="U19" s="16">
        <f t="shared" si="0"/>
        <v>91</v>
      </c>
      <c r="V19" s="16">
        <f t="shared" si="0"/>
        <v>94</v>
      </c>
      <c r="W19" s="16">
        <f t="shared" si="0"/>
        <v>93</v>
      </c>
      <c r="X19" s="16">
        <f t="shared" si="0"/>
        <v>95</v>
      </c>
      <c r="Y19" s="16">
        <f t="shared" si="0"/>
        <v>84</v>
      </c>
      <c r="Z19" s="16">
        <f t="shared" si="0"/>
        <v>88</v>
      </c>
      <c r="AA19" s="16">
        <f t="shared" si="0"/>
        <v>88</v>
      </c>
      <c r="AB19" s="16">
        <f t="shared" si="0"/>
        <v>26</v>
      </c>
      <c r="AC19" s="16">
        <f t="shared" si="0"/>
        <v>0</v>
      </c>
      <c r="AD19" s="16">
        <f t="shared" si="0"/>
        <v>83</v>
      </c>
      <c r="AE19" s="16">
        <f t="shared" si="0"/>
        <v>88</v>
      </c>
      <c r="AF19" s="16">
        <f t="shared" si="0"/>
        <v>85</v>
      </c>
      <c r="AG19" s="16">
        <f t="shared" si="0"/>
        <v>60</v>
      </c>
      <c r="AH19" s="17">
        <f t="shared" si="0"/>
        <v>2513</v>
      </c>
      <c r="AI19" s="18">
        <f t="shared" si="0"/>
        <v>119</v>
      </c>
      <c r="AJ19" s="19">
        <f t="shared" si="0"/>
        <v>2094.1666666666661</v>
      </c>
      <c r="AR19" s="111" t="s">
        <v>1367</v>
      </c>
      <c r="AS19" s="112">
        <v>0.53581287443632597</v>
      </c>
      <c r="AT19" s="95"/>
      <c r="AU19" s="95"/>
      <c r="BY19" s="70" t="s">
        <v>1341</v>
      </c>
      <c r="BZ19" s="70" t="s">
        <v>1350</v>
      </c>
    </row>
    <row r="20" spans="1:89">
      <c r="B20" s="20"/>
      <c r="C20" s="21"/>
      <c r="D20" s="22" t="s">
        <v>31</v>
      </c>
      <c r="E20" s="23">
        <f>SUMIF($D$27:$D$146,55670,E27:E146)</f>
        <v>34</v>
      </c>
      <c r="F20" s="23">
        <f t="shared" ref="F20:AG20" si="1">SUMIF($D$27:$D$146,55670,F27:F146)</f>
        <v>0</v>
      </c>
      <c r="G20" s="23">
        <f t="shared" si="1"/>
        <v>34</v>
      </c>
      <c r="H20" s="23">
        <f t="shared" si="1"/>
        <v>31</v>
      </c>
      <c r="I20" s="23">
        <f t="shared" si="1"/>
        <v>34</v>
      </c>
      <c r="J20" s="23">
        <f t="shared" si="1"/>
        <v>34</v>
      </c>
      <c r="K20" s="23">
        <f t="shared" si="1"/>
        <v>35</v>
      </c>
      <c r="L20" s="23">
        <f t="shared" si="1"/>
        <v>36</v>
      </c>
      <c r="M20" s="23">
        <f t="shared" si="1"/>
        <v>35</v>
      </c>
      <c r="N20" s="23">
        <f t="shared" si="1"/>
        <v>34</v>
      </c>
      <c r="O20" s="23">
        <f t="shared" si="1"/>
        <v>34</v>
      </c>
      <c r="P20" s="23">
        <f t="shared" si="1"/>
        <v>36</v>
      </c>
      <c r="Q20" s="23">
        <f t="shared" si="1"/>
        <v>32</v>
      </c>
      <c r="R20" s="23">
        <f t="shared" si="1"/>
        <v>31</v>
      </c>
      <c r="S20" s="23">
        <f t="shared" si="1"/>
        <v>34</v>
      </c>
      <c r="T20" s="23">
        <f t="shared" si="1"/>
        <v>32</v>
      </c>
      <c r="U20" s="23">
        <f t="shared" si="1"/>
        <v>30</v>
      </c>
      <c r="V20" s="23">
        <f t="shared" si="1"/>
        <v>30</v>
      </c>
      <c r="W20" s="23">
        <f t="shared" si="1"/>
        <v>30</v>
      </c>
      <c r="X20" s="23">
        <f t="shared" si="1"/>
        <v>31</v>
      </c>
      <c r="Y20" s="23">
        <f t="shared" si="1"/>
        <v>24</v>
      </c>
      <c r="Z20" s="23">
        <f t="shared" si="1"/>
        <v>27</v>
      </c>
      <c r="AA20" s="23">
        <f t="shared" si="1"/>
        <v>27</v>
      </c>
      <c r="AB20" s="23">
        <f t="shared" si="1"/>
        <v>26</v>
      </c>
      <c r="AC20" s="23">
        <f t="shared" si="1"/>
        <v>0</v>
      </c>
      <c r="AD20" s="23">
        <f t="shared" si="1"/>
        <v>27</v>
      </c>
      <c r="AE20" s="23">
        <f t="shared" si="1"/>
        <v>29</v>
      </c>
      <c r="AF20" s="23">
        <f t="shared" si="1"/>
        <v>30</v>
      </c>
      <c r="AG20" s="23">
        <f t="shared" si="1"/>
        <v>19</v>
      </c>
      <c r="AH20" s="24"/>
      <c r="AI20" s="25"/>
      <c r="AJ20" s="26"/>
      <c r="BY20" s="70" t="s">
        <v>1351</v>
      </c>
      <c r="BZ20" s="70" t="s">
        <v>1352</v>
      </c>
    </row>
    <row r="21" spans="1:89">
      <c r="B21" s="20"/>
      <c r="C21" s="21"/>
      <c r="D21" s="22" t="s">
        <v>46</v>
      </c>
      <c r="E21" s="23">
        <f>SUMIF($D$27:$D$146,55675,E27:E146)</f>
        <v>33</v>
      </c>
      <c r="F21" s="23">
        <f t="shared" ref="F21:AG21" si="2">SUMIF($D$27:$D$146,55675,F27:F146)</f>
        <v>0</v>
      </c>
      <c r="G21" s="23">
        <f t="shared" si="2"/>
        <v>35</v>
      </c>
      <c r="H21" s="23">
        <f t="shared" si="2"/>
        <v>33</v>
      </c>
      <c r="I21" s="23">
        <f t="shared" si="2"/>
        <v>33</v>
      </c>
      <c r="J21" s="23">
        <f t="shared" si="2"/>
        <v>30</v>
      </c>
      <c r="K21" s="23">
        <f t="shared" si="2"/>
        <v>36</v>
      </c>
      <c r="L21" s="23">
        <f t="shared" si="2"/>
        <v>35</v>
      </c>
      <c r="M21" s="23">
        <f t="shared" si="2"/>
        <v>38</v>
      </c>
      <c r="N21" s="23">
        <f t="shared" si="2"/>
        <v>35</v>
      </c>
      <c r="O21" s="23">
        <f t="shared" si="2"/>
        <v>35</v>
      </c>
      <c r="P21" s="23">
        <f t="shared" si="2"/>
        <v>35</v>
      </c>
      <c r="Q21" s="23">
        <f t="shared" si="2"/>
        <v>33</v>
      </c>
      <c r="R21" s="23">
        <f t="shared" si="2"/>
        <v>31</v>
      </c>
      <c r="S21" s="23">
        <f t="shared" si="2"/>
        <v>32</v>
      </c>
      <c r="T21" s="23">
        <f t="shared" si="2"/>
        <v>34</v>
      </c>
      <c r="U21" s="23">
        <f t="shared" si="2"/>
        <v>31</v>
      </c>
      <c r="V21" s="23">
        <f t="shared" si="2"/>
        <v>31</v>
      </c>
      <c r="W21" s="23">
        <f t="shared" si="2"/>
        <v>31</v>
      </c>
      <c r="X21" s="23">
        <f t="shared" si="2"/>
        <v>31</v>
      </c>
      <c r="Y21" s="23">
        <f t="shared" si="2"/>
        <v>28</v>
      </c>
      <c r="Z21" s="23">
        <f t="shared" si="2"/>
        <v>29</v>
      </c>
      <c r="AA21" s="23">
        <f t="shared" si="2"/>
        <v>30</v>
      </c>
      <c r="AB21" s="23">
        <f t="shared" si="2"/>
        <v>0</v>
      </c>
      <c r="AC21" s="23">
        <f t="shared" si="2"/>
        <v>0</v>
      </c>
      <c r="AD21" s="23">
        <f t="shared" si="2"/>
        <v>30</v>
      </c>
      <c r="AE21" s="23">
        <f t="shared" si="2"/>
        <v>28</v>
      </c>
      <c r="AF21" s="23">
        <f t="shared" si="2"/>
        <v>26</v>
      </c>
      <c r="AG21" s="23">
        <f t="shared" si="2"/>
        <v>18</v>
      </c>
      <c r="AH21" s="25"/>
      <c r="AI21" s="25"/>
      <c r="AJ21" s="27"/>
      <c r="BY21" s="70" t="s">
        <v>1343</v>
      </c>
      <c r="BZ21" s="70" t="s">
        <v>1353</v>
      </c>
    </row>
    <row r="22" spans="1:89">
      <c r="B22" s="20"/>
      <c r="C22" s="21"/>
      <c r="D22" s="22" t="s">
        <v>47</v>
      </c>
      <c r="E22" s="23">
        <f>SUMIF($D$27:$D$146,55680,E27:E146)</f>
        <v>37</v>
      </c>
      <c r="F22" s="23">
        <f t="shared" ref="F22:AG22" si="3">SUMIF($D$27:$D$146,55680,F27:F146)</f>
        <v>0</v>
      </c>
      <c r="G22" s="23">
        <f t="shared" si="3"/>
        <v>33</v>
      </c>
      <c r="H22" s="23">
        <f t="shared" si="3"/>
        <v>32</v>
      </c>
      <c r="I22" s="23">
        <f t="shared" si="3"/>
        <v>38</v>
      </c>
      <c r="J22" s="23">
        <f t="shared" si="3"/>
        <v>36</v>
      </c>
      <c r="K22" s="23">
        <f t="shared" si="3"/>
        <v>33</v>
      </c>
      <c r="L22" s="23">
        <f t="shared" si="3"/>
        <v>37</v>
      </c>
      <c r="M22" s="23">
        <f t="shared" si="3"/>
        <v>36</v>
      </c>
      <c r="N22" s="23">
        <f t="shared" si="3"/>
        <v>35</v>
      </c>
      <c r="O22" s="23">
        <f t="shared" si="3"/>
        <v>35</v>
      </c>
      <c r="P22" s="23">
        <f t="shared" si="3"/>
        <v>35</v>
      </c>
      <c r="Q22" s="23">
        <f t="shared" si="3"/>
        <v>30</v>
      </c>
      <c r="R22" s="23">
        <f t="shared" si="3"/>
        <v>37</v>
      </c>
      <c r="S22" s="23">
        <f t="shared" si="3"/>
        <v>34</v>
      </c>
      <c r="T22" s="23">
        <f t="shared" si="3"/>
        <v>36</v>
      </c>
      <c r="U22" s="23">
        <f t="shared" si="3"/>
        <v>30</v>
      </c>
      <c r="V22" s="23">
        <f t="shared" si="3"/>
        <v>33</v>
      </c>
      <c r="W22" s="23">
        <f t="shared" si="3"/>
        <v>32</v>
      </c>
      <c r="X22" s="23">
        <f t="shared" si="3"/>
        <v>33</v>
      </c>
      <c r="Y22" s="23">
        <f t="shared" si="3"/>
        <v>32</v>
      </c>
      <c r="Z22" s="23">
        <f t="shared" si="3"/>
        <v>32</v>
      </c>
      <c r="AA22" s="23">
        <f t="shared" si="3"/>
        <v>31</v>
      </c>
      <c r="AB22" s="23">
        <f t="shared" si="3"/>
        <v>0</v>
      </c>
      <c r="AC22" s="23">
        <f t="shared" si="3"/>
        <v>0</v>
      </c>
      <c r="AD22" s="23">
        <f t="shared" si="3"/>
        <v>26</v>
      </c>
      <c r="AE22" s="23">
        <f t="shared" si="3"/>
        <v>31</v>
      </c>
      <c r="AF22" s="23">
        <f t="shared" si="3"/>
        <v>29</v>
      </c>
      <c r="AG22" s="23">
        <f t="shared" si="3"/>
        <v>23</v>
      </c>
      <c r="AH22" s="25"/>
      <c r="AI22" s="25"/>
      <c r="AJ22" s="27"/>
    </row>
    <row r="23" spans="1:89">
      <c r="A23" s="28"/>
      <c r="B23" s="202" t="s">
        <v>13</v>
      </c>
      <c r="C23" s="203"/>
      <c r="D23" s="204"/>
      <c r="E23" s="29">
        <f>5/6</f>
        <v>0.83333333333333337</v>
      </c>
      <c r="F23" s="29">
        <f t="shared" ref="F23:AG23" si="4">5/6</f>
        <v>0.83333333333333337</v>
      </c>
      <c r="G23" s="29">
        <f t="shared" si="4"/>
        <v>0.83333333333333337</v>
      </c>
      <c r="H23" s="29">
        <f t="shared" si="4"/>
        <v>0.83333333333333337</v>
      </c>
      <c r="I23" s="29">
        <f t="shared" si="4"/>
        <v>0.83333333333333337</v>
      </c>
      <c r="J23" s="29">
        <f t="shared" si="4"/>
        <v>0.83333333333333337</v>
      </c>
      <c r="K23" s="29">
        <f t="shared" si="4"/>
        <v>0.83333333333333337</v>
      </c>
      <c r="L23" s="29">
        <f t="shared" si="4"/>
        <v>0.83333333333333337</v>
      </c>
      <c r="M23" s="29">
        <f t="shared" si="4"/>
        <v>0.83333333333333337</v>
      </c>
      <c r="N23" s="29">
        <f t="shared" si="4"/>
        <v>0.83333333333333337</v>
      </c>
      <c r="O23" s="29">
        <f t="shared" si="4"/>
        <v>0.83333333333333337</v>
      </c>
      <c r="P23" s="29">
        <f t="shared" si="4"/>
        <v>0.83333333333333337</v>
      </c>
      <c r="Q23" s="29">
        <f t="shared" si="4"/>
        <v>0.83333333333333337</v>
      </c>
      <c r="R23" s="29">
        <f t="shared" si="4"/>
        <v>0.83333333333333337</v>
      </c>
      <c r="S23" s="29">
        <f t="shared" si="4"/>
        <v>0.83333333333333337</v>
      </c>
      <c r="T23" s="29">
        <f t="shared" si="4"/>
        <v>0.83333333333333337</v>
      </c>
      <c r="U23" s="29">
        <f t="shared" si="4"/>
        <v>0.83333333333333337</v>
      </c>
      <c r="V23" s="29">
        <f t="shared" si="4"/>
        <v>0.83333333333333337</v>
      </c>
      <c r="W23" s="29">
        <f t="shared" si="4"/>
        <v>0.83333333333333337</v>
      </c>
      <c r="X23" s="29">
        <f t="shared" si="4"/>
        <v>0.83333333333333337</v>
      </c>
      <c r="Y23" s="29">
        <f t="shared" si="4"/>
        <v>0.83333333333333337</v>
      </c>
      <c r="Z23" s="29">
        <f t="shared" si="4"/>
        <v>0.83333333333333337</v>
      </c>
      <c r="AA23" s="29">
        <f t="shared" si="4"/>
        <v>0.83333333333333337</v>
      </c>
      <c r="AB23" s="29">
        <f t="shared" si="4"/>
        <v>0.83333333333333337</v>
      </c>
      <c r="AC23" s="29">
        <f t="shared" si="4"/>
        <v>0.83333333333333337</v>
      </c>
      <c r="AD23" s="29">
        <f t="shared" si="4"/>
        <v>0.83333333333333337</v>
      </c>
      <c r="AE23" s="29">
        <f t="shared" si="4"/>
        <v>0.83333333333333337</v>
      </c>
      <c r="AF23" s="29">
        <f t="shared" si="4"/>
        <v>0.83333333333333337</v>
      </c>
      <c r="AG23" s="29">
        <f t="shared" si="4"/>
        <v>0.83333333333333337</v>
      </c>
      <c r="AH23" s="30"/>
      <c r="AI23" s="31"/>
      <c r="AJ23" s="27"/>
    </row>
    <row r="24" spans="1:89">
      <c r="B24" s="190" t="s">
        <v>14</v>
      </c>
      <c r="C24" s="191"/>
      <c r="D24" s="192"/>
      <c r="E24" s="32">
        <f t="shared" ref="E24:AF24" si="5">IF(E19=0,0,1)</f>
        <v>1</v>
      </c>
      <c r="F24" s="32">
        <f t="shared" si="5"/>
        <v>0</v>
      </c>
      <c r="G24" s="32">
        <f t="shared" si="5"/>
        <v>1</v>
      </c>
      <c r="H24" s="32">
        <f t="shared" si="5"/>
        <v>1</v>
      </c>
      <c r="I24" s="32">
        <f t="shared" si="5"/>
        <v>1</v>
      </c>
      <c r="J24" s="32">
        <f t="shared" si="5"/>
        <v>1</v>
      </c>
      <c r="K24" s="32">
        <f t="shared" si="5"/>
        <v>1</v>
      </c>
      <c r="L24" s="32">
        <f t="shared" si="5"/>
        <v>1</v>
      </c>
      <c r="M24" s="32">
        <f t="shared" si="5"/>
        <v>1</v>
      </c>
      <c r="N24" s="32">
        <f t="shared" si="5"/>
        <v>1</v>
      </c>
      <c r="O24" s="32">
        <f t="shared" si="5"/>
        <v>1</v>
      </c>
      <c r="P24" s="32">
        <f t="shared" si="5"/>
        <v>1</v>
      </c>
      <c r="Q24" s="32">
        <f t="shared" si="5"/>
        <v>1</v>
      </c>
      <c r="R24" s="32">
        <f t="shared" si="5"/>
        <v>1</v>
      </c>
      <c r="S24" s="32">
        <f t="shared" si="5"/>
        <v>1</v>
      </c>
      <c r="T24" s="32">
        <f t="shared" si="5"/>
        <v>1</v>
      </c>
      <c r="U24" s="32">
        <f t="shared" si="5"/>
        <v>1</v>
      </c>
      <c r="V24" s="32">
        <f t="shared" si="5"/>
        <v>1</v>
      </c>
      <c r="W24" s="32">
        <f t="shared" si="5"/>
        <v>1</v>
      </c>
      <c r="X24" s="32">
        <f t="shared" si="5"/>
        <v>1</v>
      </c>
      <c r="Y24" s="32">
        <f t="shared" si="5"/>
        <v>1</v>
      </c>
      <c r="Z24" s="32">
        <f t="shared" si="5"/>
        <v>1</v>
      </c>
      <c r="AA24" s="32">
        <f t="shared" si="5"/>
        <v>1</v>
      </c>
      <c r="AB24" s="32">
        <f t="shared" si="5"/>
        <v>1</v>
      </c>
      <c r="AC24" s="32">
        <f t="shared" si="5"/>
        <v>0</v>
      </c>
      <c r="AD24" s="32">
        <f t="shared" si="5"/>
        <v>1</v>
      </c>
      <c r="AE24" s="32">
        <f t="shared" si="5"/>
        <v>1</v>
      </c>
      <c r="AF24" s="32">
        <f t="shared" si="5"/>
        <v>1</v>
      </c>
      <c r="AG24" s="32">
        <f t="shared" ref="AG24" si="6">IF(AG19=0,0,1)</f>
        <v>1</v>
      </c>
      <c r="AH24" s="33">
        <f>SUM(E24:AG24)</f>
        <v>27</v>
      </c>
      <c r="AI24" s="30"/>
      <c r="AJ24" s="27"/>
    </row>
    <row r="25" spans="1:89" ht="67" customHeight="1">
      <c r="A25" s="34"/>
      <c r="B25" s="193" t="s">
        <v>15</v>
      </c>
      <c r="C25" s="194"/>
      <c r="D25" s="195"/>
      <c r="E25" s="46"/>
      <c r="F25" s="46" t="s">
        <v>430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 t="s">
        <v>1330</v>
      </c>
      <c r="AD25" s="46"/>
      <c r="AE25" s="46"/>
      <c r="AF25" s="46"/>
      <c r="AG25" s="46"/>
      <c r="AH25" s="24"/>
      <c r="AI25" s="31"/>
      <c r="AJ25" s="27"/>
      <c r="BV25" s="28" t="s">
        <v>1415</v>
      </c>
      <c r="CF25" s="8" t="s">
        <v>1397</v>
      </c>
    </row>
    <row r="26" spans="1:89">
      <c r="B26" s="35" t="s">
        <v>16</v>
      </c>
      <c r="C26" s="35" t="s">
        <v>17</v>
      </c>
      <c r="D26" s="36" t="s">
        <v>18</v>
      </c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8"/>
      <c r="AI26" s="38"/>
      <c r="AJ26" s="39"/>
      <c r="AK26" s="28" t="s">
        <v>1346</v>
      </c>
      <c r="AN26" t="s">
        <v>1354</v>
      </c>
      <c r="AO26" t="s">
        <v>1355</v>
      </c>
      <c r="AR26" t="s">
        <v>1354</v>
      </c>
      <c r="AS26" t="s">
        <v>1355</v>
      </c>
      <c r="BA26" t="s">
        <v>1369</v>
      </c>
      <c r="BB26" t="s">
        <v>1355</v>
      </c>
      <c r="BF26" t="s">
        <v>1354</v>
      </c>
      <c r="BG26" t="s">
        <v>1355</v>
      </c>
      <c r="BK26" t="s">
        <v>1377</v>
      </c>
      <c r="BN26" t="s">
        <v>1389</v>
      </c>
      <c r="BR26" t="s">
        <v>1355</v>
      </c>
      <c r="BW26" t="s">
        <v>1391</v>
      </c>
      <c r="CF26" s="2" t="s">
        <v>1354</v>
      </c>
      <c r="CG26" s="2" t="s">
        <v>1355</v>
      </c>
      <c r="CH26" s="2" t="s">
        <v>1375</v>
      </c>
    </row>
    <row r="27" spans="1:89">
      <c r="A27" s="28" t="s">
        <v>19</v>
      </c>
      <c r="B27" s="44" t="s">
        <v>56</v>
      </c>
      <c r="C27" s="44" t="s">
        <v>57</v>
      </c>
      <c r="D27" s="44">
        <v>55670</v>
      </c>
      <c r="E27" s="40">
        <v>1</v>
      </c>
      <c r="F27" s="40">
        <v>0</v>
      </c>
      <c r="G27" s="40">
        <v>1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0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0</v>
      </c>
      <c r="V27" s="40">
        <v>1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0</v>
      </c>
      <c r="AD27" s="40">
        <v>0</v>
      </c>
      <c r="AE27" s="40">
        <v>0</v>
      </c>
      <c r="AF27" s="40">
        <v>1</v>
      </c>
      <c r="AG27" s="40">
        <v>0</v>
      </c>
      <c r="AH27" s="41">
        <f t="shared" ref="AH27:AH58" si="7">SUM(E27:AG27)</f>
        <v>22</v>
      </c>
      <c r="AI27" s="42">
        <f>IF(AH27=0,0,1)</f>
        <v>1</v>
      </c>
      <c r="AJ27" s="43">
        <f t="shared" ref="AJ27:AJ58" si="8">SUMPRODUCT($E$23:$AG$23,E27:AG27)</f>
        <v>18.333333333333336</v>
      </c>
      <c r="AK27" s="68" t="s">
        <v>1333</v>
      </c>
      <c r="AN27" s="2">
        <f>AH27</f>
        <v>22</v>
      </c>
      <c r="AO27" s="2">
        <f>VLOOKUP(AK27,$AN$3:$AO$18,2,FALSE)</f>
        <v>2.3330000000000002</v>
      </c>
      <c r="AR27">
        <v>3</v>
      </c>
      <c r="AS27">
        <v>0</v>
      </c>
      <c r="BA27" s="91">
        <f>AR27/27</f>
        <v>0.1111111111111111</v>
      </c>
      <c r="BB27">
        <f>AS27</f>
        <v>0</v>
      </c>
      <c r="BF27">
        <v>0</v>
      </c>
      <c r="BG27" t="s">
        <v>1349</v>
      </c>
      <c r="BJ27">
        <v>0</v>
      </c>
      <c r="BK27">
        <v>1</v>
      </c>
      <c r="BM27">
        <v>0</v>
      </c>
      <c r="BR27">
        <v>0</v>
      </c>
      <c r="BV27" t="s">
        <v>1343</v>
      </c>
      <c r="BW27">
        <v>2</v>
      </c>
      <c r="CF27" s="2">
        <v>3</v>
      </c>
      <c r="CG27" s="2">
        <v>0</v>
      </c>
      <c r="CH27" s="2">
        <v>2</v>
      </c>
      <c r="CJ27">
        <f>(0.1149*CF27)+0.3527</f>
        <v>0.69740000000000002</v>
      </c>
      <c r="CK27" s="2">
        <v>0.1</v>
      </c>
    </row>
    <row r="28" spans="1:89">
      <c r="A28" t="s">
        <v>20</v>
      </c>
      <c r="B28" s="44" t="s">
        <v>952</v>
      </c>
      <c r="C28" s="44" t="s">
        <v>953</v>
      </c>
      <c r="D28" s="44">
        <v>55670</v>
      </c>
      <c r="E28" s="40">
        <v>0</v>
      </c>
      <c r="F28" s="40">
        <v>0</v>
      </c>
      <c r="G28" s="40">
        <v>0</v>
      </c>
      <c r="H28" s="40">
        <v>0</v>
      </c>
      <c r="I28" s="40">
        <v>1</v>
      </c>
      <c r="J28" s="40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1</v>
      </c>
      <c r="R28" s="40">
        <v>1</v>
      </c>
      <c r="S28" s="40">
        <v>1</v>
      </c>
      <c r="T28" s="40">
        <v>1</v>
      </c>
      <c r="U28" s="40">
        <v>1</v>
      </c>
      <c r="V28" s="40">
        <v>1</v>
      </c>
      <c r="W28" s="40">
        <v>1</v>
      </c>
      <c r="X28" s="40">
        <v>1</v>
      </c>
      <c r="Y28" s="40">
        <v>1</v>
      </c>
      <c r="Z28" s="40">
        <v>1</v>
      </c>
      <c r="AA28" s="40">
        <v>1</v>
      </c>
      <c r="AB28" s="40">
        <v>1</v>
      </c>
      <c r="AC28" s="40">
        <v>0</v>
      </c>
      <c r="AD28" s="40">
        <v>1</v>
      </c>
      <c r="AE28" s="40">
        <v>1</v>
      </c>
      <c r="AF28" s="40">
        <v>1</v>
      </c>
      <c r="AG28" s="40">
        <v>1</v>
      </c>
      <c r="AH28" s="45">
        <f t="shared" si="7"/>
        <v>24</v>
      </c>
      <c r="AI28" s="42">
        <f t="shared" ref="AI28:AI102" si="9">IF(AH28=0,0,1)</f>
        <v>1</v>
      </c>
      <c r="AJ28" s="43">
        <f t="shared" si="8"/>
        <v>20</v>
      </c>
      <c r="AK28" s="68" t="s">
        <v>1331</v>
      </c>
      <c r="AN28" s="2">
        <f t="shared" ref="AN28:AN91" si="10">AH28</f>
        <v>24</v>
      </c>
      <c r="AO28" s="2" t="str">
        <f t="shared" ref="AO28:AO91" si="11">VLOOKUP(AK28,$AN$3:$AO$18,2,FALSE)</f>
        <v>QQQ</v>
      </c>
      <c r="AR28">
        <v>3</v>
      </c>
      <c r="AS28">
        <v>0</v>
      </c>
      <c r="AW28" t="s">
        <v>1374</v>
      </c>
      <c r="AX28" t="s">
        <v>1375</v>
      </c>
      <c r="AY28" t="s">
        <v>1378</v>
      </c>
      <c r="BA28" s="91">
        <f t="shared" ref="BA28:BA91" si="12">AR28/27</f>
        <v>0.1111111111111111</v>
      </c>
      <c r="BB28">
        <f t="shared" ref="BB28:BB91" si="13">AS28</f>
        <v>0</v>
      </c>
      <c r="BF28">
        <v>1</v>
      </c>
      <c r="BG28" t="s">
        <v>1350</v>
      </c>
      <c r="BJ28">
        <v>1</v>
      </c>
      <c r="BK28">
        <v>1</v>
      </c>
      <c r="BM28">
        <v>1</v>
      </c>
      <c r="BR28">
        <v>0</v>
      </c>
      <c r="BV28" t="s">
        <v>1351</v>
      </c>
      <c r="BW28">
        <v>0</v>
      </c>
      <c r="CF28" s="2">
        <v>5</v>
      </c>
      <c r="CG28" s="2">
        <v>0</v>
      </c>
      <c r="CH28" s="2">
        <v>1</v>
      </c>
      <c r="CJ28">
        <f t="shared" ref="CJ28:CJ79" si="14">(0.1149*CF28)+0.3527</f>
        <v>0.92720000000000002</v>
      </c>
      <c r="CK28" s="2">
        <v>0.1</v>
      </c>
    </row>
    <row r="29" spans="1:89">
      <c r="A29" t="s">
        <v>21</v>
      </c>
      <c r="B29" s="44" t="s">
        <v>58</v>
      </c>
      <c r="C29" s="44" t="s">
        <v>59</v>
      </c>
      <c r="D29" s="44">
        <v>55670</v>
      </c>
      <c r="E29" s="40">
        <v>1</v>
      </c>
      <c r="F29" s="40">
        <v>0</v>
      </c>
      <c r="G29" s="40">
        <v>1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1</v>
      </c>
      <c r="N29" s="40">
        <v>0</v>
      </c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40">
        <v>1</v>
      </c>
      <c r="U29" s="40">
        <v>1</v>
      </c>
      <c r="V29" s="40">
        <v>1</v>
      </c>
      <c r="W29" s="40">
        <v>1</v>
      </c>
      <c r="X29" s="40">
        <v>1</v>
      </c>
      <c r="Y29" s="40">
        <v>1</v>
      </c>
      <c r="Z29" s="40">
        <v>1</v>
      </c>
      <c r="AA29" s="40">
        <v>1</v>
      </c>
      <c r="AB29" s="40">
        <v>1</v>
      </c>
      <c r="AC29" s="40">
        <v>0</v>
      </c>
      <c r="AD29" s="40">
        <v>1</v>
      </c>
      <c r="AE29" s="40">
        <v>1</v>
      </c>
      <c r="AF29" s="40">
        <v>1</v>
      </c>
      <c r="AG29" s="40">
        <v>1</v>
      </c>
      <c r="AH29" s="45">
        <f t="shared" si="7"/>
        <v>26</v>
      </c>
      <c r="AI29" s="42">
        <f t="shared" si="9"/>
        <v>1</v>
      </c>
      <c r="AJ29" s="43">
        <f t="shared" si="8"/>
        <v>21.666666666666664</v>
      </c>
      <c r="AK29" s="68" t="s">
        <v>1335</v>
      </c>
      <c r="AN29" s="2">
        <f t="shared" si="10"/>
        <v>26</v>
      </c>
      <c r="AO29" s="2">
        <f t="shared" si="11"/>
        <v>3</v>
      </c>
      <c r="AR29">
        <v>5</v>
      </c>
      <c r="AS29">
        <v>0</v>
      </c>
      <c r="AV29" t="s">
        <v>1370</v>
      </c>
      <c r="AW29">
        <f>AVERAGE(BB27:BB30)</f>
        <v>0.25</v>
      </c>
      <c r="AX29">
        <f>COUNT(BB27:BB30)</f>
        <v>4</v>
      </c>
      <c r="AY29">
        <f>STDEV(BB27:BB30)</f>
        <v>0.5</v>
      </c>
      <c r="BA29" s="91">
        <f t="shared" si="12"/>
        <v>0.18518518518518517</v>
      </c>
      <c r="BB29">
        <f t="shared" si="13"/>
        <v>0</v>
      </c>
      <c r="BF29">
        <v>2</v>
      </c>
      <c r="BG29" t="s">
        <v>1349</v>
      </c>
      <c r="BJ29">
        <v>2</v>
      </c>
      <c r="BK29">
        <v>1</v>
      </c>
      <c r="BM29">
        <v>2</v>
      </c>
      <c r="BR29">
        <v>0</v>
      </c>
      <c r="BV29" t="s">
        <v>1341</v>
      </c>
      <c r="BW29">
        <v>2</v>
      </c>
      <c r="CF29" s="2">
        <v>5</v>
      </c>
      <c r="CG29" s="2">
        <v>1</v>
      </c>
      <c r="CH29" s="2">
        <v>1</v>
      </c>
      <c r="CJ29">
        <f t="shared" si="14"/>
        <v>0.92720000000000002</v>
      </c>
      <c r="CK29" s="2">
        <v>0.1</v>
      </c>
    </row>
    <row r="30" spans="1:89">
      <c r="B30" s="44" t="s">
        <v>66</v>
      </c>
      <c r="C30" s="44" t="s">
        <v>67</v>
      </c>
      <c r="D30" s="44">
        <v>55670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1</v>
      </c>
      <c r="U30" s="40">
        <v>1</v>
      </c>
      <c r="V30" s="40">
        <v>1</v>
      </c>
      <c r="W30" s="40">
        <v>0</v>
      </c>
      <c r="X30" s="40">
        <v>1</v>
      </c>
      <c r="Y30" s="40">
        <v>1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5">
        <f t="shared" si="7"/>
        <v>13</v>
      </c>
      <c r="AI30" s="42">
        <f t="shared" si="9"/>
        <v>1</v>
      </c>
      <c r="AJ30" s="43">
        <f t="shared" si="8"/>
        <v>10.833333333333334</v>
      </c>
      <c r="AK30" s="68" t="s">
        <v>1331</v>
      </c>
      <c r="AN30" s="2">
        <f t="shared" si="10"/>
        <v>13</v>
      </c>
      <c r="AO30" s="2" t="str">
        <f t="shared" si="11"/>
        <v>QQQ</v>
      </c>
      <c r="AR30">
        <v>5</v>
      </c>
      <c r="AS30">
        <v>1</v>
      </c>
      <c r="AV30" t="s">
        <v>1371</v>
      </c>
      <c r="AW30">
        <f>AVERAGE(BB31:BB34)</f>
        <v>1.7502499999999999</v>
      </c>
      <c r="AX30">
        <f>COUNT(BB31:BB34)</f>
        <v>4</v>
      </c>
      <c r="AY30">
        <f>STDEV(BB31:BB34)</f>
        <v>0.95728204656029503</v>
      </c>
      <c r="BA30" s="91">
        <f t="shared" si="12"/>
        <v>0.18518518518518517</v>
      </c>
      <c r="BB30">
        <f t="shared" si="13"/>
        <v>1</v>
      </c>
      <c r="BF30">
        <v>3</v>
      </c>
      <c r="BG30">
        <v>0</v>
      </c>
      <c r="BJ30">
        <v>3</v>
      </c>
      <c r="BK30">
        <v>2</v>
      </c>
      <c r="BM30">
        <v>3</v>
      </c>
      <c r="BN30">
        <v>0</v>
      </c>
      <c r="BR30">
        <v>0</v>
      </c>
      <c r="BV30" t="s">
        <v>1331</v>
      </c>
      <c r="BW30">
        <v>14</v>
      </c>
      <c r="CF30" s="2">
        <v>7</v>
      </c>
      <c r="CG30" s="2">
        <v>1.667</v>
      </c>
      <c r="CH30" s="2">
        <v>1</v>
      </c>
      <c r="CJ30">
        <f t="shared" si="14"/>
        <v>1.157</v>
      </c>
      <c r="CK30" s="2">
        <v>0.1</v>
      </c>
    </row>
    <row r="31" spans="1:89">
      <c r="B31" s="44" t="s">
        <v>956</v>
      </c>
      <c r="C31" s="44" t="s">
        <v>957</v>
      </c>
      <c r="D31" s="44">
        <v>55670</v>
      </c>
      <c r="E31" s="40">
        <v>1</v>
      </c>
      <c r="F31" s="40">
        <v>0</v>
      </c>
      <c r="G31" s="40">
        <v>1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1</v>
      </c>
      <c r="Q31" s="40">
        <v>1</v>
      </c>
      <c r="R31" s="40">
        <v>1</v>
      </c>
      <c r="S31" s="40">
        <v>1</v>
      </c>
      <c r="T31" s="40">
        <v>1</v>
      </c>
      <c r="U31" s="40">
        <v>1</v>
      </c>
      <c r="V31" s="40">
        <v>1</v>
      </c>
      <c r="W31" s="40">
        <v>1</v>
      </c>
      <c r="X31" s="40">
        <v>1</v>
      </c>
      <c r="Y31" s="40">
        <v>0</v>
      </c>
      <c r="Z31" s="40">
        <v>1</v>
      </c>
      <c r="AA31" s="40">
        <v>1</v>
      </c>
      <c r="AB31" s="40">
        <v>1</v>
      </c>
      <c r="AC31" s="40">
        <v>0</v>
      </c>
      <c r="AD31" s="40">
        <v>1</v>
      </c>
      <c r="AE31" s="40">
        <v>1</v>
      </c>
      <c r="AF31" s="40">
        <v>1</v>
      </c>
      <c r="AG31" s="40">
        <v>0</v>
      </c>
      <c r="AH31" s="45">
        <f t="shared" si="7"/>
        <v>25</v>
      </c>
      <c r="AI31" s="42">
        <f t="shared" si="9"/>
        <v>1</v>
      </c>
      <c r="AJ31" s="43">
        <f t="shared" si="8"/>
        <v>20.833333333333332</v>
      </c>
      <c r="AK31" s="68" t="s">
        <v>1337</v>
      </c>
      <c r="AN31" s="2">
        <f t="shared" si="10"/>
        <v>25</v>
      </c>
      <c r="AO31" s="2">
        <f t="shared" si="11"/>
        <v>4</v>
      </c>
      <c r="AR31">
        <v>7</v>
      </c>
      <c r="AS31">
        <v>1.667</v>
      </c>
      <c r="AV31" t="s">
        <v>1372</v>
      </c>
      <c r="AW31">
        <f>AVERAGE(BB35:BB47)</f>
        <v>2.7179230769230767</v>
      </c>
      <c r="AX31">
        <f>COUNT(BB35:BB47)</f>
        <v>13</v>
      </c>
      <c r="AY31">
        <f>STDEV(BB35:BB47)</f>
        <v>1.3733259786335306</v>
      </c>
      <c r="BA31" s="91">
        <f t="shared" si="12"/>
        <v>0.25925925925925924</v>
      </c>
      <c r="BB31">
        <f t="shared" si="13"/>
        <v>1.667</v>
      </c>
      <c r="BF31">
        <v>3</v>
      </c>
      <c r="BG31">
        <v>0</v>
      </c>
      <c r="BJ31">
        <v>4</v>
      </c>
      <c r="BK31">
        <v>0</v>
      </c>
      <c r="BM31">
        <v>4</v>
      </c>
      <c r="BR31">
        <v>0</v>
      </c>
      <c r="BV31" t="s">
        <v>1340</v>
      </c>
      <c r="BW31">
        <v>5</v>
      </c>
      <c r="CF31" s="2">
        <v>8</v>
      </c>
      <c r="CG31" s="2">
        <v>1.667</v>
      </c>
      <c r="CH31" s="2">
        <v>1</v>
      </c>
      <c r="CJ31">
        <f t="shared" si="14"/>
        <v>1.2719</v>
      </c>
      <c r="CK31" s="2">
        <v>0.1</v>
      </c>
    </row>
    <row r="32" spans="1:89">
      <c r="B32" s="44" t="s">
        <v>80</v>
      </c>
      <c r="C32" s="44" t="s">
        <v>81</v>
      </c>
      <c r="D32" s="44">
        <v>55670</v>
      </c>
      <c r="E32" s="40">
        <v>1</v>
      </c>
      <c r="F32" s="40">
        <v>0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0</v>
      </c>
      <c r="AD32" s="40">
        <v>1</v>
      </c>
      <c r="AE32" s="40">
        <v>1</v>
      </c>
      <c r="AF32" s="40">
        <v>1</v>
      </c>
      <c r="AG32" s="40">
        <v>1</v>
      </c>
      <c r="AH32" s="45">
        <f t="shared" si="7"/>
        <v>27</v>
      </c>
      <c r="AI32" s="42">
        <f t="shared" si="9"/>
        <v>1</v>
      </c>
      <c r="AJ32" s="43">
        <f t="shared" si="8"/>
        <v>22.499999999999996</v>
      </c>
      <c r="AK32" s="68" t="s">
        <v>1336</v>
      </c>
      <c r="AN32" s="2">
        <f t="shared" si="10"/>
        <v>27</v>
      </c>
      <c r="AO32" s="2">
        <f t="shared" si="11"/>
        <v>3.3330000000000002</v>
      </c>
      <c r="AR32">
        <v>8</v>
      </c>
      <c r="AS32">
        <v>1.667</v>
      </c>
      <c r="AV32" t="s">
        <v>1373</v>
      </c>
      <c r="AW32">
        <f>AVERAGE(BB48:BB128)</f>
        <v>3.1275925925925927</v>
      </c>
      <c r="AX32">
        <f>COUNT(BB48:BB128)</f>
        <v>81</v>
      </c>
      <c r="AY32">
        <f>STDEV(BB48:BB128)</f>
        <v>0.95965705824760428</v>
      </c>
      <c r="BA32" s="91">
        <f t="shared" si="12"/>
        <v>0.29629629629629628</v>
      </c>
      <c r="BB32">
        <f t="shared" si="13"/>
        <v>1.667</v>
      </c>
      <c r="BF32">
        <v>5</v>
      </c>
      <c r="BG32">
        <v>0</v>
      </c>
      <c r="BJ32">
        <v>5</v>
      </c>
      <c r="BK32">
        <v>2</v>
      </c>
      <c r="BM32">
        <v>5</v>
      </c>
      <c r="BN32">
        <v>0.5</v>
      </c>
      <c r="BR32">
        <v>0.66700000000000004</v>
      </c>
      <c r="BV32" t="s">
        <v>1339</v>
      </c>
      <c r="BW32">
        <v>1</v>
      </c>
      <c r="CF32" s="2">
        <v>10</v>
      </c>
      <c r="CG32" s="2">
        <v>3</v>
      </c>
      <c r="CH32" s="2">
        <v>1</v>
      </c>
      <c r="CJ32">
        <f t="shared" si="14"/>
        <v>1.5017</v>
      </c>
      <c r="CK32" s="2">
        <v>0.1</v>
      </c>
    </row>
    <row r="33" spans="2:89">
      <c r="B33" s="44" t="s">
        <v>964</v>
      </c>
      <c r="C33" s="44" t="s">
        <v>965</v>
      </c>
      <c r="D33" s="44">
        <v>55670</v>
      </c>
      <c r="E33" s="40">
        <v>0</v>
      </c>
      <c r="F33" s="40">
        <v>0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0</v>
      </c>
      <c r="R33" s="40">
        <v>0</v>
      </c>
      <c r="S33" s="40">
        <v>0</v>
      </c>
      <c r="T33" s="40">
        <v>1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5">
        <f t="shared" si="7"/>
        <v>11</v>
      </c>
      <c r="AI33" s="42">
        <f t="shared" ref="AI33:AI43" si="15">IF(AH33=0,0,1)</f>
        <v>1</v>
      </c>
      <c r="AJ33" s="43">
        <f t="shared" si="8"/>
        <v>9.1666666666666661</v>
      </c>
      <c r="AK33" s="68" t="s">
        <v>1339</v>
      </c>
      <c r="AN33" s="2">
        <f t="shared" si="10"/>
        <v>11</v>
      </c>
      <c r="AO33" s="2">
        <f t="shared" si="11"/>
        <v>0.66700000000000004</v>
      </c>
      <c r="AR33">
        <v>10</v>
      </c>
      <c r="AS33">
        <v>3</v>
      </c>
      <c r="BA33" s="91">
        <f t="shared" si="12"/>
        <v>0.37037037037037035</v>
      </c>
      <c r="BB33">
        <f t="shared" si="13"/>
        <v>3</v>
      </c>
      <c r="BF33">
        <v>5</v>
      </c>
      <c r="BG33">
        <v>1</v>
      </c>
      <c r="BJ33">
        <v>6</v>
      </c>
      <c r="BK33">
        <v>1</v>
      </c>
      <c r="BM33">
        <v>6</v>
      </c>
      <c r="BR33">
        <v>1</v>
      </c>
      <c r="BV33" t="s">
        <v>1334</v>
      </c>
      <c r="BW33">
        <v>3</v>
      </c>
      <c r="CF33" s="2">
        <v>11</v>
      </c>
      <c r="CG33" s="2">
        <v>0.66700000000000004</v>
      </c>
      <c r="CH33" s="2">
        <v>1</v>
      </c>
      <c r="CJ33">
        <f t="shared" si="14"/>
        <v>1.6166</v>
      </c>
      <c r="CK33" s="2">
        <v>0.1</v>
      </c>
    </row>
    <row r="34" spans="2:89">
      <c r="B34" s="44" t="s">
        <v>32</v>
      </c>
      <c r="C34" s="44" t="s">
        <v>33</v>
      </c>
      <c r="D34" s="44">
        <v>55670</v>
      </c>
      <c r="E34" s="40">
        <v>1</v>
      </c>
      <c r="F34" s="40">
        <v>0</v>
      </c>
      <c r="G34" s="40">
        <v>1</v>
      </c>
      <c r="H34" s="40">
        <v>0</v>
      </c>
      <c r="I34" s="40">
        <v>0</v>
      </c>
      <c r="J34" s="40">
        <v>1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5">
        <f t="shared" si="7"/>
        <v>3</v>
      </c>
      <c r="AI34" s="42">
        <f t="shared" si="15"/>
        <v>1</v>
      </c>
      <c r="AJ34" s="43">
        <f t="shared" si="8"/>
        <v>2.5</v>
      </c>
      <c r="AK34" s="68" t="s">
        <v>1340</v>
      </c>
      <c r="AN34" s="2">
        <f t="shared" si="10"/>
        <v>3</v>
      </c>
      <c r="AO34" s="2">
        <f t="shared" si="11"/>
        <v>0</v>
      </c>
      <c r="AR34">
        <v>11</v>
      </c>
      <c r="AS34">
        <v>0.66700000000000004</v>
      </c>
      <c r="BA34" s="91">
        <f t="shared" si="12"/>
        <v>0.40740740740740738</v>
      </c>
      <c r="BB34">
        <f t="shared" si="13"/>
        <v>0.66700000000000004</v>
      </c>
      <c r="BF34">
        <v>6</v>
      </c>
      <c r="BG34" t="s">
        <v>1349</v>
      </c>
      <c r="BJ34">
        <v>7</v>
      </c>
      <c r="BK34">
        <v>1</v>
      </c>
      <c r="BM34">
        <v>7</v>
      </c>
      <c r="BN34">
        <v>1.667</v>
      </c>
      <c r="BR34">
        <v>1</v>
      </c>
      <c r="BV34" t="s">
        <v>1345</v>
      </c>
      <c r="BW34">
        <v>2</v>
      </c>
      <c r="CA34" t="s">
        <v>1395</v>
      </c>
      <c r="CB34" t="s">
        <v>1396</v>
      </c>
      <c r="CC34" t="s">
        <v>1416</v>
      </c>
      <c r="CF34" s="2">
        <v>14</v>
      </c>
      <c r="CG34" s="2">
        <v>0</v>
      </c>
      <c r="CH34" s="2">
        <v>1</v>
      </c>
      <c r="CJ34">
        <f t="shared" si="14"/>
        <v>1.9613</v>
      </c>
      <c r="CK34" s="2">
        <v>0.1</v>
      </c>
    </row>
    <row r="35" spans="2:89">
      <c r="B35" s="44" t="s">
        <v>82</v>
      </c>
      <c r="C35" s="44" t="s">
        <v>83</v>
      </c>
      <c r="D35" s="44">
        <v>55670</v>
      </c>
      <c r="E35" s="40">
        <v>1</v>
      </c>
      <c r="F35" s="40">
        <v>0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P35" s="40">
        <v>1</v>
      </c>
      <c r="Q35" s="40">
        <v>0</v>
      </c>
      <c r="R35" s="40">
        <v>1</v>
      </c>
      <c r="S35" s="40">
        <v>1</v>
      </c>
      <c r="T35" s="40">
        <v>0</v>
      </c>
      <c r="U35" s="40">
        <v>0</v>
      </c>
      <c r="V35" s="40">
        <v>1</v>
      </c>
      <c r="W35" s="40">
        <v>1</v>
      </c>
      <c r="X35" s="40">
        <v>1</v>
      </c>
      <c r="Y35" s="40">
        <v>1</v>
      </c>
      <c r="Z35" s="40">
        <v>1</v>
      </c>
      <c r="AA35" s="40">
        <v>0</v>
      </c>
      <c r="AB35" s="40">
        <v>1</v>
      </c>
      <c r="AC35" s="40">
        <v>0</v>
      </c>
      <c r="AD35" s="40">
        <v>0</v>
      </c>
      <c r="AE35" s="40">
        <v>1</v>
      </c>
      <c r="AF35" s="40">
        <v>1</v>
      </c>
      <c r="AG35" s="40">
        <v>0</v>
      </c>
      <c r="AH35" s="45">
        <f t="shared" si="7"/>
        <v>21</v>
      </c>
      <c r="AI35" s="42">
        <f t="shared" si="15"/>
        <v>1</v>
      </c>
      <c r="AJ35" s="43">
        <f t="shared" si="8"/>
        <v>17.500000000000004</v>
      </c>
      <c r="AK35" s="68" t="s">
        <v>1332</v>
      </c>
      <c r="AN35" s="2">
        <f t="shared" si="10"/>
        <v>21</v>
      </c>
      <c r="AO35" s="2">
        <f t="shared" si="11"/>
        <v>1.667</v>
      </c>
      <c r="AR35">
        <v>14</v>
      </c>
      <c r="AS35">
        <v>0</v>
      </c>
      <c r="BA35" s="91">
        <f t="shared" si="12"/>
        <v>0.51851851851851849</v>
      </c>
      <c r="BB35">
        <f t="shared" si="13"/>
        <v>0</v>
      </c>
      <c r="BF35">
        <v>7</v>
      </c>
      <c r="BG35">
        <v>1.667</v>
      </c>
      <c r="BJ35">
        <v>8</v>
      </c>
      <c r="BK35">
        <v>1</v>
      </c>
      <c r="BM35">
        <v>8</v>
      </c>
      <c r="BN35">
        <v>1.667</v>
      </c>
      <c r="BR35">
        <v>1</v>
      </c>
      <c r="BV35" t="s">
        <v>1332</v>
      </c>
      <c r="BW35">
        <v>13</v>
      </c>
      <c r="BZ35" t="s">
        <v>1393</v>
      </c>
      <c r="CA35" t="s">
        <v>1331</v>
      </c>
      <c r="CB35">
        <v>1</v>
      </c>
      <c r="CC35">
        <v>0</v>
      </c>
      <c r="CF35" s="2">
        <v>15</v>
      </c>
      <c r="CG35" s="2">
        <v>4</v>
      </c>
      <c r="CH35" s="2">
        <v>1</v>
      </c>
      <c r="CJ35">
        <f t="shared" si="14"/>
        <v>2.0762</v>
      </c>
      <c r="CK35" s="2">
        <v>0.1</v>
      </c>
    </row>
    <row r="36" spans="2:89">
      <c r="B36" s="44" t="s">
        <v>86</v>
      </c>
      <c r="C36" s="44" t="s">
        <v>87</v>
      </c>
      <c r="D36" s="44">
        <v>55670</v>
      </c>
      <c r="E36" s="40">
        <v>1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0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  <c r="AH36" s="45">
        <f t="shared" si="7"/>
        <v>1</v>
      </c>
      <c r="AI36" s="42">
        <f t="shared" si="15"/>
        <v>1</v>
      </c>
      <c r="AJ36" s="43">
        <f t="shared" si="8"/>
        <v>0.83333333333333337</v>
      </c>
      <c r="AK36" s="68" t="s">
        <v>1341</v>
      </c>
      <c r="AN36" s="2">
        <f t="shared" si="10"/>
        <v>1</v>
      </c>
      <c r="AO36" s="2" t="str">
        <f t="shared" si="11"/>
        <v>WWW</v>
      </c>
      <c r="AR36">
        <v>15</v>
      </c>
      <c r="AS36">
        <v>4</v>
      </c>
      <c r="BA36" s="91">
        <f t="shared" si="12"/>
        <v>0.55555555555555558</v>
      </c>
      <c r="BB36">
        <f t="shared" si="13"/>
        <v>4</v>
      </c>
      <c r="BF36">
        <v>8</v>
      </c>
      <c r="BG36">
        <v>1.667</v>
      </c>
      <c r="BJ36">
        <v>9</v>
      </c>
      <c r="BK36">
        <v>0</v>
      </c>
      <c r="BM36">
        <v>9</v>
      </c>
      <c r="BR36">
        <v>1.333</v>
      </c>
      <c r="BV36" t="s">
        <v>1344</v>
      </c>
      <c r="BW36">
        <v>4</v>
      </c>
      <c r="BZ36" t="s">
        <v>1394</v>
      </c>
      <c r="CA36">
        <f>AVERAGE(BB35:BB128)</f>
        <v>3.0709361702127653</v>
      </c>
      <c r="CB36">
        <v>94</v>
      </c>
      <c r="CC36">
        <f>STDEV(BB35:BB128)</f>
        <v>1.0275122248547901</v>
      </c>
      <c r="CF36" s="2">
        <v>16</v>
      </c>
      <c r="CG36" s="2">
        <v>2</v>
      </c>
      <c r="CH36" s="2">
        <v>1</v>
      </c>
      <c r="CJ36">
        <f t="shared" si="14"/>
        <v>2.1911</v>
      </c>
      <c r="CK36" s="2">
        <v>0.1</v>
      </c>
    </row>
    <row r="37" spans="2:89">
      <c r="B37" s="44" t="s">
        <v>88</v>
      </c>
      <c r="C37" s="44" t="s">
        <v>89</v>
      </c>
      <c r="D37" s="44">
        <v>55670</v>
      </c>
      <c r="E37" s="40">
        <v>1</v>
      </c>
      <c r="F37" s="40">
        <v>0</v>
      </c>
      <c r="G37" s="40">
        <v>1</v>
      </c>
      <c r="H37" s="40">
        <v>0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P37" s="40">
        <v>1</v>
      </c>
      <c r="Q37" s="40">
        <v>1</v>
      </c>
      <c r="R37" s="40">
        <v>1</v>
      </c>
      <c r="S37" s="40">
        <v>1</v>
      </c>
      <c r="T37" s="40">
        <v>1</v>
      </c>
      <c r="U37" s="40">
        <v>1</v>
      </c>
      <c r="V37" s="40">
        <v>1</v>
      </c>
      <c r="W37" s="40">
        <v>1</v>
      </c>
      <c r="X37" s="40">
        <v>1</v>
      </c>
      <c r="Y37" s="40">
        <v>1</v>
      </c>
      <c r="Z37" s="40">
        <v>1</v>
      </c>
      <c r="AA37" s="40">
        <v>1</v>
      </c>
      <c r="AB37" s="40">
        <v>1</v>
      </c>
      <c r="AC37" s="40">
        <v>0</v>
      </c>
      <c r="AD37" s="40">
        <v>1</v>
      </c>
      <c r="AE37" s="40">
        <v>1</v>
      </c>
      <c r="AF37" s="40">
        <v>1</v>
      </c>
      <c r="AG37" s="40">
        <v>1</v>
      </c>
      <c r="AH37" s="45">
        <f t="shared" si="7"/>
        <v>26</v>
      </c>
      <c r="AI37" s="42">
        <f t="shared" si="15"/>
        <v>1</v>
      </c>
      <c r="AJ37" s="43">
        <f t="shared" si="8"/>
        <v>21.666666666666664</v>
      </c>
      <c r="AK37" s="68" t="s">
        <v>1342</v>
      </c>
      <c r="AN37" s="2">
        <f t="shared" si="10"/>
        <v>26</v>
      </c>
      <c r="AO37" s="2">
        <f t="shared" si="11"/>
        <v>3.6669999999999998</v>
      </c>
      <c r="AR37">
        <v>16</v>
      </c>
      <c r="AS37">
        <v>2</v>
      </c>
      <c r="BA37" s="91">
        <f t="shared" si="12"/>
        <v>0.59259259259259256</v>
      </c>
      <c r="BB37">
        <f t="shared" si="13"/>
        <v>2</v>
      </c>
      <c r="BF37">
        <v>8</v>
      </c>
      <c r="BG37" t="s">
        <v>1349</v>
      </c>
      <c r="BJ37">
        <v>10</v>
      </c>
      <c r="BK37">
        <v>1</v>
      </c>
      <c r="BM37">
        <v>10</v>
      </c>
      <c r="BN37">
        <v>3</v>
      </c>
      <c r="BR37">
        <v>1.333</v>
      </c>
      <c r="BV37" t="s">
        <v>1333</v>
      </c>
      <c r="BW37">
        <v>5</v>
      </c>
      <c r="CF37" s="2">
        <v>17</v>
      </c>
      <c r="CG37" s="2">
        <v>1.667</v>
      </c>
      <c r="CH37" s="2">
        <v>1</v>
      </c>
      <c r="CJ37">
        <f t="shared" si="14"/>
        <v>2.306</v>
      </c>
      <c r="CK37" s="2">
        <v>0.1</v>
      </c>
    </row>
    <row r="38" spans="2:89">
      <c r="B38" s="44" t="s">
        <v>92</v>
      </c>
      <c r="C38" s="44" t="s">
        <v>93</v>
      </c>
      <c r="D38" s="44">
        <v>55670</v>
      </c>
      <c r="E38" s="40">
        <v>1</v>
      </c>
      <c r="F38" s="40">
        <v>0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  <c r="P38" s="40">
        <v>1</v>
      </c>
      <c r="Q38" s="40">
        <v>1</v>
      </c>
      <c r="R38" s="40">
        <v>0</v>
      </c>
      <c r="S38" s="40">
        <v>1</v>
      </c>
      <c r="T38" s="40">
        <v>1</v>
      </c>
      <c r="U38" s="40">
        <v>0</v>
      </c>
      <c r="V38" s="40">
        <v>1</v>
      </c>
      <c r="W38" s="40">
        <v>1</v>
      </c>
      <c r="X38" s="40">
        <v>1</v>
      </c>
      <c r="Y38" s="40">
        <v>1</v>
      </c>
      <c r="Z38" s="40">
        <v>1</v>
      </c>
      <c r="AA38" s="40">
        <v>1</v>
      </c>
      <c r="AB38" s="40">
        <v>1</v>
      </c>
      <c r="AC38" s="40">
        <v>0</v>
      </c>
      <c r="AD38" s="40">
        <v>1</v>
      </c>
      <c r="AE38" s="40">
        <v>1</v>
      </c>
      <c r="AF38" s="40">
        <v>1</v>
      </c>
      <c r="AG38" s="40">
        <v>0</v>
      </c>
      <c r="AH38" s="45">
        <f t="shared" si="7"/>
        <v>24</v>
      </c>
      <c r="AI38" s="42">
        <f t="shared" si="15"/>
        <v>1</v>
      </c>
      <c r="AJ38" s="43">
        <f t="shared" si="8"/>
        <v>20</v>
      </c>
      <c r="AK38" s="68" t="s">
        <v>1343</v>
      </c>
      <c r="AN38" s="2">
        <f t="shared" si="10"/>
        <v>24</v>
      </c>
      <c r="AO38" s="2" t="str">
        <f t="shared" si="11"/>
        <v>CR CR</v>
      </c>
      <c r="AR38">
        <v>17</v>
      </c>
      <c r="AS38">
        <v>1.667</v>
      </c>
      <c r="BA38" s="91">
        <f t="shared" si="12"/>
        <v>0.62962962962962965</v>
      </c>
      <c r="BB38">
        <f t="shared" si="13"/>
        <v>1.667</v>
      </c>
      <c r="BF38">
        <v>10</v>
      </c>
      <c r="BG38">
        <v>3</v>
      </c>
      <c r="BJ38">
        <v>11</v>
      </c>
      <c r="BK38">
        <v>3</v>
      </c>
      <c r="BM38">
        <v>11</v>
      </c>
      <c r="BN38">
        <v>0.66700000000000004</v>
      </c>
      <c r="BR38">
        <v>1.667</v>
      </c>
      <c r="BV38" t="s">
        <v>1338</v>
      </c>
      <c r="BW38">
        <v>3</v>
      </c>
      <c r="CF38" s="2">
        <v>17</v>
      </c>
      <c r="CG38" s="2">
        <v>2</v>
      </c>
      <c r="CH38" s="2">
        <v>1</v>
      </c>
      <c r="CJ38">
        <f t="shared" si="14"/>
        <v>2.306</v>
      </c>
      <c r="CK38" s="2">
        <v>0.1</v>
      </c>
    </row>
    <row r="39" spans="2:89">
      <c r="B39" s="44" t="s">
        <v>96</v>
      </c>
      <c r="C39" s="44" t="s">
        <v>97</v>
      </c>
      <c r="D39" s="44">
        <v>55670</v>
      </c>
      <c r="E39" s="40">
        <v>1</v>
      </c>
      <c r="F39" s="40">
        <v>0</v>
      </c>
      <c r="G39" s="40">
        <v>1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1</v>
      </c>
      <c r="O39" s="40">
        <v>1</v>
      </c>
      <c r="P39" s="40">
        <v>1</v>
      </c>
      <c r="Q39" s="40">
        <v>1</v>
      </c>
      <c r="R39" s="40">
        <v>1</v>
      </c>
      <c r="S39" s="40">
        <v>1</v>
      </c>
      <c r="T39" s="40">
        <v>1</v>
      </c>
      <c r="U39" s="40">
        <v>1</v>
      </c>
      <c r="V39" s="40">
        <v>1</v>
      </c>
      <c r="W39" s="40">
        <v>1</v>
      </c>
      <c r="X39" s="40">
        <v>1</v>
      </c>
      <c r="Y39" s="40">
        <v>1</v>
      </c>
      <c r="Z39" s="40">
        <v>1</v>
      </c>
      <c r="AA39" s="40">
        <v>1</v>
      </c>
      <c r="AB39" s="40">
        <v>0</v>
      </c>
      <c r="AC39" s="40">
        <v>0</v>
      </c>
      <c r="AD39" s="40">
        <v>0</v>
      </c>
      <c r="AE39" s="40">
        <v>1</v>
      </c>
      <c r="AF39" s="40">
        <v>1</v>
      </c>
      <c r="AG39" s="40">
        <v>1</v>
      </c>
      <c r="AH39" s="45">
        <f t="shared" si="7"/>
        <v>25</v>
      </c>
      <c r="AI39" s="42">
        <f t="shared" si="15"/>
        <v>1</v>
      </c>
      <c r="AJ39" s="43">
        <f t="shared" si="8"/>
        <v>20.833333333333332</v>
      </c>
      <c r="AK39" s="68" t="s">
        <v>1336</v>
      </c>
      <c r="AN39" s="2">
        <f t="shared" si="10"/>
        <v>25</v>
      </c>
      <c r="AO39" s="2">
        <f t="shared" si="11"/>
        <v>3.3330000000000002</v>
      </c>
      <c r="AR39">
        <v>17</v>
      </c>
      <c r="AS39">
        <v>2</v>
      </c>
      <c r="BA39" s="91">
        <f t="shared" si="12"/>
        <v>0.62962962962962965</v>
      </c>
      <c r="BB39">
        <f t="shared" si="13"/>
        <v>2</v>
      </c>
      <c r="BF39">
        <v>11</v>
      </c>
      <c r="BG39">
        <v>0.66700000000000004</v>
      </c>
      <c r="BJ39">
        <v>12</v>
      </c>
      <c r="BK39">
        <v>0</v>
      </c>
      <c r="BM39">
        <v>12</v>
      </c>
      <c r="BR39">
        <v>1.667</v>
      </c>
      <c r="BV39" t="s">
        <v>1335</v>
      </c>
      <c r="BW39">
        <v>18</v>
      </c>
      <c r="CF39" s="2">
        <v>17</v>
      </c>
      <c r="CG39" s="2">
        <v>2.3330000000000002</v>
      </c>
      <c r="CH39" s="2">
        <v>1</v>
      </c>
      <c r="CJ39">
        <f t="shared" si="14"/>
        <v>2.306</v>
      </c>
      <c r="CK39" s="2">
        <v>0.1</v>
      </c>
    </row>
    <row r="40" spans="2:89">
      <c r="B40" s="44" t="s">
        <v>98</v>
      </c>
      <c r="C40" s="44" t="s">
        <v>99</v>
      </c>
      <c r="D40" s="44">
        <v>55670</v>
      </c>
      <c r="E40" s="40">
        <v>1</v>
      </c>
      <c r="F40" s="40">
        <v>0</v>
      </c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0">
        <v>1</v>
      </c>
      <c r="N40" s="40">
        <v>1</v>
      </c>
      <c r="O40" s="40">
        <v>1</v>
      </c>
      <c r="P40" s="40">
        <v>1</v>
      </c>
      <c r="Q40" s="40">
        <v>1</v>
      </c>
      <c r="R40" s="40">
        <v>1</v>
      </c>
      <c r="S40" s="40">
        <v>1</v>
      </c>
      <c r="T40" s="40">
        <v>1</v>
      </c>
      <c r="U40" s="40">
        <v>1</v>
      </c>
      <c r="V40" s="40">
        <v>1</v>
      </c>
      <c r="W40" s="40">
        <v>1</v>
      </c>
      <c r="X40" s="40">
        <v>1</v>
      </c>
      <c r="Y40" s="40">
        <v>1</v>
      </c>
      <c r="Z40" s="40">
        <v>1</v>
      </c>
      <c r="AA40" s="40">
        <v>1</v>
      </c>
      <c r="AB40" s="40">
        <v>1</v>
      </c>
      <c r="AC40" s="40">
        <v>0</v>
      </c>
      <c r="AD40" s="40">
        <v>1</v>
      </c>
      <c r="AE40" s="40">
        <v>1</v>
      </c>
      <c r="AF40" s="40">
        <v>1</v>
      </c>
      <c r="AG40" s="40">
        <v>0</v>
      </c>
      <c r="AH40" s="45">
        <f t="shared" si="7"/>
        <v>26</v>
      </c>
      <c r="AI40" s="42">
        <f t="shared" si="15"/>
        <v>1</v>
      </c>
      <c r="AJ40" s="43">
        <f t="shared" si="8"/>
        <v>21.666666666666664</v>
      </c>
      <c r="AK40" s="68" t="s">
        <v>1337</v>
      </c>
      <c r="AN40" s="2">
        <f t="shared" si="10"/>
        <v>26</v>
      </c>
      <c r="AO40" s="2">
        <f t="shared" si="11"/>
        <v>4</v>
      </c>
      <c r="AR40">
        <v>17</v>
      </c>
      <c r="AS40">
        <v>2.3330000000000002</v>
      </c>
      <c r="BA40" s="91">
        <f t="shared" si="12"/>
        <v>0.62962962962962965</v>
      </c>
      <c r="BB40">
        <f t="shared" si="13"/>
        <v>2.3330000000000002</v>
      </c>
      <c r="BF40">
        <v>11</v>
      </c>
      <c r="BG40" t="s">
        <v>1349</v>
      </c>
      <c r="BJ40">
        <v>13</v>
      </c>
      <c r="BK40">
        <v>1</v>
      </c>
      <c r="BM40">
        <v>13</v>
      </c>
      <c r="BR40">
        <v>1.667</v>
      </c>
      <c r="BV40" t="s">
        <v>1336</v>
      </c>
      <c r="BW40">
        <v>6</v>
      </c>
      <c r="CF40" s="2">
        <v>18</v>
      </c>
      <c r="CG40" s="2">
        <v>2.3330000000000002</v>
      </c>
      <c r="CH40" s="2">
        <v>1</v>
      </c>
      <c r="CJ40">
        <f t="shared" si="14"/>
        <v>2.4209000000000001</v>
      </c>
      <c r="CK40" s="2">
        <v>0.1</v>
      </c>
    </row>
    <row r="41" spans="2:89">
      <c r="B41" s="44" t="s">
        <v>106</v>
      </c>
      <c r="C41" s="44" t="s">
        <v>107</v>
      </c>
      <c r="D41" s="44">
        <v>55670</v>
      </c>
      <c r="E41" s="40">
        <v>1</v>
      </c>
      <c r="F41" s="40">
        <v>0</v>
      </c>
      <c r="G41" s="40">
        <v>1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P41" s="40">
        <v>1</v>
      </c>
      <c r="Q41" s="40">
        <v>1</v>
      </c>
      <c r="R41" s="40">
        <v>1</v>
      </c>
      <c r="S41" s="40">
        <v>1</v>
      </c>
      <c r="T41" s="40">
        <v>1</v>
      </c>
      <c r="U41" s="40">
        <v>1</v>
      </c>
      <c r="V41" s="40">
        <v>1</v>
      </c>
      <c r="W41" s="40">
        <v>1</v>
      </c>
      <c r="X41" s="40">
        <v>1</v>
      </c>
      <c r="Y41" s="40">
        <v>1</v>
      </c>
      <c r="Z41" s="40">
        <v>0</v>
      </c>
      <c r="AA41" s="40">
        <v>1</v>
      </c>
      <c r="AB41" s="40">
        <v>1</v>
      </c>
      <c r="AC41" s="40">
        <v>0</v>
      </c>
      <c r="AD41" s="40">
        <v>1</v>
      </c>
      <c r="AE41" s="40">
        <v>1</v>
      </c>
      <c r="AF41" s="40">
        <v>1</v>
      </c>
      <c r="AG41" s="40">
        <v>1</v>
      </c>
      <c r="AH41" s="45">
        <f t="shared" si="7"/>
        <v>26</v>
      </c>
      <c r="AI41" s="42">
        <f t="shared" si="15"/>
        <v>1</v>
      </c>
      <c r="AJ41" s="43">
        <f t="shared" si="8"/>
        <v>21.666666666666664</v>
      </c>
      <c r="AK41" s="68" t="s">
        <v>1337</v>
      </c>
      <c r="AN41" s="2">
        <f t="shared" si="10"/>
        <v>26</v>
      </c>
      <c r="AO41" s="2">
        <f t="shared" si="11"/>
        <v>4</v>
      </c>
      <c r="AR41">
        <v>18</v>
      </c>
      <c r="AS41">
        <v>2.3330000000000002</v>
      </c>
      <c r="BA41" s="91">
        <f t="shared" si="12"/>
        <v>0.66666666666666663</v>
      </c>
      <c r="BB41">
        <f t="shared" si="13"/>
        <v>2.3330000000000002</v>
      </c>
      <c r="BF41">
        <v>11</v>
      </c>
      <c r="BG41" t="s">
        <v>1349</v>
      </c>
      <c r="BJ41">
        <v>14</v>
      </c>
      <c r="BK41">
        <v>4</v>
      </c>
      <c r="BM41">
        <v>14</v>
      </c>
      <c r="BN41">
        <v>0</v>
      </c>
      <c r="BR41">
        <v>1.667</v>
      </c>
      <c r="BV41" t="s">
        <v>1342</v>
      </c>
      <c r="BW41">
        <v>3</v>
      </c>
      <c r="CF41" s="2">
        <v>18</v>
      </c>
      <c r="CG41" s="2">
        <v>4</v>
      </c>
      <c r="CH41" s="2">
        <v>1</v>
      </c>
      <c r="CJ41">
        <f t="shared" si="14"/>
        <v>2.4209000000000001</v>
      </c>
      <c r="CK41" s="2">
        <v>0.1</v>
      </c>
    </row>
    <row r="42" spans="2:89">
      <c r="B42" s="44" t="s">
        <v>976</v>
      </c>
      <c r="C42" s="44" t="s">
        <v>977</v>
      </c>
      <c r="D42" s="44">
        <v>55670</v>
      </c>
      <c r="E42" s="40">
        <v>1</v>
      </c>
      <c r="F42" s="40">
        <v>0</v>
      </c>
      <c r="G42" s="40">
        <v>1</v>
      </c>
      <c r="H42" s="40">
        <v>1</v>
      </c>
      <c r="I42" s="40">
        <v>0</v>
      </c>
      <c r="J42" s="40">
        <v>1</v>
      </c>
      <c r="K42" s="40">
        <v>1</v>
      </c>
      <c r="L42" s="40">
        <v>1</v>
      </c>
      <c r="M42" s="40">
        <v>1</v>
      </c>
      <c r="N42" s="40">
        <v>1</v>
      </c>
      <c r="O42" s="40">
        <v>0</v>
      </c>
      <c r="P42" s="40">
        <v>1</v>
      </c>
      <c r="Q42" s="40">
        <v>1</v>
      </c>
      <c r="R42" s="40">
        <v>1</v>
      </c>
      <c r="S42" s="40">
        <v>0</v>
      </c>
      <c r="T42" s="40">
        <v>1</v>
      </c>
      <c r="U42" s="40">
        <v>1</v>
      </c>
      <c r="V42" s="40">
        <v>1</v>
      </c>
      <c r="W42" s="40">
        <v>1</v>
      </c>
      <c r="X42" s="40">
        <v>0</v>
      </c>
      <c r="Y42" s="40">
        <v>1</v>
      </c>
      <c r="Z42" s="40">
        <v>0</v>
      </c>
      <c r="AA42" s="40">
        <v>0</v>
      </c>
      <c r="AB42" s="40">
        <v>1</v>
      </c>
      <c r="AC42" s="40">
        <v>0</v>
      </c>
      <c r="AD42" s="40">
        <v>1</v>
      </c>
      <c r="AE42" s="40">
        <v>1</v>
      </c>
      <c r="AF42" s="40">
        <v>1</v>
      </c>
      <c r="AG42" s="40">
        <v>1</v>
      </c>
      <c r="AH42" s="45">
        <f t="shared" si="7"/>
        <v>21</v>
      </c>
      <c r="AI42" s="42">
        <f t="shared" si="15"/>
        <v>1</v>
      </c>
      <c r="AJ42" s="43">
        <f t="shared" si="8"/>
        <v>17.500000000000004</v>
      </c>
      <c r="AK42" s="68" t="s">
        <v>1338</v>
      </c>
      <c r="AN42" s="2">
        <f t="shared" si="10"/>
        <v>21</v>
      </c>
      <c r="AO42" s="2">
        <f t="shared" si="11"/>
        <v>2.6669999999999998</v>
      </c>
      <c r="AR42">
        <v>18</v>
      </c>
      <c r="AS42">
        <v>4</v>
      </c>
      <c r="BA42" s="91">
        <f t="shared" si="12"/>
        <v>0.66666666666666663</v>
      </c>
      <c r="BB42">
        <f t="shared" si="13"/>
        <v>4</v>
      </c>
      <c r="BF42">
        <v>13</v>
      </c>
      <c r="BG42" t="s">
        <v>1349</v>
      </c>
      <c r="BJ42">
        <v>15</v>
      </c>
      <c r="BK42">
        <v>1</v>
      </c>
      <c r="BM42">
        <v>15</v>
      </c>
      <c r="BN42">
        <v>4</v>
      </c>
      <c r="BR42">
        <v>1.667</v>
      </c>
      <c r="BV42" t="s">
        <v>1337</v>
      </c>
      <c r="BW42">
        <v>39</v>
      </c>
      <c r="CF42" s="2">
        <v>19</v>
      </c>
      <c r="CG42" s="2">
        <v>4</v>
      </c>
      <c r="CH42" s="2">
        <v>3</v>
      </c>
      <c r="CJ42">
        <f t="shared" si="14"/>
        <v>2.5358000000000001</v>
      </c>
      <c r="CK42" s="2">
        <v>0.1</v>
      </c>
    </row>
    <row r="43" spans="2:89">
      <c r="B43" s="44" t="s">
        <v>120</v>
      </c>
      <c r="C43" s="44" t="s">
        <v>121</v>
      </c>
      <c r="D43" s="44">
        <v>55670</v>
      </c>
      <c r="E43" s="40">
        <v>1</v>
      </c>
      <c r="F43" s="40">
        <v>0</v>
      </c>
      <c r="G43" s="40">
        <v>1</v>
      </c>
      <c r="H43" s="40">
        <v>1</v>
      </c>
      <c r="I43" s="40">
        <v>1</v>
      </c>
      <c r="J43" s="40">
        <v>1</v>
      </c>
      <c r="K43" s="40">
        <v>1</v>
      </c>
      <c r="L43" s="40">
        <v>1</v>
      </c>
      <c r="M43" s="40">
        <v>1</v>
      </c>
      <c r="N43" s="40">
        <v>1</v>
      </c>
      <c r="O43" s="40">
        <v>1</v>
      </c>
      <c r="P43" s="40">
        <v>1</v>
      </c>
      <c r="Q43" s="40">
        <v>1</v>
      </c>
      <c r="R43" s="40">
        <v>1</v>
      </c>
      <c r="S43" s="40">
        <v>1</v>
      </c>
      <c r="T43" s="40">
        <v>1</v>
      </c>
      <c r="U43" s="40">
        <v>1</v>
      </c>
      <c r="V43" s="40">
        <v>1</v>
      </c>
      <c r="W43" s="40">
        <v>1</v>
      </c>
      <c r="X43" s="40">
        <v>1</v>
      </c>
      <c r="Y43" s="40">
        <v>1</v>
      </c>
      <c r="Z43" s="40">
        <v>1</v>
      </c>
      <c r="AA43" s="40">
        <v>1</v>
      </c>
      <c r="AB43" s="40">
        <v>1</v>
      </c>
      <c r="AC43" s="40">
        <v>0</v>
      </c>
      <c r="AD43" s="40">
        <v>1</v>
      </c>
      <c r="AE43" s="40">
        <v>1</v>
      </c>
      <c r="AF43" s="40">
        <v>1</v>
      </c>
      <c r="AG43" s="40">
        <v>1</v>
      </c>
      <c r="AH43" s="45">
        <f t="shared" si="7"/>
        <v>27</v>
      </c>
      <c r="AI43" s="42">
        <f t="shared" si="15"/>
        <v>1</v>
      </c>
      <c r="AJ43" s="43">
        <f t="shared" si="8"/>
        <v>22.499999999999996</v>
      </c>
      <c r="AK43" s="68" t="s">
        <v>1337</v>
      </c>
      <c r="AN43" s="2">
        <f t="shared" si="10"/>
        <v>27</v>
      </c>
      <c r="AO43" s="2">
        <f t="shared" si="11"/>
        <v>4</v>
      </c>
      <c r="AR43">
        <v>19</v>
      </c>
      <c r="AS43">
        <v>4</v>
      </c>
      <c r="BA43" s="91">
        <f t="shared" si="12"/>
        <v>0.70370370370370372</v>
      </c>
      <c r="BB43">
        <f t="shared" si="13"/>
        <v>4</v>
      </c>
      <c r="BF43">
        <v>14</v>
      </c>
      <c r="BG43">
        <v>0</v>
      </c>
      <c r="BJ43">
        <v>16</v>
      </c>
      <c r="BK43">
        <v>1</v>
      </c>
      <c r="BM43">
        <v>16</v>
      </c>
      <c r="BN43">
        <v>2</v>
      </c>
      <c r="BR43">
        <v>1.667</v>
      </c>
      <c r="CF43" s="2">
        <v>20</v>
      </c>
      <c r="CG43" s="2">
        <v>1</v>
      </c>
      <c r="CH43" s="2">
        <v>1</v>
      </c>
      <c r="CJ43">
        <f t="shared" si="14"/>
        <v>2.6507000000000001</v>
      </c>
      <c r="CK43" s="2">
        <v>0.1</v>
      </c>
    </row>
    <row r="44" spans="2:89">
      <c r="B44" s="44" t="s">
        <v>126</v>
      </c>
      <c r="C44" s="44" t="s">
        <v>127</v>
      </c>
      <c r="D44" s="44">
        <v>55670</v>
      </c>
      <c r="E44" s="40">
        <v>1</v>
      </c>
      <c r="F44" s="40">
        <v>0</v>
      </c>
      <c r="G44" s="40">
        <v>1</v>
      </c>
      <c r="H44" s="40">
        <v>0</v>
      </c>
      <c r="I44" s="40">
        <v>1</v>
      </c>
      <c r="J44" s="40">
        <v>1</v>
      </c>
      <c r="K44" s="40">
        <v>1</v>
      </c>
      <c r="L44" s="40">
        <v>1</v>
      </c>
      <c r="M44" s="40">
        <v>1</v>
      </c>
      <c r="N44" s="40">
        <v>1</v>
      </c>
      <c r="O44" s="40">
        <v>1</v>
      </c>
      <c r="P44" s="40">
        <v>1</v>
      </c>
      <c r="Q44" s="40">
        <v>1</v>
      </c>
      <c r="R44" s="40">
        <v>1</v>
      </c>
      <c r="S44" s="40">
        <v>1</v>
      </c>
      <c r="T44" s="40">
        <v>1</v>
      </c>
      <c r="U44" s="40">
        <v>1</v>
      </c>
      <c r="V44" s="40">
        <v>1</v>
      </c>
      <c r="W44" s="40">
        <v>1</v>
      </c>
      <c r="X44" s="40">
        <v>1</v>
      </c>
      <c r="Y44" s="40">
        <v>0</v>
      </c>
      <c r="Z44" s="40">
        <v>1</v>
      </c>
      <c r="AA44" s="40">
        <v>1</v>
      </c>
      <c r="AB44" s="40">
        <v>1</v>
      </c>
      <c r="AC44" s="40">
        <v>0</v>
      </c>
      <c r="AD44" s="40">
        <v>1</v>
      </c>
      <c r="AE44" s="40">
        <v>1</v>
      </c>
      <c r="AF44" s="40">
        <v>1</v>
      </c>
      <c r="AG44" s="40">
        <v>1</v>
      </c>
      <c r="AH44" s="45">
        <f t="shared" si="7"/>
        <v>25</v>
      </c>
      <c r="AI44" s="42">
        <f t="shared" si="9"/>
        <v>1</v>
      </c>
      <c r="AJ44" s="43">
        <f t="shared" si="8"/>
        <v>20.833333333333332</v>
      </c>
      <c r="AK44" s="68" t="s">
        <v>1332</v>
      </c>
      <c r="AN44" s="2">
        <f t="shared" si="10"/>
        <v>25</v>
      </c>
      <c r="AO44" s="2">
        <f t="shared" si="11"/>
        <v>1.667</v>
      </c>
      <c r="AR44">
        <v>19</v>
      </c>
      <c r="AS44">
        <v>4</v>
      </c>
      <c r="BA44" s="91">
        <f t="shared" si="12"/>
        <v>0.70370370370370372</v>
      </c>
      <c r="BB44">
        <f t="shared" si="13"/>
        <v>4</v>
      </c>
      <c r="BF44">
        <v>14</v>
      </c>
      <c r="BG44" t="s">
        <v>1349</v>
      </c>
      <c r="BJ44">
        <v>17</v>
      </c>
      <c r="BK44">
        <v>3</v>
      </c>
      <c r="BM44">
        <v>17</v>
      </c>
      <c r="BN44">
        <v>2</v>
      </c>
      <c r="BR44">
        <v>1.667</v>
      </c>
      <c r="CF44" s="2">
        <v>20</v>
      </c>
      <c r="CG44" s="2">
        <v>4</v>
      </c>
      <c r="CH44" s="2">
        <v>1</v>
      </c>
      <c r="CJ44">
        <f t="shared" si="14"/>
        <v>2.6507000000000001</v>
      </c>
      <c r="CK44" s="2">
        <v>0.1</v>
      </c>
    </row>
    <row r="45" spans="2:89">
      <c r="B45" s="44" t="s">
        <v>128</v>
      </c>
      <c r="C45" s="44" t="s">
        <v>129</v>
      </c>
      <c r="D45" s="44">
        <v>55670</v>
      </c>
      <c r="E45" s="40">
        <v>1</v>
      </c>
      <c r="F45" s="40">
        <v>0</v>
      </c>
      <c r="G45" s="40">
        <v>1</v>
      </c>
      <c r="H45" s="40">
        <v>1</v>
      </c>
      <c r="I45" s="40">
        <v>1</v>
      </c>
      <c r="J45" s="40">
        <v>1</v>
      </c>
      <c r="K45" s="40">
        <v>1</v>
      </c>
      <c r="L45" s="40">
        <v>1</v>
      </c>
      <c r="M45" s="40">
        <v>1</v>
      </c>
      <c r="N45" s="40">
        <v>1</v>
      </c>
      <c r="O45" s="40">
        <v>1</v>
      </c>
      <c r="P45" s="40">
        <v>1</v>
      </c>
      <c r="Q45" s="40">
        <v>1</v>
      </c>
      <c r="R45" s="40">
        <v>1</v>
      </c>
      <c r="S45" s="40">
        <v>1</v>
      </c>
      <c r="T45" s="40">
        <v>1</v>
      </c>
      <c r="U45" s="40">
        <v>1</v>
      </c>
      <c r="V45" s="40">
        <v>1</v>
      </c>
      <c r="W45" s="40">
        <v>1</v>
      </c>
      <c r="X45" s="40">
        <v>1</v>
      </c>
      <c r="Y45" s="40">
        <v>1</v>
      </c>
      <c r="Z45" s="40">
        <v>1</v>
      </c>
      <c r="AA45" s="40">
        <v>1</v>
      </c>
      <c r="AB45" s="40">
        <v>1</v>
      </c>
      <c r="AC45" s="40">
        <v>0</v>
      </c>
      <c r="AD45" s="40">
        <v>1</v>
      </c>
      <c r="AE45" s="40">
        <v>1</v>
      </c>
      <c r="AF45" s="40">
        <v>1</v>
      </c>
      <c r="AG45" s="40">
        <v>1</v>
      </c>
      <c r="AH45" s="45">
        <f t="shared" si="7"/>
        <v>27</v>
      </c>
      <c r="AI45" s="42">
        <f t="shared" si="9"/>
        <v>1</v>
      </c>
      <c r="AJ45" s="43">
        <f t="shared" si="8"/>
        <v>22.499999999999996</v>
      </c>
      <c r="AK45" s="68" t="s">
        <v>1337</v>
      </c>
      <c r="AN45" s="2">
        <f t="shared" si="10"/>
        <v>27</v>
      </c>
      <c r="AO45" s="2">
        <f t="shared" si="11"/>
        <v>4</v>
      </c>
      <c r="AR45">
        <v>19</v>
      </c>
      <c r="AS45">
        <v>4</v>
      </c>
      <c r="BA45" s="91">
        <f t="shared" si="12"/>
        <v>0.70370370370370372</v>
      </c>
      <c r="BB45">
        <f t="shared" si="13"/>
        <v>4</v>
      </c>
      <c r="BF45">
        <v>14</v>
      </c>
      <c r="BG45" t="s">
        <v>1349</v>
      </c>
      <c r="BJ45">
        <v>18</v>
      </c>
      <c r="BK45">
        <v>3</v>
      </c>
      <c r="BM45">
        <v>18</v>
      </c>
      <c r="BN45">
        <v>3.1669999999999998</v>
      </c>
      <c r="BR45">
        <v>1.667</v>
      </c>
      <c r="CF45" s="2">
        <v>21</v>
      </c>
      <c r="CG45" s="2">
        <v>1.333</v>
      </c>
      <c r="CH45" s="2">
        <v>1</v>
      </c>
      <c r="CJ45">
        <f t="shared" si="14"/>
        <v>2.7656000000000001</v>
      </c>
      <c r="CK45" s="2">
        <v>0.1</v>
      </c>
    </row>
    <row r="46" spans="2:89">
      <c r="B46" s="44" t="s">
        <v>134</v>
      </c>
      <c r="C46" s="44" t="s">
        <v>135</v>
      </c>
      <c r="D46" s="44">
        <v>55670</v>
      </c>
      <c r="E46" s="40">
        <v>1</v>
      </c>
      <c r="F46" s="40">
        <v>0</v>
      </c>
      <c r="G46" s="40">
        <v>1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1</v>
      </c>
      <c r="O46" s="40">
        <v>1</v>
      </c>
      <c r="P46" s="40">
        <v>1</v>
      </c>
      <c r="Q46" s="40">
        <v>1</v>
      </c>
      <c r="R46" s="40">
        <v>1</v>
      </c>
      <c r="S46" s="40">
        <v>1</v>
      </c>
      <c r="T46" s="40">
        <v>1</v>
      </c>
      <c r="U46" s="40">
        <v>1</v>
      </c>
      <c r="V46" s="40">
        <v>1</v>
      </c>
      <c r="W46" s="40">
        <v>1</v>
      </c>
      <c r="X46" s="40">
        <v>1</v>
      </c>
      <c r="Y46" s="40">
        <v>1</v>
      </c>
      <c r="Z46" s="40">
        <v>1</v>
      </c>
      <c r="AA46" s="40">
        <v>1</v>
      </c>
      <c r="AB46" s="40">
        <v>1</v>
      </c>
      <c r="AC46" s="40">
        <v>0</v>
      </c>
      <c r="AD46" s="40">
        <v>1</v>
      </c>
      <c r="AE46" s="40">
        <v>1</v>
      </c>
      <c r="AF46" s="40">
        <v>1</v>
      </c>
      <c r="AG46" s="40">
        <v>1</v>
      </c>
      <c r="AH46" s="45">
        <f t="shared" si="7"/>
        <v>27</v>
      </c>
      <c r="AI46" s="42">
        <f t="shared" si="9"/>
        <v>1</v>
      </c>
      <c r="AJ46" s="43">
        <f t="shared" si="8"/>
        <v>22.499999999999996</v>
      </c>
      <c r="AK46" s="68" t="s">
        <v>1337</v>
      </c>
      <c r="AN46" s="2">
        <f t="shared" si="10"/>
        <v>27</v>
      </c>
      <c r="AO46" s="2">
        <f t="shared" si="11"/>
        <v>4</v>
      </c>
      <c r="AR46">
        <v>20</v>
      </c>
      <c r="AS46">
        <v>1</v>
      </c>
      <c r="BA46" s="91">
        <f t="shared" si="12"/>
        <v>0.7407407407407407</v>
      </c>
      <c r="BB46">
        <f t="shared" si="13"/>
        <v>1</v>
      </c>
      <c r="BF46">
        <v>14</v>
      </c>
      <c r="BG46" t="s">
        <v>1349</v>
      </c>
      <c r="BJ46">
        <v>19</v>
      </c>
      <c r="BK46">
        <v>4</v>
      </c>
      <c r="BM46">
        <v>19</v>
      </c>
      <c r="BN46">
        <v>4</v>
      </c>
      <c r="BR46">
        <v>1.667</v>
      </c>
      <c r="CF46" s="2">
        <v>21</v>
      </c>
      <c r="CG46" s="2">
        <v>1.667</v>
      </c>
      <c r="CH46" s="2">
        <v>3</v>
      </c>
      <c r="CJ46">
        <f t="shared" si="14"/>
        <v>2.7656000000000001</v>
      </c>
      <c r="CK46" s="2">
        <v>0.1</v>
      </c>
    </row>
    <row r="47" spans="2:89">
      <c r="B47" s="44" t="s">
        <v>136</v>
      </c>
      <c r="C47" s="44" t="s">
        <v>137</v>
      </c>
      <c r="D47" s="44">
        <v>55670</v>
      </c>
      <c r="E47" s="40">
        <v>1</v>
      </c>
      <c r="F47" s="40">
        <v>0</v>
      </c>
      <c r="G47" s="40">
        <v>1</v>
      </c>
      <c r="H47" s="40">
        <v>1</v>
      </c>
      <c r="I47" s="40">
        <v>1</v>
      </c>
      <c r="J47" s="40">
        <v>0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40">
        <v>1</v>
      </c>
      <c r="U47" s="40">
        <v>1</v>
      </c>
      <c r="V47" s="40">
        <v>1</v>
      </c>
      <c r="W47" s="40">
        <v>1</v>
      </c>
      <c r="X47" s="40">
        <v>1</v>
      </c>
      <c r="Y47" s="40">
        <v>1</v>
      </c>
      <c r="Z47" s="40">
        <v>1</v>
      </c>
      <c r="AA47" s="40">
        <v>1</v>
      </c>
      <c r="AB47" s="40">
        <v>1</v>
      </c>
      <c r="AC47" s="40">
        <v>0</v>
      </c>
      <c r="AD47" s="40">
        <v>1</v>
      </c>
      <c r="AE47" s="40">
        <v>1</v>
      </c>
      <c r="AF47" s="40">
        <v>1</v>
      </c>
      <c r="AG47" s="40">
        <v>1</v>
      </c>
      <c r="AH47" s="45">
        <f t="shared" si="7"/>
        <v>26</v>
      </c>
      <c r="AI47" s="42">
        <f t="shared" si="9"/>
        <v>1</v>
      </c>
      <c r="AJ47" s="43">
        <f t="shared" si="8"/>
        <v>21.666666666666664</v>
      </c>
      <c r="AK47" s="68" t="s">
        <v>1344</v>
      </c>
      <c r="AN47" s="2">
        <f t="shared" si="10"/>
        <v>26</v>
      </c>
      <c r="AO47" s="2">
        <f t="shared" si="11"/>
        <v>2</v>
      </c>
      <c r="AR47">
        <v>20</v>
      </c>
      <c r="AS47">
        <v>4</v>
      </c>
      <c r="BA47" s="91">
        <f t="shared" si="12"/>
        <v>0.7407407407407407</v>
      </c>
      <c r="BB47">
        <f t="shared" si="13"/>
        <v>4</v>
      </c>
      <c r="BF47">
        <v>15</v>
      </c>
      <c r="BG47">
        <v>4</v>
      </c>
      <c r="BJ47">
        <v>20</v>
      </c>
      <c r="BK47">
        <v>2</v>
      </c>
      <c r="BM47">
        <v>20</v>
      </c>
      <c r="BN47">
        <v>2.5</v>
      </c>
      <c r="BR47">
        <v>1.667</v>
      </c>
      <c r="BW47" t="s">
        <v>1391</v>
      </c>
      <c r="CF47" s="2">
        <v>21</v>
      </c>
      <c r="CG47" s="2">
        <v>2.6669999999999998</v>
      </c>
      <c r="CH47" s="2">
        <v>1</v>
      </c>
      <c r="CJ47">
        <f t="shared" si="14"/>
        <v>2.7656000000000001</v>
      </c>
      <c r="CK47" s="2">
        <v>0.1</v>
      </c>
    </row>
    <row r="48" spans="2:89">
      <c r="B48" s="44" t="s">
        <v>140</v>
      </c>
      <c r="C48" s="44" t="s">
        <v>141</v>
      </c>
      <c r="D48" s="44">
        <v>55670</v>
      </c>
      <c r="E48" s="40">
        <v>1</v>
      </c>
      <c r="F48" s="40">
        <v>0</v>
      </c>
      <c r="G48" s="40">
        <v>1</v>
      </c>
      <c r="H48" s="40">
        <v>1</v>
      </c>
      <c r="I48" s="40">
        <v>1</v>
      </c>
      <c r="J48" s="40">
        <v>1</v>
      </c>
      <c r="K48" s="40">
        <v>1</v>
      </c>
      <c r="L48" s="40">
        <v>1</v>
      </c>
      <c r="M48" s="40">
        <v>1</v>
      </c>
      <c r="N48" s="40">
        <v>1</v>
      </c>
      <c r="O48" s="40">
        <v>1</v>
      </c>
      <c r="P48" s="40">
        <v>1</v>
      </c>
      <c r="Q48" s="40">
        <v>1</v>
      </c>
      <c r="R48" s="40">
        <v>1</v>
      </c>
      <c r="S48" s="40">
        <v>1</v>
      </c>
      <c r="T48" s="40">
        <v>1</v>
      </c>
      <c r="U48" s="40">
        <v>1</v>
      </c>
      <c r="V48" s="40">
        <v>1</v>
      </c>
      <c r="W48" s="40">
        <v>1</v>
      </c>
      <c r="X48" s="40">
        <v>1</v>
      </c>
      <c r="Y48" s="40">
        <v>1</v>
      </c>
      <c r="Z48" s="40">
        <v>1</v>
      </c>
      <c r="AA48" s="40">
        <v>1</v>
      </c>
      <c r="AB48" s="40">
        <v>1</v>
      </c>
      <c r="AC48" s="40">
        <v>0</v>
      </c>
      <c r="AD48" s="40">
        <v>1</v>
      </c>
      <c r="AE48" s="40">
        <v>1</v>
      </c>
      <c r="AF48" s="40">
        <v>1</v>
      </c>
      <c r="AG48" s="40">
        <v>1</v>
      </c>
      <c r="AH48" s="45">
        <f t="shared" si="7"/>
        <v>27</v>
      </c>
      <c r="AI48" s="42">
        <f t="shared" si="9"/>
        <v>1</v>
      </c>
      <c r="AJ48" s="43">
        <f t="shared" si="8"/>
        <v>22.499999999999996</v>
      </c>
      <c r="AK48" s="68" t="s">
        <v>1332</v>
      </c>
      <c r="AN48" s="2">
        <f t="shared" si="10"/>
        <v>27</v>
      </c>
      <c r="AO48" s="2">
        <f t="shared" si="11"/>
        <v>1.667</v>
      </c>
      <c r="AR48">
        <v>21</v>
      </c>
      <c r="AS48">
        <v>1.333</v>
      </c>
      <c r="BA48" s="91">
        <f t="shared" si="12"/>
        <v>0.77777777777777779</v>
      </c>
      <c r="BB48">
        <f t="shared" si="13"/>
        <v>1.333</v>
      </c>
      <c r="BF48">
        <v>16</v>
      </c>
      <c r="BG48">
        <v>2</v>
      </c>
      <c r="BJ48">
        <v>21</v>
      </c>
      <c r="BK48">
        <v>6</v>
      </c>
      <c r="BM48">
        <v>21</v>
      </c>
      <c r="BN48">
        <v>2.17</v>
      </c>
      <c r="BR48">
        <v>1.667</v>
      </c>
      <c r="BV48" t="s">
        <v>1343</v>
      </c>
      <c r="BW48">
        <v>2</v>
      </c>
      <c r="CF48" s="2">
        <v>21</v>
      </c>
      <c r="CG48" s="2">
        <v>4</v>
      </c>
      <c r="CH48" s="2">
        <v>1</v>
      </c>
      <c r="CJ48">
        <f t="shared" si="14"/>
        <v>2.7656000000000001</v>
      </c>
      <c r="CK48" s="2">
        <v>0.1</v>
      </c>
    </row>
    <row r="49" spans="2:89">
      <c r="B49" s="44" t="s">
        <v>150</v>
      </c>
      <c r="C49" s="44" t="s">
        <v>151</v>
      </c>
      <c r="D49" s="44">
        <v>55670</v>
      </c>
      <c r="E49" s="40">
        <v>1</v>
      </c>
      <c r="F49" s="40">
        <v>0</v>
      </c>
      <c r="G49" s="40">
        <v>1</v>
      </c>
      <c r="H49" s="40">
        <v>1</v>
      </c>
      <c r="I49" s="40">
        <v>1</v>
      </c>
      <c r="J49" s="40">
        <v>1</v>
      </c>
      <c r="K49" s="40">
        <v>1</v>
      </c>
      <c r="L49" s="40">
        <v>1</v>
      </c>
      <c r="M49" s="40">
        <v>1</v>
      </c>
      <c r="N49" s="40">
        <v>1</v>
      </c>
      <c r="O49" s="40">
        <v>1</v>
      </c>
      <c r="P49" s="40">
        <v>1</v>
      </c>
      <c r="Q49" s="40">
        <v>1</v>
      </c>
      <c r="R49" s="40">
        <v>1</v>
      </c>
      <c r="S49" s="40">
        <v>1</v>
      </c>
      <c r="T49" s="40">
        <v>1</v>
      </c>
      <c r="U49" s="40">
        <v>1</v>
      </c>
      <c r="V49" s="40">
        <v>1</v>
      </c>
      <c r="W49" s="40">
        <v>0</v>
      </c>
      <c r="X49" s="40">
        <v>1</v>
      </c>
      <c r="Y49" s="40">
        <v>1</v>
      </c>
      <c r="Z49" s="40">
        <v>1</v>
      </c>
      <c r="AA49" s="40">
        <v>1</v>
      </c>
      <c r="AB49" s="40">
        <v>1</v>
      </c>
      <c r="AC49" s="40">
        <v>0</v>
      </c>
      <c r="AD49" s="40">
        <v>1</v>
      </c>
      <c r="AE49" s="40">
        <v>1</v>
      </c>
      <c r="AF49" s="40">
        <v>1</v>
      </c>
      <c r="AG49" s="40">
        <v>0</v>
      </c>
      <c r="AH49" s="45">
        <f t="shared" si="7"/>
        <v>25</v>
      </c>
      <c r="AI49" s="42">
        <f t="shared" si="9"/>
        <v>1</v>
      </c>
      <c r="AJ49" s="43">
        <f t="shared" si="8"/>
        <v>20.833333333333332</v>
      </c>
      <c r="AK49" s="68" t="s">
        <v>1337</v>
      </c>
      <c r="AN49" s="2">
        <f t="shared" si="10"/>
        <v>25</v>
      </c>
      <c r="AO49" s="2">
        <f t="shared" si="11"/>
        <v>4</v>
      </c>
      <c r="AR49">
        <v>21</v>
      </c>
      <c r="AS49">
        <v>1.667</v>
      </c>
      <c r="BA49" s="91">
        <f t="shared" si="12"/>
        <v>0.77777777777777779</v>
      </c>
      <c r="BB49">
        <f t="shared" si="13"/>
        <v>1.667</v>
      </c>
      <c r="BF49">
        <v>17</v>
      </c>
      <c r="BG49">
        <v>1.667</v>
      </c>
      <c r="BJ49">
        <v>22</v>
      </c>
      <c r="BK49">
        <v>5</v>
      </c>
      <c r="BM49">
        <v>22</v>
      </c>
      <c r="BN49">
        <v>3</v>
      </c>
      <c r="BR49">
        <v>1.667</v>
      </c>
      <c r="BV49" t="s">
        <v>1398</v>
      </c>
      <c r="BW49">
        <v>16</v>
      </c>
      <c r="CF49" s="2">
        <v>22</v>
      </c>
      <c r="CG49" s="2">
        <v>2.3330000000000002</v>
      </c>
      <c r="CH49" s="2">
        <v>2</v>
      </c>
      <c r="CJ49">
        <f t="shared" si="14"/>
        <v>2.8805000000000001</v>
      </c>
      <c r="CK49" s="2">
        <v>0.1</v>
      </c>
    </row>
    <row r="50" spans="2:89">
      <c r="B50" s="44" t="s">
        <v>152</v>
      </c>
      <c r="C50" s="44" t="s">
        <v>153</v>
      </c>
      <c r="D50" s="44">
        <v>55670</v>
      </c>
      <c r="E50" s="40">
        <v>0</v>
      </c>
      <c r="F50" s="40">
        <v>0</v>
      </c>
      <c r="G50" s="40">
        <v>1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0</v>
      </c>
      <c r="N50" s="40">
        <v>1</v>
      </c>
      <c r="O50" s="40">
        <v>1</v>
      </c>
      <c r="P50" s="40">
        <v>1</v>
      </c>
      <c r="Q50" s="40">
        <v>1</v>
      </c>
      <c r="R50" s="40">
        <v>0</v>
      </c>
      <c r="S50" s="40">
        <v>1</v>
      </c>
      <c r="T50" s="40">
        <v>1</v>
      </c>
      <c r="U50" s="40">
        <v>0</v>
      </c>
      <c r="V50" s="40">
        <v>0</v>
      </c>
      <c r="W50" s="40">
        <v>1</v>
      </c>
      <c r="X50" s="40">
        <v>1</v>
      </c>
      <c r="Y50" s="40">
        <v>1</v>
      </c>
      <c r="Z50" s="40">
        <v>1</v>
      </c>
      <c r="AA50" s="40">
        <v>0</v>
      </c>
      <c r="AB50" s="40">
        <v>1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5">
        <f t="shared" si="7"/>
        <v>17</v>
      </c>
      <c r="AI50" s="42">
        <f t="shared" si="9"/>
        <v>1</v>
      </c>
      <c r="AJ50" s="43">
        <f t="shared" si="8"/>
        <v>14.16666666666667</v>
      </c>
      <c r="AK50" s="68" t="s">
        <v>1344</v>
      </c>
      <c r="AN50" s="2">
        <f t="shared" si="10"/>
        <v>17</v>
      </c>
      <c r="AO50" s="2">
        <f t="shared" si="11"/>
        <v>2</v>
      </c>
      <c r="AR50">
        <v>21</v>
      </c>
      <c r="AS50">
        <v>1.667</v>
      </c>
      <c r="BA50" s="91">
        <f t="shared" si="12"/>
        <v>0.77777777777777779</v>
      </c>
      <c r="BB50">
        <f t="shared" si="13"/>
        <v>1.667</v>
      </c>
      <c r="BF50">
        <v>17</v>
      </c>
      <c r="BG50">
        <v>2</v>
      </c>
      <c r="BJ50">
        <v>23</v>
      </c>
      <c r="BK50">
        <v>10</v>
      </c>
      <c r="BM50">
        <v>23</v>
      </c>
      <c r="BN50">
        <v>3.15</v>
      </c>
      <c r="BR50">
        <v>1.667</v>
      </c>
      <c r="BV50" t="s">
        <v>1340</v>
      </c>
      <c r="BW50">
        <v>5</v>
      </c>
      <c r="CF50" s="2">
        <v>22</v>
      </c>
      <c r="CG50" s="2">
        <v>3.3330000000000002</v>
      </c>
      <c r="CH50" s="2">
        <v>1</v>
      </c>
      <c r="CJ50">
        <f t="shared" si="14"/>
        <v>2.8805000000000001</v>
      </c>
      <c r="CK50" s="2">
        <v>0.1</v>
      </c>
    </row>
    <row r="51" spans="2:89">
      <c r="B51" s="44" t="s">
        <v>982</v>
      </c>
      <c r="C51" s="44" t="s">
        <v>983</v>
      </c>
      <c r="D51" s="44">
        <v>55670</v>
      </c>
      <c r="E51" s="40">
        <v>1</v>
      </c>
      <c r="F51" s="40">
        <v>0</v>
      </c>
      <c r="G51" s="40">
        <v>1</v>
      </c>
      <c r="H51" s="40">
        <v>0</v>
      </c>
      <c r="I51" s="40">
        <v>1</v>
      </c>
      <c r="J51" s="40">
        <v>1</v>
      </c>
      <c r="K51" s="40">
        <v>1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  <c r="Q51" s="40">
        <v>1</v>
      </c>
      <c r="R51" s="40">
        <v>1</v>
      </c>
      <c r="S51" s="40">
        <v>1</v>
      </c>
      <c r="T51" s="40">
        <v>1</v>
      </c>
      <c r="U51" s="40">
        <v>1</v>
      </c>
      <c r="V51" s="40">
        <v>1</v>
      </c>
      <c r="W51" s="40">
        <v>1</v>
      </c>
      <c r="X51" s="40">
        <v>1</v>
      </c>
      <c r="Y51" s="40">
        <v>1</v>
      </c>
      <c r="Z51" s="40">
        <v>1</v>
      </c>
      <c r="AA51" s="40">
        <v>1</v>
      </c>
      <c r="AB51" s="40">
        <v>0</v>
      </c>
      <c r="AC51" s="40">
        <v>0</v>
      </c>
      <c r="AD51" s="40">
        <v>1</v>
      </c>
      <c r="AE51" s="40">
        <v>1</v>
      </c>
      <c r="AF51" s="40">
        <v>1</v>
      </c>
      <c r="AG51" s="40">
        <v>0</v>
      </c>
      <c r="AH51" s="45">
        <f t="shared" si="7"/>
        <v>24</v>
      </c>
      <c r="AI51" s="42">
        <f t="shared" si="9"/>
        <v>1</v>
      </c>
      <c r="AJ51" s="43">
        <f t="shared" si="8"/>
        <v>20</v>
      </c>
      <c r="AK51" s="68" t="s">
        <v>1337</v>
      </c>
      <c r="AN51" s="2">
        <f t="shared" si="10"/>
        <v>24</v>
      </c>
      <c r="AO51" s="2">
        <f t="shared" si="11"/>
        <v>4</v>
      </c>
      <c r="AR51">
        <v>21</v>
      </c>
      <c r="AS51">
        <v>1.667</v>
      </c>
      <c r="BA51" s="91">
        <f t="shared" si="12"/>
        <v>0.77777777777777779</v>
      </c>
      <c r="BB51">
        <f t="shared" si="13"/>
        <v>1.667</v>
      </c>
      <c r="BF51">
        <v>17</v>
      </c>
      <c r="BG51">
        <v>2.3330000000000002</v>
      </c>
      <c r="BJ51">
        <v>24</v>
      </c>
      <c r="BK51">
        <v>15</v>
      </c>
      <c r="BM51">
        <v>24</v>
      </c>
      <c r="BN51">
        <v>3.46</v>
      </c>
      <c r="BR51">
        <v>2</v>
      </c>
      <c r="BV51" t="s">
        <v>1399</v>
      </c>
      <c r="BW51">
        <v>6</v>
      </c>
      <c r="CF51" s="2">
        <v>22</v>
      </c>
      <c r="CG51" s="2">
        <v>4</v>
      </c>
      <c r="CH51" s="2">
        <v>1</v>
      </c>
      <c r="CJ51">
        <f t="shared" si="14"/>
        <v>2.8805000000000001</v>
      </c>
      <c r="CK51" s="2">
        <v>0.1</v>
      </c>
    </row>
    <row r="52" spans="2:89">
      <c r="B52" s="44" t="s">
        <v>162</v>
      </c>
      <c r="C52" s="44" t="s">
        <v>163</v>
      </c>
      <c r="D52" s="44">
        <v>55670</v>
      </c>
      <c r="E52" s="40">
        <v>1</v>
      </c>
      <c r="F52" s="40">
        <v>0</v>
      </c>
      <c r="G52" s="40">
        <v>1</v>
      </c>
      <c r="H52" s="40">
        <v>1</v>
      </c>
      <c r="I52" s="40">
        <v>1</v>
      </c>
      <c r="J52" s="40">
        <v>0</v>
      </c>
      <c r="K52" s="40">
        <v>0</v>
      </c>
      <c r="L52" s="40">
        <v>0</v>
      </c>
      <c r="M52" s="40">
        <v>1</v>
      </c>
      <c r="N52" s="40">
        <v>1</v>
      </c>
      <c r="O52" s="40">
        <v>0</v>
      </c>
      <c r="P52" s="40">
        <v>1</v>
      </c>
      <c r="Q52" s="40">
        <v>0</v>
      </c>
      <c r="R52" s="40">
        <v>0</v>
      </c>
      <c r="S52" s="40">
        <v>0</v>
      </c>
      <c r="T52" s="40">
        <v>0</v>
      </c>
      <c r="U52" s="40">
        <v>1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5">
        <f t="shared" si="7"/>
        <v>8</v>
      </c>
      <c r="AI52" s="42">
        <f t="shared" si="9"/>
        <v>1</v>
      </c>
      <c r="AJ52" s="43">
        <f t="shared" si="8"/>
        <v>6.6666666666666661</v>
      </c>
      <c r="AK52" s="68" t="s">
        <v>1331</v>
      </c>
      <c r="AN52" s="2">
        <f t="shared" si="10"/>
        <v>8</v>
      </c>
      <c r="AO52" s="2" t="str">
        <f t="shared" si="11"/>
        <v>QQQ</v>
      </c>
      <c r="AR52">
        <v>21</v>
      </c>
      <c r="AS52">
        <v>2.6669999999999998</v>
      </c>
      <c r="BA52" s="91">
        <f t="shared" si="12"/>
        <v>0.77777777777777779</v>
      </c>
      <c r="BB52">
        <f t="shared" si="13"/>
        <v>2.6669999999999998</v>
      </c>
      <c r="BF52">
        <v>18</v>
      </c>
      <c r="BG52">
        <v>2.3330000000000002</v>
      </c>
      <c r="BJ52">
        <v>25</v>
      </c>
      <c r="BK52">
        <v>26</v>
      </c>
      <c r="BM52">
        <v>25</v>
      </c>
      <c r="BN52">
        <v>3.08</v>
      </c>
      <c r="BR52">
        <v>2</v>
      </c>
      <c r="BV52" t="s">
        <v>1400</v>
      </c>
      <c r="BW52">
        <v>22</v>
      </c>
      <c r="CF52" s="2">
        <v>23</v>
      </c>
      <c r="CG52" s="2">
        <v>1.667</v>
      </c>
      <c r="CH52" s="2">
        <v>2</v>
      </c>
      <c r="CJ52">
        <f t="shared" si="14"/>
        <v>2.9954000000000001</v>
      </c>
      <c r="CK52" s="2">
        <v>0.1</v>
      </c>
    </row>
    <row r="53" spans="2:89">
      <c r="B53" s="44" t="s">
        <v>166</v>
      </c>
      <c r="C53" s="44" t="s">
        <v>167</v>
      </c>
      <c r="D53" s="44">
        <v>55670</v>
      </c>
      <c r="E53" s="40">
        <v>1</v>
      </c>
      <c r="F53" s="40">
        <v>0</v>
      </c>
      <c r="G53" s="40">
        <v>1</v>
      </c>
      <c r="H53" s="40">
        <v>1</v>
      </c>
      <c r="I53" s="40">
        <v>1</v>
      </c>
      <c r="J53" s="40">
        <v>1</v>
      </c>
      <c r="K53" s="40">
        <v>1</v>
      </c>
      <c r="L53" s="40">
        <v>1</v>
      </c>
      <c r="M53" s="40">
        <v>1</v>
      </c>
      <c r="N53" s="40">
        <v>1</v>
      </c>
      <c r="O53" s="40">
        <v>1</v>
      </c>
      <c r="P53" s="40">
        <v>1</v>
      </c>
      <c r="Q53" s="40">
        <v>1</v>
      </c>
      <c r="R53" s="40">
        <v>1</v>
      </c>
      <c r="S53" s="40">
        <v>1</v>
      </c>
      <c r="T53" s="40">
        <v>1</v>
      </c>
      <c r="U53" s="40">
        <v>1</v>
      </c>
      <c r="V53" s="40">
        <v>1</v>
      </c>
      <c r="W53" s="40">
        <v>1</v>
      </c>
      <c r="X53" s="40">
        <v>1</v>
      </c>
      <c r="Y53" s="40">
        <v>0</v>
      </c>
      <c r="Z53" s="40">
        <v>1</v>
      </c>
      <c r="AA53" s="40">
        <v>1</v>
      </c>
      <c r="AB53" s="40">
        <v>1</v>
      </c>
      <c r="AC53" s="40">
        <v>0</v>
      </c>
      <c r="AD53" s="40">
        <v>1</v>
      </c>
      <c r="AE53" s="40">
        <v>1</v>
      </c>
      <c r="AF53" s="40">
        <v>1</v>
      </c>
      <c r="AG53" s="40">
        <v>0</v>
      </c>
      <c r="AH53" s="45">
        <f t="shared" si="7"/>
        <v>25</v>
      </c>
      <c r="AI53" s="42">
        <f t="shared" si="9"/>
        <v>1</v>
      </c>
      <c r="AJ53" s="43">
        <f t="shared" si="8"/>
        <v>20.833333333333332</v>
      </c>
      <c r="AK53" s="68" t="s">
        <v>1335</v>
      </c>
      <c r="AN53" s="2">
        <f t="shared" si="10"/>
        <v>25</v>
      </c>
      <c r="AO53" s="2">
        <f t="shared" si="11"/>
        <v>3</v>
      </c>
      <c r="AR53">
        <v>21</v>
      </c>
      <c r="AS53">
        <v>4</v>
      </c>
      <c r="BA53" s="91">
        <f t="shared" si="12"/>
        <v>0.77777777777777779</v>
      </c>
      <c r="BB53">
        <f t="shared" si="13"/>
        <v>4</v>
      </c>
      <c r="BF53">
        <v>18</v>
      </c>
      <c r="BG53">
        <v>4</v>
      </c>
      <c r="BJ53">
        <v>26</v>
      </c>
      <c r="BK53">
        <v>17</v>
      </c>
      <c r="BM53">
        <v>26</v>
      </c>
      <c r="BN53">
        <v>3.31</v>
      </c>
      <c r="BR53">
        <v>2</v>
      </c>
      <c r="BV53" t="s">
        <v>1401</v>
      </c>
      <c r="BW53">
        <v>27</v>
      </c>
      <c r="CF53" s="2">
        <v>23</v>
      </c>
      <c r="CG53" s="2">
        <v>3</v>
      </c>
      <c r="CH53" s="2">
        <v>2</v>
      </c>
      <c r="CJ53">
        <f t="shared" si="14"/>
        <v>2.9954000000000001</v>
      </c>
      <c r="CK53" s="2">
        <v>0.1</v>
      </c>
    </row>
    <row r="54" spans="2:89">
      <c r="B54" s="44" t="s">
        <v>170</v>
      </c>
      <c r="C54" s="44" t="s">
        <v>171</v>
      </c>
      <c r="D54" s="44">
        <v>55670</v>
      </c>
      <c r="E54" s="40">
        <v>1</v>
      </c>
      <c r="F54" s="40">
        <v>0</v>
      </c>
      <c r="G54" s="40">
        <v>1</v>
      </c>
      <c r="H54" s="40">
        <v>1</v>
      </c>
      <c r="I54" s="40">
        <v>1</v>
      </c>
      <c r="J54" s="40">
        <v>1</v>
      </c>
      <c r="K54" s="40">
        <v>1</v>
      </c>
      <c r="L54" s="40">
        <v>1</v>
      </c>
      <c r="M54" s="40">
        <v>1</v>
      </c>
      <c r="N54" s="40">
        <v>1</v>
      </c>
      <c r="O54" s="40">
        <v>1</v>
      </c>
      <c r="P54" s="40">
        <v>1</v>
      </c>
      <c r="Q54" s="40">
        <v>1</v>
      </c>
      <c r="R54" s="40">
        <v>1</v>
      </c>
      <c r="S54" s="40">
        <v>1</v>
      </c>
      <c r="T54" s="40">
        <v>1</v>
      </c>
      <c r="U54" s="40">
        <v>1</v>
      </c>
      <c r="V54" s="40">
        <v>1</v>
      </c>
      <c r="W54" s="40">
        <v>1</v>
      </c>
      <c r="X54" s="40">
        <v>1</v>
      </c>
      <c r="Y54" s="40">
        <v>0</v>
      </c>
      <c r="Z54" s="40">
        <v>0</v>
      </c>
      <c r="AA54" s="40">
        <v>1</v>
      </c>
      <c r="AB54" s="40">
        <v>0</v>
      </c>
      <c r="AC54" s="40">
        <v>0</v>
      </c>
      <c r="AD54" s="40">
        <v>1</v>
      </c>
      <c r="AE54" s="40">
        <v>1</v>
      </c>
      <c r="AF54" s="40">
        <v>1</v>
      </c>
      <c r="AG54" s="40">
        <v>1</v>
      </c>
      <c r="AH54" s="45">
        <f t="shared" si="7"/>
        <v>24</v>
      </c>
      <c r="AI54" s="42">
        <f t="shared" si="9"/>
        <v>1</v>
      </c>
      <c r="AJ54" s="43">
        <f t="shared" si="8"/>
        <v>20</v>
      </c>
      <c r="AK54" s="68" t="s">
        <v>1335</v>
      </c>
      <c r="AN54" s="2">
        <f t="shared" si="10"/>
        <v>24</v>
      </c>
      <c r="AO54" s="2">
        <f t="shared" si="11"/>
        <v>3</v>
      </c>
      <c r="AR54">
        <v>22</v>
      </c>
      <c r="AS54">
        <v>2.3330000000000002</v>
      </c>
      <c r="BA54" s="91">
        <f t="shared" si="12"/>
        <v>0.81481481481481477</v>
      </c>
      <c r="BB54">
        <f t="shared" si="13"/>
        <v>2.3330000000000002</v>
      </c>
      <c r="BF54">
        <v>18</v>
      </c>
      <c r="BG54" t="s">
        <v>1350</v>
      </c>
      <c r="BJ54">
        <v>27</v>
      </c>
      <c r="BK54">
        <v>6</v>
      </c>
      <c r="BM54">
        <v>27</v>
      </c>
      <c r="BN54">
        <v>3.11</v>
      </c>
      <c r="BR54">
        <v>2</v>
      </c>
      <c r="BV54" t="s">
        <v>1402</v>
      </c>
      <c r="BW54">
        <v>42</v>
      </c>
      <c r="CF54" s="2">
        <v>23</v>
      </c>
      <c r="CG54" s="2">
        <v>3.3330000000000002</v>
      </c>
      <c r="CH54" s="2">
        <v>1</v>
      </c>
      <c r="CJ54">
        <f t="shared" si="14"/>
        <v>2.9954000000000001</v>
      </c>
      <c r="CK54" s="2">
        <v>0.1</v>
      </c>
    </row>
    <row r="55" spans="2:89">
      <c r="B55" s="44" t="s">
        <v>178</v>
      </c>
      <c r="C55" s="44" t="s">
        <v>179</v>
      </c>
      <c r="D55" s="44">
        <v>55670</v>
      </c>
      <c r="E55" s="40">
        <v>0</v>
      </c>
      <c r="F55" s="40">
        <v>0</v>
      </c>
      <c r="G55" s="40">
        <v>0</v>
      </c>
      <c r="H55" s="40">
        <v>1</v>
      </c>
      <c r="I55" s="40">
        <v>0</v>
      </c>
      <c r="J55" s="40">
        <v>0</v>
      </c>
      <c r="K55" s="40">
        <v>1</v>
      </c>
      <c r="L55" s="40">
        <v>1</v>
      </c>
      <c r="M55" s="40">
        <v>1</v>
      </c>
      <c r="N55" s="40">
        <v>0</v>
      </c>
      <c r="O55" s="40">
        <v>1</v>
      </c>
      <c r="P55" s="40">
        <v>1</v>
      </c>
      <c r="Q55" s="40">
        <v>1</v>
      </c>
      <c r="R55" s="40">
        <v>1</v>
      </c>
      <c r="S55" s="40">
        <v>1</v>
      </c>
      <c r="T55" s="40">
        <v>0</v>
      </c>
      <c r="U55" s="40">
        <v>0</v>
      </c>
      <c r="V55" s="40">
        <v>0</v>
      </c>
      <c r="W55" s="40">
        <v>1</v>
      </c>
      <c r="X55" s="40">
        <v>1</v>
      </c>
      <c r="Y55" s="40">
        <v>1</v>
      </c>
      <c r="Z55" s="40">
        <v>0</v>
      </c>
      <c r="AA55" s="40">
        <v>1</v>
      </c>
      <c r="AB55" s="40">
        <v>1</v>
      </c>
      <c r="AC55" s="40">
        <v>0</v>
      </c>
      <c r="AD55" s="40">
        <v>1</v>
      </c>
      <c r="AE55" s="40">
        <v>0</v>
      </c>
      <c r="AF55" s="40">
        <v>0</v>
      </c>
      <c r="AG55" s="40">
        <v>1</v>
      </c>
      <c r="AH55" s="45">
        <f t="shared" si="7"/>
        <v>16</v>
      </c>
      <c r="AI55" s="42">
        <f t="shared" si="9"/>
        <v>1</v>
      </c>
      <c r="AJ55" s="43">
        <f t="shared" si="8"/>
        <v>13.333333333333336</v>
      </c>
      <c r="AK55" s="68" t="s">
        <v>1344</v>
      </c>
      <c r="AN55" s="2">
        <f t="shared" si="10"/>
        <v>16</v>
      </c>
      <c r="AO55" s="2">
        <f t="shared" si="11"/>
        <v>2</v>
      </c>
      <c r="AR55">
        <v>22</v>
      </c>
      <c r="AS55">
        <v>2.3330000000000002</v>
      </c>
      <c r="BA55" s="91">
        <f t="shared" si="12"/>
        <v>0.81481481481481477</v>
      </c>
      <c r="BB55">
        <f t="shared" si="13"/>
        <v>2.3330000000000002</v>
      </c>
      <c r="BF55">
        <v>19</v>
      </c>
      <c r="BG55">
        <v>4</v>
      </c>
      <c r="BR55">
        <v>2.3330000000000002</v>
      </c>
      <c r="CF55" s="2">
        <v>23</v>
      </c>
      <c r="CG55" s="2">
        <v>3.6669999999999998</v>
      </c>
      <c r="CH55" s="2">
        <v>1</v>
      </c>
      <c r="CJ55">
        <f t="shared" si="14"/>
        <v>2.9954000000000001</v>
      </c>
      <c r="CK55" s="2">
        <v>0.1</v>
      </c>
    </row>
    <row r="56" spans="2:89">
      <c r="B56" s="44" t="s">
        <v>992</v>
      </c>
      <c r="C56" s="44" t="s">
        <v>993</v>
      </c>
      <c r="D56" s="44">
        <v>55670</v>
      </c>
      <c r="E56" s="40">
        <v>1</v>
      </c>
      <c r="F56" s="40">
        <v>0</v>
      </c>
      <c r="G56" s="40">
        <v>1</v>
      </c>
      <c r="H56" s="40">
        <v>0</v>
      </c>
      <c r="I56" s="40">
        <v>1</v>
      </c>
      <c r="J56" s="40">
        <v>1</v>
      </c>
      <c r="K56" s="40">
        <v>1</v>
      </c>
      <c r="L56" s="40">
        <v>1</v>
      </c>
      <c r="M56" s="40">
        <v>1</v>
      </c>
      <c r="N56" s="40">
        <v>1</v>
      </c>
      <c r="O56" s="40">
        <v>1</v>
      </c>
      <c r="P56" s="40">
        <v>0</v>
      </c>
      <c r="Q56" s="40">
        <v>1</v>
      </c>
      <c r="R56" s="40">
        <v>0</v>
      </c>
      <c r="S56" s="40">
        <v>1</v>
      </c>
      <c r="T56" s="40">
        <v>0</v>
      </c>
      <c r="U56" s="40">
        <v>1</v>
      </c>
      <c r="V56" s="40">
        <v>0</v>
      </c>
      <c r="W56" s="40">
        <v>0</v>
      </c>
      <c r="X56" s="40">
        <v>1</v>
      </c>
      <c r="Y56" s="40">
        <v>0</v>
      </c>
      <c r="Z56" s="40">
        <v>0</v>
      </c>
      <c r="AA56" s="40">
        <v>1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5">
        <f t="shared" si="7"/>
        <v>14</v>
      </c>
      <c r="AI56" s="42">
        <f t="shared" si="9"/>
        <v>1</v>
      </c>
      <c r="AJ56" s="43">
        <f t="shared" si="8"/>
        <v>11.666666666666668</v>
      </c>
      <c r="AK56" s="68" t="s">
        <v>1340</v>
      </c>
      <c r="AN56" s="2">
        <f t="shared" si="10"/>
        <v>14</v>
      </c>
      <c r="AO56" s="2">
        <f t="shared" si="11"/>
        <v>0</v>
      </c>
      <c r="AR56">
        <v>22</v>
      </c>
      <c r="AS56">
        <v>3.3330000000000002</v>
      </c>
      <c r="BA56" s="91">
        <f t="shared" si="12"/>
        <v>0.81481481481481477</v>
      </c>
      <c r="BB56">
        <f t="shared" si="13"/>
        <v>3.3330000000000002</v>
      </c>
      <c r="BF56">
        <v>19</v>
      </c>
      <c r="BG56">
        <v>4</v>
      </c>
      <c r="BR56">
        <v>2.3330000000000002</v>
      </c>
      <c r="CF56" s="2">
        <v>23</v>
      </c>
      <c r="CG56" s="2">
        <v>4</v>
      </c>
      <c r="CH56" s="2">
        <v>3</v>
      </c>
      <c r="CJ56">
        <f t="shared" si="14"/>
        <v>2.9954000000000001</v>
      </c>
      <c r="CK56" s="2">
        <v>0.1</v>
      </c>
    </row>
    <row r="57" spans="2:89">
      <c r="B57" s="44" t="s">
        <v>998</v>
      </c>
      <c r="C57" s="44" t="s">
        <v>999</v>
      </c>
      <c r="D57" s="44">
        <v>55670</v>
      </c>
      <c r="E57" s="40">
        <v>1</v>
      </c>
      <c r="F57" s="40">
        <v>0</v>
      </c>
      <c r="G57" s="40">
        <v>0</v>
      </c>
      <c r="H57" s="40">
        <v>1</v>
      </c>
      <c r="I57" s="40">
        <v>0</v>
      </c>
      <c r="J57" s="40">
        <v>1</v>
      </c>
      <c r="K57" s="40">
        <v>1</v>
      </c>
      <c r="L57" s="40">
        <v>1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1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5">
        <f t="shared" si="7"/>
        <v>6</v>
      </c>
      <c r="AI57" s="42">
        <f t="shared" si="9"/>
        <v>1</v>
      </c>
      <c r="AJ57" s="43">
        <f t="shared" si="8"/>
        <v>5</v>
      </c>
      <c r="AK57" s="68" t="s">
        <v>1331</v>
      </c>
      <c r="AN57" s="2">
        <f t="shared" si="10"/>
        <v>6</v>
      </c>
      <c r="AO57" s="2" t="str">
        <f t="shared" si="11"/>
        <v>QQQ</v>
      </c>
      <c r="AR57">
        <v>22</v>
      </c>
      <c r="AS57">
        <v>4</v>
      </c>
      <c r="BA57" s="91">
        <f t="shared" si="12"/>
        <v>0.81481481481481477</v>
      </c>
      <c r="BB57">
        <f t="shared" si="13"/>
        <v>4</v>
      </c>
      <c r="BF57">
        <v>19</v>
      </c>
      <c r="BG57">
        <v>4</v>
      </c>
      <c r="BR57">
        <v>2.3330000000000002</v>
      </c>
      <c r="CF57" s="2">
        <v>24</v>
      </c>
      <c r="CG57" s="2">
        <v>1.667</v>
      </c>
      <c r="CH57" s="2">
        <v>1</v>
      </c>
      <c r="CJ57">
        <f t="shared" si="14"/>
        <v>3.1103000000000001</v>
      </c>
      <c r="CK57" s="2">
        <v>0.1</v>
      </c>
    </row>
    <row r="58" spans="2:89">
      <c r="B58" s="44" t="s">
        <v>184</v>
      </c>
      <c r="C58" s="44" t="s">
        <v>185</v>
      </c>
      <c r="D58" s="44">
        <v>55670</v>
      </c>
      <c r="E58" s="40">
        <v>1</v>
      </c>
      <c r="F58" s="40">
        <v>0</v>
      </c>
      <c r="G58" s="40">
        <v>1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1</v>
      </c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40">
        <v>1</v>
      </c>
      <c r="U58" s="40">
        <v>1</v>
      </c>
      <c r="V58" s="40">
        <v>1</v>
      </c>
      <c r="W58" s="40">
        <v>1</v>
      </c>
      <c r="X58" s="40">
        <v>1</v>
      </c>
      <c r="Y58" s="40">
        <v>0</v>
      </c>
      <c r="Z58" s="40">
        <v>1</v>
      </c>
      <c r="AA58" s="40">
        <v>1</v>
      </c>
      <c r="AB58" s="40">
        <v>1</v>
      </c>
      <c r="AC58" s="40">
        <v>0</v>
      </c>
      <c r="AD58" s="40">
        <v>1</v>
      </c>
      <c r="AE58" s="40">
        <v>1</v>
      </c>
      <c r="AF58" s="40">
        <v>1</v>
      </c>
      <c r="AG58" s="40">
        <v>0</v>
      </c>
      <c r="AH58" s="45">
        <f t="shared" si="7"/>
        <v>25</v>
      </c>
      <c r="AI58" s="42">
        <f t="shared" si="9"/>
        <v>1</v>
      </c>
      <c r="AJ58" s="43">
        <f t="shared" si="8"/>
        <v>20.833333333333332</v>
      </c>
      <c r="AK58" s="68" t="s">
        <v>1335</v>
      </c>
      <c r="AN58" s="2">
        <f t="shared" si="10"/>
        <v>25</v>
      </c>
      <c r="AO58" s="2">
        <f t="shared" si="11"/>
        <v>3</v>
      </c>
      <c r="AR58">
        <v>23</v>
      </c>
      <c r="AS58">
        <v>1.667</v>
      </c>
      <c r="BA58" s="91">
        <f t="shared" si="12"/>
        <v>0.85185185185185186</v>
      </c>
      <c r="BB58">
        <f t="shared" si="13"/>
        <v>1.667</v>
      </c>
      <c r="BF58">
        <v>19</v>
      </c>
      <c r="BG58" t="s">
        <v>1349</v>
      </c>
      <c r="BR58">
        <v>2.3330000000000002</v>
      </c>
      <c r="CF58" s="2">
        <v>24</v>
      </c>
      <c r="CG58" s="2">
        <v>3</v>
      </c>
      <c r="CH58" s="2">
        <v>4</v>
      </c>
      <c r="CJ58">
        <f t="shared" si="14"/>
        <v>3.1103000000000001</v>
      </c>
      <c r="CK58" s="2">
        <v>0.1</v>
      </c>
    </row>
    <row r="59" spans="2:89">
      <c r="B59" s="44" t="s">
        <v>186</v>
      </c>
      <c r="C59" s="44" t="s">
        <v>187</v>
      </c>
      <c r="D59" s="44">
        <v>55670</v>
      </c>
      <c r="E59" s="40">
        <v>1</v>
      </c>
      <c r="F59" s="40">
        <v>0</v>
      </c>
      <c r="G59" s="40">
        <v>1</v>
      </c>
      <c r="H59" s="40">
        <v>1</v>
      </c>
      <c r="I59" s="40">
        <v>1</v>
      </c>
      <c r="J59" s="40">
        <v>1</v>
      </c>
      <c r="K59" s="40">
        <v>1</v>
      </c>
      <c r="L59" s="40">
        <v>1</v>
      </c>
      <c r="M59" s="40">
        <v>1</v>
      </c>
      <c r="N59" s="40">
        <v>1</v>
      </c>
      <c r="O59" s="40">
        <v>1</v>
      </c>
      <c r="P59" s="40">
        <v>1</v>
      </c>
      <c r="Q59" s="40">
        <v>1</v>
      </c>
      <c r="R59" s="40">
        <v>0</v>
      </c>
      <c r="S59" s="40">
        <v>1</v>
      </c>
      <c r="T59" s="40">
        <v>1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5">
        <f t="shared" ref="AH59:AH90" si="16">SUM(E59:AG59)</f>
        <v>14</v>
      </c>
      <c r="AI59" s="42">
        <f t="shared" si="9"/>
        <v>1</v>
      </c>
      <c r="AJ59" s="43">
        <f t="shared" ref="AJ59:AJ90" si="17">SUMPRODUCT($E$23:$AG$23,E59:AG59)</f>
        <v>11.666666666666668</v>
      </c>
      <c r="AK59" s="68" t="s">
        <v>1331</v>
      </c>
      <c r="AN59" s="2">
        <f t="shared" si="10"/>
        <v>14</v>
      </c>
      <c r="AO59" s="2" t="str">
        <f t="shared" si="11"/>
        <v>QQQ</v>
      </c>
      <c r="AR59">
        <v>23</v>
      </c>
      <c r="AS59">
        <v>1.667</v>
      </c>
      <c r="BA59" s="91">
        <f t="shared" si="12"/>
        <v>0.85185185185185186</v>
      </c>
      <c r="BB59">
        <f t="shared" si="13"/>
        <v>1.667</v>
      </c>
      <c r="BF59">
        <v>20</v>
      </c>
      <c r="BG59">
        <v>1</v>
      </c>
      <c r="BR59">
        <v>2.3330000000000002</v>
      </c>
      <c r="CF59" s="2">
        <v>24</v>
      </c>
      <c r="CG59" s="2">
        <v>3.3330000000000002</v>
      </c>
      <c r="CH59" s="2">
        <v>1</v>
      </c>
      <c r="CJ59">
        <f t="shared" si="14"/>
        <v>3.1103000000000001</v>
      </c>
      <c r="CK59" s="2">
        <v>0.1</v>
      </c>
    </row>
    <row r="60" spans="2:89">
      <c r="B60" s="44" t="s">
        <v>190</v>
      </c>
      <c r="C60" s="44" t="s">
        <v>191</v>
      </c>
      <c r="D60" s="44">
        <v>55670</v>
      </c>
      <c r="E60" s="40">
        <v>1</v>
      </c>
      <c r="F60" s="40">
        <v>0</v>
      </c>
      <c r="G60" s="40">
        <v>1</v>
      </c>
      <c r="H60" s="40">
        <v>0</v>
      </c>
      <c r="I60" s="40">
        <v>1</v>
      </c>
      <c r="J60" s="40">
        <v>1</v>
      </c>
      <c r="K60" s="40">
        <v>1</v>
      </c>
      <c r="L60" s="40">
        <v>1</v>
      </c>
      <c r="M60" s="40">
        <v>1</v>
      </c>
      <c r="N60" s="40">
        <v>1</v>
      </c>
      <c r="O60" s="40">
        <v>1</v>
      </c>
      <c r="P60" s="40">
        <v>1</v>
      </c>
      <c r="Q60" s="40">
        <v>1</v>
      </c>
      <c r="R60" s="40">
        <v>1</v>
      </c>
      <c r="S60" s="40">
        <v>1</v>
      </c>
      <c r="T60" s="40">
        <v>1</v>
      </c>
      <c r="U60" s="40">
        <v>1</v>
      </c>
      <c r="V60" s="40">
        <v>1</v>
      </c>
      <c r="W60" s="40">
        <v>1</v>
      </c>
      <c r="X60" s="40">
        <v>1</v>
      </c>
      <c r="Y60" s="40">
        <v>1</v>
      </c>
      <c r="Z60" s="40">
        <v>1</v>
      </c>
      <c r="AA60" s="40">
        <v>1</v>
      </c>
      <c r="AB60" s="40">
        <v>1</v>
      </c>
      <c r="AC60" s="40">
        <v>0</v>
      </c>
      <c r="AD60" s="40">
        <v>1</v>
      </c>
      <c r="AE60" s="40">
        <v>1</v>
      </c>
      <c r="AF60" s="40">
        <v>1</v>
      </c>
      <c r="AG60" s="40">
        <v>0</v>
      </c>
      <c r="AH60" s="45">
        <f t="shared" si="16"/>
        <v>25</v>
      </c>
      <c r="AI60" s="42">
        <f t="shared" si="9"/>
        <v>1</v>
      </c>
      <c r="AJ60" s="43">
        <f t="shared" si="17"/>
        <v>20.833333333333332</v>
      </c>
      <c r="AK60" s="68" t="s">
        <v>1335</v>
      </c>
      <c r="AN60" s="2">
        <f t="shared" si="10"/>
        <v>25</v>
      </c>
      <c r="AO60" s="2">
        <f t="shared" si="11"/>
        <v>3</v>
      </c>
      <c r="AR60">
        <v>23</v>
      </c>
      <c r="AS60">
        <v>3</v>
      </c>
      <c r="BA60" s="91">
        <f t="shared" si="12"/>
        <v>0.85185185185185186</v>
      </c>
      <c r="BB60">
        <f t="shared" si="13"/>
        <v>3</v>
      </c>
      <c r="BF60">
        <v>20</v>
      </c>
      <c r="BG60">
        <v>4</v>
      </c>
      <c r="BR60">
        <v>2.6669999999999998</v>
      </c>
      <c r="CF60" s="2">
        <v>24</v>
      </c>
      <c r="CG60" s="2">
        <v>4</v>
      </c>
      <c r="CH60" s="2">
        <v>7</v>
      </c>
      <c r="CJ60">
        <f t="shared" si="14"/>
        <v>3.1103000000000001</v>
      </c>
      <c r="CK60" s="2">
        <v>0.1</v>
      </c>
    </row>
    <row r="61" spans="2:89">
      <c r="B61" s="44" t="s">
        <v>192</v>
      </c>
      <c r="C61" s="44" t="s">
        <v>193</v>
      </c>
      <c r="D61" s="44">
        <v>55670</v>
      </c>
      <c r="E61" s="40">
        <v>1</v>
      </c>
      <c r="F61" s="40">
        <v>0</v>
      </c>
      <c r="G61" s="40">
        <v>1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1</v>
      </c>
      <c r="P61" s="40">
        <v>1</v>
      </c>
      <c r="Q61" s="40">
        <v>0</v>
      </c>
      <c r="R61" s="40">
        <v>1</v>
      </c>
      <c r="S61" s="40">
        <v>1</v>
      </c>
      <c r="T61" s="40">
        <v>1</v>
      </c>
      <c r="U61" s="40">
        <v>1</v>
      </c>
      <c r="V61" s="40">
        <v>1</v>
      </c>
      <c r="W61" s="40">
        <v>1</v>
      </c>
      <c r="X61" s="40">
        <v>1</v>
      </c>
      <c r="Y61" s="40">
        <v>0</v>
      </c>
      <c r="Z61" s="40">
        <v>1</v>
      </c>
      <c r="AA61" s="40">
        <v>0</v>
      </c>
      <c r="AB61" s="40">
        <v>1</v>
      </c>
      <c r="AC61" s="40">
        <v>0</v>
      </c>
      <c r="AD61" s="40">
        <v>1</v>
      </c>
      <c r="AE61" s="40">
        <v>1</v>
      </c>
      <c r="AF61" s="40">
        <v>1</v>
      </c>
      <c r="AG61" s="40">
        <v>0</v>
      </c>
      <c r="AH61" s="45">
        <f t="shared" si="16"/>
        <v>23</v>
      </c>
      <c r="AI61" s="42">
        <f t="shared" si="9"/>
        <v>1</v>
      </c>
      <c r="AJ61" s="43">
        <f t="shared" si="17"/>
        <v>19.166666666666668</v>
      </c>
      <c r="AK61" s="68" t="s">
        <v>1337</v>
      </c>
      <c r="AN61" s="2">
        <f t="shared" si="10"/>
        <v>23</v>
      </c>
      <c r="AO61" s="2">
        <f t="shared" si="11"/>
        <v>4</v>
      </c>
      <c r="AR61">
        <v>23</v>
      </c>
      <c r="AS61">
        <v>3</v>
      </c>
      <c r="BA61" s="91">
        <f t="shared" si="12"/>
        <v>0.85185185185185186</v>
      </c>
      <c r="BB61">
        <f t="shared" si="13"/>
        <v>3</v>
      </c>
      <c r="BF61">
        <v>21</v>
      </c>
      <c r="BG61">
        <v>1.333</v>
      </c>
      <c r="BR61">
        <v>2.6669999999999998</v>
      </c>
      <c r="CF61" s="2">
        <v>25</v>
      </c>
      <c r="CG61" s="2">
        <v>0</v>
      </c>
      <c r="CH61" s="2">
        <v>1</v>
      </c>
      <c r="CJ61">
        <f t="shared" si="14"/>
        <v>3.2252000000000001</v>
      </c>
      <c r="CK61" s="2">
        <v>0.1</v>
      </c>
    </row>
    <row r="62" spans="2:89">
      <c r="B62" s="44" t="s">
        <v>194</v>
      </c>
      <c r="C62" s="44" t="s">
        <v>195</v>
      </c>
      <c r="D62" s="44">
        <v>55670</v>
      </c>
      <c r="E62" s="40">
        <v>1</v>
      </c>
      <c r="F62" s="40">
        <v>0</v>
      </c>
      <c r="G62" s="40">
        <v>0</v>
      </c>
      <c r="H62" s="40">
        <v>1</v>
      </c>
      <c r="I62" s="40">
        <v>1</v>
      </c>
      <c r="J62" s="40">
        <v>0</v>
      </c>
      <c r="K62" s="40">
        <v>1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  <c r="Q62" s="40">
        <v>1</v>
      </c>
      <c r="R62" s="40">
        <v>1</v>
      </c>
      <c r="S62" s="40">
        <v>1</v>
      </c>
      <c r="T62" s="40">
        <v>1</v>
      </c>
      <c r="U62" s="40">
        <v>1</v>
      </c>
      <c r="V62" s="40">
        <v>0</v>
      </c>
      <c r="W62" s="40">
        <v>1</v>
      </c>
      <c r="X62" s="40">
        <v>0</v>
      </c>
      <c r="Y62" s="40">
        <v>1</v>
      </c>
      <c r="Z62" s="40">
        <v>1</v>
      </c>
      <c r="AA62" s="40">
        <v>1</v>
      </c>
      <c r="AB62" s="40">
        <v>0</v>
      </c>
      <c r="AC62" s="40">
        <v>0</v>
      </c>
      <c r="AD62" s="40">
        <v>0</v>
      </c>
      <c r="AE62" s="40">
        <v>1</v>
      </c>
      <c r="AF62" s="40">
        <v>1</v>
      </c>
      <c r="AG62" s="40">
        <v>1</v>
      </c>
      <c r="AH62" s="45">
        <f t="shared" si="16"/>
        <v>21</v>
      </c>
      <c r="AI62" s="42">
        <f t="shared" si="9"/>
        <v>1</v>
      </c>
      <c r="AJ62" s="43">
        <f t="shared" si="17"/>
        <v>17.500000000000004</v>
      </c>
      <c r="AK62" s="68" t="s">
        <v>1332</v>
      </c>
      <c r="AN62" s="2">
        <f t="shared" si="10"/>
        <v>21</v>
      </c>
      <c r="AO62" s="2">
        <f t="shared" si="11"/>
        <v>1.667</v>
      </c>
      <c r="AR62">
        <v>23</v>
      </c>
      <c r="AS62">
        <v>3.3330000000000002</v>
      </c>
      <c r="BA62" s="91">
        <f t="shared" si="12"/>
        <v>0.85185185185185186</v>
      </c>
      <c r="BB62">
        <f t="shared" si="13"/>
        <v>3.3330000000000002</v>
      </c>
      <c r="BF62">
        <v>21</v>
      </c>
      <c r="BG62">
        <v>1.667</v>
      </c>
      <c r="BR62">
        <v>2.6669999999999998</v>
      </c>
      <c r="CF62" s="2">
        <v>25</v>
      </c>
      <c r="CG62" s="2">
        <v>1</v>
      </c>
      <c r="CH62" s="2">
        <v>1</v>
      </c>
      <c r="CJ62">
        <f t="shared" si="14"/>
        <v>3.2252000000000001</v>
      </c>
      <c r="CK62" s="2">
        <v>0.1</v>
      </c>
    </row>
    <row r="63" spans="2:89">
      <c r="B63" s="44" t="s">
        <v>34</v>
      </c>
      <c r="C63" s="44" t="s">
        <v>35</v>
      </c>
      <c r="D63" s="44">
        <v>55670</v>
      </c>
      <c r="E63" s="40">
        <v>1</v>
      </c>
      <c r="F63" s="40">
        <v>0</v>
      </c>
      <c r="G63" s="40">
        <v>1</v>
      </c>
      <c r="H63" s="40">
        <v>1</v>
      </c>
      <c r="I63" s="40">
        <v>1</v>
      </c>
      <c r="J63" s="40">
        <v>1</v>
      </c>
      <c r="K63" s="40">
        <v>1</v>
      </c>
      <c r="L63" s="40">
        <v>1</v>
      </c>
      <c r="M63" s="40">
        <v>1</v>
      </c>
      <c r="N63" s="40">
        <v>1</v>
      </c>
      <c r="O63" s="40">
        <v>1</v>
      </c>
      <c r="P63" s="40">
        <v>1</v>
      </c>
      <c r="Q63" s="40">
        <v>1</v>
      </c>
      <c r="R63" s="40">
        <v>1</v>
      </c>
      <c r="S63" s="40">
        <v>1</v>
      </c>
      <c r="T63" s="40">
        <v>1</v>
      </c>
      <c r="U63" s="40">
        <v>1</v>
      </c>
      <c r="V63" s="40">
        <v>1</v>
      </c>
      <c r="W63" s="40">
        <v>1</v>
      </c>
      <c r="X63" s="40">
        <v>0</v>
      </c>
      <c r="Y63" s="40">
        <v>0</v>
      </c>
      <c r="Z63" s="40">
        <v>1</v>
      </c>
      <c r="AA63" s="40">
        <v>0</v>
      </c>
      <c r="AB63" s="40">
        <v>0</v>
      </c>
      <c r="AC63" s="40">
        <v>0</v>
      </c>
      <c r="AD63" s="40">
        <v>1</v>
      </c>
      <c r="AE63" s="40">
        <v>1</v>
      </c>
      <c r="AF63" s="40">
        <v>1</v>
      </c>
      <c r="AG63" s="40">
        <v>1</v>
      </c>
      <c r="AH63" s="45">
        <f t="shared" si="16"/>
        <v>23</v>
      </c>
      <c r="AI63" s="42">
        <f t="shared" si="9"/>
        <v>1</v>
      </c>
      <c r="AJ63" s="43">
        <f t="shared" si="17"/>
        <v>19.166666666666668</v>
      </c>
      <c r="AK63" s="68" t="s">
        <v>1332</v>
      </c>
      <c r="AN63" s="2">
        <f t="shared" si="10"/>
        <v>23</v>
      </c>
      <c r="AO63" s="2">
        <f t="shared" si="11"/>
        <v>1.667</v>
      </c>
      <c r="AR63">
        <v>23</v>
      </c>
      <c r="AS63">
        <v>3.6669999999999998</v>
      </c>
      <c r="BA63" s="91">
        <f t="shared" si="12"/>
        <v>0.85185185185185186</v>
      </c>
      <c r="BB63">
        <f t="shared" si="13"/>
        <v>3.6669999999999998</v>
      </c>
      <c r="BF63">
        <v>21</v>
      </c>
      <c r="BG63">
        <v>1.667</v>
      </c>
      <c r="BR63">
        <v>3</v>
      </c>
      <c r="CF63" s="2">
        <v>25</v>
      </c>
      <c r="CG63" s="2">
        <v>1.667</v>
      </c>
      <c r="CH63" s="2">
        <v>1</v>
      </c>
      <c r="CJ63">
        <f t="shared" si="14"/>
        <v>3.2252000000000001</v>
      </c>
      <c r="CK63" s="2">
        <v>0.1</v>
      </c>
    </row>
    <row r="64" spans="2:89">
      <c r="B64" s="44" t="s">
        <v>208</v>
      </c>
      <c r="C64" s="44" t="s">
        <v>209</v>
      </c>
      <c r="D64" s="44">
        <v>55670</v>
      </c>
      <c r="E64" s="40">
        <v>1</v>
      </c>
      <c r="F64" s="40">
        <v>0</v>
      </c>
      <c r="G64" s="40">
        <v>1</v>
      </c>
      <c r="H64" s="40">
        <v>1</v>
      </c>
      <c r="I64" s="40">
        <v>1</v>
      </c>
      <c r="J64" s="40">
        <v>1</v>
      </c>
      <c r="K64" s="40">
        <v>0</v>
      </c>
      <c r="L64" s="40">
        <v>1</v>
      </c>
      <c r="M64" s="40">
        <v>0</v>
      </c>
      <c r="N64" s="40">
        <v>0</v>
      </c>
      <c r="O64" s="40">
        <v>1</v>
      </c>
      <c r="P64" s="40">
        <v>1</v>
      </c>
      <c r="Q64" s="40">
        <v>1</v>
      </c>
      <c r="R64" s="40">
        <v>1</v>
      </c>
      <c r="S64" s="40">
        <v>0</v>
      </c>
      <c r="T64" s="40">
        <v>0</v>
      </c>
      <c r="U64" s="40">
        <v>1</v>
      </c>
      <c r="V64" s="40">
        <v>1</v>
      </c>
      <c r="W64" s="40">
        <v>0</v>
      </c>
      <c r="X64" s="40">
        <v>1</v>
      </c>
      <c r="Y64" s="40">
        <v>0</v>
      </c>
      <c r="Z64" s="40">
        <v>0</v>
      </c>
      <c r="AA64" s="40">
        <v>1</v>
      </c>
      <c r="AB64" s="40">
        <v>1</v>
      </c>
      <c r="AC64" s="40">
        <v>0</v>
      </c>
      <c r="AD64" s="40">
        <v>1</v>
      </c>
      <c r="AE64" s="40">
        <v>1</v>
      </c>
      <c r="AF64" s="40">
        <v>1</v>
      </c>
      <c r="AG64" s="40">
        <v>0</v>
      </c>
      <c r="AH64" s="45">
        <f t="shared" si="16"/>
        <v>18</v>
      </c>
      <c r="AI64" s="42">
        <f t="shared" si="9"/>
        <v>1</v>
      </c>
      <c r="AJ64" s="43">
        <f t="shared" si="17"/>
        <v>15.000000000000004</v>
      </c>
      <c r="AK64" s="68" t="s">
        <v>1337</v>
      </c>
      <c r="AN64" s="2">
        <f t="shared" si="10"/>
        <v>18</v>
      </c>
      <c r="AO64" s="2">
        <f t="shared" si="11"/>
        <v>4</v>
      </c>
      <c r="AR64">
        <v>23</v>
      </c>
      <c r="AS64">
        <v>4</v>
      </c>
      <c r="BA64" s="91">
        <f t="shared" si="12"/>
        <v>0.85185185185185186</v>
      </c>
      <c r="BB64">
        <f t="shared" si="13"/>
        <v>4</v>
      </c>
      <c r="BF64">
        <v>21</v>
      </c>
      <c r="BG64">
        <v>1.667</v>
      </c>
      <c r="BR64">
        <v>3</v>
      </c>
      <c r="CF64" s="2">
        <v>25</v>
      </c>
      <c r="CG64" s="2">
        <v>2.3330000000000002</v>
      </c>
      <c r="CH64" s="2">
        <v>1</v>
      </c>
      <c r="CJ64">
        <f t="shared" si="14"/>
        <v>3.2252000000000001</v>
      </c>
      <c r="CK64" s="2">
        <v>0.1</v>
      </c>
    </row>
    <row r="65" spans="2:89">
      <c r="B65" s="44" t="s">
        <v>1008</v>
      </c>
      <c r="C65" s="44" t="s">
        <v>1009</v>
      </c>
      <c r="D65" s="44">
        <v>55670</v>
      </c>
      <c r="E65" s="40">
        <v>0</v>
      </c>
      <c r="F65" s="40">
        <v>0</v>
      </c>
      <c r="G65" s="40">
        <v>1</v>
      </c>
      <c r="H65" s="40">
        <v>1</v>
      </c>
      <c r="I65" s="40">
        <v>1</v>
      </c>
      <c r="J65" s="40">
        <v>1</v>
      </c>
      <c r="K65" s="40">
        <v>1</v>
      </c>
      <c r="L65" s="40">
        <v>0</v>
      </c>
      <c r="M65" s="40">
        <v>1</v>
      </c>
      <c r="N65" s="40">
        <v>1</v>
      </c>
      <c r="O65" s="40">
        <v>1</v>
      </c>
      <c r="P65" s="40">
        <v>1</v>
      </c>
      <c r="Q65" s="40">
        <v>0</v>
      </c>
      <c r="R65" s="40">
        <v>1</v>
      </c>
      <c r="S65" s="40">
        <v>1</v>
      </c>
      <c r="T65" s="40">
        <v>1</v>
      </c>
      <c r="U65" s="40">
        <v>1</v>
      </c>
      <c r="V65" s="40">
        <v>1</v>
      </c>
      <c r="W65" s="40">
        <v>1</v>
      </c>
      <c r="X65" s="40">
        <v>1</v>
      </c>
      <c r="Y65" s="40">
        <v>0</v>
      </c>
      <c r="Z65" s="40">
        <v>1</v>
      </c>
      <c r="AA65" s="40">
        <v>0</v>
      </c>
      <c r="AB65" s="40">
        <v>0</v>
      </c>
      <c r="AC65" s="40">
        <v>0</v>
      </c>
      <c r="AD65" s="40">
        <v>1</v>
      </c>
      <c r="AE65" s="40">
        <v>1</v>
      </c>
      <c r="AF65" s="40">
        <v>1</v>
      </c>
      <c r="AG65" s="40">
        <v>1</v>
      </c>
      <c r="AH65" s="45">
        <f t="shared" si="16"/>
        <v>21</v>
      </c>
      <c r="AI65" s="42">
        <f t="shared" si="9"/>
        <v>1</v>
      </c>
      <c r="AJ65" s="43">
        <f t="shared" si="17"/>
        <v>17.500000000000004</v>
      </c>
      <c r="AK65" s="68" t="s">
        <v>1337</v>
      </c>
      <c r="AN65" s="2">
        <f t="shared" si="10"/>
        <v>21</v>
      </c>
      <c r="AO65" s="2">
        <f t="shared" si="11"/>
        <v>4</v>
      </c>
      <c r="AR65">
        <v>23</v>
      </c>
      <c r="AS65">
        <v>4</v>
      </c>
      <c r="BA65" s="91">
        <f t="shared" si="12"/>
        <v>0.85185185185185186</v>
      </c>
      <c r="BB65">
        <f t="shared" si="13"/>
        <v>4</v>
      </c>
      <c r="BF65">
        <v>21</v>
      </c>
      <c r="BG65">
        <v>2.6669999999999998</v>
      </c>
      <c r="BR65">
        <v>3</v>
      </c>
      <c r="CF65" s="2">
        <v>25</v>
      </c>
      <c r="CG65" s="2">
        <v>2.6669999999999998</v>
      </c>
      <c r="CH65" s="2">
        <v>2</v>
      </c>
      <c r="CJ65">
        <f t="shared" si="14"/>
        <v>3.2252000000000001</v>
      </c>
      <c r="CK65" s="2">
        <v>0.1</v>
      </c>
    </row>
    <row r="66" spans="2:89">
      <c r="B66" s="44" t="s">
        <v>214</v>
      </c>
      <c r="C66" s="44" t="s">
        <v>215</v>
      </c>
      <c r="D66" s="44">
        <v>55670</v>
      </c>
      <c r="E66" s="40">
        <v>1</v>
      </c>
      <c r="F66" s="40">
        <v>0</v>
      </c>
      <c r="G66" s="40">
        <v>1</v>
      </c>
      <c r="H66" s="40">
        <v>1</v>
      </c>
      <c r="I66" s="40">
        <v>1</v>
      </c>
      <c r="J66" s="40">
        <v>1</v>
      </c>
      <c r="K66" s="40">
        <v>1</v>
      </c>
      <c r="L66" s="40">
        <v>1</v>
      </c>
      <c r="M66" s="40">
        <v>1</v>
      </c>
      <c r="N66" s="40">
        <v>1</v>
      </c>
      <c r="O66" s="40">
        <v>1</v>
      </c>
      <c r="P66" s="40">
        <v>1</v>
      </c>
      <c r="Q66" s="40">
        <v>1</v>
      </c>
      <c r="R66" s="40">
        <v>1</v>
      </c>
      <c r="S66" s="40">
        <v>1</v>
      </c>
      <c r="T66" s="40">
        <v>1</v>
      </c>
      <c r="U66" s="40">
        <v>1</v>
      </c>
      <c r="V66" s="40">
        <v>1</v>
      </c>
      <c r="W66" s="40">
        <v>1</v>
      </c>
      <c r="X66" s="40">
        <v>1</v>
      </c>
      <c r="Y66" s="40">
        <v>1</v>
      </c>
      <c r="Z66" s="40">
        <v>1</v>
      </c>
      <c r="AA66" s="40">
        <v>1</v>
      </c>
      <c r="AB66" s="40">
        <v>1</v>
      </c>
      <c r="AC66" s="40">
        <v>0</v>
      </c>
      <c r="AD66" s="40">
        <v>1</v>
      </c>
      <c r="AE66" s="40">
        <v>1</v>
      </c>
      <c r="AF66" s="40">
        <v>1</v>
      </c>
      <c r="AG66" s="40">
        <v>1</v>
      </c>
      <c r="AH66" s="45">
        <f t="shared" si="16"/>
        <v>27</v>
      </c>
      <c r="AI66" s="42">
        <f t="shared" si="9"/>
        <v>1</v>
      </c>
      <c r="AJ66" s="43">
        <f t="shared" si="17"/>
        <v>22.499999999999996</v>
      </c>
      <c r="AK66" s="68" t="s">
        <v>1332</v>
      </c>
      <c r="AN66" s="2">
        <f t="shared" si="10"/>
        <v>27</v>
      </c>
      <c r="AO66" s="2">
        <f t="shared" si="11"/>
        <v>1.667</v>
      </c>
      <c r="AR66">
        <v>23</v>
      </c>
      <c r="AS66">
        <v>4</v>
      </c>
      <c r="BA66" s="91">
        <f t="shared" si="12"/>
        <v>0.85185185185185186</v>
      </c>
      <c r="BB66">
        <f t="shared" si="13"/>
        <v>4</v>
      </c>
      <c r="BF66">
        <v>21</v>
      </c>
      <c r="BG66">
        <v>4</v>
      </c>
      <c r="BR66">
        <v>3</v>
      </c>
      <c r="CF66" s="2">
        <v>25</v>
      </c>
      <c r="CG66" s="2">
        <v>3</v>
      </c>
      <c r="CH66" s="2">
        <v>9</v>
      </c>
      <c r="CJ66">
        <f t="shared" si="14"/>
        <v>3.2252000000000001</v>
      </c>
      <c r="CK66" s="2">
        <v>0.1</v>
      </c>
    </row>
    <row r="67" spans="2:89">
      <c r="B67" s="44" t="s">
        <v>50</v>
      </c>
      <c r="C67" s="44" t="s">
        <v>51</v>
      </c>
      <c r="D67" s="44">
        <v>55675</v>
      </c>
      <c r="E67" s="40">
        <v>1</v>
      </c>
      <c r="F67" s="40">
        <v>0</v>
      </c>
      <c r="G67" s="40">
        <v>1</v>
      </c>
      <c r="H67" s="40">
        <v>1</v>
      </c>
      <c r="I67" s="40">
        <v>1</v>
      </c>
      <c r="J67" s="40">
        <v>0</v>
      </c>
      <c r="K67" s="40">
        <v>1</v>
      </c>
      <c r="L67" s="40">
        <v>0</v>
      </c>
      <c r="M67" s="40">
        <v>1</v>
      </c>
      <c r="N67" s="40">
        <v>0</v>
      </c>
      <c r="O67" s="40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5">
        <f t="shared" si="16"/>
        <v>7</v>
      </c>
      <c r="AI67" s="42">
        <f t="shared" si="9"/>
        <v>1</v>
      </c>
      <c r="AJ67" s="43">
        <f t="shared" si="17"/>
        <v>5.833333333333333</v>
      </c>
      <c r="AK67" s="68" t="s">
        <v>1332</v>
      </c>
      <c r="AN67" s="2">
        <f t="shared" si="10"/>
        <v>7</v>
      </c>
      <c r="AO67" s="2">
        <f t="shared" si="11"/>
        <v>1.667</v>
      </c>
      <c r="AR67">
        <v>24</v>
      </c>
      <c r="AS67">
        <v>1.667</v>
      </c>
      <c r="BA67" s="91">
        <f t="shared" si="12"/>
        <v>0.88888888888888884</v>
      </c>
      <c r="BB67">
        <f t="shared" si="13"/>
        <v>1.667</v>
      </c>
      <c r="BF67">
        <v>21</v>
      </c>
      <c r="BG67" t="s">
        <v>1349</v>
      </c>
      <c r="BR67">
        <v>3</v>
      </c>
      <c r="CF67" s="2">
        <v>25</v>
      </c>
      <c r="CG67" s="2">
        <v>3.3330000000000002</v>
      </c>
      <c r="CH67" s="2">
        <v>2</v>
      </c>
      <c r="CJ67">
        <f t="shared" si="14"/>
        <v>3.2252000000000001</v>
      </c>
      <c r="CK67" s="2">
        <v>0.1</v>
      </c>
    </row>
    <row r="68" spans="2:89">
      <c r="B68" s="44" t="s">
        <v>954</v>
      </c>
      <c r="C68" s="44" t="s">
        <v>955</v>
      </c>
      <c r="D68" s="44">
        <v>55675</v>
      </c>
      <c r="E68" s="40">
        <v>0</v>
      </c>
      <c r="F68" s="40">
        <v>0</v>
      </c>
      <c r="G68" s="40">
        <v>0</v>
      </c>
      <c r="H68" s="40">
        <v>0</v>
      </c>
      <c r="I68" s="40">
        <v>1</v>
      </c>
      <c r="J68" s="40">
        <v>0</v>
      </c>
      <c r="K68" s="40">
        <v>1</v>
      </c>
      <c r="L68" s="40">
        <v>1</v>
      </c>
      <c r="M68" s="40">
        <v>1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1</v>
      </c>
      <c r="U68" s="40">
        <v>0</v>
      </c>
      <c r="V68" s="40">
        <v>0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0</v>
      </c>
      <c r="AC68" s="40">
        <v>0</v>
      </c>
      <c r="AD68" s="40">
        <v>0</v>
      </c>
      <c r="AE68" s="40">
        <v>0</v>
      </c>
      <c r="AF68" s="40">
        <v>0</v>
      </c>
      <c r="AG68" s="40">
        <v>0</v>
      </c>
      <c r="AH68" s="45">
        <f t="shared" si="16"/>
        <v>5</v>
      </c>
      <c r="AI68" s="42">
        <f t="shared" si="9"/>
        <v>1</v>
      </c>
      <c r="AJ68" s="43">
        <f t="shared" si="17"/>
        <v>4.166666666666667</v>
      </c>
      <c r="AK68" s="68" t="s">
        <v>1334</v>
      </c>
      <c r="AN68" s="2">
        <f t="shared" si="10"/>
        <v>5</v>
      </c>
      <c r="AO68" s="2">
        <f t="shared" si="11"/>
        <v>1</v>
      </c>
      <c r="AR68">
        <v>24</v>
      </c>
      <c r="AS68">
        <v>3</v>
      </c>
      <c r="BA68" s="91">
        <f t="shared" si="12"/>
        <v>0.88888888888888884</v>
      </c>
      <c r="BB68">
        <f t="shared" si="13"/>
        <v>3</v>
      </c>
      <c r="BF68">
        <v>22</v>
      </c>
      <c r="BG68">
        <v>2.3330000000000002</v>
      </c>
      <c r="BR68">
        <v>3</v>
      </c>
      <c r="CF68" s="2">
        <v>25</v>
      </c>
      <c r="CG68" s="2">
        <v>4</v>
      </c>
      <c r="CH68" s="2">
        <v>9</v>
      </c>
      <c r="CJ68">
        <f t="shared" si="14"/>
        <v>3.2252000000000001</v>
      </c>
      <c r="CK68" s="2">
        <v>0.1</v>
      </c>
    </row>
    <row r="69" spans="2:89">
      <c r="B69" s="44" t="s">
        <v>60</v>
      </c>
      <c r="C69" s="44" t="s">
        <v>61</v>
      </c>
      <c r="D69" s="44">
        <v>55675</v>
      </c>
      <c r="E69" s="40">
        <v>1</v>
      </c>
      <c r="F69" s="40">
        <v>0</v>
      </c>
      <c r="G69" s="40">
        <v>1</v>
      </c>
      <c r="H69" s="40">
        <v>1</v>
      </c>
      <c r="I69" s="40">
        <v>1</v>
      </c>
      <c r="J69" s="40">
        <v>1</v>
      </c>
      <c r="K69" s="40">
        <v>1</v>
      </c>
      <c r="L69" s="40">
        <v>1</v>
      </c>
      <c r="M69" s="40">
        <v>1</v>
      </c>
      <c r="N69" s="40">
        <v>1</v>
      </c>
      <c r="O69" s="40">
        <v>1</v>
      </c>
      <c r="P69" s="40">
        <v>1</v>
      </c>
      <c r="Q69" s="40">
        <v>0</v>
      </c>
      <c r="R69" s="40">
        <v>1</v>
      </c>
      <c r="S69" s="40">
        <v>1</v>
      </c>
      <c r="T69" s="40">
        <v>1</v>
      </c>
      <c r="U69" s="40">
        <v>1</v>
      </c>
      <c r="V69" s="40">
        <v>1</v>
      </c>
      <c r="W69" s="40">
        <v>1</v>
      </c>
      <c r="X69" s="40">
        <v>1</v>
      </c>
      <c r="Y69" s="40">
        <v>1</v>
      </c>
      <c r="Z69" s="40">
        <v>0</v>
      </c>
      <c r="AA69" s="40">
        <v>1</v>
      </c>
      <c r="AB69" s="40">
        <v>0</v>
      </c>
      <c r="AC69" s="40">
        <v>0</v>
      </c>
      <c r="AD69" s="40">
        <v>1</v>
      </c>
      <c r="AE69" s="40">
        <v>1</v>
      </c>
      <c r="AF69" s="40">
        <v>0</v>
      </c>
      <c r="AG69" s="40">
        <v>0</v>
      </c>
      <c r="AH69" s="45">
        <f t="shared" si="16"/>
        <v>22</v>
      </c>
      <c r="AI69" s="42">
        <f t="shared" si="9"/>
        <v>1</v>
      </c>
      <c r="AJ69" s="43">
        <f t="shared" si="17"/>
        <v>18.333333333333336</v>
      </c>
      <c r="AK69" s="68" t="s">
        <v>1336</v>
      </c>
      <c r="AN69" s="2">
        <f t="shared" si="10"/>
        <v>22</v>
      </c>
      <c r="AO69" s="2">
        <f t="shared" si="11"/>
        <v>3.3330000000000002</v>
      </c>
      <c r="AR69">
        <v>24</v>
      </c>
      <c r="AS69">
        <v>3</v>
      </c>
      <c r="BA69" s="91">
        <f t="shared" si="12"/>
        <v>0.88888888888888884</v>
      </c>
      <c r="BB69">
        <f t="shared" si="13"/>
        <v>3</v>
      </c>
      <c r="BF69">
        <v>22</v>
      </c>
      <c r="BG69">
        <v>2.3330000000000002</v>
      </c>
      <c r="BR69">
        <v>3</v>
      </c>
      <c r="CF69" s="2">
        <v>26</v>
      </c>
      <c r="CG69" s="2">
        <v>1.333</v>
      </c>
      <c r="CH69" s="2">
        <v>1</v>
      </c>
      <c r="CJ69">
        <f t="shared" si="14"/>
        <v>3.3401000000000001</v>
      </c>
      <c r="CK69" s="2">
        <v>0.1</v>
      </c>
    </row>
    <row r="70" spans="2:89">
      <c r="B70" s="44" t="s">
        <v>70</v>
      </c>
      <c r="C70" s="44" t="s">
        <v>71</v>
      </c>
      <c r="D70" s="44">
        <v>55675</v>
      </c>
      <c r="E70" s="40">
        <v>1</v>
      </c>
      <c r="F70" s="40">
        <v>0</v>
      </c>
      <c r="G70" s="40">
        <v>1</v>
      </c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40">
        <v>1</v>
      </c>
      <c r="N70" s="40">
        <v>1</v>
      </c>
      <c r="O70" s="40">
        <v>1</v>
      </c>
      <c r="P70" s="40">
        <v>1</v>
      </c>
      <c r="Q70" s="40">
        <v>1</v>
      </c>
      <c r="R70" s="40">
        <v>1</v>
      </c>
      <c r="S70" s="40">
        <v>1</v>
      </c>
      <c r="T70" s="40">
        <v>1</v>
      </c>
      <c r="U70" s="40">
        <v>1</v>
      </c>
      <c r="V70" s="40">
        <v>1</v>
      </c>
      <c r="W70" s="40">
        <v>1</v>
      </c>
      <c r="X70" s="40">
        <v>1</v>
      </c>
      <c r="Y70" s="40">
        <v>1</v>
      </c>
      <c r="Z70" s="40">
        <v>1</v>
      </c>
      <c r="AA70" s="40">
        <v>1</v>
      </c>
      <c r="AB70" s="40">
        <v>0</v>
      </c>
      <c r="AC70" s="40">
        <v>0</v>
      </c>
      <c r="AD70" s="40">
        <v>1</v>
      </c>
      <c r="AE70" s="40">
        <v>1</v>
      </c>
      <c r="AF70" s="40">
        <v>1</v>
      </c>
      <c r="AG70" s="40">
        <v>1</v>
      </c>
      <c r="AH70" s="45">
        <f t="shared" si="16"/>
        <v>26</v>
      </c>
      <c r="AI70" s="42">
        <f t="shared" si="9"/>
        <v>1</v>
      </c>
      <c r="AJ70" s="43">
        <f t="shared" si="17"/>
        <v>21.666666666666664</v>
      </c>
      <c r="AK70" s="68" t="s">
        <v>1337</v>
      </c>
      <c r="AN70" s="2">
        <f t="shared" si="10"/>
        <v>26</v>
      </c>
      <c r="AO70" s="2">
        <f t="shared" si="11"/>
        <v>4</v>
      </c>
      <c r="AR70">
        <v>24</v>
      </c>
      <c r="AS70">
        <v>3</v>
      </c>
      <c r="BA70" s="91">
        <f t="shared" si="12"/>
        <v>0.88888888888888884</v>
      </c>
      <c r="BB70">
        <f t="shared" si="13"/>
        <v>3</v>
      </c>
      <c r="BF70">
        <v>22</v>
      </c>
      <c r="BG70">
        <v>3.3330000000000002</v>
      </c>
      <c r="BR70">
        <v>3</v>
      </c>
      <c r="CF70" s="2">
        <v>26</v>
      </c>
      <c r="CG70" s="2">
        <v>1.667</v>
      </c>
      <c r="CH70" s="2">
        <v>1</v>
      </c>
      <c r="CJ70">
        <f t="shared" si="14"/>
        <v>3.3401000000000001</v>
      </c>
      <c r="CK70" s="2">
        <v>0.1</v>
      </c>
    </row>
    <row r="71" spans="2:89">
      <c r="B71" s="44" t="s">
        <v>72</v>
      </c>
      <c r="C71" s="44" t="s">
        <v>73</v>
      </c>
      <c r="D71" s="44">
        <v>55675</v>
      </c>
      <c r="E71" s="40">
        <v>1</v>
      </c>
      <c r="F71" s="40">
        <v>0</v>
      </c>
      <c r="G71" s="40">
        <v>1</v>
      </c>
      <c r="H71" s="40">
        <v>1</v>
      </c>
      <c r="I71" s="40">
        <v>1</v>
      </c>
      <c r="J71" s="40">
        <v>1</v>
      </c>
      <c r="K71" s="40">
        <v>1</v>
      </c>
      <c r="L71" s="40">
        <v>1</v>
      </c>
      <c r="M71" s="40">
        <v>1</v>
      </c>
      <c r="N71" s="40">
        <v>1</v>
      </c>
      <c r="O71" s="40">
        <v>1</v>
      </c>
      <c r="P71" s="40">
        <v>1</v>
      </c>
      <c r="Q71" s="40">
        <v>0</v>
      </c>
      <c r="R71" s="40">
        <v>0</v>
      </c>
      <c r="S71" s="40">
        <v>1</v>
      </c>
      <c r="T71" s="40">
        <v>1</v>
      </c>
      <c r="U71" s="40">
        <v>1</v>
      </c>
      <c r="V71" s="40">
        <v>0</v>
      </c>
      <c r="W71" s="40">
        <v>1</v>
      </c>
      <c r="X71" s="40">
        <v>1</v>
      </c>
      <c r="Y71" s="40">
        <v>1</v>
      </c>
      <c r="Z71" s="40">
        <v>1</v>
      </c>
      <c r="AA71" s="40">
        <v>1</v>
      </c>
      <c r="AB71" s="40">
        <v>0</v>
      </c>
      <c r="AC71" s="40">
        <v>0</v>
      </c>
      <c r="AD71" s="40">
        <v>1</v>
      </c>
      <c r="AE71" s="40">
        <v>1</v>
      </c>
      <c r="AF71" s="40">
        <v>1</v>
      </c>
      <c r="AG71" s="40">
        <v>1</v>
      </c>
      <c r="AH71" s="45">
        <f t="shared" si="16"/>
        <v>23</v>
      </c>
      <c r="AI71" s="42">
        <f t="shared" si="9"/>
        <v>1</v>
      </c>
      <c r="AJ71" s="43">
        <f t="shared" si="17"/>
        <v>19.166666666666668</v>
      </c>
      <c r="AK71" s="68" t="s">
        <v>1335</v>
      </c>
      <c r="AN71" s="2">
        <f t="shared" si="10"/>
        <v>23</v>
      </c>
      <c r="AO71" s="2">
        <f t="shared" si="11"/>
        <v>3</v>
      </c>
      <c r="AR71">
        <v>24</v>
      </c>
      <c r="AS71">
        <v>3</v>
      </c>
      <c r="BA71" s="91">
        <f t="shared" si="12"/>
        <v>0.88888888888888884</v>
      </c>
      <c r="BB71">
        <f t="shared" si="13"/>
        <v>3</v>
      </c>
      <c r="BF71">
        <v>22</v>
      </c>
      <c r="BG71">
        <v>4</v>
      </c>
      <c r="BR71">
        <v>3</v>
      </c>
      <c r="CF71" s="2">
        <v>26</v>
      </c>
      <c r="CG71" s="2">
        <v>2</v>
      </c>
      <c r="CH71" s="2">
        <v>2</v>
      </c>
      <c r="CJ71">
        <f t="shared" si="14"/>
        <v>3.3401000000000001</v>
      </c>
      <c r="CK71" s="2">
        <v>0.1</v>
      </c>
    </row>
    <row r="72" spans="2:89">
      <c r="B72" s="44" t="s">
        <v>76</v>
      </c>
      <c r="C72" s="44" t="s">
        <v>77</v>
      </c>
      <c r="D72" s="44">
        <v>55675</v>
      </c>
      <c r="E72" s="40">
        <v>1</v>
      </c>
      <c r="F72" s="40">
        <v>0</v>
      </c>
      <c r="G72" s="40">
        <v>1</v>
      </c>
      <c r="H72" s="40">
        <v>1</v>
      </c>
      <c r="I72" s="40">
        <v>1</v>
      </c>
      <c r="J72" s="40">
        <v>0</v>
      </c>
      <c r="K72" s="40">
        <v>1</v>
      </c>
      <c r="L72" s="40">
        <v>1</v>
      </c>
      <c r="M72" s="40">
        <v>1</v>
      </c>
      <c r="N72" s="40">
        <v>1</v>
      </c>
      <c r="O72" s="40">
        <v>1</v>
      </c>
      <c r="P72" s="40">
        <v>1</v>
      </c>
      <c r="Q72" s="40">
        <v>1</v>
      </c>
      <c r="R72" s="40">
        <v>1</v>
      </c>
      <c r="S72" s="40">
        <v>1</v>
      </c>
      <c r="T72" s="40">
        <v>1</v>
      </c>
      <c r="U72" s="40">
        <v>1</v>
      </c>
      <c r="V72" s="40">
        <v>1</v>
      </c>
      <c r="W72" s="40">
        <v>1</v>
      </c>
      <c r="X72" s="40">
        <v>1</v>
      </c>
      <c r="Y72" s="40">
        <v>1</v>
      </c>
      <c r="Z72" s="40">
        <v>1</v>
      </c>
      <c r="AA72" s="40">
        <v>1</v>
      </c>
      <c r="AB72" s="40">
        <v>0</v>
      </c>
      <c r="AC72" s="40">
        <v>0</v>
      </c>
      <c r="AD72" s="40">
        <v>1</v>
      </c>
      <c r="AE72" s="40">
        <v>1</v>
      </c>
      <c r="AF72" s="40">
        <v>1</v>
      </c>
      <c r="AG72" s="40">
        <v>1</v>
      </c>
      <c r="AH72" s="45">
        <f t="shared" si="16"/>
        <v>25</v>
      </c>
      <c r="AI72" s="42">
        <f t="shared" si="9"/>
        <v>1</v>
      </c>
      <c r="AJ72" s="43">
        <f t="shared" si="17"/>
        <v>20.833333333333332</v>
      </c>
      <c r="AK72" s="68" t="s">
        <v>1338</v>
      </c>
      <c r="AN72" s="2">
        <f t="shared" si="10"/>
        <v>25</v>
      </c>
      <c r="AO72" s="2">
        <f t="shared" si="11"/>
        <v>2.6669999999999998</v>
      </c>
      <c r="AR72">
        <v>24</v>
      </c>
      <c r="AS72">
        <v>3.3330000000000002</v>
      </c>
      <c r="BA72" s="91">
        <f t="shared" si="12"/>
        <v>0.88888888888888884</v>
      </c>
      <c r="BB72">
        <f t="shared" si="13"/>
        <v>3.3330000000000002</v>
      </c>
      <c r="BF72">
        <v>22</v>
      </c>
      <c r="BG72" t="s">
        <v>1349</v>
      </c>
      <c r="BR72">
        <v>3</v>
      </c>
      <c r="CF72" s="2">
        <v>26</v>
      </c>
      <c r="CG72" s="2">
        <v>3</v>
      </c>
      <c r="CH72" s="2">
        <v>2</v>
      </c>
      <c r="CJ72">
        <f t="shared" si="14"/>
        <v>3.3401000000000001</v>
      </c>
      <c r="CK72" s="2">
        <v>0.1</v>
      </c>
    </row>
    <row r="73" spans="2:89">
      <c r="B73" s="44" t="s">
        <v>958</v>
      </c>
      <c r="C73" s="44" t="s">
        <v>959</v>
      </c>
      <c r="D73" s="44">
        <v>55675</v>
      </c>
      <c r="E73" s="40">
        <v>1</v>
      </c>
      <c r="F73" s="40">
        <v>0</v>
      </c>
      <c r="G73" s="40">
        <v>1</v>
      </c>
      <c r="H73" s="40">
        <v>1</v>
      </c>
      <c r="I73" s="40">
        <v>0</v>
      </c>
      <c r="J73" s="40">
        <v>1</v>
      </c>
      <c r="K73" s="40">
        <v>1</v>
      </c>
      <c r="L73" s="40">
        <v>1</v>
      </c>
      <c r="M73" s="40">
        <v>1</v>
      </c>
      <c r="N73" s="40">
        <v>1</v>
      </c>
      <c r="O73" s="40">
        <v>1</v>
      </c>
      <c r="P73" s="40">
        <v>1</v>
      </c>
      <c r="Q73" s="40">
        <v>1</v>
      </c>
      <c r="R73" s="40">
        <v>1</v>
      </c>
      <c r="S73" s="40">
        <v>1</v>
      </c>
      <c r="T73" s="40">
        <v>1</v>
      </c>
      <c r="U73" s="40">
        <v>0</v>
      </c>
      <c r="V73" s="40">
        <v>1</v>
      </c>
      <c r="W73" s="40">
        <v>1</v>
      </c>
      <c r="X73" s="40">
        <v>0</v>
      </c>
      <c r="Y73" s="40">
        <v>1</v>
      </c>
      <c r="Z73" s="40">
        <v>1</v>
      </c>
      <c r="AA73" s="40">
        <v>1</v>
      </c>
      <c r="AB73" s="40">
        <v>0</v>
      </c>
      <c r="AC73" s="40">
        <v>0</v>
      </c>
      <c r="AD73" s="40">
        <v>1</v>
      </c>
      <c r="AE73" s="40">
        <v>1</v>
      </c>
      <c r="AF73" s="40">
        <v>1</v>
      </c>
      <c r="AG73" s="40">
        <v>0</v>
      </c>
      <c r="AH73" s="45">
        <f t="shared" si="16"/>
        <v>22</v>
      </c>
      <c r="AI73" s="42">
        <f t="shared" si="9"/>
        <v>1</v>
      </c>
      <c r="AJ73" s="43">
        <f t="shared" si="17"/>
        <v>18.333333333333336</v>
      </c>
      <c r="AK73" s="68" t="s">
        <v>1331</v>
      </c>
      <c r="AN73" s="2">
        <f t="shared" si="10"/>
        <v>22</v>
      </c>
      <c r="AO73" s="2" t="str">
        <f t="shared" si="11"/>
        <v>QQQ</v>
      </c>
      <c r="AR73">
        <v>24</v>
      </c>
      <c r="AS73">
        <v>4</v>
      </c>
      <c r="BA73" s="91">
        <f t="shared" si="12"/>
        <v>0.88888888888888884</v>
      </c>
      <c r="BB73">
        <f t="shared" si="13"/>
        <v>4</v>
      </c>
      <c r="BF73">
        <v>23</v>
      </c>
      <c r="BG73">
        <v>1.667</v>
      </c>
      <c r="BR73">
        <v>3</v>
      </c>
      <c r="CF73" s="2">
        <v>26</v>
      </c>
      <c r="CG73" s="2">
        <v>3.6669999999999998</v>
      </c>
      <c r="CH73" s="2">
        <v>2</v>
      </c>
      <c r="CJ73">
        <f t="shared" si="14"/>
        <v>3.3401000000000001</v>
      </c>
      <c r="CK73" s="2">
        <v>0.1</v>
      </c>
    </row>
    <row r="74" spans="2:89">
      <c r="B74" s="44" t="s">
        <v>960</v>
      </c>
      <c r="C74" s="44" t="s">
        <v>961</v>
      </c>
      <c r="D74" s="44">
        <v>55675</v>
      </c>
      <c r="E74" s="40">
        <v>1</v>
      </c>
      <c r="F74" s="40">
        <v>0</v>
      </c>
      <c r="G74" s="40">
        <v>0</v>
      </c>
      <c r="H74" s="40">
        <v>1</v>
      </c>
      <c r="I74" s="40">
        <v>1</v>
      </c>
      <c r="J74" s="40">
        <v>1</v>
      </c>
      <c r="K74" s="40">
        <v>1</v>
      </c>
      <c r="L74" s="40">
        <v>1</v>
      </c>
      <c r="M74" s="40">
        <v>1</v>
      </c>
      <c r="N74" s="40">
        <v>1</v>
      </c>
      <c r="O74" s="40">
        <v>1</v>
      </c>
      <c r="P74" s="40">
        <v>1</v>
      </c>
      <c r="Q74" s="40">
        <v>1</v>
      </c>
      <c r="R74" s="40">
        <v>1</v>
      </c>
      <c r="S74" s="40">
        <v>1</v>
      </c>
      <c r="T74" s="40">
        <v>0</v>
      </c>
      <c r="U74" s="40">
        <v>1</v>
      </c>
      <c r="V74" s="40">
        <v>1</v>
      </c>
      <c r="W74" s="40">
        <v>1</v>
      </c>
      <c r="X74" s="40">
        <v>1</v>
      </c>
      <c r="Y74" s="40">
        <v>1</v>
      </c>
      <c r="Z74" s="40">
        <v>0</v>
      </c>
      <c r="AA74" s="40">
        <v>1</v>
      </c>
      <c r="AB74" s="40">
        <v>0</v>
      </c>
      <c r="AC74" s="40">
        <v>0</v>
      </c>
      <c r="AD74" s="40">
        <v>1</v>
      </c>
      <c r="AE74" s="40">
        <v>1</v>
      </c>
      <c r="AF74" s="40">
        <v>1</v>
      </c>
      <c r="AG74" s="40">
        <v>1</v>
      </c>
      <c r="AH74" s="45">
        <f t="shared" si="16"/>
        <v>23</v>
      </c>
      <c r="AI74" s="42">
        <f t="shared" si="9"/>
        <v>1</v>
      </c>
      <c r="AJ74" s="43">
        <f t="shared" si="17"/>
        <v>19.166666666666668</v>
      </c>
      <c r="AK74" s="68" t="s">
        <v>1336</v>
      </c>
      <c r="AN74" s="2">
        <f t="shared" si="10"/>
        <v>23</v>
      </c>
      <c r="AO74" s="2">
        <f t="shared" si="11"/>
        <v>3.3330000000000002</v>
      </c>
      <c r="AR74">
        <v>24</v>
      </c>
      <c r="AS74">
        <v>4</v>
      </c>
      <c r="BA74" s="91">
        <f t="shared" si="12"/>
        <v>0.88888888888888884</v>
      </c>
      <c r="BB74">
        <f t="shared" si="13"/>
        <v>4</v>
      </c>
      <c r="BF74">
        <v>23</v>
      </c>
      <c r="BG74">
        <v>1.667</v>
      </c>
      <c r="BR74">
        <v>3</v>
      </c>
      <c r="CF74" s="2">
        <v>26</v>
      </c>
      <c r="CG74" s="2">
        <v>4</v>
      </c>
      <c r="CH74" s="2">
        <v>9</v>
      </c>
      <c r="CJ74">
        <f t="shared" si="14"/>
        <v>3.3401000000000001</v>
      </c>
      <c r="CK74" s="2">
        <v>0.1</v>
      </c>
    </row>
    <row r="75" spans="2:89">
      <c r="B75" s="44" t="s">
        <v>962</v>
      </c>
      <c r="C75" s="44" t="s">
        <v>963</v>
      </c>
      <c r="D75" s="44">
        <v>55675</v>
      </c>
      <c r="E75" s="40">
        <v>1</v>
      </c>
      <c r="F75" s="40">
        <v>0</v>
      </c>
      <c r="G75" s="40">
        <v>1</v>
      </c>
      <c r="H75" s="40">
        <v>1</v>
      </c>
      <c r="I75" s="40">
        <v>0</v>
      </c>
      <c r="J75" s="40">
        <v>0</v>
      </c>
      <c r="K75" s="40">
        <v>1</v>
      </c>
      <c r="L75" s="40">
        <v>1</v>
      </c>
      <c r="M75" s="40">
        <v>1</v>
      </c>
      <c r="N75" s="40">
        <v>1</v>
      </c>
      <c r="O75" s="40">
        <v>1</v>
      </c>
      <c r="P75" s="40">
        <v>1</v>
      </c>
      <c r="Q75" s="40">
        <v>1</v>
      </c>
      <c r="R75" s="40">
        <v>1</v>
      </c>
      <c r="S75" s="40">
        <v>1</v>
      </c>
      <c r="T75" s="40">
        <v>1</v>
      </c>
      <c r="U75" s="40">
        <v>1</v>
      </c>
      <c r="V75" s="40">
        <v>1</v>
      </c>
      <c r="W75" s="40">
        <v>1</v>
      </c>
      <c r="X75" s="40">
        <v>1</v>
      </c>
      <c r="Y75" s="40">
        <v>1</v>
      </c>
      <c r="Z75" s="40">
        <v>1</v>
      </c>
      <c r="AA75" s="40">
        <v>1</v>
      </c>
      <c r="AB75" s="40">
        <v>0</v>
      </c>
      <c r="AC75" s="40">
        <v>0</v>
      </c>
      <c r="AD75" s="40">
        <v>1</v>
      </c>
      <c r="AE75" s="40">
        <v>1</v>
      </c>
      <c r="AF75" s="40">
        <v>1</v>
      </c>
      <c r="AG75" s="40">
        <v>1</v>
      </c>
      <c r="AH75" s="45">
        <f t="shared" si="16"/>
        <v>24</v>
      </c>
      <c r="AI75" s="42">
        <f t="shared" si="9"/>
        <v>1</v>
      </c>
      <c r="AJ75" s="43">
        <f t="shared" si="17"/>
        <v>20</v>
      </c>
      <c r="AK75" s="68" t="s">
        <v>1337</v>
      </c>
      <c r="AN75" s="2">
        <f t="shared" si="10"/>
        <v>24</v>
      </c>
      <c r="AO75" s="2">
        <f t="shared" si="11"/>
        <v>4</v>
      </c>
      <c r="AR75">
        <v>24</v>
      </c>
      <c r="AS75">
        <v>4</v>
      </c>
      <c r="BA75" s="91">
        <f t="shared" si="12"/>
        <v>0.88888888888888884</v>
      </c>
      <c r="BB75">
        <f t="shared" si="13"/>
        <v>4</v>
      </c>
      <c r="BF75">
        <v>23</v>
      </c>
      <c r="BG75">
        <v>3</v>
      </c>
      <c r="BR75">
        <v>3</v>
      </c>
      <c r="CF75" s="2">
        <v>27</v>
      </c>
      <c r="CG75" s="2">
        <v>1.667</v>
      </c>
      <c r="CH75" s="2">
        <v>2</v>
      </c>
      <c r="CJ75">
        <f t="shared" si="14"/>
        <v>3.4550000000000001</v>
      </c>
      <c r="CK75" s="2">
        <v>0.1</v>
      </c>
    </row>
    <row r="76" spans="2:89">
      <c r="B76" s="44" t="s">
        <v>84</v>
      </c>
      <c r="C76" s="44" t="s">
        <v>85</v>
      </c>
      <c r="D76" s="44">
        <v>55675</v>
      </c>
      <c r="E76" s="40">
        <v>1</v>
      </c>
      <c r="F76" s="40">
        <v>0</v>
      </c>
      <c r="G76" s="40">
        <v>1</v>
      </c>
      <c r="H76" s="40">
        <v>0</v>
      </c>
      <c r="I76" s="40">
        <v>1</v>
      </c>
      <c r="J76" s="40">
        <v>1</v>
      </c>
      <c r="K76" s="40">
        <v>1</v>
      </c>
      <c r="L76" s="40">
        <v>1</v>
      </c>
      <c r="M76" s="40">
        <v>1</v>
      </c>
      <c r="N76" s="40">
        <v>1</v>
      </c>
      <c r="O76" s="40">
        <v>1</v>
      </c>
      <c r="P76" s="40">
        <v>1</v>
      </c>
      <c r="Q76" s="40">
        <v>1</v>
      </c>
      <c r="R76" s="40">
        <v>1</v>
      </c>
      <c r="S76" s="40">
        <v>1</v>
      </c>
      <c r="T76" s="40">
        <v>1</v>
      </c>
      <c r="U76" s="40">
        <v>1</v>
      </c>
      <c r="V76" s="40">
        <v>1</v>
      </c>
      <c r="W76" s="40">
        <v>0</v>
      </c>
      <c r="X76" s="40">
        <v>1</v>
      </c>
      <c r="Y76" s="40">
        <v>1</v>
      </c>
      <c r="Z76" s="40">
        <v>1</v>
      </c>
      <c r="AA76" s="40">
        <v>1</v>
      </c>
      <c r="AB76" s="40">
        <v>0</v>
      </c>
      <c r="AC76" s="40">
        <v>0</v>
      </c>
      <c r="AD76" s="40">
        <v>1</v>
      </c>
      <c r="AE76" s="40">
        <v>1</v>
      </c>
      <c r="AF76" s="40">
        <v>1</v>
      </c>
      <c r="AG76" s="40">
        <v>1</v>
      </c>
      <c r="AH76" s="45">
        <f t="shared" si="16"/>
        <v>24</v>
      </c>
      <c r="AI76" s="42">
        <f t="shared" si="9"/>
        <v>1</v>
      </c>
      <c r="AJ76" s="43">
        <f t="shared" si="17"/>
        <v>20</v>
      </c>
      <c r="AK76" s="68" t="s">
        <v>1337</v>
      </c>
      <c r="AN76" s="2">
        <f t="shared" si="10"/>
        <v>24</v>
      </c>
      <c r="AO76" s="2">
        <f t="shared" si="11"/>
        <v>4</v>
      </c>
      <c r="AR76">
        <v>24</v>
      </c>
      <c r="AS76">
        <v>4</v>
      </c>
      <c r="BA76" s="91">
        <f t="shared" si="12"/>
        <v>0.88888888888888884</v>
      </c>
      <c r="BB76">
        <f t="shared" si="13"/>
        <v>4</v>
      </c>
      <c r="BF76">
        <v>23</v>
      </c>
      <c r="BG76">
        <v>3</v>
      </c>
      <c r="BR76">
        <v>3</v>
      </c>
      <c r="CF76" s="2">
        <v>27</v>
      </c>
      <c r="CG76" s="2">
        <v>3.3330000000000002</v>
      </c>
      <c r="CH76" s="2">
        <v>1</v>
      </c>
      <c r="CJ76">
        <f t="shared" si="14"/>
        <v>3.4550000000000001</v>
      </c>
      <c r="CK76" s="2">
        <v>0.1</v>
      </c>
    </row>
    <row r="77" spans="2:89">
      <c r="B77" s="44" t="s">
        <v>90</v>
      </c>
      <c r="C77" s="44" t="s">
        <v>91</v>
      </c>
      <c r="D77" s="44">
        <v>55675</v>
      </c>
      <c r="E77" s="40">
        <v>1</v>
      </c>
      <c r="F77" s="40">
        <v>0</v>
      </c>
      <c r="G77" s="40">
        <v>1</v>
      </c>
      <c r="H77" s="40">
        <v>1</v>
      </c>
      <c r="I77" s="40">
        <v>1</v>
      </c>
      <c r="J77" s="40">
        <v>1</v>
      </c>
      <c r="K77" s="40">
        <v>1</v>
      </c>
      <c r="L77" s="40">
        <v>1</v>
      </c>
      <c r="M77" s="40">
        <v>1</v>
      </c>
      <c r="N77" s="40">
        <v>1</v>
      </c>
      <c r="O77" s="40">
        <v>1</v>
      </c>
      <c r="P77" s="40">
        <v>1</v>
      </c>
      <c r="Q77" s="40">
        <v>1</v>
      </c>
      <c r="R77" s="40">
        <v>1</v>
      </c>
      <c r="S77" s="40">
        <v>1</v>
      </c>
      <c r="T77" s="40">
        <v>1</v>
      </c>
      <c r="U77" s="40">
        <v>1</v>
      </c>
      <c r="V77" s="40">
        <v>1</v>
      </c>
      <c r="W77" s="40">
        <v>1</v>
      </c>
      <c r="X77" s="40">
        <v>1</v>
      </c>
      <c r="Y77" s="40">
        <v>1</v>
      </c>
      <c r="Z77" s="40">
        <v>1</v>
      </c>
      <c r="AA77" s="40">
        <v>1</v>
      </c>
      <c r="AB77" s="40">
        <v>0</v>
      </c>
      <c r="AC77" s="40">
        <v>0</v>
      </c>
      <c r="AD77" s="40">
        <v>1</v>
      </c>
      <c r="AE77" s="40">
        <v>1</v>
      </c>
      <c r="AF77" s="40">
        <v>1</v>
      </c>
      <c r="AG77" s="40">
        <v>0</v>
      </c>
      <c r="AH77" s="45">
        <f t="shared" si="16"/>
        <v>25</v>
      </c>
      <c r="AI77" s="42">
        <f t="shared" si="9"/>
        <v>1</v>
      </c>
      <c r="AJ77" s="43">
        <f t="shared" si="17"/>
        <v>20.833333333333332</v>
      </c>
      <c r="AK77" s="68" t="s">
        <v>1338</v>
      </c>
      <c r="AN77" s="2">
        <f t="shared" si="10"/>
        <v>25</v>
      </c>
      <c r="AO77" s="2">
        <f t="shared" si="11"/>
        <v>2.6669999999999998</v>
      </c>
      <c r="AR77">
        <v>24</v>
      </c>
      <c r="AS77">
        <v>4</v>
      </c>
      <c r="BA77" s="91">
        <f t="shared" si="12"/>
        <v>0.88888888888888884</v>
      </c>
      <c r="BB77">
        <f t="shared" si="13"/>
        <v>4</v>
      </c>
      <c r="BF77">
        <v>23</v>
      </c>
      <c r="BG77">
        <v>3.3330000000000002</v>
      </c>
      <c r="BR77">
        <v>3</v>
      </c>
      <c r="CF77" s="2">
        <v>27</v>
      </c>
      <c r="CG77" s="2">
        <v>4</v>
      </c>
      <c r="CH77" s="2">
        <v>3</v>
      </c>
      <c r="CJ77">
        <f t="shared" si="14"/>
        <v>3.4550000000000001</v>
      </c>
      <c r="CK77" s="2">
        <v>0.1</v>
      </c>
    </row>
    <row r="78" spans="2:89">
      <c r="B78" s="44" t="s">
        <v>968</v>
      </c>
      <c r="C78" s="44" t="s">
        <v>969</v>
      </c>
      <c r="D78" s="44">
        <v>55675</v>
      </c>
      <c r="E78" s="40">
        <v>0</v>
      </c>
      <c r="F78" s="40">
        <v>0</v>
      </c>
      <c r="G78" s="40">
        <v>1</v>
      </c>
      <c r="H78" s="40">
        <v>1</v>
      </c>
      <c r="I78" s="40">
        <v>0</v>
      </c>
      <c r="J78" s="40">
        <v>1</v>
      </c>
      <c r="K78" s="40">
        <v>1</v>
      </c>
      <c r="L78" s="40">
        <v>1</v>
      </c>
      <c r="M78" s="40">
        <v>1</v>
      </c>
      <c r="N78" s="40">
        <v>1</v>
      </c>
      <c r="O78" s="40">
        <v>1</v>
      </c>
      <c r="P78" s="40">
        <v>1</v>
      </c>
      <c r="Q78" s="40">
        <v>1</v>
      </c>
      <c r="R78" s="40">
        <v>1</v>
      </c>
      <c r="S78" s="40">
        <v>1</v>
      </c>
      <c r="T78" s="40">
        <v>1</v>
      </c>
      <c r="U78" s="40">
        <v>1</v>
      </c>
      <c r="V78" s="40">
        <v>1</v>
      </c>
      <c r="W78" s="40">
        <v>1</v>
      </c>
      <c r="X78" s="40">
        <v>1</v>
      </c>
      <c r="Y78" s="40">
        <v>1</v>
      </c>
      <c r="Z78" s="40">
        <v>1</v>
      </c>
      <c r="AA78" s="40">
        <v>1</v>
      </c>
      <c r="AB78" s="40">
        <v>0</v>
      </c>
      <c r="AC78" s="40">
        <v>0</v>
      </c>
      <c r="AD78" s="40">
        <v>1</v>
      </c>
      <c r="AE78" s="40">
        <v>1</v>
      </c>
      <c r="AF78" s="40">
        <v>1</v>
      </c>
      <c r="AG78" s="40">
        <v>1</v>
      </c>
      <c r="AH78" s="45">
        <f t="shared" si="16"/>
        <v>24</v>
      </c>
      <c r="AI78" s="42">
        <f t="shared" si="9"/>
        <v>1</v>
      </c>
      <c r="AJ78" s="43">
        <f t="shared" si="17"/>
        <v>20</v>
      </c>
      <c r="AK78" s="68" t="s">
        <v>1337</v>
      </c>
      <c r="AN78" s="2">
        <f t="shared" si="10"/>
        <v>24</v>
      </c>
      <c r="AO78" s="2">
        <f t="shared" si="11"/>
        <v>4</v>
      </c>
      <c r="AR78">
        <v>24</v>
      </c>
      <c r="AS78">
        <v>4</v>
      </c>
      <c r="BA78" s="91">
        <f t="shared" si="12"/>
        <v>0.88888888888888884</v>
      </c>
      <c r="BB78">
        <f t="shared" si="13"/>
        <v>4</v>
      </c>
      <c r="BF78">
        <v>23</v>
      </c>
      <c r="BG78">
        <v>3.6669999999999998</v>
      </c>
      <c r="BR78">
        <v>3</v>
      </c>
      <c r="CF78" s="2">
        <v>0</v>
      </c>
      <c r="CG78"/>
      <c r="CH78"/>
      <c r="CJ78">
        <f t="shared" si="14"/>
        <v>0.35270000000000001</v>
      </c>
      <c r="CK78" s="2">
        <v>0.1</v>
      </c>
    </row>
    <row r="79" spans="2:89">
      <c r="B79" s="44" t="s">
        <v>102</v>
      </c>
      <c r="C79" s="44" t="s">
        <v>103</v>
      </c>
      <c r="D79" s="44">
        <v>55675</v>
      </c>
      <c r="E79" s="40">
        <v>1</v>
      </c>
      <c r="F79" s="40">
        <v>0</v>
      </c>
      <c r="G79" s="40">
        <v>1</v>
      </c>
      <c r="H79" s="40">
        <v>0</v>
      </c>
      <c r="I79" s="40">
        <v>1</v>
      </c>
      <c r="J79" s="40">
        <v>1</v>
      </c>
      <c r="K79" s="40">
        <v>1</v>
      </c>
      <c r="L79" s="40">
        <v>1</v>
      </c>
      <c r="M79" s="40">
        <v>1</v>
      </c>
      <c r="N79" s="40">
        <v>1</v>
      </c>
      <c r="O79" s="40">
        <v>1</v>
      </c>
      <c r="P79" s="40">
        <v>1</v>
      </c>
      <c r="Q79" s="40">
        <v>1</v>
      </c>
      <c r="R79" s="40">
        <v>1</v>
      </c>
      <c r="S79" s="40">
        <v>1</v>
      </c>
      <c r="T79" s="40">
        <v>1</v>
      </c>
      <c r="U79" s="40">
        <v>1</v>
      </c>
      <c r="V79" s="40">
        <v>1</v>
      </c>
      <c r="W79" s="40">
        <v>1</v>
      </c>
      <c r="X79" s="40">
        <v>1</v>
      </c>
      <c r="Y79" s="40">
        <v>1</v>
      </c>
      <c r="Z79" s="40">
        <v>1</v>
      </c>
      <c r="AA79" s="40">
        <v>1</v>
      </c>
      <c r="AB79" s="40">
        <v>0</v>
      </c>
      <c r="AC79" s="40">
        <v>0</v>
      </c>
      <c r="AD79" s="40">
        <v>1</v>
      </c>
      <c r="AE79" s="40">
        <v>1</v>
      </c>
      <c r="AF79" s="40">
        <v>1</v>
      </c>
      <c r="AG79" s="40">
        <v>1</v>
      </c>
      <c r="AH79" s="45">
        <f t="shared" si="16"/>
        <v>25</v>
      </c>
      <c r="AI79" s="42">
        <f t="shared" si="9"/>
        <v>1</v>
      </c>
      <c r="AJ79" s="43">
        <f t="shared" si="17"/>
        <v>20.833333333333332</v>
      </c>
      <c r="AK79" s="68" t="s">
        <v>1336</v>
      </c>
      <c r="AN79" s="2">
        <f t="shared" si="10"/>
        <v>25</v>
      </c>
      <c r="AO79" s="2">
        <f t="shared" si="11"/>
        <v>3.3330000000000002</v>
      </c>
      <c r="AR79">
        <v>24</v>
      </c>
      <c r="AS79">
        <v>4</v>
      </c>
      <c r="BA79" s="91">
        <f t="shared" si="12"/>
        <v>0.88888888888888884</v>
      </c>
      <c r="BB79">
        <f t="shared" si="13"/>
        <v>4</v>
      </c>
      <c r="BF79">
        <v>23</v>
      </c>
      <c r="BG79">
        <v>4</v>
      </c>
      <c r="BR79">
        <v>3</v>
      </c>
      <c r="CF79" s="2">
        <v>30</v>
      </c>
      <c r="CG79"/>
      <c r="CH79"/>
      <c r="CJ79">
        <f t="shared" si="14"/>
        <v>3.7997000000000001</v>
      </c>
      <c r="CK79" s="2">
        <v>0.1</v>
      </c>
    </row>
    <row r="80" spans="2:89">
      <c r="B80" s="44" t="s">
        <v>970</v>
      </c>
      <c r="C80" s="44" t="s">
        <v>971</v>
      </c>
      <c r="D80" s="44">
        <v>55675</v>
      </c>
      <c r="E80" s="40">
        <v>1</v>
      </c>
      <c r="F80" s="40">
        <v>0</v>
      </c>
      <c r="G80" s="40">
        <v>1</v>
      </c>
      <c r="H80" s="40">
        <v>1</v>
      </c>
      <c r="I80" s="40">
        <v>1</v>
      </c>
      <c r="J80" s="40">
        <v>0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1</v>
      </c>
      <c r="T80" s="40">
        <v>1</v>
      </c>
      <c r="U80" s="40">
        <v>1</v>
      </c>
      <c r="V80" s="40">
        <v>1</v>
      </c>
      <c r="W80" s="40">
        <v>1</v>
      </c>
      <c r="X80" s="40">
        <v>1</v>
      </c>
      <c r="Y80" s="40">
        <v>0</v>
      </c>
      <c r="Z80" s="40">
        <v>1</v>
      </c>
      <c r="AA80" s="40">
        <v>1</v>
      </c>
      <c r="AB80" s="40">
        <v>0</v>
      </c>
      <c r="AC80" s="40">
        <v>0</v>
      </c>
      <c r="AD80" s="40">
        <v>1</v>
      </c>
      <c r="AE80" s="40">
        <v>1</v>
      </c>
      <c r="AF80" s="40">
        <v>1</v>
      </c>
      <c r="AG80" s="40">
        <v>0</v>
      </c>
      <c r="AH80" s="45">
        <f t="shared" si="16"/>
        <v>23</v>
      </c>
      <c r="AI80" s="42">
        <f t="shared" si="9"/>
        <v>1</v>
      </c>
      <c r="AJ80" s="43">
        <f t="shared" si="17"/>
        <v>19.166666666666668</v>
      </c>
      <c r="AK80" s="68" t="s">
        <v>1337</v>
      </c>
      <c r="AN80" s="2">
        <f t="shared" si="10"/>
        <v>23</v>
      </c>
      <c r="AO80" s="2">
        <f t="shared" si="11"/>
        <v>4</v>
      </c>
      <c r="AR80">
        <v>25</v>
      </c>
      <c r="AS80">
        <v>0</v>
      </c>
      <c r="BA80" s="91">
        <f t="shared" si="12"/>
        <v>0.92592592592592593</v>
      </c>
      <c r="BB80">
        <f t="shared" si="13"/>
        <v>0</v>
      </c>
      <c r="BF80">
        <v>23</v>
      </c>
      <c r="BG80">
        <v>4</v>
      </c>
      <c r="BR80">
        <v>3</v>
      </c>
      <c r="CG80"/>
      <c r="CH80"/>
    </row>
    <row r="81" spans="2:86">
      <c r="B81" s="44" t="s">
        <v>972</v>
      </c>
      <c r="C81" s="44" t="s">
        <v>973</v>
      </c>
      <c r="D81" s="44">
        <v>55675</v>
      </c>
      <c r="E81" s="40">
        <v>0</v>
      </c>
      <c r="F81" s="40">
        <v>0</v>
      </c>
      <c r="G81" s="40">
        <v>1</v>
      </c>
      <c r="H81" s="40">
        <v>1</v>
      </c>
      <c r="I81" s="40">
        <v>1</v>
      </c>
      <c r="J81" s="40">
        <v>1</v>
      </c>
      <c r="K81" s="40">
        <v>1</v>
      </c>
      <c r="L81" s="40">
        <v>1</v>
      </c>
      <c r="M81" s="40">
        <v>1</v>
      </c>
      <c r="N81" s="40">
        <v>1</v>
      </c>
      <c r="O81" s="40">
        <v>1</v>
      </c>
      <c r="P81" s="40">
        <v>1</v>
      </c>
      <c r="Q81" s="40">
        <v>1</v>
      </c>
      <c r="R81" s="40">
        <v>1</v>
      </c>
      <c r="S81" s="40">
        <v>1</v>
      </c>
      <c r="T81" s="40">
        <v>1</v>
      </c>
      <c r="U81" s="40">
        <v>1</v>
      </c>
      <c r="V81" s="40">
        <v>1</v>
      </c>
      <c r="W81" s="40">
        <v>1</v>
      </c>
      <c r="X81" s="40">
        <v>1</v>
      </c>
      <c r="Y81" s="40">
        <v>1</v>
      </c>
      <c r="Z81" s="40">
        <v>1</v>
      </c>
      <c r="AA81" s="40">
        <v>1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5">
        <f t="shared" si="16"/>
        <v>21</v>
      </c>
      <c r="AI81" s="42">
        <f t="shared" si="9"/>
        <v>1</v>
      </c>
      <c r="AJ81" s="43">
        <f t="shared" si="17"/>
        <v>17.500000000000004</v>
      </c>
      <c r="AK81" s="68" t="s">
        <v>1331</v>
      </c>
      <c r="AN81" s="2">
        <f t="shared" si="10"/>
        <v>21</v>
      </c>
      <c r="AO81" s="2" t="str">
        <f t="shared" si="11"/>
        <v>QQQ</v>
      </c>
      <c r="AR81">
        <v>25</v>
      </c>
      <c r="AS81">
        <v>1</v>
      </c>
      <c r="BA81" s="91">
        <f t="shared" si="12"/>
        <v>0.92592592592592593</v>
      </c>
      <c r="BB81">
        <f t="shared" si="13"/>
        <v>1</v>
      </c>
      <c r="BF81">
        <v>23</v>
      </c>
      <c r="BG81">
        <v>4</v>
      </c>
      <c r="BR81">
        <v>3.3330000000000002</v>
      </c>
      <c r="CG81"/>
      <c r="CH81"/>
    </row>
    <row r="82" spans="2:86">
      <c r="B82" s="44" t="s">
        <v>110</v>
      </c>
      <c r="C82" s="44" t="s">
        <v>111</v>
      </c>
      <c r="D82" s="44">
        <v>55675</v>
      </c>
      <c r="E82" s="40">
        <v>1</v>
      </c>
      <c r="F82" s="40">
        <v>0</v>
      </c>
      <c r="G82" s="40">
        <v>1</v>
      </c>
      <c r="H82" s="40">
        <v>0</v>
      </c>
      <c r="I82" s="40">
        <v>1</v>
      </c>
      <c r="J82" s="40">
        <v>0</v>
      </c>
      <c r="K82" s="40">
        <v>1</v>
      </c>
      <c r="L82" s="40">
        <v>0</v>
      </c>
      <c r="M82" s="40">
        <v>1</v>
      </c>
      <c r="N82" s="40">
        <v>1</v>
      </c>
      <c r="O82" s="40">
        <v>1</v>
      </c>
      <c r="P82" s="40">
        <v>0</v>
      </c>
      <c r="Q82" s="40">
        <v>1</v>
      </c>
      <c r="R82" s="40">
        <v>0</v>
      </c>
      <c r="S82" s="40">
        <v>0</v>
      </c>
      <c r="T82" s="40">
        <v>0</v>
      </c>
      <c r="U82" s="40">
        <v>0</v>
      </c>
      <c r="V82" s="40">
        <v>0</v>
      </c>
      <c r="W82" s="40">
        <v>0</v>
      </c>
      <c r="X82" s="40">
        <v>0</v>
      </c>
      <c r="Y82" s="40">
        <v>0</v>
      </c>
      <c r="Z82" s="40">
        <v>0</v>
      </c>
      <c r="AA82" s="40">
        <v>0</v>
      </c>
      <c r="AB82" s="40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5">
        <f t="shared" si="16"/>
        <v>8</v>
      </c>
      <c r="AI82" s="42">
        <f t="shared" si="9"/>
        <v>1</v>
      </c>
      <c r="AJ82" s="43">
        <f t="shared" si="17"/>
        <v>6.6666666666666661</v>
      </c>
      <c r="AK82" s="68" t="s">
        <v>1332</v>
      </c>
      <c r="AN82" s="2">
        <f t="shared" si="10"/>
        <v>8</v>
      </c>
      <c r="AO82" s="2">
        <f t="shared" si="11"/>
        <v>1.667</v>
      </c>
      <c r="AR82">
        <v>25</v>
      </c>
      <c r="AS82">
        <v>1.667</v>
      </c>
      <c r="BA82" s="91">
        <f t="shared" si="12"/>
        <v>0.92592592592592593</v>
      </c>
      <c r="BB82">
        <f t="shared" si="13"/>
        <v>1.667</v>
      </c>
      <c r="BF82">
        <v>23</v>
      </c>
      <c r="BG82" t="s">
        <v>1353</v>
      </c>
      <c r="BR82">
        <v>3.3330000000000002</v>
      </c>
      <c r="CG82"/>
      <c r="CH82"/>
    </row>
    <row r="83" spans="2:86">
      <c r="B83" s="44" t="s">
        <v>974</v>
      </c>
      <c r="C83" s="44" t="s">
        <v>975</v>
      </c>
      <c r="D83" s="44">
        <v>55675</v>
      </c>
      <c r="E83" s="40">
        <v>1</v>
      </c>
      <c r="F83" s="40">
        <v>0</v>
      </c>
      <c r="G83" s="40">
        <v>1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>
        <v>0</v>
      </c>
      <c r="S83" s="40">
        <v>0</v>
      </c>
      <c r="T83" s="40">
        <v>1</v>
      </c>
      <c r="U83" s="40">
        <v>1</v>
      </c>
      <c r="V83" s="40">
        <v>0</v>
      </c>
      <c r="W83" s="40">
        <v>1</v>
      </c>
      <c r="X83" s="40">
        <v>0</v>
      </c>
      <c r="Y83" s="40">
        <v>1</v>
      </c>
      <c r="Z83" s="40">
        <v>1</v>
      </c>
      <c r="AA83" s="40">
        <v>1</v>
      </c>
      <c r="AB83" s="40">
        <v>0</v>
      </c>
      <c r="AC83" s="40">
        <v>0</v>
      </c>
      <c r="AD83" s="40">
        <v>1</v>
      </c>
      <c r="AE83" s="40">
        <v>1</v>
      </c>
      <c r="AF83" s="40">
        <v>1</v>
      </c>
      <c r="AG83" s="40">
        <v>0</v>
      </c>
      <c r="AH83" s="45">
        <f t="shared" si="16"/>
        <v>21</v>
      </c>
      <c r="AI83" s="42">
        <f t="shared" si="9"/>
        <v>1</v>
      </c>
      <c r="AJ83" s="43">
        <f t="shared" si="17"/>
        <v>17.500000000000004</v>
      </c>
      <c r="AK83" s="68" t="s">
        <v>1332</v>
      </c>
      <c r="AN83" s="2">
        <f t="shared" si="10"/>
        <v>21</v>
      </c>
      <c r="AO83" s="2">
        <f t="shared" si="11"/>
        <v>1.667</v>
      </c>
      <c r="AR83">
        <v>25</v>
      </c>
      <c r="AS83">
        <v>2.3330000000000002</v>
      </c>
      <c r="BA83" s="91">
        <f t="shared" si="12"/>
        <v>0.92592592592592593</v>
      </c>
      <c r="BB83">
        <f t="shared" si="13"/>
        <v>2.3330000000000002</v>
      </c>
      <c r="BF83">
        <v>24</v>
      </c>
      <c r="BG83">
        <v>1.667</v>
      </c>
      <c r="BR83">
        <v>3.3330000000000002</v>
      </c>
      <c r="CG83"/>
      <c r="CH83"/>
    </row>
    <row r="84" spans="2:86">
      <c r="B84" s="44" t="s">
        <v>118</v>
      </c>
      <c r="C84" s="44" t="s">
        <v>119</v>
      </c>
      <c r="D84" s="44">
        <v>55675</v>
      </c>
      <c r="E84" s="40">
        <v>1</v>
      </c>
      <c r="F84" s="40">
        <v>0</v>
      </c>
      <c r="G84" s="40">
        <v>1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0">
        <v>1</v>
      </c>
      <c r="R84" s="40">
        <v>1</v>
      </c>
      <c r="S84" s="40">
        <v>1</v>
      </c>
      <c r="T84" s="40">
        <v>1</v>
      </c>
      <c r="U84" s="40">
        <v>1</v>
      </c>
      <c r="V84" s="40">
        <v>1</v>
      </c>
      <c r="W84" s="40">
        <v>1</v>
      </c>
      <c r="X84" s="40">
        <v>1</v>
      </c>
      <c r="Y84" s="40">
        <v>1</v>
      </c>
      <c r="Z84" s="40">
        <v>1</v>
      </c>
      <c r="AA84" s="40">
        <v>1</v>
      </c>
      <c r="AB84" s="40">
        <v>0</v>
      </c>
      <c r="AC84" s="40">
        <v>0</v>
      </c>
      <c r="AD84" s="40">
        <v>1</v>
      </c>
      <c r="AE84" s="40">
        <v>1</v>
      </c>
      <c r="AF84" s="40">
        <v>1</v>
      </c>
      <c r="AG84" s="40">
        <v>1</v>
      </c>
      <c r="AH84" s="45">
        <f t="shared" si="16"/>
        <v>26</v>
      </c>
      <c r="AI84" s="42">
        <f t="shared" si="9"/>
        <v>1</v>
      </c>
      <c r="AJ84" s="43">
        <f t="shared" si="17"/>
        <v>21.666666666666664</v>
      </c>
      <c r="AK84" s="68" t="s">
        <v>1342</v>
      </c>
      <c r="AN84" s="2">
        <f t="shared" si="10"/>
        <v>26</v>
      </c>
      <c r="AO84" s="2">
        <f t="shared" si="11"/>
        <v>3.6669999999999998</v>
      </c>
      <c r="AR84">
        <v>25</v>
      </c>
      <c r="AS84">
        <v>2.6669999999999998</v>
      </c>
      <c r="BA84" s="91">
        <f t="shared" si="12"/>
        <v>0.92592592592592593</v>
      </c>
      <c r="BB84">
        <f t="shared" si="13"/>
        <v>2.6669999999999998</v>
      </c>
      <c r="BF84">
        <v>24</v>
      </c>
      <c r="BG84">
        <v>3</v>
      </c>
      <c r="BR84">
        <v>3.3330000000000002</v>
      </c>
      <c r="CG84"/>
      <c r="CH84"/>
    </row>
    <row r="85" spans="2:86">
      <c r="B85" s="44" t="s">
        <v>122</v>
      </c>
      <c r="C85" s="44" t="s">
        <v>123</v>
      </c>
      <c r="D85" s="44">
        <v>55675</v>
      </c>
      <c r="E85" s="40">
        <v>1</v>
      </c>
      <c r="F85" s="40">
        <v>0</v>
      </c>
      <c r="G85" s="40">
        <v>1</v>
      </c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0</v>
      </c>
      <c r="O85" s="40">
        <v>1</v>
      </c>
      <c r="P85" s="40">
        <v>1</v>
      </c>
      <c r="Q85" s="40">
        <v>1</v>
      </c>
      <c r="R85" s="40">
        <v>1</v>
      </c>
      <c r="S85" s="40">
        <v>1</v>
      </c>
      <c r="T85" s="40">
        <v>1</v>
      </c>
      <c r="U85" s="40">
        <v>1</v>
      </c>
      <c r="V85" s="40">
        <v>1</v>
      </c>
      <c r="W85" s="40">
        <v>1</v>
      </c>
      <c r="X85" s="40">
        <v>1</v>
      </c>
      <c r="Y85" s="40">
        <v>1</v>
      </c>
      <c r="Z85" s="40">
        <v>1</v>
      </c>
      <c r="AA85" s="40">
        <v>1</v>
      </c>
      <c r="AB85" s="40">
        <v>0</v>
      </c>
      <c r="AC85" s="40">
        <v>0</v>
      </c>
      <c r="AD85" s="40">
        <v>1</v>
      </c>
      <c r="AE85" s="40">
        <v>1</v>
      </c>
      <c r="AF85" s="40">
        <v>1</v>
      </c>
      <c r="AG85" s="40">
        <v>1</v>
      </c>
      <c r="AH85" s="45">
        <f t="shared" si="16"/>
        <v>25</v>
      </c>
      <c r="AI85" s="42">
        <f t="shared" si="9"/>
        <v>1</v>
      </c>
      <c r="AJ85" s="43">
        <f t="shared" si="17"/>
        <v>20.833333333333332</v>
      </c>
      <c r="AK85" s="68" t="s">
        <v>1335</v>
      </c>
      <c r="AN85" s="2">
        <f t="shared" si="10"/>
        <v>25</v>
      </c>
      <c r="AO85" s="2">
        <f t="shared" si="11"/>
        <v>3</v>
      </c>
      <c r="AR85">
        <v>25</v>
      </c>
      <c r="AS85">
        <v>2.6669999999999998</v>
      </c>
      <c r="BA85" s="91">
        <f t="shared" si="12"/>
        <v>0.92592592592592593</v>
      </c>
      <c r="BB85">
        <f t="shared" si="13"/>
        <v>2.6669999999999998</v>
      </c>
      <c r="BF85">
        <v>24</v>
      </c>
      <c r="BG85">
        <v>3</v>
      </c>
      <c r="BR85">
        <v>3.3330000000000002</v>
      </c>
      <c r="CG85"/>
      <c r="CH85"/>
    </row>
    <row r="86" spans="2:86">
      <c r="B86" s="44" t="s">
        <v>978</v>
      </c>
      <c r="C86" s="44" t="s">
        <v>979</v>
      </c>
      <c r="D86" s="44">
        <v>55675</v>
      </c>
      <c r="E86" s="40">
        <v>0</v>
      </c>
      <c r="F86" s="40">
        <v>0</v>
      </c>
      <c r="G86" s="40">
        <v>1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1</v>
      </c>
      <c r="O86" s="40">
        <v>1</v>
      </c>
      <c r="P86" s="40">
        <v>1</v>
      </c>
      <c r="Q86" s="40">
        <v>1</v>
      </c>
      <c r="R86" s="40">
        <v>1</v>
      </c>
      <c r="S86" s="40">
        <v>1</v>
      </c>
      <c r="T86" s="40">
        <v>1</v>
      </c>
      <c r="U86" s="40">
        <v>1</v>
      </c>
      <c r="V86" s="40">
        <v>1</v>
      </c>
      <c r="W86" s="40">
        <v>1</v>
      </c>
      <c r="X86" s="40">
        <v>1</v>
      </c>
      <c r="Y86" s="40">
        <v>1</v>
      </c>
      <c r="Z86" s="40">
        <v>1</v>
      </c>
      <c r="AA86" s="40">
        <v>1</v>
      </c>
      <c r="AB86" s="40">
        <v>0</v>
      </c>
      <c r="AC86" s="40">
        <v>0</v>
      </c>
      <c r="AD86" s="40">
        <v>1</v>
      </c>
      <c r="AE86" s="40">
        <v>1</v>
      </c>
      <c r="AF86" s="40">
        <v>1</v>
      </c>
      <c r="AG86" s="40">
        <v>1</v>
      </c>
      <c r="AH86" s="45">
        <f t="shared" si="16"/>
        <v>25</v>
      </c>
      <c r="AI86" s="42">
        <f t="shared" si="9"/>
        <v>1</v>
      </c>
      <c r="AJ86" s="43">
        <f t="shared" si="17"/>
        <v>20.833333333333332</v>
      </c>
      <c r="AK86" s="68" t="s">
        <v>1337</v>
      </c>
      <c r="AN86" s="2">
        <f t="shared" si="10"/>
        <v>25</v>
      </c>
      <c r="AO86" s="2">
        <f t="shared" si="11"/>
        <v>4</v>
      </c>
      <c r="AR86">
        <v>25</v>
      </c>
      <c r="AS86">
        <v>3</v>
      </c>
      <c r="BA86" s="91">
        <f t="shared" si="12"/>
        <v>0.92592592592592593</v>
      </c>
      <c r="BB86">
        <f t="shared" si="13"/>
        <v>3</v>
      </c>
      <c r="BF86">
        <v>24</v>
      </c>
      <c r="BG86">
        <v>3</v>
      </c>
      <c r="BR86">
        <v>3.3330000000000002</v>
      </c>
      <c r="CG86"/>
      <c r="CH86"/>
    </row>
    <row r="87" spans="2:86">
      <c r="B87" s="44" t="s">
        <v>144</v>
      </c>
      <c r="C87" s="44" t="s">
        <v>145</v>
      </c>
      <c r="D87" s="44">
        <v>55675</v>
      </c>
      <c r="E87" s="40">
        <v>1</v>
      </c>
      <c r="F87" s="40">
        <v>0</v>
      </c>
      <c r="G87" s="40">
        <v>0</v>
      </c>
      <c r="H87" s="40">
        <v>1</v>
      </c>
      <c r="I87" s="40">
        <v>1</v>
      </c>
      <c r="J87" s="40">
        <v>1</v>
      </c>
      <c r="K87" s="40">
        <v>1</v>
      </c>
      <c r="L87" s="40">
        <v>0</v>
      </c>
      <c r="M87" s="40">
        <v>1</v>
      </c>
      <c r="N87" s="40">
        <v>1</v>
      </c>
      <c r="O87" s="40">
        <v>1</v>
      </c>
      <c r="P87" s="40">
        <v>1</v>
      </c>
      <c r="Q87" s="40">
        <v>1</v>
      </c>
      <c r="R87" s="40">
        <v>1</v>
      </c>
      <c r="S87" s="40">
        <v>0</v>
      </c>
      <c r="T87" s="40">
        <v>1</v>
      </c>
      <c r="U87" s="40">
        <v>1</v>
      </c>
      <c r="V87" s="40">
        <v>1</v>
      </c>
      <c r="W87" s="40">
        <v>1</v>
      </c>
      <c r="X87" s="40">
        <v>1</v>
      </c>
      <c r="Y87" s="40">
        <v>0</v>
      </c>
      <c r="Z87" s="40">
        <v>1</v>
      </c>
      <c r="AA87" s="40">
        <v>0</v>
      </c>
      <c r="AB87" s="40">
        <v>0</v>
      </c>
      <c r="AC87" s="40">
        <v>0</v>
      </c>
      <c r="AD87" s="40">
        <v>0</v>
      </c>
      <c r="AE87" s="40">
        <v>0</v>
      </c>
      <c r="AF87" s="40">
        <v>1</v>
      </c>
      <c r="AG87" s="40">
        <v>0</v>
      </c>
      <c r="AH87" s="45">
        <f t="shared" si="16"/>
        <v>18</v>
      </c>
      <c r="AI87" s="42">
        <f t="shared" si="9"/>
        <v>1</v>
      </c>
      <c r="AJ87" s="43">
        <f t="shared" si="17"/>
        <v>15.000000000000004</v>
      </c>
      <c r="AK87" s="68" t="s">
        <v>1333</v>
      </c>
      <c r="AN87" s="2">
        <f t="shared" si="10"/>
        <v>18</v>
      </c>
      <c r="AO87" s="2">
        <f t="shared" si="11"/>
        <v>2.3330000000000002</v>
      </c>
      <c r="AR87">
        <v>25</v>
      </c>
      <c r="AS87">
        <v>3</v>
      </c>
      <c r="BA87" s="91">
        <f t="shared" si="12"/>
        <v>0.92592592592592593</v>
      </c>
      <c r="BB87">
        <f t="shared" si="13"/>
        <v>3</v>
      </c>
      <c r="BF87">
        <v>24</v>
      </c>
      <c r="BG87">
        <v>3</v>
      </c>
      <c r="BR87">
        <v>3.6669999999999998</v>
      </c>
      <c r="CG87"/>
      <c r="CH87"/>
    </row>
    <row r="88" spans="2:86">
      <c r="B88" s="44" t="s">
        <v>980</v>
      </c>
      <c r="C88" s="44" t="s">
        <v>981</v>
      </c>
      <c r="D88" s="44">
        <v>55675</v>
      </c>
      <c r="E88" s="40">
        <v>1</v>
      </c>
      <c r="F88" s="40">
        <v>0</v>
      </c>
      <c r="G88" s="40">
        <v>1</v>
      </c>
      <c r="H88" s="40">
        <v>1</v>
      </c>
      <c r="I88" s="40">
        <v>0</v>
      </c>
      <c r="J88" s="40">
        <v>1</v>
      </c>
      <c r="K88" s="40">
        <v>1</v>
      </c>
      <c r="L88" s="40">
        <v>1</v>
      </c>
      <c r="M88" s="40">
        <v>1</v>
      </c>
      <c r="N88" s="40">
        <v>1</v>
      </c>
      <c r="O88" s="40">
        <v>0</v>
      </c>
      <c r="P88" s="40">
        <v>1</v>
      </c>
      <c r="Q88" s="40">
        <v>1</v>
      </c>
      <c r="R88" s="40">
        <v>1</v>
      </c>
      <c r="S88" s="40">
        <v>0</v>
      </c>
      <c r="T88" s="40">
        <v>1</v>
      </c>
      <c r="U88" s="40">
        <v>0</v>
      </c>
      <c r="V88" s="40">
        <v>0</v>
      </c>
      <c r="W88" s="40">
        <v>0</v>
      </c>
      <c r="X88" s="40">
        <v>0</v>
      </c>
      <c r="Y88" s="40">
        <v>1</v>
      </c>
      <c r="Z88" s="40">
        <v>0</v>
      </c>
      <c r="AA88" s="40">
        <v>0</v>
      </c>
      <c r="AB88" s="40">
        <v>0</v>
      </c>
      <c r="AC88" s="40">
        <v>0</v>
      </c>
      <c r="AD88" s="40">
        <v>1</v>
      </c>
      <c r="AE88" s="40">
        <v>0</v>
      </c>
      <c r="AF88" s="40">
        <v>0</v>
      </c>
      <c r="AG88" s="40">
        <v>0</v>
      </c>
      <c r="AH88" s="45">
        <f t="shared" si="16"/>
        <v>14</v>
      </c>
      <c r="AI88" s="42">
        <f t="shared" si="9"/>
        <v>1</v>
      </c>
      <c r="AJ88" s="43">
        <f t="shared" si="17"/>
        <v>11.666666666666668</v>
      </c>
      <c r="AK88" s="68" t="s">
        <v>1331</v>
      </c>
      <c r="AN88" s="2">
        <f t="shared" si="10"/>
        <v>14</v>
      </c>
      <c r="AO88" s="2" t="str">
        <f t="shared" si="11"/>
        <v>QQQ</v>
      </c>
      <c r="AR88">
        <v>25</v>
      </c>
      <c r="AS88">
        <v>3</v>
      </c>
      <c r="BA88" s="91">
        <f t="shared" si="12"/>
        <v>0.92592592592592593</v>
      </c>
      <c r="BB88">
        <f t="shared" si="13"/>
        <v>3</v>
      </c>
      <c r="BF88">
        <v>24</v>
      </c>
      <c r="BG88">
        <v>3.3330000000000002</v>
      </c>
      <c r="BR88">
        <v>3.6669999999999998</v>
      </c>
      <c r="CG88"/>
      <c r="CH88"/>
    </row>
    <row r="89" spans="2:86">
      <c r="B89" s="44" t="s">
        <v>148</v>
      </c>
      <c r="C89" s="44" t="s">
        <v>149</v>
      </c>
      <c r="D89" s="44">
        <v>55675</v>
      </c>
      <c r="E89" s="40">
        <v>1</v>
      </c>
      <c r="F89" s="40">
        <v>0</v>
      </c>
      <c r="G89" s="40">
        <v>1</v>
      </c>
      <c r="H89" s="40">
        <v>1</v>
      </c>
      <c r="I89" s="40">
        <v>0</v>
      </c>
      <c r="J89" s="40">
        <v>1</v>
      </c>
      <c r="K89" s="40">
        <v>0</v>
      </c>
      <c r="L89" s="40">
        <v>1</v>
      </c>
      <c r="M89" s="40">
        <v>1</v>
      </c>
      <c r="N89" s="40">
        <v>1</v>
      </c>
      <c r="O89" s="40">
        <v>1</v>
      </c>
      <c r="P89" s="40">
        <v>1</v>
      </c>
      <c r="Q89" s="40">
        <v>1</v>
      </c>
      <c r="R89" s="40">
        <v>1</v>
      </c>
      <c r="S89" s="40">
        <v>1</v>
      </c>
      <c r="T89" s="40">
        <v>0</v>
      </c>
      <c r="U89" s="40">
        <v>0</v>
      </c>
      <c r="V89" s="40">
        <v>1</v>
      </c>
      <c r="W89" s="40">
        <v>1</v>
      </c>
      <c r="X89" s="40">
        <v>1</v>
      </c>
      <c r="Y89" s="40">
        <v>0</v>
      </c>
      <c r="Z89" s="40">
        <v>0</v>
      </c>
      <c r="AA89" s="40">
        <v>1</v>
      </c>
      <c r="AB89" s="40">
        <v>0</v>
      </c>
      <c r="AC89" s="40">
        <v>0</v>
      </c>
      <c r="AD89" s="40">
        <v>1</v>
      </c>
      <c r="AE89" s="40">
        <v>1</v>
      </c>
      <c r="AF89" s="40">
        <v>1</v>
      </c>
      <c r="AG89" s="40">
        <v>1</v>
      </c>
      <c r="AH89" s="45">
        <f t="shared" si="16"/>
        <v>20</v>
      </c>
      <c r="AI89" s="42">
        <f t="shared" si="9"/>
        <v>1</v>
      </c>
      <c r="AJ89" s="43">
        <f t="shared" si="17"/>
        <v>16.666666666666671</v>
      </c>
      <c r="AK89" s="68" t="s">
        <v>1334</v>
      </c>
      <c r="AN89" s="2">
        <f t="shared" si="10"/>
        <v>20</v>
      </c>
      <c r="AO89" s="2">
        <f t="shared" si="11"/>
        <v>1</v>
      </c>
      <c r="AR89">
        <v>25</v>
      </c>
      <c r="AS89">
        <v>3</v>
      </c>
      <c r="BA89" s="91">
        <f t="shared" si="12"/>
        <v>0.92592592592592593</v>
      </c>
      <c r="BB89">
        <f t="shared" si="13"/>
        <v>3</v>
      </c>
      <c r="BF89">
        <v>24</v>
      </c>
      <c r="BG89">
        <v>4</v>
      </c>
      <c r="BR89">
        <v>3.6669999999999998</v>
      </c>
      <c r="CG89"/>
      <c r="CH89"/>
    </row>
    <row r="90" spans="2:86">
      <c r="B90" s="44" t="s">
        <v>154</v>
      </c>
      <c r="C90" s="44" t="s">
        <v>155</v>
      </c>
      <c r="D90" s="44">
        <v>55675</v>
      </c>
      <c r="E90" s="40">
        <v>1</v>
      </c>
      <c r="F90" s="40">
        <v>0</v>
      </c>
      <c r="G90" s="40">
        <v>1</v>
      </c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40">
        <v>1</v>
      </c>
      <c r="N90" s="40">
        <v>1</v>
      </c>
      <c r="O90" s="40">
        <v>1</v>
      </c>
      <c r="P90" s="40">
        <v>1</v>
      </c>
      <c r="Q90" s="40">
        <v>0</v>
      </c>
      <c r="R90" s="40">
        <v>0</v>
      </c>
      <c r="S90" s="40">
        <v>0</v>
      </c>
      <c r="T90" s="40">
        <v>1</v>
      </c>
      <c r="U90" s="40">
        <v>1</v>
      </c>
      <c r="V90" s="40">
        <v>0</v>
      </c>
      <c r="W90" s="40">
        <v>1</v>
      </c>
      <c r="X90" s="40">
        <v>1</v>
      </c>
      <c r="Y90" s="40">
        <v>0</v>
      </c>
      <c r="Z90" s="40">
        <v>0</v>
      </c>
      <c r="AA90" s="40">
        <v>1</v>
      </c>
      <c r="AB90" s="40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0</v>
      </c>
      <c r="AH90" s="45">
        <f t="shared" si="16"/>
        <v>17</v>
      </c>
      <c r="AI90" s="42">
        <f t="shared" si="9"/>
        <v>1</v>
      </c>
      <c r="AJ90" s="43">
        <f t="shared" si="17"/>
        <v>14.16666666666667</v>
      </c>
      <c r="AK90" s="68" t="s">
        <v>1333</v>
      </c>
      <c r="AN90" s="2">
        <f t="shared" si="10"/>
        <v>17</v>
      </c>
      <c r="AO90" s="2">
        <f t="shared" si="11"/>
        <v>2.3330000000000002</v>
      </c>
      <c r="AR90">
        <v>25</v>
      </c>
      <c r="AS90">
        <v>3</v>
      </c>
      <c r="BA90" s="91">
        <f t="shared" si="12"/>
        <v>0.92592592592592593</v>
      </c>
      <c r="BB90">
        <f t="shared" si="13"/>
        <v>3</v>
      </c>
      <c r="BF90">
        <v>24</v>
      </c>
      <c r="BG90">
        <v>4</v>
      </c>
      <c r="BR90">
        <v>4</v>
      </c>
      <c r="CG90"/>
      <c r="CH90"/>
    </row>
    <row r="91" spans="2:86">
      <c r="B91" s="44" t="s">
        <v>158</v>
      </c>
      <c r="C91" s="44" t="s">
        <v>159</v>
      </c>
      <c r="D91" s="44">
        <v>55675</v>
      </c>
      <c r="E91" s="40">
        <v>1</v>
      </c>
      <c r="F91" s="40">
        <v>0</v>
      </c>
      <c r="G91" s="40">
        <v>1</v>
      </c>
      <c r="H91" s="40">
        <v>1</v>
      </c>
      <c r="I91" s="40">
        <v>1</v>
      </c>
      <c r="J91" s="40">
        <v>1</v>
      </c>
      <c r="K91" s="40">
        <v>1</v>
      </c>
      <c r="L91" s="40">
        <v>1</v>
      </c>
      <c r="M91" s="40">
        <v>1</v>
      </c>
      <c r="N91" s="40">
        <v>1</v>
      </c>
      <c r="O91" s="40">
        <v>1</v>
      </c>
      <c r="P91" s="40">
        <v>1</v>
      </c>
      <c r="Q91" s="40">
        <v>1</v>
      </c>
      <c r="R91" s="40">
        <v>1</v>
      </c>
      <c r="S91" s="40">
        <v>1</v>
      </c>
      <c r="T91" s="40">
        <v>1</v>
      </c>
      <c r="U91" s="40">
        <v>1</v>
      </c>
      <c r="V91" s="40">
        <v>1</v>
      </c>
      <c r="W91" s="40">
        <v>1</v>
      </c>
      <c r="X91" s="40">
        <v>1</v>
      </c>
      <c r="Y91" s="40">
        <v>1</v>
      </c>
      <c r="Z91" s="40">
        <v>1</v>
      </c>
      <c r="AA91" s="40">
        <v>1</v>
      </c>
      <c r="AB91" s="40">
        <v>0</v>
      </c>
      <c r="AC91" s="40">
        <v>0</v>
      </c>
      <c r="AD91" s="40">
        <v>0</v>
      </c>
      <c r="AE91" s="40">
        <v>1</v>
      </c>
      <c r="AF91" s="40">
        <v>1</v>
      </c>
      <c r="AG91" s="40">
        <v>0</v>
      </c>
      <c r="AH91" s="45">
        <f t="shared" ref="AH91:AH122" si="18">SUM(E91:AG91)</f>
        <v>24</v>
      </c>
      <c r="AI91" s="42">
        <f t="shared" si="9"/>
        <v>1</v>
      </c>
      <c r="AJ91" s="43">
        <f t="shared" ref="AJ91:AJ122" si="19">SUMPRODUCT($E$23:$AG$23,E91:AG91)</f>
        <v>20</v>
      </c>
      <c r="AK91" s="68" t="s">
        <v>1337</v>
      </c>
      <c r="AN91" s="2">
        <f t="shared" si="10"/>
        <v>24</v>
      </c>
      <c r="AO91" s="2">
        <f t="shared" si="11"/>
        <v>4</v>
      </c>
      <c r="AR91">
        <v>25</v>
      </c>
      <c r="AS91">
        <v>3</v>
      </c>
      <c r="BA91" s="91">
        <f t="shared" si="12"/>
        <v>0.92592592592592593</v>
      </c>
      <c r="BB91">
        <f t="shared" si="13"/>
        <v>3</v>
      </c>
      <c r="BF91">
        <v>24</v>
      </c>
      <c r="BG91">
        <v>4</v>
      </c>
      <c r="BR91">
        <v>4</v>
      </c>
      <c r="CG91"/>
      <c r="CH91"/>
    </row>
    <row r="92" spans="2:86">
      <c r="B92" s="44" t="s">
        <v>984</v>
      </c>
      <c r="C92" s="44" t="s">
        <v>985</v>
      </c>
      <c r="D92" s="44">
        <v>55675</v>
      </c>
      <c r="E92" s="40">
        <v>0</v>
      </c>
      <c r="F92" s="40">
        <v>0</v>
      </c>
      <c r="G92" s="40">
        <v>1</v>
      </c>
      <c r="H92" s="40">
        <v>1</v>
      </c>
      <c r="I92" s="40">
        <v>1</v>
      </c>
      <c r="J92" s="40">
        <v>1</v>
      </c>
      <c r="K92" s="40">
        <v>1</v>
      </c>
      <c r="L92" s="40">
        <v>1</v>
      </c>
      <c r="M92" s="40">
        <v>1</v>
      </c>
      <c r="N92" s="40">
        <v>1</v>
      </c>
      <c r="O92" s="40">
        <v>0</v>
      </c>
      <c r="P92" s="40">
        <v>1</v>
      </c>
      <c r="Q92" s="40">
        <v>1</v>
      </c>
      <c r="R92" s="40">
        <v>1</v>
      </c>
      <c r="S92" s="40">
        <v>1</v>
      </c>
      <c r="T92" s="40">
        <v>1</v>
      </c>
      <c r="U92" s="40">
        <v>1</v>
      </c>
      <c r="V92" s="40">
        <v>1</v>
      </c>
      <c r="W92" s="40">
        <v>1</v>
      </c>
      <c r="X92" s="40">
        <v>1</v>
      </c>
      <c r="Y92" s="40">
        <v>1</v>
      </c>
      <c r="Z92" s="40">
        <v>1</v>
      </c>
      <c r="AA92" s="40">
        <v>1</v>
      </c>
      <c r="AB92" s="40">
        <v>0</v>
      </c>
      <c r="AC92" s="40">
        <v>0</v>
      </c>
      <c r="AD92" s="40">
        <v>1</v>
      </c>
      <c r="AE92" s="40">
        <v>1</v>
      </c>
      <c r="AF92" s="40">
        <v>1</v>
      </c>
      <c r="AG92" s="40">
        <v>0</v>
      </c>
      <c r="AH92" s="45">
        <f t="shared" si="18"/>
        <v>23</v>
      </c>
      <c r="AI92" s="42">
        <f t="shared" si="9"/>
        <v>1</v>
      </c>
      <c r="AJ92" s="43">
        <f t="shared" si="19"/>
        <v>19.166666666666668</v>
      </c>
      <c r="AK92" s="68" t="s">
        <v>1332</v>
      </c>
      <c r="AN92" s="2">
        <f t="shared" ref="AN92:AN146" si="20">AH92</f>
        <v>23</v>
      </c>
      <c r="AO92" s="2">
        <f t="shared" ref="AO92:AO146" si="21">VLOOKUP(AK92,$AN$3:$AO$18,2,FALSE)</f>
        <v>1.667</v>
      </c>
      <c r="AR92">
        <v>25</v>
      </c>
      <c r="AS92">
        <v>3</v>
      </c>
      <c r="BA92" s="91">
        <f t="shared" ref="BA92:BA128" si="22">AR92/27</f>
        <v>0.92592592592592593</v>
      </c>
      <c r="BB92">
        <f t="shared" ref="BB92:BB128" si="23">AS92</f>
        <v>3</v>
      </c>
      <c r="BF92">
        <v>24</v>
      </c>
      <c r="BG92">
        <v>4</v>
      </c>
      <c r="BR92">
        <v>4</v>
      </c>
      <c r="CG92"/>
      <c r="CH92"/>
    </row>
    <row r="93" spans="2:86">
      <c r="B93" s="44" t="s">
        <v>986</v>
      </c>
      <c r="C93" s="44" t="s">
        <v>987</v>
      </c>
      <c r="D93" s="44">
        <v>55675</v>
      </c>
      <c r="E93" s="40">
        <v>1</v>
      </c>
      <c r="F93" s="40">
        <v>0</v>
      </c>
      <c r="G93" s="40">
        <v>1</v>
      </c>
      <c r="H93" s="40">
        <v>1</v>
      </c>
      <c r="I93" s="40">
        <v>0</v>
      </c>
      <c r="J93" s="40">
        <v>1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1</v>
      </c>
      <c r="Q93" s="40">
        <v>1</v>
      </c>
      <c r="R93" s="40">
        <v>1</v>
      </c>
      <c r="S93" s="40">
        <v>1</v>
      </c>
      <c r="T93" s="40">
        <v>1</v>
      </c>
      <c r="U93" s="40">
        <v>1</v>
      </c>
      <c r="V93" s="40">
        <v>1</v>
      </c>
      <c r="W93" s="40">
        <v>1</v>
      </c>
      <c r="X93" s="40">
        <v>1</v>
      </c>
      <c r="Y93" s="40">
        <v>1</v>
      </c>
      <c r="Z93" s="40">
        <v>1</v>
      </c>
      <c r="AA93" s="40">
        <v>1</v>
      </c>
      <c r="AB93" s="40">
        <v>0</v>
      </c>
      <c r="AC93" s="40">
        <v>0</v>
      </c>
      <c r="AD93" s="40">
        <v>1</v>
      </c>
      <c r="AE93" s="40">
        <v>1</v>
      </c>
      <c r="AF93" s="40">
        <v>1</v>
      </c>
      <c r="AG93" s="40">
        <v>1</v>
      </c>
      <c r="AH93" s="45">
        <f t="shared" si="18"/>
        <v>25</v>
      </c>
      <c r="AI93" s="42">
        <f t="shared" si="9"/>
        <v>1</v>
      </c>
      <c r="AJ93" s="43">
        <f t="shared" si="19"/>
        <v>20.833333333333332</v>
      </c>
      <c r="AK93" s="68" t="s">
        <v>1335</v>
      </c>
      <c r="AN93" s="2">
        <f t="shared" si="20"/>
        <v>25</v>
      </c>
      <c r="AO93" s="2">
        <f t="shared" si="21"/>
        <v>3</v>
      </c>
      <c r="AR93">
        <v>25</v>
      </c>
      <c r="AS93">
        <v>3</v>
      </c>
      <c r="BA93" s="91">
        <f t="shared" si="22"/>
        <v>0.92592592592592593</v>
      </c>
      <c r="BB93">
        <f t="shared" si="23"/>
        <v>3</v>
      </c>
      <c r="BF93">
        <v>24</v>
      </c>
      <c r="BG93">
        <v>4</v>
      </c>
      <c r="BR93">
        <v>4</v>
      </c>
      <c r="CG93"/>
      <c r="CH93"/>
    </row>
    <row r="94" spans="2:86">
      <c r="B94" s="44" t="s">
        <v>172</v>
      </c>
      <c r="C94" s="44" t="s">
        <v>173</v>
      </c>
      <c r="D94" s="44">
        <v>55675</v>
      </c>
      <c r="E94" s="40">
        <v>1</v>
      </c>
      <c r="F94" s="40">
        <v>0</v>
      </c>
      <c r="G94" s="40">
        <v>1</v>
      </c>
      <c r="H94" s="40">
        <v>1</v>
      </c>
      <c r="I94" s="40">
        <v>1</v>
      </c>
      <c r="J94" s="40">
        <v>0</v>
      </c>
      <c r="K94" s="40">
        <v>1</v>
      </c>
      <c r="L94" s="40">
        <v>1</v>
      </c>
      <c r="M94" s="40">
        <v>1</v>
      </c>
      <c r="N94" s="40">
        <v>1</v>
      </c>
      <c r="O94" s="40">
        <v>1</v>
      </c>
      <c r="P94" s="40">
        <v>1</v>
      </c>
      <c r="Q94" s="40">
        <v>1</v>
      </c>
      <c r="R94" s="40">
        <v>1</v>
      </c>
      <c r="S94" s="40">
        <v>1</v>
      </c>
      <c r="T94" s="40">
        <v>1</v>
      </c>
      <c r="U94" s="40">
        <v>1</v>
      </c>
      <c r="V94" s="40">
        <v>1</v>
      </c>
      <c r="W94" s="40">
        <v>1</v>
      </c>
      <c r="X94" s="40">
        <v>1</v>
      </c>
      <c r="Y94" s="40">
        <v>1</v>
      </c>
      <c r="Z94" s="40">
        <v>1</v>
      </c>
      <c r="AA94" s="40">
        <v>1</v>
      </c>
      <c r="AB94" s="40">
        <v>0</v>
      </c>
      <c r="AC94" s="40">
        <v>0</v>
      </c>
      <c r="AD94" s="40">
        <v>1</v>
      </c>
      <c r="AE94" s="40">
        <v>1</v>
      </c>
      <c r="AF94" s="40">
        <v>0</v>
      </c>
      <c r="AG94" s="40">
        <v>1</v>
      </c>
      <c r="AH94" s="45">
        <f t="shared" si="18"/>
        <v>24</v>
      </c>
      <c r="AI94" s="42">
        <f t="shared" si="9"/>
        <v>1</v>
      </c>
      <c r="AJ94" s="43">
        <f t="shared" si="19"/>
        <v>20</v>
      </c>
      <c r="AK94" s="68" t="s">
        <v>1332</v>
      </c>
      <c r="AN94" s="2">
        <f t="shared" si="20"/>
        <v>24</v>
      </c>
      <c r="AO94" s="2">
        <f t="shared" si="21"/>
        <v>1.667</v>
      </c>
      <c r="AR94">
        <v>25</v>
      </c>
      <c r="AS94">
        <v>3</v>
      </c>
      <c r="BA94" s="91">
        <f t="shared" si="22"/>
        <v>0.92592592592592593</v>
      </c>
      <c r="BB94">
        <f t="shared" si="23"/>
        <v>3</v>
      </c>
      <c r="BF94">
        <v>24</v>
      </c>
      <c r="BG94">
        <v>4</v>
      </c>
      <c r="BR94">
        <v>4</v>
      </c>
      <c r="CG94"/>
      <c r="CH94"/>
    </row>
    <row r="95" spans="2:86">
      <c r="B95" s="44" t="s">
        <v>176</v>
      </c>
      <c r="C95" s="44" t="s">
        <v>177</v>
      </c>
      <c r="D95" s="44">
        <v>55675</v>
      </c>
      <c r="E95" s="40">
        <v>1</v>
      </c>
      <c r="F95" s="40">
        <v>0</v>
      </c>
      <c r="G95" s="40">
        <v>1</v>
      </c>
      <c r="H95" s="40">
        <v>1</v>
      </c>
      <c r="I95" s="40">
        <v>1</v>
      </c>
      <c r="J95" s="40">
        <v>0</v>
      </c>
      <c r="K95" s="40">
        <v>1</v>
      </c>
      <c r="L95" s="40">
        <v>1</v>
      </c>
      <c r="M95" s="40">
        <v>1</v>
      </c>
      <c r="N95" s="40">
        <v>1</v>
      </c>
      <c r="O95" s="40">
        <v>1</v>
      </c>
      <c r="P95" s="40">
        <v>1</v>
      </c>
      <c r="Q95" s="40">
        <v>1</v>
      </c>
      <c r="R95" s="40">
        <v>1</v>
      </c>
      <c r="S95" s="40">
        <v>1</v>
      </c>
      <c r="T95" s="40">
        <v>1</v>
      </c>
      <c r="U95" s="40">
        <v>1</v>
      </c>
      <c r="V95" s="40">
        <v>1</v>
      </c>
      <c r="W95" s="40">
        <v>1</v>
      </c>
      <c r="X95" s="40">
        <v>1</v>
      </c>
      <c r="Y95" s="40">
        <v>1</v>
      </c>
      <c r="Z95" s="40">
        <v>1</v>
      </c>
      <c r="AA95" s="40">
        <v>1</v>
      </c>
      <c r="AB95" s="40">
        <v>0</v>
      </c>
      <c r="AC95" s="40">
        <v>0</v>
      </c>
      <c r="AD95" s="40">
        <v>1</v>
      </c>
      <c r="AE95" s="40">
        <v>1</v>
      </c>
      <c r="AF95" s="40">
        <v>0</v>
      </c>
      <c r="AG95" s="40">
        <v>0</v>
      </c>
      <c r="AH95" s="45">
        <f t="shared" si="18"/>
        <v>23</v>
      </c>
      <c r="AI95" s="42">
        <f t="shared" si="9"/>
        <v>1</v>
      </c>
      <c r="AJ95" s="43">
        <f t="shared" si="19"/>
        <v>19.166666666666668</v>
      </c>
      <c r="AK95" s="68" t="s">
        <v>1343</v>
      </c>
      <c r="AN95" s="2">
        <f t="shared" si="20"/>
        <v>23</v>
      </c>
      <c r="AO95" s="2" t="str">
        <f t="shared" si="21"/>
        <v>CR CR</v>
      </c>
      <c r="AR95">
        <v>25</v>
      </c>
      <c r="AS95">
        <v>3.3330000000000002</v>
      </c>
      <c r="BA95" s="91">
        <f t="shared" si="22"/>
        <v>0.92592592592592593</v>
      </c>
      <c r="BB95">
        <f t="shared" si="23"/>
        <v>3.3330000000000002</v>
      </c>
      <c r="BF95">
        <v>24</v>
      </c>
      <c r="BG95">
        <v>4</v>
      </c>
      <c r="BR95">
        <v>4</v>
      </c>
      <c r="CG95"/>
      <c r="CH95"/>
    </row>
    <row r="96" spans="2:86">
      <c r="B96" s="44" t="s">
        <v>990</v>
      </c>
      <c r="C96" s="44" t="s">
        <v>991</v>
      </c>
      <c r="D96" s="44">
        <v>55675</v>
      </c>
      <c r="E96" s="40">
        <v>0</v>
      </c>
      <c r="F96" s="40">
        <v>0</v>
      </c>
      <c r="G96" s="40">
        <v>0</v>
      </c>
      <c r="H96" s="40">
        <v>1</v>
      </c>
      <c r="I96" s="40">
        <v>1</v>
      </c>
      <c r="J96" s="40">
        <v>0</v>
      </c>
      <c r="K96" s="40">
        <v>1</v>
      </c>
      <c r="L96" s="40">
        <v>1</v>
      </c>
      <c r="M96" s="40">
        <v>1</v>
      </c>
      <c r="N96" s="40">
        <v>1</v>
      </c>
      <c r="O96" s="40">
        <v>1</v>
      </c>
      <c r="P96" s="40">
        <v>1</v>
      </c>
      <c r="Q96" s="40">
        <v>1</v>
      </c>
      <c r="R96" s="40">
        <v>1</v>
      </c>
      <c r="S96" s="40">
        <v>1</v>
      </c>
      <c r="T96" s="40">
        <v>1</v>
      </c>
      <c r="U96" s="40">
        <v>1</v>
      </c>
      <c r="V96" s="40">
        <v>1</v>
      </c>
      <c r="W96" s="40">
        <v>1</v>
      </c>
      <c r="X96" s="40">
        <v>1</v>
      </c>
      <c r="Y96" s="40">
        <v>1</v>
      </c>
      <c r="Z96" s="40">
        <v>1</v>
      </c>
      <c r="AA96" s="40">
        <v>0</v>
      </c>
      <c r="AB96" s="40">
        <v>0</v>
      </c>
      <c r="AC96" s="40">
        <v>0</v>
      </c>
      <c r="AD96" s="40">
        <v>1</v>
      </c>
      <c r="AE96" s="40">
        <v>0</v>
      </c>
      <c r="AF96" s="40">
        <v>0</v>
      </c>
      <c r="AG96" s="40">
        <v>0</v>
      </c>
      <c r="AH96" s="45">
        <f t="shared" si="18"/>
        <v>19</v>
      </c>
      <c r="AI96" s="42">
        <f t="shared" si="9"/>
        <v>1</v>
      </c>
      <c r="AJ96" s="43">
        <f t="shared" si="19"/>
        <v>15.833333333333337</v>
      </c>
      <c r="AK96" s="68" t="s">
        <v>1337</v>
      </c>
      <c r="AN96" s="2">
        <f t="shared" si="20"/>
        <v>19</v>
      </c>
      <c r="AO96" s="2">
        <f t="shared" si="21"/>
        <v>4</v>
      </c>
      <c r="AR96">
        <v>25</v>
      </c>
      <c r="AS96">
        <v>3.3330000000000002</v>
      </c>
      <c r="BA96" s="91">
        <f t="shared" si="22"/>
        <v>0.92592592592592593</v>
      </c>
      <c r="BB96">
        <f t="shared" si="23"/>
        <v>3.3330000000000002</v>
      </c>
      <c r="BF96">
        <v>24</v>
      </c>
      <c r="BG96" t="s">
        <v>1353</v>
      </c>
      <c r="BR96">
        <v>4</v>
      </c>
      <c r="CG96"/>
      <c r="CH96"/>
    </row>
    <row r="97" spans="2:86">
      <c r="B97" s="44" t="s">
        <v>996</v>
      </c>
      <c r="C97" s="44" t="s">
        <v>997</v>
      </c>
      <c r="D97" s="44">
        <v>55675</v>
      </c>
      <c r="E97" s="40">
        <v>1</v>
      </c>
      <c r="F97" s="40">
        <v>0</v>
      </c>
      <c r="G97" s="40">
        <v>1</v>
      </c>
      <c r="H97" s="40">
        <v>1</v>
      </c>
      <c r="I97" s="40">
        <v>0</v>
      </c>
      <c r="J97" s="40">
        <v>1</v>
      </c>
      <c r="K97" s="40">
        <v>1</v>
      </c>
      <c r="L97" s="40">
        <v>1</v>
      </c>
      <c r="M97" s="40">
        <v>1</v>
      </c>
      <c r="N97" s="40">
        <v>1</v>
      </c>
      <c r="O97" s="40">
        <v>1</v>
      </c>
      <c r="P97" s="40">
        <v>1</v>
      </c>
      <c r="Q97" s="40">
        <v>1</v>
      </c>
      <c r="R97" s="40">
        <v>0</v>
      </c>
      <c r="S97" s="40">
        <v>1</v>
      </c>
      <c r="T97" s="40">
        <v>1</v>
      </c>
      <c r="U97" s="40">
        <v>1</v>
      </c>
      <c r="V97" s="40">
        <v>1</v>
      </c>
      <c r="W97" s="40">
        <v>1</v>
      </c>
      <c r="X97" s="40">
        <v>1</v>
      </c>
      <c r="Y97" s="40">
        <v>1</v>
      </c>
      <c r="Z97" s="40">
        <v>1</v>
      </c>
      <c r="AA97" s="40">
        <v>1</v>
      </c>
      <c r="AB97" s="40">
        <v>0</v>
      </c>
      <c r="AC97" s="40">
        <v>0</v>
      </c>
      <c r="AD97" s="40">
        <v>1</v>
      </c>
      <c r="AE97" s="40">
        <v>1</v>
      </c>
      <c r="AF97" s="40">
        <v>1</v>
      </c>
      <c r="AG97" s="40">
        <v>1</v>
      </c>
      <c r="AH97" s="45">
        <f t="shared" si="18"/>
        <v>24</v>
      </c>
      <c r="AI97" s="42">
        <f t="shared" si="9"/>
        <v>1</v>
      </c>
      <c r="AJ97" s="43">
        <f t="shared" si="19"/>
        <v>20</v>
      </c>
      <c r="AK97" s="68" t="s">
        <v>1337</v>
      </c>
      <c r="AN97" s="2">
        <f t="shared" si="20"/>
        <v>24</v>
      </c>
      <c r="AO97" s="2">
        <f t="shared" si="21"/>
        <v>4</v>
      </c>
      <c r="AR97">
        <v>25</v>
      </c>
      <c r="AS97">
        <v>4</v>
      </c>
      <c r="BA97" s="91">
        <f t="shared" si="22"/>
        <v>0.92592592592592593</v>
      </c>
      <c r="BB97">
        <f t="shared" si="23"/>
        <v>4</v>
      </c>
      <c r="BF97">
        <v>24</v>
      </c>
      <c r="BG97" t="s">
        <v>1349</v>
      </c>
      <c r="BR97">
        <v>4</v>
      </c>
      <c r="CG97"/>
      <c r="CH97"/>
    </row>
    <row r="98" spans="2:86">
      <c r="B98" s="44" t="s">
        <v>180</v>
      </c>
      <c r="C98" s="44" t="s">
        <v>181</v>
      </c>
      <c r="D98" s="44">
        <v>55675</v>
      </c>
      <c r="E98" s="40">
        <v>1</v>
      </c>
      <c r="F98" s="40">
        <v>0</v>
      </c>
      <c r="G98" s="40">
        <v>1</v>
      </c>
      <c r="H98" s="40">
        <v>1</v>
      </c>
      <c r="I98" s="40">
        <v>1</v>
      </c>
      <c r="J98" s="40">
        <v>1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0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5">
        <f t="shared" si="18"/>
        <v>5</v>
      </c>
      <c r="AI98" s="42">
        <f t="shared" si="9"/>
        <v>1</v>
      </c>
      <c r="AJ98" s="43">
        <f t="shared" si="19"/>
        <v>4.166666666666667</v>
      </c>
      <c r="AK98" s="68" t="s">
        <v>1340</v>
      </c>
      <c r="AN98" s="2">
        <f t="shared" si="20"/>
        <v>5</v>
      </c>
      <c r="AO98" s="2">
        <f t="shared" si="21"/>
        <v>0</v>
      </c>
      <c r="AR98">
        <v>25</v>
      </c>
      <c r="AS98">
        <v>4</v>
      </c>
      <c r="BA98" s="91">
        <f t="shared" si="22"/>
        <v>0.92592592592592593</v>
      </c>
      <c r="BB98">
        <f t="shared" si="23"/>
        <v>4</v>
      </c>
      <c r="BF98">
        <v>25</v>
      </c>
      <c r="BG98">
        <v>0</v>
      </c>
      <c r="BR98">
        <v>4</v>
      </c>
    </row>
    <row r="99" spans="2:86">
      <c r="B99" s="44" t="s">
        <v>1000</v>
      </c>
      <c r="C99" s="44" t="s">
        <v>1001</v>
      </c>
      <c r="D99" s="44">
        <v>55675</v>
      </c>
      <c r="E99" s="40">
        <v>1</v>
      </c>
      <c r="F99" s="40">
        <v>0</v>
      </c>
      <c r="G99" s="40">
        <v>1</v>
      </c>
      <c r="H99" s="40">
        <v>1</v>
      </c>
      <c r="I99" s="40">
        <v>1</v>
      </c>
      <c r="J99" s="40">
        <v>1</v>
      </c>
      <c r="K99" s="40">
        <v>1</v>
      </c>
      <c r="L99" s="40">
        <v>1</v>
      </c>
      <c r="M99" s="40">
        <v>1</v>
      </c>
      <c r="N99" s="40">
        <v>1</v>
      </c>
      <c r="O99" s="40">
        <v>1</v>
      </c>
      <c r="P99" s="40">
        <v>1</v>
      </c>
      <c r="Q99" s="40">
        <v>1</v>
      </c>
      <c r="R99" s="40">
        <v>1</v>
      </c>
      <c r="S99" s="40">
        <v>1</v>
      </c>
      <c r="T99" s="40">
        <v>1</v>
      </c>
      <c r="U99" s="40">
        <v>1</v>
      </c>
      <c r="V99" s="40">
        <v>1</v>
      </c>
      <c r="W99" s="40">
        <v>1</v>
      </c>
      <c r="X99" s="40">
        <v>1</v>
      </c>
      <c r="Y99" s="40">
        <v>1</v>
      </c>
      <c r="Z99" s="40">
        <v>1</v>
      </c>
      <c r="AA99" s="40">
        <v>1</v>
      </c>
      <c r="AB99" s="40">
        <v>0</v>
      </c>
      <c r="AC99" s="40">
        <v>0</v>
      </c>
      <c r="AD99" s="40">
        <v>1</v>
      </c>
      <c r="AE99" s="40">
        <v>1</v>
      </c>
      <c r="AF99" s="40">
        <v>0</v>
      </c>
      <c r="AG99" s="40">
        <v>0</v>
      </c>
      <c r="AH99" s="45">
        <f t="shared" si="18"/>
        <v>24</v>
      </c>
      <c r="AI99" s="42">
        <f t="shared" si="9"/>
        <v>1</v>
      </c>
      <c r="AJ99" s="43">
        <f t="shared" si="19"/>
        <v>20</v>
      </c>
      <c r="AK99" s="68" t="s">
        <v>1335</v>
      </c>
      <c r="AN99" s="2">
        <f t="shared" si="20"/>
        <v>24</v>
      </c>
      <c r="AO99" s="2">
        <f t="shared" si="21"/>
        <v>3</v>
      </c>
      <c r="AR99">
        <v>25</v>
      </c>
      <c r="AS99">
        <v>4</v>
      </c>
      <c r="BA99" s="91">
        <f t="shared" si="22"/>
        <v>0.92592592592592593</v>
      </c>
      <c r="BB99">
        <f t="shared" si="23"/>
        <v>4</v>
      </c>
      <c r="BF99">
        <v>25</v>
      </c>
      <c r="BG99">
        <v>1</v>
      </c>
      <c r="BR99">
        <v>4</v>
      </c>
    </row>
    <row r="100" spans="2:86">
      <c r="B100" s="44" t="s">
        <v>188</v>
      </c>
      <c r="C100" s="44" t="s">
        <v>189</v>
      </c>
      <c r="D100" s="44">
        <v>55675</v>
      </c>
      <c r="E100" s="40">
        <v>1</v>
      </c>
      <c r="F100" s="40">
        <v>0</v>
      </c>
      <c r="G100" s="40">
        <v>1</v>
      </c>
      <c r="H100" s="40">
        <v>1</v>
      </c>
      <c r="I100" s="40">
        <v>1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1</v>
      </c>
      <c r="Q100" s="40">
        <v>0</v>
      </c>
      <c r="R100" s="40">
        <v>1</v>
      </c>
      <c r="S100" s="40">
        <v>1</v>
      </c>
      <c r="T100" s="40">
        <v>1</v>
      </c>
      <c r="U100" s="40">
        <v>0</v>
      </c>
      <c r="V100" s="40">
        <v>1</v>
      </c>
      <c r="W100" s="40">
        <v>0</v>
      </c>
      <c r="X100" s="40">
        <v>0</v>
      </c>
      <c r="Y100" s="40">
        <v>0</v>
      </c>
      <c r="Z100" s="40">
        <v>0</v>
      </c>
      <c r="AA100" s="40">
        <v>0</v>
      </c>
      <c r="AB100" s="40">
        <v>0</v>
      </c>
      <c r="AC100" s="40">
        <v>0</v>
      </c>
      <c r="AD100" s="40">
        <v>0</v>
      </c>
      <c r="AE100" s="40">
        <v>0</v>
      </c>
      <c r="AF100" s="40">
        <v>1</v>
      </c>
      <c r="AG100" s="40">
        <v>0</v>
      </c>
      <c r="AH100" s="45">
        <f t="shared" si="18"/>
        <v>10</v>
      </c>
      <c r="AI100" s="42">
        <f t="shared" si="9"/>
        <v>1</v>
      </c>
      <c r="AJ100" s="43">
        <f t="shared" si="19"/>
        <v>8.3333333333333321</v>
      </c>
      <c r="AK100" s="68" t="s">
        <v>1335</v>
      </c>
      <c r="AN100" s="2">
        <f t="shared" si="20"/>
        <v>10</v>
      </c>
      <c r="AO100" s="2">
        <f t="shared" si="21"/>
        <v>3</v>
      </c>
      <c r="AR100">
        <v>25</v>
      </c>
      <c r="AS100">
        <v>4</v>
      </c>
      <c r="BA100" s="91">
        <f t="shared" si="22"/>
        <v>0.92592592592592593</v>
      </c>
      <c r="BB100">
        <f t="shared" si="23"/>
        <v>4</v>
      </c>
      <c r="BF100">
        <v>25</v>
      </c>
      <c r="BG100">
        <v>1.667</v>
      </c>
      <c r="BR100">
        <v>4</v>
      </c>
    </row>
    <row r="101" spans="2:86">
      <c r="B101" s="44" t="s">
        <v>1004</v>
      </c>
      <c r="C101" s="44" t="s">
        <v>1005</v>
      </c>
      <c r="D101" s="44">
        <v>55675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0">
        <v>0</v>
      </c>
      <c r="T101" s="40">
        <v>0</v>
      </c>
      <c r="U101" s="40">
        <v>0</v>
      </c>
      <c r="V101" s="40">
        <v>0</v>
      </c>
      <c r="W101" s="40">
        <v>0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40">
        <v>0</v>
      </c>
      <c r="AD101" s="40">
        <v>0</v>
      </c>
      <c r="AE101" s="40">
        <v>0</v>
      </c>
      <c r="AF101" s="40">
        <v>0</v>
      </c>
      <c r="AG101" s="40">
        <v>0</v>
      </c>
      <c r="AH101" s="45">
        <f t="shared" si="18"/>
        <v>0</v>
      </c>
      <c r="AI101" s="42">
        <f t="shared" si="9"/>
        <v>0</v>
      </c>
      <c r="AJ101" s="43">
        <f t="shared" si="19"/>
        <v>0</v>
      </c>
      <c r="AK101" s="68" t="s">
        <v>1331</v>
      </c>
      <c r="AN101" s="2">
        <f t="shared" si="20"/>
        <v>0</v>
      </c>
      <c r="AO101" s="2" t="str">
        <f t="shared" si="21"/>
        <v>QQQ</v>
      </c>
      <c r="AR101">
        <v>25</v>
      </c>
      <c r="AS101">
        <v>4</v>
      </c>
      <c r="BA101" s="91">
        <f t="shared" si="22"/>
        <v>0.92592592592592593</v>
      </c>
      <c r="BB101">
        <f t="shared" si="23"/>
        <v>4</v>
      </c>
      <c r="BF101">
        <v>25</v>
      </c>
      <c r="BG101">
        <v>2.3330000000000002</v>
      </c>
      <c r="BR101">
        <v>4</v>
      </c>
    </row>
    <row r="102" spans="2:86">
      <c r="B102" s="44" t="s">
        <v>196</v>
      </c>
      <c r="C102" s="44" t="s">
        <v>197</v>
      </c>
      <c r="D102" s="44">
        <v>55675</v>
      </c>
      <c r="E102" s="40">
        <v>1</v>
      </c>
      <c r="F102" s="40">
        <v>0</v>
      </c>
      <c r="G102" s="40">
        <v>1</v>
      </c>
      <c r="H102" s="40">
        <v>0</v>
      </c>
      <c r="I102" s="40">
        <v>1</v>
      </c>
      <c r="J102" s="40">
        <v>1</v>
      </c>
      <c r="K102" s="40">
        <v>1</v>
      </c>
      <c r="L102" s="40">
        <v>1</v>
      </c>
      <c r="M102" s="40">
        <v>1</v>
      </c>
      <c r="N102" s="40">
        <v>1</v>
      </c>
      <c r="O102" s="40">
        <v>1</v>
      </c>
      <c r="P102" s="40">
        <v>1</v>
      </c>
      <c r="Q102" s="40">
        <v>1</v>
      </c>
      <c r="R102" s="40">
        <v>1</v>
      </c>
      <c r="S102" s="40">
        <v>1</v>
      </c>
      <c r="T102" s="40">
        <v>1</v>
      </c>
      <c r="U102" s="40">
        <v>1</v>
      </c>
      <c r="V102" s="40">
        <v>1</v>
      </c>
      <c r="W102" s="40">
        <v>1</v>
      </c>
      <c r="X102" s="40">
        <v>1</v>
      </c>
      <c r="Y102" s="40">
        <v>1</v>
      </c>
      <c r="Z102" s="40">
        <v>1</v>
      </c>
      <c r="AA102" s="40">
        <v>1</v>
      </c>
      <c r="AB102" s="40">
        <v>0</v>
      </c>
      <c r="AC102" s="40">
        <v>0</v>
      </c>
      <c r="AD102" s="40">
        <v>1</v>
      </c>
      <c r="AE102" s="40">
        <v>1</v>
      </c>
      <c r="AF102" s="40">
        <v>1</v>
      </c>
      <c r="AG102" s="40">
        <v>1</v>
      </c>
      <c r="AH102" s="45">
        <f t="shared" si="18"/>
        <v>25</v>
      </c>
      <c r="AI102" s="42">
        <f t="shared" si="9"/>
        <v>1</v>
      </c>
      <c r="AJ102" s="43">
        <f t="shared" si="19"/>
        <v>20.833333333333332</v>
      </c>
      <c r="AK102" s="68" t="s">
        <v>1335</v>
      </c>
      <c r="AN102" s="2">
        <f t="shared" si="20"/>
        <v>25</v>
      </c>
      <c r="AO102" s="2">
        <f t="shared" si="21"/>
        <v>3</v>
      </c>
      <c r="AR102">
        <v>25</v>
      </c>
      <c r="AS102">
        <v>4</v>
      </c>
      <c r="BA102" s="91">
        <f t="shared" si="22"/>
        <v>0.92592592592592593</v>
      </c>
      <c r="BB102">
        <f t="shared" si="23"/>
        <v>4</v>
      </c>
      <c r="BF102">
        <v>25</v>
      </c>
      <c r="BG102">
        <v>2.6669999999999998</v>
      </c>
      <c r="BR102">
        <v>4</v>
      </c>
    </row>
    <row r="103" spans="2:86">
      <c r="B103" s="44" t="s">
        <v>198</v>
      </c>
      <c r="C103" s="44" t="s">
        <v>199</v>
      </c>
      <c r="D103" s="44">
        <v>55675</v>
      </c>
      <c r="E103" s="40">
        <v>1</v>
      </c>
      <c r="F103" s="40">
        <v>0</v>
      </c>
      <c r="G103" s="40">
        <v>0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  <c r="N103" s="40">
        <v>1</v>
      </c>
      <c r="O103" s="40">
        <v>1</v>
      </c>
      <c r="P103" s="40">
        <v>0</v>
      </c>
      <c r="Q103" s="40">
        <v>1</v>
      </c>
      <c r="R103" s="40">
        <v>0</v>
      </c>
      <c r="S103" s="40">
        <v>1</v>
      </c>
      <c r="T103" s="40">
        <v>0</v>
      </c>
      <c r="U103" s="40">
        <v>0</v>
      </c>
      <c r="V103" s="40">
        <v>0</v>
      </c>
      <c r="W103" s="40">
        <v>0</v>
      </c>
      <c r="X103" s="40">
        <v>0</v>
      </c>
      <c r="Y103" s="40">
        <v>0</v>
      </c>
      <c r="Z103" s="40">
        <v>0</v>
      </c>
      <c r="AA103" s="40">
        <v>0</v>
      </c>
      <c r="AB103" s="40">
        <v>0</v>
      </c>
      <c r="AC103" s="40">
        <v>0</v>
      </c>
      <c r="AD103" s="40">
        <v>0</v>
      </c>
      <c r="AE103" s="40">
        <v>0</v>
      </c>
      <c r="AF103" s="40">
        <v>0</v>
      </c>
      <c r="AG103" s="40">
        <v>0</v>
      </c>
      <c r="AH103" s="45">
        <f t="shared" si="18"/>
        <v>11</v>
      </c>
      <c r="AI103" s="42">
        <f t="shared" ref="AI103:AI146" si="24">IF(AH103=0,0,1)</f>
        <v>1</v>
      </c>
      <c r="AJ103" s="43">
        <f t="shared" si="19"/>
        <v>9.1666666666666661</v>
      </c>
      <c r="AK103" s="68" t="s">
        <v>1331</v>
      </c>
      <c r="AN103" s="2">
        <f t="shared" si="20"/>
        <v>11</v>
      </c>
      <c r="AO103" s="2" t="str">
        <f t="shared" si="21"/>
        <v>QQQ</v>
      </c>
      <c r="AR103">
        <v>25</v>
      </c>
      <c r="AS103">
        <v>4</v>
      </c>
      <c r="BA103" s="91">
        <f t="shared" si="22"/>
        <v>0.92592592592592593</v>
      </c>
      <c r="BB103">
        <f t="shared" si="23"/>
        <v>4</v>
      </c>
      <c r="BF103">
        <v>25</v>
      </c>
      <c r="BG103">
        <v>2.6669999999999998</v>
      </c>
      <c r="BR103">
        <v>4</v>
      </c>
    </row>
    <row r="104" spans="2:86">
      <c r="B104" s="44" t="s">
        <v>1006</v>
      </c>
      <c r="C104" s="44" t="s">
        <v>1007</v>
      </c>
      <c r="D104" s="44">
        <v>55675</v>
      </c>
      <c r="E104" s="40">
        <v>0</v>
      </c>
      <c r="F104" s="40">
        <v>0</v>
      </c>
      <c r="G104" s="40">
        <v>1</v>
      </c>
      <c r="H104" s="40">
        <v>1</v>
      </c>
      <c r="I104" s="40">
        <v>1</v>
      </c>
      <c r="J104" s="40">
        <v>1</v>
      </c>
      <c r="K104" s="40">
        <v>1</v>
      </c>
      <c r="L104" s="40">
        <v>1</v>
      </c>
      <c r="M104" s="40">
        <v>1</v>
      </c>
      <c r="N104" s="40">
        <v>1</v>
      </c>
      <c r="O104" s="40">
        <v>1</v>
      </c>
      <c r="P104" s="40">
        <v>1</v>
      </c>
      <c r="Q104" s="40">
        <v>1</v>
      </c>
      <c r="R104" s="40">
        <v>1</v>
      </c>
      <c r="S104" s="40">
        <v>1</v>
      </c>
      <c r="T104" s="40">
        <v>1</v>
      </c>
      <c r="U104" s="40">
        <v>1</v>
      </c>
      <c r="V104" s="40">
        <v>1</v>
      </c>
      <c r="W104" s="40">
        <v>1</v>
      </c>
      <c r="X104" s="40">
        <v>1</v>
      </c>
      <c r="Y104" s="40">
        <v>0</v>
      </c>
      <c r="Z104" s="40">
        <v>1</v>
      </c>
      <c r="AA104" s="40">
        <v>1</v>
      </c>
      <c r="AB104" s="40">
        <v>0</v>
      </c>
      <c r="AC104" s="40">
        <v>0</v>
      </c>
      <c r="AD104" s="40">
        <v>1</v>
      </c>
      <c r="AE104" s="40">
        <v>1</v>
      </c>
      <c r="AF104" s="40">
        <v>1</v>
      </c>
      <c r="AG104" s="40">
        <v>0</v>
      </c>
      <c r="AH104" s="45">
        <f t="shared" si="18"/>
        <v>23</v>
      </c>
      <c r="AI104" s="42">
        <f t="shared" si="24"/>
        <v>1</v>
      </c>
      <c r="AJ104" s="43">
        <f t="shared" si="19"/>
        <v>19.166666666666668</v>
      </c>
      <c r="AK104" s="68" t="s">
        <v>1337</v>
      </c>
      <c r="AN104" s="2">
        <f t="shared" si="20"/>
        <v>23</v>
      </c>
      <c r="AO104" s="2">
        <f t="shared" si="21"/>
        <v>4</v>
      </c>
      <c r="AR104">
        <v>25</v>
      </c>
      <c r="AS104">
        <v>4</v>
      </c>
      <c r="BA104" s="91">
        <f t="shared" si="22"/>
        <v>0.92592592592592593</v>
      </c>
      <c r="BB104">
        <f t="shared" si="23"/>
        <v>4</v>
      </c>
      <c r="BF104">
        <v>25</v>
      </c>
      <c r="BG104">
        <v>3</v>
      </c>
      <c r="BR104">
        <v>4</v>
      </c>
    </row>
    <row r="105" spans="2:86">
      <c r="B105" s="44" t="s">
        <v>200</v>
      </c>
      <c r="C105" s="44" t="s">
        <v>201</v>
      </c>
      <c r="D105" s="44">
        <v>55675</v>
      </c>
      <c r="E105" s="40">
        <v>1</v>
      </c>
      <c r="F105" s="40">
        <v>0</v>
      </c>
      <c r="G105" s="40">
        <v>1</v>
      </c>
      <c r="H105" s="40">
        <v>1</v>
      </c>
      <c r="I105" s="40">
        <v>1</v>
      </c>
      <c r="J105" s="40">
        <v>1</v>
      </c>
      <c r="K105" s="40">
        <v>0</v>
      </c>
      <c r="L105" s="40">
        <v>1</v>
      </c>
      <c r="M105" s="40">
        <v>1</v>
      </c>
      <c r="N105" s="40">
        <v>1</v>
      </c>
      <c r="O105" s="40">
        <v>1</v>
      </c>
      <c r="P105" s="40">
        <v>1</v>
      </c>
      <c r="Q105" s="40">
        <v>1</v>
      </c>
      <c r="R105" s="40">
        <v>1</v>
      </c>
      <c r="S105" s="40">
        <v>1</v>
      </c>
      <c r="T105" s="40">
        <v>1</v>
      </c>
      <c r="U105" s="40">
        <v>1</v>
      </c>
      <c r="V105" s="40">
        <v>1</v>
      </c>
      <c r="W105" s="40">
        <v>0</v>
      </c>
      <c r="X105" s="40">
        <v>1</v>
      </c>
      <c r="Y105" s="40">
        <v>1</v>
      </c>
      <c r="Z105" s="40">
        <v>1</v>
      </c>
      <c r="AA105" s="40">
        <v>1</v>
      </c>
      <c r="AB105" s="40">
        <v>0</v>
      </c>
      <c r="AC105" s="40">
        <v>0</v>
      </c>
      <c r="AD105" s="40">
        <v>1</v>
      </c>
      <c r="AE105" s="40">
        <v>1</v>
      </c>
      <c r="AF105" s="40">
        <v>1</v>
      </c>
      <c r="AG105" s="40">
        <v>1</v>
      </c>
      <c r="AH105" s="45">
        <f t="shared" si="18"/>
        <v>24</v>
      </c>
      <c r="AI105" s="42">
        <f t="shared" si="24"/>
        <v>1</v>
      </c>
      <c r="AJ105" s="43">
        <f t="shared" si="19"/>
        <v>20</v>
      </c>
      <c r="AK105" s="68" t="s">
        <v>1335</v>
      </c>
      <c r="AN105" s="2">
        <f t="shared" si="20"/>
        <v>24</v>
      </c>
      <c r="AO105" s="2">
        <f t="shared" si="21"/>
        <v>3</v>
      </c>
      <c r="AR105">
        <v>25</v>
      </c>
      <c r="AS105">
        <v>4</v>
      </c>
      <c r="BA105" s="91">
        <f t="shared" si="22"/>
        <v>0.92592592592592593</v>
      </c>
      <c r="BB105">
        <f t="shared" si="23"/>
        <v>4</v>
      </c>
      <c r="BF105">
        <v>25</v>
      </c>
      <c r="BG105">
        <v>3</v>
      </c>
      <c r="BR105">
        <v>4</v>
      </c>
    </row>
    <row r="106" spans="2:86">
      <c r="B106" s="44" t="s">
        <v>202</v>
      </c>
      <c r="C106" s="44" t="s">
        <v>203</v>
      </c>
      <c r="D106" s="44">
        <v>55675</v>
      </c>
      <c r="E106" s="40">
        <v>1</v>
      </c>
      <c r="F106" s="40">
        <v>0</v>
      </c>
      <c r="G106" s="40">
        <v>1</v>
      </c>
      <c r="H106" s="40">
        <v>0</v>
      </c>
      <c r="I106" s="40">
        <v>1</v>
      </c>
      <c r="J106" s="40">
        <v>1</v>
      </c>
      <c r="K106" s="40">
        <v>1</v>
      </c>
      <c r="L106" s="40">
        <v>1</v>
      </c>
      <c r="M106" s="40">
        <v>1</v>
      </c>
      <c r="N106" s="40">
        <v>1</v>
      </c>
      <c r="O106" s="40">
        <v>1</v>
      </c>
      <c r="P106" s="40">
        <v>1</v>
      </c>
      <c r="Q106" s="40">
        <v>1</v>
      </c>
      <c r="R106" s="40">
        <v>1</v>
      </c>
      <c r="S106" s="40">
        <v>1</v>
      </c>
      <c r="T106" s="40">
        <v>1</v>
      </c>
      <c r="U106" s="40">
        <v>1</v>
      </c>
      <c r="V106" s="40">
        <v>1</v>
      </c>
      <c r="W106" s="40">
        <v>1</v>
      </c>
      <c r="X106" s="40">
        <v>1</v>
      </c>
      <c r="Y106" s="40">
        <v>1</v>
      </c>
      <c r="Z106" s="40">
        <v>1</v>
      </c>
      <c r="AA106" s="40">
        <v>1</v>
      </c>
      <c r="AB106" s="40">
        <v>0</v>
      </c>
      <c r="AC106" s="40">
        <v>0</v>
      </c>
      <c r="AD106" s="40">
        <v>1</v>
      </c>
      <c r="AE106" s="40">
        <v>1</v>
      </c>
      <c r="AF106" s="40">
        <v>1</v>
      </c>
      <c r="AG106" s="40">
        <v>1</v>
      </c>
      <c r="AH106" s="45">
        <f t="shared" si="18"/>
        <v>25</v>
      </c>
      <c r="AI106" s="42">
        <f t="shared" si="24"/>
        <v>1</v>
      </c>
      <c r="AJ106" s="43">
        <f t="shared" si="19"/>
        <v>20.833333333333332</v>
      </c>
      <c r="AK106" s="68" t="s">
        <v>1334</v>
      </c>
      <c r="AN106" s="2">
        <f t="shared" si="20"/>
        <v>25</v>
      </c>
      <c r="AO106" s="2">
        <f t="shared" si="21"/>
        <v>1</v>
      </c>
      <c r="AR106">
        <v>26</v>
      </c>
      <c r="AS106">
        <v>1.333</v>
      </c>
      <c r="BA106" s="91">
        <f t="shared" si="22"/>
        <v>0.96296296296296291</v>
      </c>
      <c r="BB106">
        <f t="shared" si="23"/>
        <v>1.333</v>
      </c>
      <c r="BF106">
        <v>25</v>
      </c>
      <c r="BG106">
        <v>3</v>
      </c>
      <c r="BR106">
        <v>4</v>
      </c>
    </row>
    <row r="107" spans="2:86">
      <c r="B107" s="44" t="s">
        <v>216</v>
      </c>
      <c r="C107" s="44" t="s">
        <v>217</v>
      </c>
      <c r="D107" s="44">
        <v>55675</v>
      </c>
      <c r="E107" s="40">
        <v>1</v>
      </c>
      <c r="F107" s="40">
        <v>0</v>
      </c>
      <c r="G107" s="40">
        <v>1</v>
      </c>
      <c r="H107" s="40">
        <v>0</v>
      </c>
      <c r="I107" s="40">
        <v>1</v>
      </c>
      <c r="J107" s="40">
        <v>1</v>
      </c>
      <c r="K107" s="40">
        <v>1</v>
      </c>
      <c r="L107" s="40">
        <v>1</v>
      </c>
      <c r="M107" s="40">
        <v>1</v>
      </c>
      <c r="N107" s="40">
        <v>1</v>
      </c>
      <c r="O107" s="40">
        <v>1</v>
      </c>
      <c r="P107" s="40">
        <v>1</v>
      </c>
      <c r="Q107" s="40">
        <v>1</v>
      </c>
      <c r="R107" s="40">
        <v>1</v>
      </c>
      <c r="S107" s="40">
        <v>1</v>
      </c>
      <c r="T107" s="40">
        <v>1</v>
      </c>
      <c r="U107" s="40">
        <v>1</v>
      </c>
      <c r="V107" s="40">
        <v>1</v>
      </c>
      <c r="W107" s="40">
        <v>1</v>
      </c>
      <c r="X107" s="40">
        <v>1</v>
      </c>
      <c r="Y107" s="40">
        <v>0</v>
      </c>
      <c r="Z107" s="40">
        <v>1</v>
      </c>
      <c r="AA107" s="40">
        <v>0</v>
      </c>
      <c r="AB107" s="40">
        <v>0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5">
        <f t="shared" si="18"/>
        <v>19</v>
      </c>
      <c r="AI107" s="42">
        <f t="shared" si="24"/>
        <v>1</v>
      </c>
      <c r="AJ107" s="43">
        <f t="shared" si="19"/>
        <v>15.833333333333337</v>
      </c>
      <c r="AK107" s="68" t="s">
        <v>1331</v>
      </c>
      <c r="AN107" s="2">
        <f t="shared" si="20"/>
        <v>19</v>
      </c>
      <c r="AO107" s="2" t="str">
        <f t="shared" si="21"/>
        <v>QQQ</v>
      </c>
      <c r="AR107">
        <v>26</v>
      </c>
      <c r="AS107">
        <v>1.667</v>
      </c>
      <c r="BA107" s="91">
        <f t="shared" si="22"/>
        <v>0.96296296296296291</v>
      </c>
      <c r="BB107">
        <f t="shared" si="23"/>
        <v>1.667</v>
      </c>
      <c r="BF107">
        <v>25</v>
      </c>
      <c r="BG107">
        <v>3</v>
      </c>
      <c r="BR107">
        <v>4</v>
      </c>
    </row>
    <row r="108" spans="2:86">
      <c r="B108" s="44" t="s">
        <v>48</v>
      </c>
      <c r="C108" s="44" t="s">
        <v>49</v>
      </c>
      <c r="D108" s="44">
        <v>55680</v>
      </c>
      <c r="E108" s="40">
        <v>1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1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40">
        <v>0</v>
      </c>
      <c r="U108" s="40">
        <v>0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40">
        <v>0</v>
      </c>
      <c r="AD108" s="40">
        <v>0</v>
      </c>
      <c r="AE108" s="40">
        <v>0</v>
      </c>
      <c r="AF108" s="40">
        <v>0</v>
      </c>
      <c r="AG108" s="40">
        <v>0</v>
      </c>
      <c r="AH108" s="45">
        <f t="shared" si="18"/>
        <v>2</v>
      </c>
      <c r="AI108" s="42">
        <f t="shared" si="24"/>
        <v>1</v>
      </c>
      <c r="AJ108" s="43">
        <f t="shared" si="19"/>
        <v>1.6666666666666667</v>
      </c>
      <c r="AK108" s="68" t="s">
        <v>1331</v>
      </c>
      <c r="AN108" s="2">
        <f t="shared" si="20"/>
        <v>2</v>
      </c>
      <c r="AO108" s="2" t="str">
        <f t="shared" si="21"/>
        <v>QQQ</v>
      </c>
      <c r="AR108">
        <v>26</v>
      </c>
      <c r="AS108">
        <v>2</v>
      </c>
      <c r="BA108" s="91">
        <f t="shared" si="22"/>
        <v>0.96296296296296291</v>
      </c>
      <c r="BB108">
        <f t="shared" si="23"/>
        <v>2</v>
      </c>
      <c r="BF108">
        <v>25</v>
      </c>
      <c r="BG108">
        <v>3</v>
      </c>
      <c r="BR108">
        <v>4</v>
      </c>
    </row>
    <row r="109" spans="2:86">
      <c r="B109" s="44" t="s">
        <v>52</v>
      </c>
      <c r="C109" s="44" t="s">
        <v>53</v>
      </c>
      <c r="D109" s="44">
        <v>55680</v>
      </c>
      <c r="E109" s="40">
        <v>1</v>
      </c>
      <c r="F109" s="40">
        <v>0</v>
      </c>
      <c r="G109" s="40">
        <v>1</v>
      </c>
      <c r="H109" s="40">
        <v>1</v>
      </c>
      <c r="I109" s="40">
        <v>1</v>
      </c>
      <c r="J109" s="40">
        <v>1</v>
      </c>
      <c r="K109" s="40">
        <v>1</v>
      </c>
      <c r="L109" s="40">
        <v>1</v>
      </c>
      <c r="M109" s="40">
        <v>1</v>
      </c>
      <c r="N109" s="40">
        <v>1</v>
      </c>
      <c r="O109" s="40">
        <v>1</v>
      </c>
      <c r="P109" s="40">
        <v>1</v>
      </c>
      <c r="Q109" s="40">
        <v>0</v>
      </c>
      <c r="R109" s="40">
        <v>1</v>
      </c>
      <c r="S109" s="40">
        <v>1</v>
      </c>
      <c r="T109" s="40">
        <v>1</v>
      </c>
      <c r="U109" s="40">
        <v>1</v>
      </c>
      <c r="V109" s="40">
        <v>1</v>
      </c>
      <c r="W109" s="40">
        <v>1</v>
      </c>
      <c r="X109" s="40">
        <v>1</v>
      </c>
      <c r="Y109" s="40">
        <v>1</v>
      </c>
      <c r="Z109" s="40">
        <v>1</v>
      </c>
      <c r="AA109" s="40">
        <v>1</v>
      </c>
      <c r="AB109" s="40">
        <v>0</v>
      </c>
      <c r="AC109" s="40">
        <v>0</v>
      </c>
      <c r="AD109" s="40">
        <v>1</v>
      </c>
      <c r="AE109" s="40">
        <v>1</v>
      </c>
      <c r="AF109" s="40">
        <v>1</v>
      </c>
      <c r="AG109" s="40">
        <v>1</v>
      </c>
      <c r="AH109" s="45">
        <f t="shared" si="18"/>
        <v>25</v>
      </c>
      <c r="AI109" s="42">
        <f t="shared" si="24"/>
        <v>1</v>
      </c>
      <c r="AJ109" s="43">
        <f t="shared" si="19"/>
        <v>20.833333333333332</v>
      </c>
      <c r="AK109" s="68" t="s">
        <v>1333</v>
      </c>
      <c r="AN109" s="2">
        <f t="shared" si="20"/>
        <v>25</v>
      </c>
      <c r="AO109" s="2">
        <f t="shared" si="21"/>
        <v>2.3330000000000002</v>
      </c>
      <c r="AR109">
        <v>26</v>
      </c>
      <c r="AS109">
        <v>2</v>
      </c>
      <c r="BA109" s="91">
        <f t="shared" si="22"/>
        <v>0.96296296296296291</v>
      </c>
      <c r="BB109">
        <f t="shared" si="23"/>
        <v>2</v>
      </c>
      <c r="BF109">
        <v>25</v>
      </c>
      <c r="BG109">
        <v>3</v>
      </c>
      <c r="BR109">
        <v>4</v>
      </c>
    </row>
    <row r="110" spans="2:86">
      <c r="B110" s="44" t="s">
        <v>54</v>
      </c>
      <c r="C110" s="44" t="s">
        <v>55</v>
      </c>
      <c r="D110" s="44">
        <v>55680</v>
      </c>
      <c r="E110" s="40">
        <v>1</v>
      </c>
      <c r="F110" s="40">
        <v>0</v>
      </c>
      <c r="G110" s="40">
        <v>1</v>
      </c>
      <c r="H110" s="40">
        <v>1</v>
      </c>
      <c r="I110" s="40">
        <v>1</v>
      </c>
      <c r="J110" s="40">
        <v>1</v>
      </c>
      <c r="K110" s="40">
        <v>1</v>
      </c>
      <c r="L110" s="40">
        <v>1</v>
      </c>
      <c r="M110" s="40">
        <v>1</v>
      </c>
      <c r="N110" s="40">
        <v>1</v>
      </c>
      <c r="O110" s="40">
        <v>1</v>
      </c>
      <c r="P110" s="40">
        <v>1</v>
      </c>
      <c r="Q110" s="40">
        <v>1</v>
      </c>
      <c r="R110" s="40">
        <v>1</v>
      </c>
      <c r="S110" s="40">
        <v>1</v>
      </c>
      <c r="T110" s="40">
        <v>1</v>
      </c>
      <c r="U110" s="40">
        <v>1</v>
      </c>
      <c r="V110" s="40">
        <v>1</v>
      </c>
      <c r="W110" s="40">
        <v>1</v>
      </c>
      <c r="X110" s="40">
        <v>1</v>
      </c>
      <c r="Y110" s="40">
        <v>1</v>
      </c>
      <c r="Z110" s="40">
        <v>1</v>
      </c>
      <c r="AA110" s="40">
        <v>1</v>
      </c>
      <c r="AB110" s="40">
        <v>0</v>
      </c>
      <c r="AC110" s="40">
        <v>0</v>
      </c>
      <c r="AD110" s="40">
        <v>1</v>
      </c>
      <c r="AE110" s="40">
        <v>1</v>
      </c>
      <c r="AF110" s="40">
        <v>1</v>
      </c>
      <c r="AG110" s="40">
        <v>1</v>
      </c>
      <c r="AH110" s="45">
        <f t="shared" si="18"/>
        <v>26</v>
      </c>
      <c r="AI110" s="42">
        <f t="shared" si="24"/>
        <v>1</v>
      </c>
      <c r="AJ110" s="43">
        <f t="shared" si="19"/>
        <v>21.666666666666664</v>
      </c>
      <c r="AK110" s="68" t="s">
        <v>1332</v>
      </c>
      <c r="AN110" s="2">
        <f t="shared" si="20"/>
        <v>26</v>
      </c>
      <c r="AO110" s="2">
        <f t="shared" si="21"/>
        <v>1.667</v>
      </c>
      <c r="AR110">
        <v>26</v>
      </c>
      <c r="AS110">
        <v>3</v>
      </c>
      <c r="BA110" s="91">
        <f t="shared" si="22"/>
        <v>0.96296296296296291</v>
      </c>
      <c r="BB110">
        <f t="shared" si="23"/>
        <v>3</v>
      </c>
      <c r="BF110">
        <v>25</v>
      </c>
      <c r="BG110">
        <v>3</v>
      </c>
      <c r="BR110">
        <v>4</v>
      </c>
    </row>
    <row r="111" spans="2:86">
      <c r="B111" s="44" t="s">
        <v>950</v>
      </c>
      <c r="C111" s="44" t="s">
        <v>951</v>
      </c>
      <c r="D111" s="44">
        <v>55680</v>
      </c>
      <c r="E111" s="40">
        <v>1</v>
      </c>
      <c r="F111" s="40">
        <v>0</v>
      </c>
      <c r="G111" s="40">
        <v>1</v>
      </c>
      <c r="H111" s="40">
        <v>1</v>
      </c>
      <c r="I111" s="40">
        <v>1</v>
      </c>
      <c r="J111" s="40">
        <v>1</v>
      </c>
      <c r="K111" s="40">
        <v>1</v>
      </c>
      <c r="L111" s="40">
        <v>1</v>
      </c>
      <c r="M111" s="40">
        <v>1</v>
      </c>
      <c r="N111" s="40">
        <v>1</v>
      </c>
      <c r="O111" s="40">
        <v>0</v>
      </c>
      <c r="P111" s="40">
        <v>1</v>
      </c>
      <c r="Q111" s="40">
        <v>0</v>
      </c>
      <c r="R111" s="40">
        <v>1</v>
      </c>
      <c r="S111" s="40">
        <v>0</v>
      </c>
      <c r="T111" s="40">
        <v>1</v>
      </c>
      <c r="U111" s="40">
        <v>0</v>
      </c>
      <c r="V111" s="40">
        <v>0</v>
      </c>
      <c r="W111" s="40">
        <v>0</v>
      </c>
      <c r="X111" s="40">
        <v>1</v>
      </c>
      <c r="Y111" s="40">
        <v>0</v>
      </c>
      <c r="Z111" s="40">
        <v>1</v>
      </c>
      <c r="AA111" s="40">
        <v>0</v>
      </c>
      <c r="AB111" s="40">
        <v>0</v>
      </c>
      <c r="AC111" s="40">
        <v>0</v>
      </c>
      <c r="AD111" s="40">
        <v>0</v>
      </c>
      <c r="AE111" s="40">
        <v>0</v>
      </c>
      <c r="AF111" s="40">
        <v>0</v>
      </c>
      <c r="AG111" s="40">
        <v>0</v>
      </c>
      <c r="AH111" s="45">
        <f t="shared" si="18"/>
        <v>14</v>
      </c>
      <c r="AI111" s="42">
        <f t="shared" si="24"/>
        <v>1</v>
      </c>
      <c r="AJ111" s="43">
        <f t="shared" si="19"/>
        <v>11.666666666666668</v>
      </c>
      <c r="AK111" s="68" t="s">
        <v>1331</v>
      </c>
      <c r="AN111" s="2">
        <f t="shared" si="20"/>
        <v>14</v>
      </c>
      <c r="AO111" s="2" t="str">
        <f t="shared" si="21"/>
        <v>QQQ</v>
      </c>
      <c r="AR111">
        <v>26</v>
      </c>
      <c r="AS111">
        <v>3</v>
      </c>
      <c r="BA111" s="91">
        <f t="shared" si="22"/>
        <v>0.96296296296296291</v>
      </c>
      <c r="BB111">
        <f t="shared" si="23"/>
        <v>3</v>
      </c>
      <c r="BF111">
        <v>25</v>
      </c>
      <c r="BG111">
        <v>3</v>
      </c>
      <c r="BR111">
        <v>4</v>
      </c>
    </row>
    <row r="112" spans="2:86">
      <c r="B112" s="44" t="s">
        <v>62</v>
      </c>
      <c r="C112" s="44" t="s">
        <v>63</v>
      </c>
      <c r="D112" s="44">
        <v>55680</v>
      </c>
      <c r="E112" s="40">
        <v>1</v>
      </c>
      <c r="F112" s="40">
        <v>0</v>
      </c>
      <c r="G112" s="40">
        <v>1</v>
      </c>
      <c r="H112" s="40">
        <v>1</v>
      </c>
      <c r="I112" s="40">
        <v>1</v>
      </c>
      <c r="J112" s="40">
        <v>1</v>
      </c>
      <c r="K112" s="40">
        <v>0</v>
      </c>
      <c r="L112" s="40">
        <v>1</v>
      </c>
      <c r="M112" s="40">
        <v>1</v>
      </c>
      <c r="N112" s="40">
        <v>1</v>
      </c>
      <c r="O112" s="40">
        <v>1</v>
      </c>
      <c r="P112" s="40">
        <v>1</v>
      </c>
      <c r="Q112" s="40">
        <v>1</v>
      </c>
      <c r="R112" s="40">
        <v>1</v>
      </c>
      <c r="S112" s="40">
        <v>1</v>
      </c>
      <c r="T112" s="40">
        <v>1</v>
      </c>
      <c r="U112" s="40">
        <v>1</v>
      </c>
      <c r="V112" s="40">
        <v>1</v>
      </c>
      <c r="W112" s="40">
        <v>1</v>
      </c>
      <c r="X112" s="40">
        <v>1</v>
      </c>
      <c r="Y112" s="40">
        <v>1</v>
      </c>
      <c r="Z112" s="40">
        <v>1</v>
      </c>
      <c r="AA112" s="40">
        <v>1</v>
      </c>
      <c r="AB112" s="40">
        <v>0</v>
      </c>
      <c r="AC112" s="40">
        <v>0</v>
      </c>
      <c r="AD112" s="40">
        <v>1</v>
      </c>
      <c r="AE112" s="40">
        <v>1</v>
      </c>
      <c r="AF112" s="40">
        <v>1</v>
      </c>
      <c r="AG112" s="40">
        <v>1</v>
      </c>
      <c r="AH112" s="45">
        <f t="shared" si="18"/>
        <v>25</v>
      </c>
      <c r="AI112" s="42">
        <f t="shared" si="24"/>
        <v>1</v>
      </c>
      <c r="AJ112" s="43">
        <f t="shared" si="19"/>
        <v>20.833333333333332</v>
      </c>
      <c r="AK112" s="68" t="s">
        <v>1337</v>
      </c>
      <c r="AN112" s="2">
        <f t="shared" si="20"/>
        <v>25</v>
      </c>
      <c r="AO112" s="2">
        <f t="shared" si="21"/>
        <v>4</v>
      </c>
      <c r="AR112">
        <v>26</v>
      </c>
      <c r="AS112">
        <v>3.6669999999999998</v>
      </c>
      <c r="BA112" s="91">
        <f t="shared" si="22"/>
        <v>0.96296296296296291</v>
      </c>
      <c r="BB112">
        <f t="shared" si="23"/>
        <v>3.6669999999999998</v>
      </c>
      <c r="BF112">
        <v>25</v>
      </c>
      <c r="BG112">
        <v>3</v>
      </c>
      <c r="BR112">
        <v>4</v>
      </c>
    </row>
    <row r="113" spans="2:70">
      <c r="B113" s="44" t="s">
        <v>64</v>
      </c>
      <c r="C113" s="44" t="s">
        <v>65</v>
      </c>
      <c r="D113" s="44">
        <v>55680</v>
      </c>
      <c r="E113" s="40">
        <v>1</v>
      </c>
      <c r="F113" s="40">
        <v>0</v>
      </c>
      <c r="G113" s="40">
        <v>0</v>
      </c>
      <c r="H113" s="40">
        <v>1</v>
      </c>
      <c r="I113" s="40">
        <v>1</v>
      </c>
      <c r="J113" s="40">
        <v>1</v>
      </c>
      <c r="K113" s="40">
        <v>1</v>
      </c>
      <c r="L113" s="40">
        <v>1</v>
      </c>
      <c r="M113" s="40">
        <v>1</v>
      </c>
      <c r="N113" s="40">
        <v>1</v>
      </c>
      <c r="O113" s="40">
        <v>1</v>
      </c>
      <c r="P113" s="40">
        <v>1</v>
      </c>
      <c r="Q113" s="40">
        <v>1</v>
      </c>
      <c r="R113" s="40">
        <v>1</v>
      </c>
      <c r="S113" s="40">
        <v>1</v>
      </c>
      <c r="T113" s="40">
        <v>1</v>
      </c>
      <c r="U113" s="40">
        <v>1</v>
      </c>
      <c r="V113" s="40">
        <v>1</v>
      </c>
      <c r="W113" s="40">
        <v>1</v>
      </c>
      <c r="X113" s="40">
        <v>1</v>
      </c>
      <c r="Y113" s="40">
        <v>1</v>
      </c>
      <c r="Z113" s="40">
        <v>1</v>
      </c>
      <c r="AA113" s="40">
        <v>1</v>
      </c>
      <c r="AB113" s="40">
        <v>0</v>
      </c>
      <c r="AC113" s="40">
        <v>0</v>
      </c>
      <c r="AD113" s="40">
        <v>1</v>
      </c>
      <c r="AE113" s="40">
        <v>1</v>
      </c>
      <c r="AF113" s="40">
        <v>1</v>
      </c>
      <c r="AG113" s="40">
        <v>1</v>
      </c>
      <c r="AH113" s="45">
        <f t="shared" si="18"/>
        <v>25</v>
      </c>
      <c r="AI113" s="42">
        <f t="shared" si="24"/>
        <v>1</v>
      </c>
      <c r="AJ113" s="43">
        <f t="shared" si="19"/>
        <v>20.833333333333332</v>
      </c>
      <c r="AK113" s="68" t="s">
        <v>1337</v>
      </c>
      <c r="AN113" s="2">
        <f t="shared" si="20"/>
        <v>25</v>
      </c>
      <c r="AO113" s="2">
        <f t="shared" si="21"/>
        <v>4</v>
      </c>
      <c r="AR113">
        <v>26</v>
      </c>
      <c r="AS113">
        <v>3.6669999999999998</v>
      </c>
      <c r="BA113" s="91">
        <f t="shared" si="22"/>
        <v>0.96296296296296291</v>
      </c>
      <c r="BB113">
        <f t="shared" si="23"/>
        <v>3.6669999999999998</v>
      </c>
      <c r="BF113">
        <v>25</v>
      </c>
      <c r="BG113">
        <v>3.3330000000000002</v>
      </c>
      <c r="BR113">
        <v>4</v>
      </c>
    </row>
    <row r="114" spans="2:70">
      <c r="B114" s="44" t="s">
        <v>68</v>
      </c>
      <c r="C114" s="44" t="s">
        <v>69</v>
      </c>
      <c r="D114" s="44">
        <v>55680</v>
      </c>
      <c r="E114" s="40">
        <v>1</v>
      </c>
      <c r="F114" s="40">
        <v>0</v>
      </c>
      <c r="G114" s="40">
        <v>1</v>
      </c>
      <c r="H114" s="40">
        <v>0</v>
      </c>
      <c r="I114" s="40">
        <v>1</v>
      </c>
      <c r="J114" s="40">
        <v>1</v>
      </c>
      <c r="K114" s="40">
        <v>1</v>
      </c>
      <c r="L114" s="40">
        <v>1</v>
      </c>
      <c r="M114" s="40">
        <v>1</v>
      </c>
      <c r="N114" s="40">
        <v>1</v>
      </c>
      <c r="O114" s="40">
        <v>1</v>
      </c>
      <c r="P114" s="40">
        <v>1</v>
      </c>
      <c r="Q114" s="40">
        <v>1</v>
      </c>
      <c r="R114" s="40">
        <v>1</v>
      </c>
      <c r="S114" s="40">
        <v>1</v>
      </c>
      <c r="T114" s="40">
        <v>1</v>
      </c>
      <c r="U114" s="40">
        <v>1</v>
      </c>
      <c r="V114" s="40">
        <v>1</v>
      </c>
      <c r="W114" s="40">
        <v>1</v>
      </c>
      <c r="X114" s="40">
        <v>1</v>
      </c>
      <c r="Y114" s="40">
        <v>1</v>
      </c>
      <c r="Z114" s="40">
        <v>1</v>
      </c>
      <c r="AA114" s="40">
        <v>1</v>
      </c>
      <c r="AB114" s="40">
        <v>0</v>
      </c>
      <c r="AC114" s="40">
        <v>0</v>
      </c>
      <c r="AD114" s="40">
        <v>1</v>
      </c>
      <c r="AE114" s="40">
        <v>1</v>
      </c>
      <c r="AF114" s="40">
        <v>1</v>
      </c>
      <c r="AG114" s="40">
        <v>1</v>
      </c>
      <c r="AH114" s="45">
        <f t="shared" si="18"/>
        <v>25</v>
      </c>
      <c r="AI114" s="42">
        <f t="shared" si="24"/>
        <v>1</v>
      </c>
      <c r="AJ114" s="43">
        <f t="shared" si="19"/>
        <v>20.833333333333332</v>
      </c>
      <c r="AK114" s="68" t="s">
        <v>1335</v>
      </c>
      <c r="AN114" s="2">
        <f t="shared" si="20"/>
        <v>25</v>
      </c>
      <c r="AO114" s="2">
        <f t="shared" si="21"/>
        <v>3</v>
      </c>
      <c r="AR114">
        <v>26</v>
      </c>
      <c r="AS114">
        <v>4</v>
      </c>
      <c r="BA114" s="91">
        <f t="shared" si="22"/>
        <v>0.96296296296296291</v>
      </c>
      <c r="BB114">
        <f t="shared" si="23"/>
        <v>4</v>
      </c>
      <c r="BF114">
        <v>25</v>
      </c>
      <c r="BG114">
        <v>3.3330000000000002</v>
      </c>
      <c r="BR114">
        <v>4</v>
      </c>
    </row>
    <row r="115" spans="2:70">
      <c r="B115" s="44" t="s">
        <v>27</v>
      </c>
      <c r="C115" s="44" t="s">
        <v>28</v>
      </c>
      <c r="D115" s="44">
        <v>55680</v>
      </c>
      <c r="E115" s="40">
        <v>1</v>
      </c>
      <c r="F115" s="40">
        <v>0</v>
      </c>
      <c r="G115" s="40">
        <v>1</v>
      </c>
      <c r="H115" s="40">
        <v>1</v>
      </c>
      <c r="I115" s="40">
        <v>1</v>
      </c>
      <c r="J115" s="40">
        <v>1</v>
      </c>
      <c r="K115" s="40">
        <v>1</v>
      </c>
      <c r="L115" s="40">
        <v>1</v>
      </c>
      <c r="M115" s="40">
        <v>1</v>
      </c>
      <c r="N115" s="40">
        <v>1</v>
      </c>
      <c r="O115" s="40">
        <v>1</v>
      </c>
      <c r="P115" s="40">
        <v>1</v>
      </c>
      <c r="Q115" s="40">
        <v>1</v>
      </c>
      <c r="R115" s="40">
        <v>1</v>
      </c>
      <c r="S115" s="40">
        <v>1</v>
      </c>
      <c r="T115" s="40">
        <v>1</v>
      </c>
      <c r="U115" s="40">
        <v>1</v>
      </c>
      <c r="V115" s="40">
        <v>1</v>
      </c>
      <c r="W115" s="40">
        <v>1</v>
      </c>
      <c r="X115" s="40">
        <v>1</v>
      </c>
      <c r="Y115" s="40">
        <v>1</v>
      </c>
      <c r="Z115" s="40">
        <v>0</v>
      </c>
      <c r="AA115" s="40">
        <v>1</v>
      </c>
      <c r="AB115" s="40">
        <v>0</v>
      </c>
      <c r="AC115" s="40">
        <v>0</v>
      </c>
      <c r="AD115" s="40">
        <v>0</v>
      </c>
      <c r="AE115" s="40">
        <v>1</v>
      </c>
      <c r="AF115" s="40">
        <v>0</v>
      </c>
      <c r="AG115" s="40">
        <v>1</v>
      </c>
      <c r="AH115" s="45">
        <f t="shared" si="18"/>
        <v>23</v>
      </c>
      <c r="AI115" s="42">
        <f t="shared" si="24"/>
        <v>1</v>
      </c>
      <c r="AJ115" s="43">
        <f t="shared" si="19"/>
        <v>19.166666666666668</v>
      </c>
      <c r="AK115" s="68" t="s">
        <v>1335</v>
      </c>
      <c r="AN115" s="2">
        <f t="shared" si="20"/>
        <v>23</v>
      </c>
      <c r="AO115" s="2">
        <f t="shared" si="21"/>
        <v>3</v>
      </c>
      <c r="AR115">
        <v>26</v>
      </c>
      <c r="AS115">
        <v>4</v>
      </c>
      <c r="BA115" s="91">
        <f t="shared" si="22"/>
        <v>0.96296296296296291</v>
      </c>
      <c r="BB115">
        <f t="shared" si="23"/>
        <v>4</v>
      </c>
      <c r="BF115">
        <v>25</v>
      </c>
      <c r="BG115">
        <v>4</v>
      </c>
      <c r="BR115">
        <v>4</v>
      </c>
    </row>
    <row r="116" spans="2:70">
      <c r="B116" s="44" t="s">
        <v>74</v>
      </c>
      <c r="C116" s="44" t="s">
        <v>75</v>
      </c>
      <c r="D116" s="44">
        <v>55680</v>
      </c>
      <c r="E116" s="40">
        <v>1</v>
      </c>
      <c r="F116" s="40">
        <v>0</v>
      </c>
      <c r="G116" s="40">
        <v>1</v>
      </c>
      <c r="H116" s="40">
        <v>1</v>
      </c>
      <c r="I116" s="40">
        <v>1</v>
      </c>
      <c r="J116" s="40">
        <v>1</v>
      </c>
      <c r="K116" s="40">
        <v>1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1</v>
      </c>
      <c r="S116" s="40">
        <v>1</v>
      </c>
      <c r="T116" s="40">
        <v>1</v>
      </c>
      <c r="U116" s="40">
        <v>1</v>
      </c>
      <c r="V116" s="40">
        <v>1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0</v>
      </c>
      <c r="AC116" s="40">
        <v>0</v>
      </c>
      <c r="AD116" s="40">
        <v>1</v>
      </c>
      <c r="AE116" s="40">
        <v>1</v>
      </c>
      <c r="AF116" s="40">
        <v>1</v>
      </c>
      <c r="AG116" s="40">
        <v>1</v>
      </c>
      <c r="AH116" s="45">
        <f t="shared" si="18"/>
        <v>26</v>
      </c>
      <c r="AI116" s="42">
        <f t="shared" si="24"/>
        <v>1</v>
      </c>
      <c r="AJ116" s="43">
        <f t="shared" si="19"/>
        <v>21.666666666666664</v>
      </c>
      <c r="AK116" s="68" t="s">
        <v>1335</v>
      </c>
      <c r="AN116" s="2">
        <f t="shared" si="20"/>
        <v>26</v>
      </c>
      <c r="AO116" s="2">
        <f t="shared" si="21"/>
        <v>3</v>
      </c>
      <c r="AR116">
        <v>26</v>
      </c>
      <c r="AS116">
        <v>4</v>
      </c>
      <c r="BA116" s="91">
        <f t="shared" si="22"/>
        <v>0.96296296296296291</v>
      </c>
      <c r="BB116">
        <f t="shared" si="23"/>
        <v>4</v>
      </c>
      <c r="BF116">
        <v>25</v>
      </c>
      <c r="BG116">
        <v>4</v>
      </c>
      <c r="BR116">
        <v>4</v>
      </c>
    </row>
    <row r="117" spans="2:70">
      <c r="B117" s="44" t="s">
        <v>78</v>
      </c>
      <c r="C117" s="44" t="s">
        <v>79</v>
      </c>
      <c r="D117" s="44">
        <v>55680</v>
      </c>
      <c r="E117" s="40">
        <v>1</v>
      </c>
      <c r="F117" s="40">
        <v>0</v>
      </c>
      <c r="G117" s="40">
        <v>1</v>
      </c>
      <c r="H117" s="40">
        <v>1</v>
      </c>
      <c r="I117" s="40">
        <v>1</v>
      </c>
      <c r="J117" s="40">
        <v>1</v>
      </c>
      <c r="K117" s="40">
        <v>1</v>
      </c>
      <c r="L117" s="40">
        <v>1</v>
      </c>
      <c r="M117" s="40">
        <v>1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1</v>
      </c>
      <c r="U117" s="40">
        <v>1</v>
      </c>
      <c r="V117" s="40">
        <v>1</v>
      </c>
      <c r="W117" s="40">
        <v>1</v>
      </c>
      <c r="X117" s="40">
        <v>1</v>
      </c>
      <c r="Y117" s="40">
        <v>1</v>
      </c>
      <c r="Z117" s="40">
        <v>1</v>
      </c>
      <c r="AA117" s="40">
        <v>1</v>
      </c>
      <c r="AB117" s="40">
        <v>0</v>
      </c>
      <c r="AC117" s="40">
        <v>0</v>
      </c>
      <c r="AD117" s="40">
        <v>0</v>
      </c>
      <c r="AE117" s="40">
        <v>1</v>
      </c>
      <c r="AF117" s="40">
        <v>1</v>
      </c>
      <c r="AG117" s="40">
        <v>1</v>
      </c>
      <c r="AH117" s="45">
        <f t="shared" si="18"/>
        <v>25</v>
      </c>
      <c r="AI117" s="42">
        <f t="shared" si="24"/>
        <v>1</v>
      </c>
      <c r="AJ117" s="43">
        <f t="shared" si="19"/>
        <v>20.833333333333332</v>
      </c>
      <c r="AK117" s="68" t="s">
        <v>1335</v>
      </c>
      <c r="AN117" s="2">
        <f t="shared" si="20"/>
        <v>25</v>
      </c>
      <c r="AO117" s="2">
        <f t="shared" si="21"/>
        <v>3</v>
      </c>
      <c r="AR117">
        <v>26</v>
      </c>
      <c r="AS117">
        <v>4</v>
      </c>
      <c r="BA117" s="91">
        <f t="shared" si="22"/>
        <v>0.96296296296296291</v>
      </c>
      <c r="BB117">
        <f t="shared" si="23"/>
        <v>4</v>
      </c>
      <c r="BF117">
        <v>25</v>
      </c>
      <c r="BG117">
        <v>4</v>
      </c>
      <c r="BR117">
        <v>4</v>
      </c>
    </row>
    <row r="118" spans="2:70">
      <c r="B118" s="44" t="s">
        <v>966</v>
      </c>
      <c r="C118" s="44" t="s">
        <v>967</v>
      </c>
      <c r="D118" s="44">
        <v>55680</v>
      </c>
      <c r="E118" s="40">
        <v>0</v>
      </c>
      <c r="F118" s="40">
        <v>0</v>
      </c>
      <c r="G118" s="40">
        <v>0</v>
      </c>
      <c r="H118" s="40">
        <v>0</v>
      </c>
      <c r="I118" s="40">
        <v>1</v>
      </c>
      <c r="J118" s="40">
        <v>1</v>
      </c>
      <c r="K118" s="40">
        <v>1</v>
      </c>
      <c r="L118" s="40">
        <v>1</v>
      </c>
      <c r="M118" s="40">
        <v>1</v>
      </c>
      <c r="N118" s="40">
        <v>1</v>
      </c>
      <c r="O118" s="40">
        <v>0</v>
      </c>
      <c r="P118" s="40">
        <v>1</v>
      </c>
      <c r="Q118" s="40">
        <v>1</v>
      </c>
      <c r="R118" s="40">
        <v>1</v>
      </c>
      <c r="S118" s="40">
        <v>0</v>
      </c>
      <c r="T118" s="40">
        <v>1</v>
      </c>
      <c r="U118" s="40">
        <v>0</v>
      </c>
      <c r="V118" s="40">
        <v>0</v>
      </c>
      <c r="W118" s="40">
        <v>1</v>
      </c>
      <c r="X118" s="40">
        <v>0</v>
      </c>
      <c r="Y118" s="40">
        <v>0</v>
      </c>
      <c r="Z118" s="40">
        <v>0</v>
      </c>
      <c r="AA118" s="40">
        <v>0</v>
      </c>
      <c r="AB118" s="40">
        <v>0</v>
      </c>
      <c r="AC118" s="40">
        <v>0</v>
      </c>
      <c r="AD118" s="40">
        <v>0</v>
      </c>
      <c r="AE118" s="40">
        <v>0</v>
      </c>
      <c r="AF118" s="40">
        <v>0</v>
      </c>
      <c r="AG118" s="40">
        <v>0</v>
      </c>
      <c r="AH118" s="45">
        <f t="shared" si="18"/>
        <v>11</v>
      </c>
      <c r="AI118" s="42">
        <f t="shared" si="24"/>
        <v>1</v>
      </c>
      <c r="AJ118" s="43">
        <f t="shared" si="19"/>
        <v>9.1666666666666661</v>
      </c>
      <c r="AK118" s="68" t="s">
        <v>1331</v>
      </c>
      <c r="AN118" s="2">
        <f t="shared" si="20"/>
        <v>11</v>
      </c>
      <c r="AO118" s="2" t="str">
        <f t="shared" si="21"/>
        <v>QQQ</v>
      </c>
      <c r="AR118">
        <v>26</v>
      </c>
      <c r="AS118">
        <v>4</v>
      </c>
      <c r="BA118" s="91">
        <f t="shared" si="22"/>
        <v>0.96296296296296291</v>
      </c>
      <c r="BB118">
        <f t="shared" si="23"/>
        <v>4</v>
      </c>
      <c r="BF118">
        <v>25</v>
      </c>
      <c r="BG118">
        <v>4</v>
      </c>
      <c r="BR118">
        <v>4</v>
      </c>
    </row>
    <row r="119" spans="2:70">
      <c r="B119" s="44" t="s">
        <v>94</v>
      </c>
      <c r="C119" s="44" t="s">
        <v>95</v>
      </c>
      <c r="D119" s="44">
        <v>55680</v>
      </c>
      <c r="E119" s="40">
        <v>1</v>
      </c>
      <c r="F119" s="40">
        <v>0</v>
      </c>
      <c r="G119" s="40">
        <v>1</v>
      </c>
      <c r="H119" s="40">
        <v>1</v>
      </c>
      <c r="I119" s="40">
        <v>1</v>
      </c>
      <c r="J119" s="40">
        <v>1</v>
      </c>
      <c r="K119" s="40">
        <v>1</v>
      </c>
      <c r="L119" s="40">
        <v>1</v>
      </c>
      <c r="M119" s="40">
        <v>1</v>
      </c>
      <c r="N119" s="40">
        <v>1</v>
      </c>
      <c r="O119" s="40">
        <v>1</v>
      </c>
      <c r="P119" s="40">
        <v>1</v>
      </c>
      <c r="Q119" s="40">
        <v>1</v>
      </c>
      <c r="R119" s="40">
        <v>1</v>
      </c>
      <c r="S119" s="40">
        <v>1</v>
      </c>
      <c r="T119" s="40">
        <v>1</v>
      </c>
      <c r="U119" s="40">
        <v>1</v>
      </c>
      <c r="V119" s="40">
        <v>1</v>
      </c>
      <c r="W119" s="40">
        <v>1</v>
      </c>
      <c r="X119" s="40">
        <v>1</v>
      </c>
      <c r="Y119" s="40">
        <v>1</v>
      </c>
      <c r="Z119" s="40">
        <v>1</v>
      </c>
      <c r="AA119" s="40">
        <v>1</v>
      </c>
      <c r="AB119" s="40">
        <v>0</v>
      </c>
      <c r="AC119" s="40">
        <v>0</v>
      </c>
      <c r="AD119" s="40">
        <v>1</v>
      </c>
      <c r="AE119" s="40">
        <v>1</v>
      </c>
      <c r="AF119" s="40">
        <v>0</v>
      </c>
      <c r="AG119" s="40">
        <v>1</v>
      </c>
      <c r="AH119" s="45">
        <f t="shared" si="18"/>
        <v>25</v>
      </c>
      <c r="AI119" s="42">
        <f t="shared" si="24"/>
        <v>1</v>
      </c>
      <c r="AJ119" s="43">
        <f t="shared" si="19"/>
        <v>20.833333333333332</v>
      </c>
      <c r="AK119" s="68" t="s">
        <v>1337</v>
      </c>
      <c r="AN119" s="2">
        <f t="shared" si="20"/>
        <v>25</v>
      </c>
      <c r="AO119" s="2">
        <f t="shared" si="21"/>
        <v>4</v>
      </c>
      <c r="AR119">
        <v>26</v>
      </c>
      <c r="AS119">
        <v>4</v>
      </c>
      <c r="BA119" s="91">
        <f t="shared" si="22"/>
        <v>0.96296296296296291</v>
      </c>
      <c r="BB119">
        <f t="shared" si="23"/>
        <v>4</v>
      </c>
      <c r="BF119">
        <v>25</v>
      </c>
      <c r="BG119">
        <v>4</v>
      </c>
      <c r="BR119">
        <v>4</v>
      </c>
    </row>
    <row r="120" spans="2:70">
      <c r="B120" s="44" t="s">
        <v>100</v>
      </c>
      <c r="C120" s="44" t="s">
        <v>101</v>
      </c>
      <c r="D120" s="44">
        <v>55680</v>
      </c>
      <c r="E120" s="40">
        <v>1</v>
      </c>
      <c r="F120" s="40">
        <v>0</v>
      </c>
      <c r="G120" s="40">
        <v>1</v>
      </c>
      <c r="H120" s="40">
        <v>1</v>
      </c>
      <c r="I120" s="40">
        <v>1</v>
      </c>
      <c r="J120" s="40">
        <v>1</v>
      </c>
      <c r="K120" s="40">
        <v>1</v>
      </c>
      <c r="L120" s="40">
        <v>0</v>
      </c>
      <c r="M120" s="40">
        <v>1</v>
      </c>
      <c r="N120" s="40">
        <v>1</v>
      </c>
      <c r="O120" s="40">
        <v>1</v>
      </c>
      <c r="P120" s="40">
        <v>1</v>
      </c>
      <c r="Q120" s="40">
        <v>1</v>
      </c>
      <c r="R120" s="40">
        <v>1</v>
      </c>
      <c r="S120" s="40">
        <v>1</v>
      </c>
      <c r="T120" s="40">
        <v>0</v>
      </c>
      <c r="U120" s="40">
        <v>0</v>
      </c>
      <c r="V120" s="40">
        <v>0</v>
      </c>
      <c r="W120" s="40">
        <v>1</v>
      </c>
      <c r="X120" s="40">
        <v>0</v>
      </c>
      <c r="Y120" s="40">
        <v>1</v>
      </c>
      <c r="Z120" s="40">
        <v>0</v>
      </c>
      <c r="AA120" s="40">
        <v>0</v>
      </c>
      <c r="AB120" s="40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0</v>
      </c>
      <c r="AH120" s="45">
        <f t="shared" si="18"/>
        <v>15</v>
      </c>
      <c r="AI120" s="42">
        <f t="shared" si="24"/>
        <v>1</v>
      </c>
      <c r="AJ120" s="43">
        <f t="shared" si="19"/>
        <v>12.500000000000002</v>
      </c>
      <c r="AK120" s="68" t="s">
        <v>1337</v>
      </c>
      <c r="AN120" s="2">
        <f t="shared" si="20"/>
        <v>15</v>
      </c>
      <c r="AO120" s="2">
        <f t="shared" si="21"/>
        <v>4</v>
      </c>
      <c r="AR120">
        <v>26</v>
      </c>
      <c r="AS120">
        <v>4</v>
      </c>
      <c r="BA120" s="91">
        <f t="shared" si="22"/>
        <v>0.96296296296296291</v>
      </c>
      <c r="BB120">
        <f t="shared" si="23"/>
        <v>4</v>
      </c>
      <c r="BF120">
        <v>25</v>
      </c>
      <c r="BG120">
        <v>4</v>
      </c>
      <c r="BR120">
        <v>4</v>
      </c>
    </row>
    <row r="121" spans="2:70">
      <c r="B121" s="44" t="s">
        <v>104</v>
      </c>
      <c r="C121" s="44" t="s">
        <v>105</v>
      </c>
      <c r="D121" s="44">
        <v>55680</v>
      </c>
      <c r="E121" s="40">
        <v>1</v>
      </c>
      <c r="F121" s="40">
        <v>0</v>
      </c>
      <c r="G121" s="40">
        <v>1</v>
      </c>
      <c r="H121" s="40">
        <v>1</v>
      </c>
      <c r="I121" s="40">
        <v>1</v>
      </c>
      <c r="J121" s="40">
        <v>1</v>
      </c>
      <c r="K121" s="40">
        <v>1</v>
      </c>
      <c r="L121" s="40">
        <v>1</v>
      </c>
      <c r="M121" s="40">
        <v>1</v>
      </c>
      <c r="N121" s="40">
        <v>1</v>
      </c>
      <c r="O121" s="40">
        <v>1</v>
      </c>
      <c r="P121" s="40">
        <v>0</v>
      </c>
      <c r="Q121" s="40">
        <v>1</v>
      </c>
      <c r="R121" s="40">
        <v>1</v>
      </c>
      <c r="S121" s="40">
        <v>1</v>
      </c>
      <c r="T121" s="40">
        <v>1</v>
      </c>
      <c r="U121" s="40">
        <v>1</v>
      </c>
      <c r="V121" s="40">
        <v>1</v>
      </c>
      <c r="W121" s="40">
        <v>1</v>
      </c>
      <c r="X121" s="40">
        <v>1</v>
      </c>
      <c r="Y121" s="40">
        <v>1</v>
      </c>
      <c r="Z121" s="40">
        <v>1</v>
      </c>
      <c r="AA121" s="40">
        <v>1</v>
      </c>
      <c r="AB121" s="40">
        <v>0</v>
      </c>
      <c r="AC121" s="40">
        <v>0</v>
      </c>
      <c r="AD121" s="40">
        <v>1</v>
      </c>
      <c r="AE121" s="40">
        <v>1</v>
      </c>
      <c r="AF121" s="40">
        <v>1</v>
      </c>
      <c r="AG121" s="40">
        <v>0</v>
      </c>
      <c r="AH121" s="45">
        <f t="shared" si="18"/>
        <v>24</v>
      </c>
      <c r="AI121" s="42">
        <f t="shared" si="24"/>
        <v>1</v>
      </c>
      <c r="AJ121" s="43">
        <f t="shared" si="19"/>
        <v>20</v>
      </c>
      <c r="AK121" s="68" t="s">
        <v>1337</v>
      </c>
      <c r="AN121" s="2">
        <f t="shared" si="20"/>
        <v>24</v>
      </c>
      <c r="AO121" s="2">
        <f t="shared" si="21"/>
        <v>4</v>
      </c>
      <c r="AR121">
        <v>26</v>
      </c>
      <c r="AS121">
        <v>4</v>
      </c>
      <c r="BA121" s="91">
        <f t="shared" si="22"/>
        <v>0.96296296296296291</v>
      </c>
      <c r="BB121">
        <f t="shared" si="23"/>
        <v>4</v>
      </c>
      <c r="BF121">
        <v>25</v>
      </c>
      <c r="BG121">
        <v>4</v>
      </c>
      <c r="BR121">
        <v>4</v>
      </c>
    </row>
    <row r="122" spans="2:70">
      <c r="B122" s="44" t="s">
        <v>108</v>
      </c>
      <c r="C122" s="44" t="s">
        <v>109</v>
      </c>
      <c r="D122" s="44">
        <v>55680</v>
      </c>
      <c r="E122" s="40">
        <v>1</v>
      </c>
      <c r="F122" s="40">
        <v>0</v>
      </c>
      <c r="G122" s="40">
        <v>1</v>
      </c>
      <c r="H122" s="40">
        <v>1</v>
      </c>
      <c r="I122" s="40">
        <v>1</v>
      </c>
      <c r="J122" s="40">
        <v>1</v>
      </c>
      <c r="K122" s="40">
        <v>1</v>
      </c>
      <c r="L122" s="40">
        <v>1</v>
      </c>
      <c r="M122" s="40">
        <v>1</v>
      </c>
      <c r="N122" s="40">
        <v>1</v>
      </c>
      <c r="O122" s="40">
        <v>1</v>
      </c>
      <c r="P122" s="40">
        <v>1</v>
      </c>
      <c r="Q122" s="40">
        <v>1</v>
      </c>
      <c r="R122" s="40">
        <v>1</v>
      </c>
      <c r="S122" s="40">
        <v>1</v>
      </c>
      <c r="T122" s="40">
        <v>1</v>
      </c>
      <c r="U122" s="40">
        <v>1</v>
      </c>
      <c r="V122" s="40">
        <v>1</v>
      </c>
      <c r="W122" s="40">
        <v>1</v>
      </c>
      <c r="X122" s="40">
        <v>1</v>
      </c>
      <c r="Y122" s="40">
        <v>1</v>
      </c>
      <c r="Z122" s="40">
        <v>1</v>
      </c>
      <c r="AA122" s="40">
        <v>1</v>
      </c>
      <c r="AB122" s="40">
        <v>0</v>
      </c>
      <c r="AC122" s="40">
        <v>0</v>
      </c>
      <c r="AD122" s="40">
        <v>1</v>
      </c>
      <c r="AE122" s="40">
        <v>1</v>
      </c>
      <c r="AF122" s="40">
        <v>1</v>
      </c>
      <c r="AG122" s="40">
        <v>1</v>
      </c>
      <c r="AH122" s="45">
        <f t="shared" si="18"/>
        <v>26</v>
      </c>
      <c r="AI122" s="42">
        <f t="shared" si="24"/>
        <v>1</v>
      </c>
      <c r="AJ122" s="43">
        <f t="shared" si="19"/>
        <v>21.666666666666664</v>
      </c>
      <c r="AK122" s="68" t="s">
        <v>1337</v>
      </c>
      <c r="AN122" s="2">
        <f t="shared" si="20"/>
        <v>26</v>
      </c>
      <c r="AO122" s="2">
        <f t="shared" si="21"/>
        <v>4</v>
      </c>
      <c r="AR122">
        <v>26</v>
      </c>
      <c r="AS122">
        <v>4</v>
      </c>
      <c r="BA122" s="91">
        <f t="shared" si="22"/>
        <v>0.96296296296296291</v>
      </c>
      <c r="BB122">
        <f t="shared" si="23"/>
        <v>4</v>
      </c>
      <c r="BF122">
        <v>25</v>
      </c>
      <c r="BG122">
        <v>4</v>
      </c>
      <c r="BR122">
        <v>4</v>
      </c>
    </row>
    <row r="123" spans="2:70">
      <c r="B123" s="44" t="s">
        <v>112</v>
      </c>
      <c r="C123" s="44" t="s">
        <v>113</v>
      </c>
      <c r="D123" s="44">
        <v>55680</v>
      </c>
      <c r="E123" s="40">
        <v>1</v>
      </c>
      <c r="F123" s="40">
        <v>0</v>
      </c>
      <c r="G123" s="40">
        <v>0</v>
      </c>
      <c r="H123" s="40">
        <v>1</v>
      </c>
      <c r="I123" s="40">
        <v>1</v>
      </c>
      <c r="J123" s="40">
        <v>1</v>
      </c>
      <c r="K123" s="40">
        <v>1</v>
      </c>
      <c r="L123" s="40">
        <v>1</v>
      </c>
      <c r="M123" s="40">
        <v>1</v>
      </c>
      <c r="N123" s="40">
        <v>0</v>
      </c>
      <c r="O123" s="40">
        <v>1</v>
      </c>
      <c r="P123" s="40">
        <v>1</v>
      </c>
      <c r="Q123" s="40">
        <v>1</v>
      </c>
      <c r="R123" s="40">
        <v>1</v>
      </c>
      <c r="S123" s="40">
        <v>1</v>
      </c>
      <c r="T123" s="40">
        <v>1</v>
      </c>
      <c r="U123" s="40">
        <v>0</v>
      </c>
      <c r="V123" s="40">
        <v>1</v>
      </c>
      <c r="W123" s="40">
        <v>1</v>
      </c>
      <c r="X123" s="40">
        <v>0</v>
      </c>
      <c r="Y123" s="40">
        <v>1</v>
      </c>
      <c r="Z123" s="40">
        <v>1</v>
      </c>
      <c r="AA123" s="40">
        <v>0</v>
      </c>
      <c r="AB123" s="40">
        <v>0</v>
      </c>
      <c r="AC123" s="40">
        <v>0</v>
      </c>
      <c r="AD123" s="40">
        <v>1</v>
      </c>
      <c r="AE123" s="40">
        <v>0</v>
      </c>
      <c r="AF123" s="40">
        <v>0</v>
      </c>
      <c r="AG123" s="40">
        <v>0</v>
      </c>
      <c r="AH123" s="45">
        <f t="shared" ref="AH123:AH146" si="25">SUM(E123:AG123)</f>
        <v>18</v>
      </c>
      <c r="AI123" s="42">
        <f t="shared" si="24"/>
        <v>1</v>
      </c>
      <c r="AJ123" s="43">
        <f t="shared" ref="AJ123:AJ146" si="26">SUMPRODUCT($E$23:$AG$23,E123:AG123)</f>
        <v>15.000000000000004</v>
      </c>
      <c r="AK123" s="68" t="s">
        <v>1341</v>
      </c>
      <c r="AN123" s="2">
        <f t="shared" si="20"/>
        <v>18</v>
      </c>
      <c r="AO123" s="2" t="str">
        <f t="shared" si="21"/>
        <v>WWW</v>
      </c>
      <c r="AR123">
        <v>27</v>
      </c>
      <c r="AS123">
        <v>1.667</v>
      </c>
      <c r="BA123" s="91">
        <f t="shared" si="22"/>
        <v>1</v>
      </c>
      <c r="BB123">
        <f t="shared" si="23"/>
        <v>1.667</v>
      </c>
      <c r="BF123">
        <v>25</v>
      </c>
      <c r="BG123">
        <v>4</v>
      </c>
      <c r="BR123">
        <v>4</v>
      </c>
    </row>
    <row r="124" spans="2:70">
      <c r="B124" s="44" t="s">
        <v>114</v>
      </c>
      <c r="C124" s="44" t="s">
        <v>115</v>
      </c>
      <c r="D124" s="44">
        <v>55680</v>
      </c>
      <c r="E124" s="40">
        <v>1</v>
      </c>
      <c r="F124" s="40">
        <v>0</v>
      </c>
      <c r="G124" s="40">
        <v>1</v>
      </c>
      <c r="H124" s="40">
        <v>1</v>
      </c>
      <c r="I124" s="40">
        <v>1</v>
      </c>
      <c r="J124" s="40">
        <v>1</v>
      </c>
      <c r="K124" s="40">
        <v>1</v>
      </c>
      <c r="L124" s="40">
        <v>1</v>
      </c>
      <c r="M124" s="40">
        <v>1</v>
      </c>
      <c r="N124" s="40">
        <v>1</v>
      </c>
      <c r="O124" s="40">
        <v>1</v>
      </c>
      <c r="P124" s="40">
        <v>1</v>
      </c>
      <c r="Q124" s="40">
        <v>1</v>
      </c>
      <c r="R124" s="40">
        <v>1</v>
      </c>
      <c r="S124" s="40">
        <v>0</v>
      </c>
      <c r="T124" s="40">
        <v>1</v>
      </c>
      <c r="U124" s="40">
        <v>1</v>
      </c>
      <c r="V124" s="40">
        <v>1</v>
      </c>
      <c r="W124" s="40">
        <v>1</v>
      </c>
      <c r="X124" s="40">
        <v>1</v>
      </c>
      <c r="Y124" s="40">
        <v>1</v>
      </c>
      <c r="Z124" s="40">
        <v>1</v>
      </c>
      <c r="AA124" s="40">
        <v>1</v>
      </c>
      <c r="AB124" s="40">
        <v>0</v>
      </c>
      <c r="AC124" s="40">
        <v>0</v>
      </c>
      <c r="AD124" s="40">
        <v>1</v>
      </c>
      <c r="AE124" s="40">
        <v>1</v>
      </c>
      <c r="AF124" s="40">
        <v>1</v>
      </c>
      <c r="AG124" s="40">
        <v>1</v>
      </c>
      <c r="AH124" s="45">
        <f t="shared" si="25"/>
        <v>25</v>
      </c>
      <c r="AI124" s="42">
        <f t="shared" si="24"/>
        <v>1</v>
      </c>
      <c r="AJ124" s="43">
        <f t="shared" si="26"/>
        <v>20.833333333333332</v>
      </c>
      <c r="AK124" s="68" t="s">
        <v>1337</v>
      </c>
      <c r="AN124" s="2">
        <f t="shared" si="20"/>
        <v>25</v>
      </c>
      <c r="AO124" s="2">
        <f t="shared" si="21"/>
        <v>4</v>
      </c>
      <c r="AR124">
        <v>27</v>
      </c>
      <c r="AS124">
        <v>1.667</v>
      </c>
      <c r="BA124" s="91">
        <f t="shared" si="22"/>
        <v>1</v>
      </c>
      <c r="BB124">
        <f t="shared" si="23"/>
        <v>1.667</v>
      </c>
      <c r="BF124">
        <v>26</v>
      </c>
      <c r="BG124">
        <v>1.333</v>
      </c>
      <c r="BR124">
        <v>4</v>
      </c>
    </row>
    <row r="125" spans="2:70">
      <c r="B125" s="44" t="s">
        <v>116</v>
      </c>
      <c r="C125" s="44" t="s">
        <v>117</v>
      </c>
      <c r="D125" s="44">
        <v>55680</v>
      </c>
      <c r="E125" s="40">
        <v>1</v>
      </c>
      <c r="F125" s="40">
        <v>0</v>
      </c>
      <c r="G125" s="40">
        <v>1</v>
      </c>
      <c r="H125" s="40">
        <v>1</v>
      </c>
      <c r="I125" s="40">
        <v>1</v>
      </c>
      <c r="J125" s="40">
        <v>1</v>
      </c>
      <c r="K125" s="40">
        <v>1</v>
      </c>
      <c r="L125" s="40">
        <v>1</v>
      </c>
      <c r="M125" s="40">
        <v>1</v>
      </c>
      <c r="N125" s="40">
        <v>1</v>
      </c>
      <c r="O125" s="40">
        <v>1</v>
      </c>
      <c r="P125" s="40">
        <v>1</v>
      </c>
      <c r="Q125" s="40">
        <v>0</v>
      </c>
      <c r="R125" s="40">
        <v>1</v>
      </c>
      <c r="S125" s="40">
        <v>1</v>
      </c>
      <c r="T125" s="40">
        <v>1</v>
      </c>
      <c r="U125" s="40">
        <v>0</v>
      </c>
      <c r="V125" s="40">
        <v>1</v>
      </c>
      <c r="W125" s="40">
        <v>1</v>
      </c>
      <c r="X125" s="40">
        <v>1</v>
      </c>
      <c r="Y125" s="40">
        <v>1</v>
      </c>
      <c r="Z125" s="40">
        <v>1</v>
      </c>
      <c r="AA125" s="40">
        <v>0</v>
      </c>
      <c r="AB125" s="40">
        <v>0</v>
      </c>
      <c r="AC125" s="40">
        <v>0</v>
      </c>
      <c r="AD125" s="40">
        <v>1</v>
      </c>
      <c r="AE125" s="40">
        <v>1</v>
      </c>
      <c r="AF125" s="40">
        <v>1</v>
      </c>
      <c r="AG125" s="40">
        <v>0</v>
      </c>
      <c r="AH125" s="45">
        <f t="shared" si="25"/>
        <v>22</v>
      </c>
      <c r="AI125" s="42">
        <f t="shared" si="24"/>
        <v>1</v>
      </c>
      <c r="AJ125" s="43">
        <f t="shared" si="26"/>
        <v>18.333333333333336</v>
      </c>
      <c r="AK125" s="68" t="s">
        <v>1333</v>
      </c>
      <c r="AN125" s="2">
        <f t="shared" si="20"/>
        <v>22</v>
      </c>
      <c r="AO125" s="2">
        <f t="shared" si="21"/>
        <v>2.3330000000000002</v>
      </c>
      <c r="AR125">
        <v>27</v>
      </c>
      <c r="AS125">
        <v>3.3330000000000002</v>
      </c>
      <c r="BA125" s="91">
        <f t="shared" si="22"/>
        <v>1</v>
      </c>
      <c r="BB125">
        <f t="shared" si="23"/>
        <v>3.3330000000000002</v>
      </c>
      <c r="BF125">
        <v>26</v>
      </c>
      <c r="BG125">
        <v>1.667</v>
      </c>
      <c r="BR125">
        <v>4</v>
      </c>
    </row>
    <row r="126" spans="2:70">
      <c r="B126" s="44" t="s">
        <v>124</v>
      </c>
      <c r="C126" s="44" t="s">
        <v>125</v>
      </c>
      <c r="D126" s="44">
        <v>55680</v>
      </c>
      <c r="E126" s="40">
        <v>1</v>
      </c>
      <c r="F126" s="40">
        <v>0</v>
      </c>
      <c r="G126" s="40">
        <v>1</v>
      </c>
      <c r="H126" s="40">
        <v>1</v>
      </c>
      <c r="I126" s="40">
        <v>1</v>
      </c>
      <c r="J126" s="40">
        <v>1</v>
      </c>
      <c r="K126" s="40">
        <v>1</v>
      </c>
      <c r="L126" s="40">
        <v>1</v>
      </c>
      <c r="M126" s="40">
        <v>1</v>
      </c>
      <c r="N126" s="40">
        <v>1</v>
      </c>
      <c r="O126" s="40">
        <v>1</v>
      </c>
      <c r="P126" s="40">
        <v>1</v>
      </c>
      <c r="Q126" s="40">
        <v>1</v>
      </c>
      <c r="R126" s="40">
        <v>1</v>
      </c>
      <c r="S126" s="40">
        <v>1</v>
      </c>
      <c r="T126" s="40">
        <v>1</v>
      </c>
      <c r="U126" s="40">
        <v>1</v>
      </c>
      <c r="V126" s="40">
        <v>1</v>
      </c>
      <c r="W126" s="40">
        <v>1</v>
      </c>
      <c r="X126" s="40">
        <v>1</v>
      </c>
      <c r="Y126" s="40">
        <v>1</v>
      </c>
      <c r="Z126" s="40">
        <v>1</v>
      </c>
      <c r="AA126" s="40">
        <v>1</v>
      </c>
      <c r="AB126" s="40">
        <v>0</v>
      </c>
      <c r="AC126" s="40">
        <v>0</v>
      </c>
      <c r="AD126" s="40">
        <v>1</v>
      </c>
      <c r="AE126" s="40">
        <v>1</v>
      </c>
      <c r="AF126" s="40">
        <v>1</v>
      </c>
      <c r="AG126" s="40">
        <v>1</v>
      </c>
      <c r="AH126" s="45">
        <f t="shared" si="25"/>
        <v>26</v>
      </c>
      <c r="AI126" s="42">
        <f t="shared" si="24"/>
        <v>1</v>
      </c>
      <c r="AJ126" s="43">
        <f t="shared" si="26"/>
        <v>21.666666666666664</v>
      </c>
      <c r="AK126" s="68" t="s">
        <v>1337</v>
      </c>
      <c r="AN126" s="2">
        <f t="shared" si="20"/>
        <v>26</v>
      </c>
      <c r="AO126" s="2">
        <f t="shared" si="21"/>
        <v>4</v>
      </c>
      <c r="AR126">
        <v>27</v>
      </c>
      <c r="AS126">
        <v>4</v>
      </c>
      <c r="BA126" s="91">
        <f t="shared" si="22"/>
        <v>1</v>
      </c>
      <c r="BB126">
        <f t="shared" si="23"/>
        <v>4</v>
      </c>
      <c r="BF126">
        <v>26</v>
      </c>
      <c r="BG126">
        <v>2</v>
      </c>
      <c r="BR126">
        <v>4</v>
      </c>
    </row>
    <row r="127" spans="2:70">
      <c r="B127" s="44" t="s">
        <v>130</v>
      </c>
      <c r="C127" s="44" t="s">
        <v>131</v>
      </c>
      <c r="D127" s="44">
        <v>55680</v>
      </c>
      <c r="E127" s="40">
        <v>1</v>
      </c>
      <c r="F127" s="40">
        <v>0</v>
      </c>
      <c r="G127" s="40">
        <v>1</v>
      </c>
      <c r="H127" s="40">
        <v>1</v>
      </c>
      <c r="I127" s="40">
        <v>1</v>
      </c>
      <c r="J127" s="40">
        <v>1</v>
      </c>
      <c r="K127" s="40">
        <v>1</v>
      </c>
      <c r="L127" s="40">
        <v>1</v>
      </c>
      <c r="M127" s="40">
        <v>1</v>
      </c>
      <c r="N127" s="40">
        <v>1</v>
      </c>
      <c r="O127" s="40">
        <v>1</v>
      </c>
      <c r="P127" s="40">
        <v>1</v>
      </c>
      <c r="Q127" s="40">
        <v>1</v>
      </c>
      <c r="R127" s="40">
        <v>1</v>
      </c>
      <c r="S127" s="40">
        <v>1</v>
      </c>
      <c r="T127" s="40">
        <v>1</v>
      </c>
      <c r="U127" s="40">
        <v>1</v>
      </c>
      <c r="V127" s="40">
        <v>1</v>
      </c>
      <c r="W127" s="40">
        <v>1</v>
      </c>
      <c r="X127" s="40">
        <v>1</v>
      </c>
      <c r="Y127" s="40">
        <v>1</v>
      </c>
      <c r="Z127" s="40">
        <v>1</v>
      </c>
      <c r="AA127" s="40">
        <v>1</v>
      </c>
      <c r="AB127" s="40">
        <v>0</v>
      </c>
      <c r="AC127" s="40">
        <v>0</v>
      </c>
      <c r="AD127" s="40">
        <v>1</v>
      </c>
      <c r="AE127" s="40">
        <v>1</v>
      </c>
      <c r="AF127" s="40">
        <v>1</v>
      </c>
      <c r="AG127" s="40">
        <v>0</v>
      </c>
      <c r="AH127" s="45">
        <f t="shared" si="25"/>
        <v>25</v>
      </c>
      <c r="AI127" s="42">
        <f t="shared" si="24"/>
        <v>1</v>
      </c>
      <c r="AJ127" s="43">
        <f t="shared" si="26"/>
        <v>20.833333333333332</v>
      </c>
      <c r="AK127" s="68" t="s">
        <v>1337</v>
      </c>
      <c r="AN127" s="2">
        <f t="shared" si="20"/>
        <v>25</v>
      </c>
      <c r="AO127" s="2">
        <f t="shared" si="21"/>
        <v>4</v>
      </c>
      <c r="AR127">
        <v>27</v>
      </c>
      <c r="AS127">
        <v>4</v>
      </c>
      <c r="BA127" s="91">
        <f t="shared" si="22"/>
        <v>1</v>
      </c>
      <c r="BB127">
        <f t="shared" si="23"/>
        <v>4</v>
      </c>
      <c r="BF127">
        <v>26</v>
      </c>
      <c r="BG127">
        <v>2</v>
      </c>
      <c r="BR127">
        <v>4</v>
      </c>
    </row>
    <row r="128" spans="2:70">
      <c r="B128" s="44" t="s">
        <v>132</v>
      </c>
      <c r="C128" s="44" t="s">
        <v>133</v>
      </c>
      <c r="D128" s="44">
        <v>55680</v>
      </c>
      <c r="E128" s="40">
        <v>1</v>
      </c>
      <c r="F128" s="40">
        <v>0</v>
      </c>
      <c r="G128" s="40">
        <v>1</v>
      </c>
      <c r="H128" s="40">
        <v>1</v>
      </c>
      <c r="I128" s="40">
        <v>1</v>
      </c>
      <c r="J128" s="40">
        <v>1</v>
      </c>
      <c r="K128" s="40">
        <v>1</v>
      </c>
      <c r="L128" s="40">
        <v>1</v>
      </c>
      <c r="M128" s="40">
        <v>1</v>
      </c>
      <c r="N128" s="40">
        <v>1</v>
      </c>
      <c r="O128" s="40">
        <v>1</v>
      </c>
      <c r="P128" s="40">
        <v>1</v>
      </c>
      <c r="Q128" s="40">
        <v>1</v>
      </c>
      <c r="R128" s="40">
        <v>1</v>
      </c>
      <c r="S128" s="40">
        <v>1</v>
      </c>
      <c r="T128" s="40">
        <v>1</v>
      </c>
      <c r="U128" s="40">
        <v>1</v>
      </c>
      <c r="V128" s="40">
        <v>1</v>
      </c>
      <c r="W128" s="40">
        <v>1</v>
      </c>
      <c r="X128" s="40">
        <v>1</v>
      </c>
      <c r="Y128" s="40">
        <v>1</v>
      </c>
      <c r="Z128" s="40">
        <v>1</v>
      </c>
      <c r="AA128" s="40">
        <v>1</v>
      </c>
      <c r="AB128" s="40">
        <v>0</v>
      </c>
      <c r="AC128" s="40">
        <v>0</v>
      </c>
      <c r="AD128" s="40">
        <v>1</v>
      </c>
      <c r="AE128" s="40">
        <v>1</v>
      </c>
      <c r="AF128" s="40">
        <v>1</v>
      </c>
      <c r="AG128" s="40">
        <v>0</v>
      </c>
      <c r="AH128" s="45">
        <f t="shared" si="25"/>
        <v>25</v>
      </c>
      <c r="AI128" s="42">
        <f t="shared" si="24"/>
        <v>1</v>
      </c>
      <c r="AJ128" s="43">
        <f t="shared" si="26"/>
        <v>20.833333333333332</v>
      </c>
      <c r="AK128" s="68" t="s">
        <v>1337</v>
      </c>
      <c r="AN128" s="2">
        <f t="shared" si="20"/>
        <v>25</v>
      </c>
      <c r="AO128" s="2">
        <f t="shared" si="21"/>
        <v>4</v>
      </c>
      <c r="AR128">
        <v>27</v>
      </c>
      <c r="AS128">
        <v>4</v>
      </c>
      <c r="BA128" s="91">
        <f t="shared" si="22"/>
        <v>1</v>
      </c>
      <c r="BB128">
        <f t="shared" si="23"/>
        <v>4</v>
      </c>
      <c r="BF128">
        <v>26</v>
      </c>
      <c r="BG128">
        <v>3</v>
      </c>
      <c r="BR128">
        <v>4</v>
      </c>
    </row>
    <row r="129" spans="2:70">
      <c r="B129" s="44" t="s">
        <v>138</v>
      </c>
      <c r="C129" s="44" t="s">
        <v>139</v>
      </c>
      <c r="D129" s="44">
        <v>55680</v>
      </c>
      <c r="E129" s="40">
        <v>1</v>
      </c>
      <c r="F129" s="40">
        <v>0</v>
      </c>
      <c r="G129" s="40">
        <v>1</v>
      </c>
      <c r="H129" s="40">
        <v>1</v>
      </c>
      <c r="I129" s="40">
        <v>1</v>
      </c>
      <c r="J129" s="40">
        <v>1</v>
      </c>
      <c r="K129" s="40">
        <v>0</v>
      </c>
      <c r="L129" s="40">
        <v>1</v>
      </c>
      <c r="M129" s="40">
        <v>1</v>
      </c>
      <c r="N129" s="40">
        <v>0</v>
      </c>
      <c r="O129" s="40">
        <v>1</v>
      </c>
      <c r="P129" s="40">
        <v>1</v>
      </c>
      <c r="Q129" s="40">
        <v>1</v>
      </c>
      <c r="R129" s="40">
        <v>1</v>
      </c>
      <c r="S129" s="40">
        <v>1</v>
      </c>
      <c r="T129" s="40">
        <v>1</v>
      </c>
      <c r="U129" s="40">
        <v>1</v>
      </c>
      <c r="V129" s="40">
        <v>1</v>
      </c>
      <c r="W129" s="40">
        <v>1</v>
      </c>
      <c r="X129" s="40">
        <v>1</v>
      </c>
      <c r="Y129" s="40">
        <v>1</v>
      </c>
      <c r="Z129" s="40">
        <v>1</v>
      </c>
      <c r="AA129" s="40">
        <v>1</v>
      </c>
      <c r="AB129" s="40">
        <v>0</v>
      </c>
      <c r="AC129" s="40">
        <v>0</v>
      </c>
      <c r="AD129" s="40">
        <v>1</v>
      </c>
      <c r="AE129" s="40">
        <v>1</v>
      </c>
      <c r="AF129" s="40">
        <v>1</v>
      </c>
      <c r="AG129" s="40">
        <v>1</v>
      </c>
      <c r="AH129" s="45">
        <f t="shared" si="25"/>
        <v>24</v>
      </c>
      <c r="AI129" s="42">
        <f t="shared" si="24"/>
        <v>1</v>
      </c>
      <c r="AJ129" s="43">
        <f t="shared" si="26"/>
        <v>20</v>
      </c>
      <c r="AK129" s="68" t="s">
        <v>1335</v>
      </c>
      <c r="AN129" s="2">
        <f t="shared" si="20"/>
        <v>24</v>
      </c>
      <c r="AO129" s="2">
        <f t="shared" si="21"/>
        <v>3</v>
      </c>
      <c r="AR129">
        <v>24</v>
      </c>
      <c r="AS129" t="s">
        <v>1353</v>
      </c>
      <c r="BA129" s="91"/>
      <c r="BF129">
        <v>26</v>
      </c>
      <c r="BG129">
        <v>3</v>
      </c>
      <c r="BR129" t="s">
        <v>1353</v>
      </c>
    </row>
    <row r="130" spans="2:70">
      <c r="B130" s="44" t="s">
        <v>142</v>
      </c>
      <c r="C130" s="44" t="s">
        <v>143</v>
      </c>
      <c r="D130" s="44">
        <v>55680</v>
      </c>
      <c r="E130" s="40">
        <v>1</v>
      </c>
      <c r="F130" s="40">
        <v>0</v>
      </c>
      <c r="G130" s="40">
        <v>1</v>
      </c>
      <c r="H130" s="40">
        <v>1</v>
      </c>
      <c r="I130" s="40">
        <v>1</v>
      </c>
      <c r="J130" s="40">
        <v>1</v>
      </c>
      <c r="K130" s="40">
        <v>0</v>
      </c>
      <c r="L130" s="40">
        <v>1</v>
      </c>
      <c r="M130" s="40">
        <v>1</v>
      </c>
      <c r="N130" s="40">
        <v>1</v>
      </c>
      <c r="O130" s="40">
        <v>1</v>
      </c>
      <c r="P130" s="40">
        <v>0</v>
      </c>
      <c r="Q130" s="40">
        <v>0</v>
      </c>
      <c r="R130" s="40">
        <v>1</v>
      </c>
      <c r="S130" s="40">
        <v>1</v>
      </c>
      <c r="T130" s="40">
        <v>1</v>
      </c>
      <c r="U130" s="40">
        <v>0</v>
      </c>
      <c r="V130" s="40">
        <v>1</v>
      </c>
      <c r="W130" s="40">
        <v>1</v>
      </c>
      <c r="X130" s="40">
        <v>0</v>
      </c>
      <c r="Y130" s="40">
        <v>1</v>
      </c>
      <c r="Z130" s="40">
        <v>0</v>
      </c>
      <c r="AA130" s="40">
        <v>1</v>
      </c>
      <c r="AB130" s="40">
        <v>0</v>
      </c>
      <c r="AC130" s="40">
        <v>0</v>
      </c>
      <c r="AD130" s="40">
        <v>0</v>
      </c>
      <c r="AE130" s="40">
        <v>0</v>
      </c>
      <c r="AF130" s="40">
        <v>1</v>
      </c>
      <c r="AG130" s="40">
        <v>0</v>
      </c>
      <c r="AH130" s="45">
        <f t="shared" si="25"/>
        <v>17</v>
      </c>
      <c r="AI130" s="42">
        <f t="shared" si="24"/>
        <v>1</v>
      </c>
      <c r="AJ130" s="43">
        <f t="shared" si="26"/>
        <v>14.16666666666667</v>
      </c>
      <c r="AK130" s="68" t="s">
        <v>1332</v>
      </c>
      <c r="AN130" s="2">
        <f t="shared" si="20"/>
        <v>17</v>
      </c>
      <c r="AO130" s="2">
        <f t="shared" si="21"/>
        <v>1.667</v>
      </c>
      <c r="AR130">
        <v>23</v>
      </c>
      <c r="AS130" t="s">
        <v>1353</v>
      </c>
      <c r="BF130">
        <v>26</v>
      </c>
      <c r="BG130">
        <v>3.6669999999999998</v>
      </c>
      <c r="BR130" t="s">
        <v>1353</v>
      </c>
    </row>
    <row r="131" spans="2:70">
      <c r="B131" s="44" t="s">
        <v>146</v>
      </c>
      <c r="C131" s="44" t="s">
        <v>147</v>
      </c>
      <c r="D131" s="44">
        <v>55680</v>
      </c>
      <c r="E131" s="40">
        <v>1</v>
      </c>
      <c r="F131" s="40">
        <v>0</v>
      </c>
      <c r="G131" s="40">
        <v>1</v>
      </c>
      <c r="H131" s="40">
        <v>1</v>
      </c>
      <c r="I131" s="40">
        <v>1</v>
      </c>
      <c r="J131" s="40">
        <v>1</v>
      </c>
      <c r="K131" s="40">
        <v>0</v>
      </c>
      <c r="L131" s="40">
        <v>1</v>
      </c>
      <c r="M131" s="40">
        <v>0</v>
      </c>
      <c r="N131" s="40">
        <v>1</v>
      </c>
      <c r="O131" s="40">
        <v>1</v>
      </c>
      <c r="P131" s="40">
        <v>1</v>
      </c>
      <c r="Q131" s="40">
        <v>1</v>
      </c>
      <c r="R131" s="40">
        <v>1</v>
      </c>
      <c r="S131" s="40">
        <v>1</v>
      </c>
      <c r="T131" s="40">
        <v>1</v>
      </c>
      <c r="U131" s="40">
        <v>1</v>
      </c>
      <c r="V131" s="40">
        <v>1</v>
      </c>
      <c r="W131" s="40">
        <v>1</v>
      </c>
      <c r="X131" s="40">
        <v>1</v>
      </c>
      <c r="Y131" s="40">
        <v>1</v>
      </c>
      <c r="Z131" s="40">
        <v>1</v>
      </c>
      <c r="AA131" s="40">
        <v>1</v>
      </c>
      <c r="AB131" s="40">
        <v>0</v>
      </c>
      <c r="AC131" s="40">
        <v>0</v>
      </c>
      <c r="AD131" s="40">
        <v>1</v>
      </c>
      <c r="AE131" s="40">
        <v>1</v>
      </c>
      <c r="AF131" s="40">
        <v>1</v>
      </c>
      <c r="AG131" s="40">
        <v>1</v>
      </c>
      <c r="AH131" s="45">
        <f t="shared" si="25"/>
        <v>24</v>
      </c>
      <c r="AI131" s="42">
        <f t="shared" si="24"/>
        <v>1</v>
      </c>
      <c r="AJ131" s="43">
        <f t="shared" si="26"/>
        <v>20</v>
      </c>
      <c r="AK131" s="68" t="s">
        <v>1336</v>
      </c>
      <c r="AN131" s="2">
        <f t="shared" si="20"/>
        <v>24</v>
      </c>
      <c r="AO131" s="2">
        <f t="shared" si="21"/>
        <v>3.3330000000000002</v>
      </c>
      <c r="AR131">
        <v>24</v>
      </c>
      <c r="AS131" t="s">
        <v>1349</v>
      </c>
      <c r="BF131">
        <v>26</v>
      </c>
      <c r="BG131">
        <v>3.6669999999999998</v>
      </c>
      <c r="BR131" t="s">
        <v>1349</v>
      </c>
    </row>
    <row r="132" spans="2:70">
      <c r="B132" s="44" t="s">
        <v>156</v>
      </c>
      <c r="C132" s="44" t="s">
        <v>157</v>
      </c>
      <c r="D132" s="44">
        <v>55680</v>
      </c>
      <c r="E132" s="40">
        <v>1</v>
      </c>
      <c r="F132" s="40">
        <v>0</v>
      </c>
      <c r="G132" s="40">
        <v>1</v>
      </c>
      <c r="H132" s="40">
        <v>0</v>
      </c>
      <c r="I132" s="40">
        <v>1</v>
      </c>
      <c r="J132" s="40">
        <v>1</v>
      </c>
      <c r="K132" s="40">
        <v>1</v>
      </c>
      <c r="L132" s="40">
        <v>1</v>
      </c>
      <c r="M132" s="40">
        <v>1</v>
      </c>
      <c r="N132" s="40">
        <v>1</v>
      </c>
      <c r="O132" s="40">
        <v>1</v>
      </c>
      <c r="P132" s="40">
        <v>1</v>
      </c>
      <c r="Q132" s="40">
        <v>0</v>
      </c>
      <c r="R132" s="40">
        <v>1</v>
      </c>
      <c r="S132" s="40">
        <v>1</v>
      </c>
      <c r="T132" s="40">
        <v>1</v>
      </c>
      <c r="U132" s="40">
        <v>0</v>
      </c>
      <c r="V132" s="40">
        <v>1</v>
      </c>
      <c r="W132" s="40">
        <v>0</v>
      </c>
      <c r="X132" s="40">
        <v>1</v>
      </c>
      <c r="Y132" s="40">
        <v>0</v>
      </c>
      <c r="Z132" s="40">
        <v>1</v>
      </c>
      <c r="AA132" s="40">
        <v>1</v>
      </c>
      <c r="AB132" s="40">
        <v>0</v>
      </c>
      <c r="AC132" s="40">
        <v>0</v>
      </c>
      <c r="AD132" s="40">
        <v>0</v>
      </c>
      <c r="AE132" s="40">
        <v>1</v>
      </c>
      <c r="AF132" s="40">
        <v>1</v>
      </c>
      <c r="AG132" s="40">
        <v>0</v>
      </c>
      <c r="AH132" s="45">
        <f t="shared" si="25"/>
        <v>19</v>
      </c>
      <c r="AI132" s="42">
        <f t="shared" si="24"/>
        <v>1</v>
      </c>
      <c r="AJ132" s="43">
        <f t="shared" si="26"/>
        <v>15.833333333333337</v>
      </c>
      <c r="AK132" s="68" t="s">
        <v>1337</v>
      </c>
      <c r="AN132" s="2">
        <f t="shared" si="20"/>
        <v>19</v>
      </c>
      <c r="AO132" s="2">
        <f t="shared" si="21"/>
        <v>4</v>
      </c>
      <c r="AR132">
        <v>13</v>
      </c>
      <c r="AS132" t="s">
        <v>1349</v>
      </c>
      <c r="BF132">
        <v>26</v>
      </c>
      <c r="BG132">
        <v>4</v>
      </c>
      <c r="BR132" t="s">
        <v>1349</v>
      </c>
    </row>
    <row r="133" spans="2:70">
      <c r="B133" s="44" t="s">
        <v>160</v>
      </c>
      <c r="C133" s="44" t="s">
        <v>161</v>
      </c>
      <c r="D133" s="44">
        <v>55680</v>
      </c>
      <c r="E133" s="40">
        <v>1</v>
      </c>
      <c r="F133" s="40">
        <v>0</v>
      </c>
      <c r="G133" s="40">
        <v>1</v>
      </c>
      <c r="H133" s="40">
        <v>1</v>
      </c>
      <c r="I133" s="40">
        <v>1</v>
      </c>
      <c r="J133" s="40">
        <v>1</v>
      </c>
      <c r="K133" s="40">
        <v>1</v>
      </c>
      <c r="L133" s="40">
        <v>1</v>
      </c>
      <c r="M133" s="40">
        <v>1</v>
      </c>
      <c r="N133" s="40">
        <v>1</v>
      </c>
      <c r="O133" s="40">
        <v>1</v>
      </c>
      <c r="P133" s="40">
        <v>1</v>
      </c>
      <c r="Q133" s="40">
        <v>1</v>
      </c>
      <c r="R133" s="40">
        <v>1</v>
      </c>
      <c r="S133" s="40">
        <v>1</v>
      </c>
      <c r="T133" s="40">
        <v>1</v>
      </c>
      <c r="U133" s="40">
        <v>1</v>
      </c>
      <c r="V133" s="40">
        <v>1</v>
      </c>
      <c r="W133" s="40">
        <v>1</v>
      </c>
      <c r="X133" s="40">
        <v>1</v>
      </c>
      <c r="Y133" s="40">
        <v>1</v>
      </c>
      <c r="Z133" s="40">
        <v>1</v>
      </c>
      <c r="AA133" s="40">
        <v>1</v>
      </c>
      <c r="AB133" s="40">
        <v>0</v>
      </c>
      <c r="AC133" s="40">
        <v>0</v>
      </c>
      <c r="AD133" s="40">
        <v>1</v>
      </c>
      <c r="AE133" s="40">
        <v>1</v>
      </c>
      <c r="AF133" s="40">
        <v>1</v>
      </c>
      <c r="AG133" s="40">
        <v>1</v>
      </c>
      <c r="AH133" s="45">
        <f t="shared" si="25"/>
        <v>26</v>
      </c>
      <c r="AI133" s="42">
        <f t="shared" si="24"/>
        <v>1</v>
      </c>
      <c r="AJ133" s="43">
        <f t="shared" si="26"/>
        <v>21.666666666666664</v>
      </c>
      <c r="AK133" s="68" t="s">
        <v>1337</v>
      </c>
      <c r="AN133" s="2">
        <f t="shared" si="20"/>
        <v>26</v>
      </c>
      <c r="AO133" s="2">
        <f t="shared" si="21"/>
        <v>4</v>
      </c>
      <c r="AR133">
        <v>8</v>
      </c>
      <c r="AS133" t="s">
        <v>1349</v>
      </c>
      <c r="BF133">
        <v>26</v>
      </c>
      <c r="BG133">
        <v>4</v>
      </c>
      <c r="BR133" t="s">
        <v>1349</v>
      </c>
    </row>
    <row r="134" spans="2:70">
      <c r="B134" s="44" t="s">
        <v>164</v>
      </c>
      <c r="C134" s="44" t="s">
        <v>165</v>
      </c>
      <c r="D134" s="44">
        <v>55680</v>
      </c>
      <c r="E134" s="40">
        <v>1</v>
      </c>
      <c r="F134" s="40">
        <v>0</v>
      </c>
      <c r="G134" s="40">
        <v>1</v>
      </c>
      <c r="H134" s="40">
        <v>1</v>
      </c>
      <c r="I134" s="40">
        <v>1</v>
      </c>
      <c r="J134" s="40">
        <v>1</v>
      </c>
      <c r="K134" s="40">
        <v>1</v>
      </c>
      <c r="L134" s="40">
        <v>1</v>
      </c>
      <c r="M134" s="40">
        <v>1</v>
      </c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>
        <v>1</v>
      </c>
      <c r="U134" s="40">
        <v>1</v>
      </c>
      <c r="V134" s="40">
        <v>1</v>
      </c>
      <c r="W134" s="40">
        <v>1</v>
      </c>
      <c r="X134" s="40">
        <v>1</v>
      </c>
      <c r="Y134" s="40">
        <v>1</v>
      </c>
      <c r="Z134" s="40">
        <v>1</v>
      </c>
      <c r="AA134" s="40">
        <v>1</v>
      </c>
      <c r="AB134" s="40">
        <v>0</v>
      </c>
      <c r="AC134" s="40">
        <v>0</v>
      </c>
      <c r="AD134" s="40">
        <v>1</v>
      </c>
      <c r="AE134" s="40">
        <v>1</v>
      </c>
      <c r="AF134" s="40">
        <v>1</v>
      </c>
      <c r="AG134" s="40">
        <v>1</v>
      </c>
      <c r="AH134" s="45">
        <f t="shared" si="25"/>
        <v>26</v>
      </c>
      <c r="AI134" s="42">
        <f t="shared" si="24"/>
        <v>1</v>
      </c>
      <c r="AJ134" s="43">
        <f t="shared" si="26"/>
        <v>21.666666666666664</v>
      </c>
      <c r="AK134" s="68" t="s">
        <v>1345</v>
      </c>
      <c r="AN134" s="2">
        <f t="shared" si="20"/>
        <v>26</v>
      </c>
      <c r="AO134" s="2">
        <f t="shared" si="21"/>
        <v>1.333</v>
      </c>
      <c r="AR134">
        <v>6</v>
      </c>
      <c r="AS134" t="s">
        <v>1349</v>
      </c>
      <c r="BF134">
        <v>26</v>
      </c>
      <c r="BG134">
        <v>4</v>
      </c>
      <c r="BR134" t="s">
        <v>1349</v>
      </c>
    </row>
    <row r="135" spans="2:70">
      <c r="B135" s="44" t="s">
        <v>168</v>
      </c>
      <c r="C135" s="44" t="s">
        <v>169</v>
      </c>
      <c r="D135" s="44">
        <v>55680</v>
      </c>
      <c r="E135" s="40">
        <v>1</v>
      </c>
      <c r="F135" s="40">
        <v>0</v>
      </c>
      <c r="G135" s="40">
        <v>0</v>
      </c>
      <c r="H135" s="40">
        <v>1</v>
      </c>
      <c r="I135" s="40">
        <v>1</v>
      </c>
      <c r="J135" s="40">
        <v>1</v>
      </c>
      <c r="K135" s="40">
        <v>1</v>
      </c>
      <c r="L135" s="40">
        <v>1</v>
      </c>
      <c r="M135" s="40">
        <v>1</v>
      </c>
      <c r="N135" s="40">
        <v>1</v>
      </c>
      <c r="O135" s="40">
        <v>1</v>
      </c>
      <c r="P135" s="40">
        <v>1</v>
      </c>
      <c r="Q135" s="40">
        <v>0</v>
      </c>
      <c r="R135" s="40">
        <v>1</v>
      </c>
      <c r="S135" s="40">
        <v>1</v>
      </c>
      <c r="T135" s="40">
        <v>1</v>
      </c>
      <c r="U135" s="40">
        <v>1</v>
      </c>
      <c r="V135" s="40">
        <v>1</v>
      </c>
      <c r="W135" s="40">
        <v>0</v>
      </c>
      <c r="X135" s="40">
        <v>1</v>
      </c>
      <c r="Y135" s="40">
        <v>0</v>
      </c>
      <c r="Z135" s="40">
        <v>0</v>
      </c>
      <c r="AA135" s="40">
        <v>1</v>
      </c>
      <c r="AB135" s="40">
        <v>0</v>
      </c>
      <c r="AC135" s="40">
        <v>0</v>
      </c>
      <c r="AD135" s="40">
        <v>0</v>
      </c>
      <c r="AE135" s="40">
        <v>1</v>
      </c>
      <c r="AF135" s="40">
        <v>1</v>
      </c>
      <c r="AG135" s="40">
        <v>0</v>
      </c>
      <c r="AH135" s="45">
        <f t="shared" si="25"/>
        <v>19</v>
      </c>
      <c r="AI135" s="42">
        <f t="shared" si="24"/>
        <v>1</v>
      </c>
      <c r="AJ135" s="43">
        <f t="shared" si="26"/>
        <v>15.833333333333337</v>
      </c>
      <c r="AK135" s="68" t="s">
        <v>1337</v>
      </c>
      <c r="AN135" s="2">
        <f t="shared" si="20"/>
        <v>19</v>
      </c>
      <c r="AO135" s="2">
        <f t="shared" si="21"/>
        <v>4</v>
      </c>
      <c r="AR135">
        <v>14</v>
      </c>
      <c r="AS135" t="s">
        <v>1349</v>
      </c>
      <c r="BF135">
        <v>26</v>
      </c>
      <c r="BG135">
        <v>4</v>
      </c>
      <c r="BR135" t="s">
        <v>1349</v>
      </c>
    </row>
    <row r="136" spans="2:70">
      <c r="B136" s="44" t="s">
        <v>988</v>
      </c>
      <c r="C136" s="44" t="s">
        <v>989</v>
      </c>
      <c r="D136" s="44">
        <v>55680</v>
      </c>
      <c r="E136" s="40">
        <v>1</v>
      </c>
      <c r="F136" s="40">
        <v>0</v>
      </c>
      <c r="G136" s="40">
        <v>1</v>
      </c>
      <c r="H136" s="40">
        <v>0</v>
      </c>
      <c r="I136" s="40">
        <v>1</v>
      </c>
      <c r="J136" s="40">
        <v>1</v>
      </c>
      <c r="K136" s="40">
        <v>1</v>
      </c>
      <c r="L136" s="40">
        <v>1</v>
      </c>
      <c r="M136" s="40">
        <v>1</v>
      </c>
      <c r="N136" s="40">
        <v>1</v>
      </c>
      <c r="O136" s="40">
        <v>1</v>
      </c>
      <c r="P136" s="40">
        <v>1</v>
      </c>
      <c r="Q136" s="40">
        <v>1</v>
      </c>
      <c r="R136" s="40">
        <v>1</v>
      </c>
      <c r="S136" s="40">
        <v>1</v>
      </c>
      <c r="T136" s="40">
        <v>1</v>
      </c>
      <c r="U136" s="40">
        <v>1</v>
      </c>
      <c r="V136" s="40">
        <v>1</v>
      </c>
      <c r="W136" s="40">
        <v>1</v>
      </c>
      <c r="X136" s="40">
        <v>1</v>
      </c>
      <c r="Y136" s="40">
        <v>1</v>
      </c>
      <c r="Z136" s="40">
        <v>1</v>
      </c>
      <c r="AA136" s="40">
        <v>1</v>
      </c>
      <c r="AB136" s="40">
        <v>0</v>
      </c>
      <c r="AC136" s="40">
        <v>0</v>
      </c>
      <c r="AD136" s="40">
        <v>1</v>
      </c>
      <c r="AE136" s="40">
        <v>1</v>
      </c>
      <c r="AF136" s="40">
        <v>1</v>
      </c>
      <c r="AG136" s="40">
        <v>1</v>
      </c>
      <c r="AH136" s="45">
        <f t="shared" si="25"/>
        <v>25</v>
      </c>
      <c r="AI136" s="42">
        <f t="shared" si="24"/>
        <v>1</v>
      </c>
      <c r="AJ136" s="43">
        <f t="shared" si="26"/>
        <v>20.833333333333332</v>
      </c>
      <c r="AK136" s="68" t="s">
        <v>1340</v>
      </c>
      <c r="AN136" s="2">
        <f t="shared" si="20"/>
        <v>25</v>
      </c>
      <c r="AO136" s="2">
        <f t="shared" si="21"/>
        <v>0</v>
      </c>
      <c r="AR136">
        <v>22</v>
      </c>
      <c r="AS136" t="s">
        <v>1349</v>
      </c>
      <c r="BF136">
        <v>26</v>
      </c>
      <c r="BG136">
        <v>4</v>
      </c>
      <c r="BR136" t="s">
        <v>1349</v>
      </c>
    </row>
    <row r="137" spans="2:70">
      <c r="B137" s="44" t="s">
        <v>174</v>
      </c>
      <c r="C137" s="44" t="s">
        <v>175</v>
      </c>
      <c r="D137" s="44">
        <v>55680</v>
      </c>
      <c r="E137" s="40">
        <v>1</v>
      </c>
      <c r="F137" s="40">
        <v>0</v>
      </c>
      <c r="G137" s="40">
        <v>1</v>
      </c>
      <c r="H137" s="40">
        <v>1</v>
      </c>
      <c r="I137" s="40">
        <v>1</v>
      </c>
      <c r="J137" s="40">
        <v>1</v>
      </c>
      <c r="K137" s="40">
        <v>1</v>
      </c>
      <c r="L137" s="40">
        <v>1</v>
      </c>
      <c r="M137" s="40">
        <v>1</v>
      </c>
      <c r="N137" s="40">
        <v>1</v>
      </c>
      <c r="O137" s="40">
        <v>1</v>
      </c>
      <c r="P137" s="40">
        <v>1</v>
      </c>
      <c r="Q137" s="40">
        <v>1</v>
      </c>
      <c r="R137" s="40">
        <v>1</v>
      </c>
      <c r="S137" s="40">
        <v>1</v>
      </c>
      <c r="T137" s="40">
        <v>1</v>
      </c>
      <c r="U137" s="40">
        <v>1</v>
      </c>
      <c r="V137" s="40">
        <v>1</v>
      </c>
      <c r="W137" s="40">
        <v>1</v>
      </c>
      <c r="X137" s="40">
        <v>1</v>
      </c>
      <c r="Y137" s="40">
        <v>1</v>
      </c>
      <c r="Z137" s="40">
        <v>1</v>
      </c>
      <c r="AA137" s="40">
        <v>1</v>
      </c>
      <c r="AB137" s="40">
        <v>0</v>
      </c>
      <c r="AC137" s="40">
        <v>0</v>
      </c>
      <c r="AD137" s="40">
        <v>1</v>
      </c>
      <c r="AE137" s="40">
        <v>1</v>
      </c>
      <c r="AF137" s="40">
        <v>1</v>
      </c>
      <c r="AG137" s="40">
        <v>1</v>
      </c>
      <c r="AH137" s="45">
        <f t="shared" si="25"/>
        <v>26</v>
      </c>
      <c r="AI137" s="42">
        <f t="shared" si="24"/>
        <v>1</v>
      </c>
      <c r="AJ137" s="43">
        <f t="shared" si="26"/>
        <v>21.666666666666664</v>
      </c>
      <c r="AK137" s="68" t="s">
        <v>1337</v>
      </c>
      <c r="AN137" s="2">
        <f t="shared" si="20"/>
        <v>26</v>
      </c>
      <c r="AO137" s="2">
        <f t="shared" si="21"/>
        <v>4</v>
      </c>
      <c r="AR137">
        <v>21</v>
      </c>
      <c r="AS137" t="s">
        <v>1349</v>
      </c>
      <c r="BF137">
        <v>26</v>
      </c>
      <c r="BG137">
        <v>4</v>
      </c>
      <c r="BR137" t="s">
        <v>1349</v>
      </c>
    </row>
    <row r="138" spans="2:70">
      <c r="B138" s="44" t="s">
        <v>994</v>
      </c>
      <c r="C138" s="44" t="s">
        <v>995</v>
      </c>
      <c r="D138" s="44">
        <v>55680</v>
      </c>
      <c r="E138" s="40">
        <v>1</v>
      </c>
      <c r="F138" s="40">
        <v>0</v>
      </c>
      <c r="G138" s="40">
        <v>1</v>
      </c>
      <c r="H138" s="40">
        <v>0</v>
      </c>
      <c r="I138" s="40">
        <v>1</v>
      </c>
      <c r="J138" s="40">
        <v>1</v>
      </c>
      <c r="K138" s="40">
        <v>1</v>
      </c>
      <c r="L138" s="40">
        <v>1</v>
      </c>
      <c r="M138" s="40">
        <v>1</v>
      </c>
      <c r="N138" s="40">
        <v>1</v>
      </c>
      <c r="O138" s="40">
        <v>1</v>
      </c>
      <c r="P138" s="40">
        <v>1</v>
      </c>
      <c r="Q138" s="40">
        <v>1</v>
      </c>
      <c r="R138" s="40">
        <v>1</v>
      </c>
      <c r="S138" s="40">
        <v>1</v>
      </c>
      <c r="T138" s="40">
        <v>1</v>
      </c>
      <c r="U138" s="40">
        <v>1</v>
      </c>
      <c r="V138" s="40">
        <v>0</v>
      </c>
      <c r="W138" s="40">
        <v>0</v>
      </c>
      <c r="X138" s="40">
        <v>1</v>
      </c>
      <c r="Y138" s="40">
        <v>1</v>
      </c>
      <c r="Z138" s="40">
        <v>1</v>
      </c>
      <c r="AA138" s="40">
        <v>1</v>
      </c>
      <c r="AB138" s="40">
        <v>0</v>
      </c>
      <c r="AC138" s="40">
        <v>0</v>
      </c>
      <c r="AD138" s="40">
        <v>1</v>
      </c>
      <c r="AE138" s="40">
        <v>1</v>
      </c>
      <c r="AF138" s="40">
        <v>0</v>
      </c>
      <c r="AG138" s="40">
        <v>0</v>
      </c>
      <c r="AH138" s="45">
        <f t="shared" si="25"/>
        <v>21</v>
      </c>
      <c r="AI138" s="42">
        <f t="shared" si="24"/>
        <v>1</v>
      </c>
      <c r="AJ138" s="43">
        <f t="shared" si="26"/>
        <v>17.500000000000004</v>
      </c>
      <c r="AK138" s="68" t="s">
        <v>1345</v>
      </c>
      <c r="AN138" s="2">
        <f t="shared" si="20"/>
        <v>21</v>
      </c>
      <c r="AO138" s="2">
        <f t="shared" si="21"/>
        <v>1.333</v>
      </c>
      <c r="AR138">
        <v>14</v>
      </c>
      <c r="AS138" t="s">
        <v>1349</v>
      </c>
      <c r="BF138">
        <v>26</v>
      </c>
      <c r="BG138">
        <v>4</v>
      </c>
      <c r="BR138" t="s">
        <v>1349</v>
      </c>
    </row>
    <row r="139" spans="2:70">
      <c r="B139" s="44" t="s">
        <v>182</v>
      </c>
      <c r="C139" s="44" t="s">
        <v>183</v>
      </c>
      <c r="D139" s="44">
        <v>55680</v>
      </c>
      <c r="E139" s="40">
        <v>1</v>
      </c>
      <c r="F139" s="40">
        <v>0</v>
      </c>
      <c r="G139" s="40">
        <v>1</v>
      </c>
      <c r="H139" s="40">
        <v>1</v>
      </c>
      <c r="I139" s="40">
        <v>1</v>
      </c>
      <c r="J139" s="40">
        <v>1</v>
      </c>
      <c r="K139" s="40">
        <v>1</v>
      </c>
      <c r="L139" s="40">
        <v>1</v>
      </c>
      <c r="M139" s="40">
        <v>1</v>
      </c>
      <c r="N139" s="40">
        <v>1</v>
      </c>
      <c r="O139" s="40">
        <v>1</v>
      </c>
      <c r="P139" s="40">
        <v>1</v>
      </c>
      <c r="Q139" s="40">
        <v>1</v>
      </c>
      <c r="R139" s="40">
        <v>1</v>
      </c>
      <c r="S139" s="40">
        <v>1</v>
      </c>
      <c r="T139" s="40">
        <v>1</v>
      </c>
      <c r="U139" s="40">
        <v>1</v>
      </c>
      <c r="V139" s="40">
        <v>1</v>
      </c>
      <c r="W139" s="40">
        <v>1</v>
      </c>
      <c r="X139" s="40">
        <v>1</v>
      </c>
      <c r="Y139" s="40">
        <v>1</v>
      </c>
      <c r="Z139" s="40">
        <v>1</v>
      </c>
      <c r="AA139" s="40">
        <v>1</v>
      </c>
      <c r="AB139" s="40">
        <v>0</v>
      </c>
      <c r="AC139" s="40">
        <v>0</v>
      </c>
      <c r="AD139" s="40">
        <v>0</v>
      </c>
      <c r="AE139" s="40">
        <v>1</v>
      </c>
      <c r="AF139" s="40">
        <v>1</v>
      </c>
      <c r="AG139" s="40">
        <v>1</v>
      </c>
      <c r="AH139" s="45">
        <f t="shared" si="25"/>
        <v>25</v>
      </c>
      <c r="AI139" s="42">
        <f t="shared" si="24"/>
        <v>1</v>
      </c>
      <c r="AJ139" s="43">
        <f t="shared" si="26"/>
        <v>20.833333333333332</v>
      </c>
      <c r="AK139" s="68" t="s">
        <v>1335</v>
      </c>
      <c r="AN139" s="2">
        <f t="shared" si="20"/>
        <v>25</v>
      </c>
      <c r="AO139" s="2">
        <f t="shared" si="21"/>
        <v>3</v>
      </c>
      <c r="AR139">
        <v>0</v>
      </c>
      <c r="AS139" t="s">
        <v>1349</v>
      </c>
      <c r="BF139">
        <v>26</v>
      </c>
      <c r="BG139">
        <v>4</v>
      </c>
      <c r="BR139" t="s">
        <v>1349</v>
      </c>
    </row>
    <row r="140" spans="2:70">
      <c r="B140" s="44" t="s">
        <v>1002</v>
      </c>
      <c r="C140" s="44" t="s">
        <v>1003</v>
      </c>
      <c r="D140" s="44">
        <v>55680</v>
      </c>
      <c r="E140" s="40">
        <v>1</v>
      </c>
      <c r="F140" s="40">
        <v>0</v>
      </c>
      <c r="G140" s="40">
        <v>1</v>
      </c>
      <c r="H140" s="40">
        <v>0</v>
      </c>
      <c r="I140" s="40">
        <v>1</v>
      </c>
      <c r="J140" s="40">
        <v>0</v>
      </c>
      <c r="K140" s="40">
        <v>1</v>
      </c>
      <c r="L140" s="40">
        <v>1</v>
      </c>
      <c r="M140" s="40">
        <v>1</v>
      </c>
      <c r="N140" s="40">
        <v>1</v>
      </c>
      <c r="O140" s="40">
        <v>0</v>
      </c>
      <c r="P140" s="40">
        <v>1</v>
      </c>
      <c r="Q140" s="40">
        <v>1</v>
      </c>
      <c r="R140" s="40">
        <v>1</v>
      </c>
      <c r="S140" s="40">
        <v>1</v>
      </c>
      <c r="T140" s="40">
        <v>1</v>
      </c>
      <c r="U140" s="40">
        <v>1</v>
      </c>
      <c r="V140" s="40">
        <v>1</v>
      </c>
      <c r="W140" s="40">
        <v>1</v>
      </c>
      <c r="X140" s="40">
        <v>1</v>
      </c>
      <c r="Y140" s="40">
        <v>1</v>
      </c>
      <c r="Z140" s="40">
        <v>1</v>
      </c>
      <c r="AA140" s="40">
        <v>1</v>
      </c>
      <c r="AB140" s="40">
        <v>0</v>
      </c>
      <c r="AC140" s="40">
        <v>0</v>
      </c>
      <c r="AD140" s="40">
        <v>1</v>
      </c>
      <c r="AE140" s="40">
        <v>1</v>
      </c>
      <c r="AF140" s="40">
        <v>1</v>
      </c>
      <c r="AG140" s="40">
        <v>1</v>
      </c>
      <c r="AH140" s="45">
        <f t="shared" si="25"/>
        <v>23</v>
      </c>
      <c r="AI140" s="42">
        <f t="shared" si="24"/>
        <v>1</v>
      </c>
      <c r="AJ140" s="43">
        <f t="shared" si="26"/>
        <v>19.166666666666668</v>
      </c>
      <c r="AK140" s="68" t="s">
        <v>1342</v>
      </c>
      <c r="AN140" s="2">
        <f t="shared" si="20"/>
        <v>23</v>
      </c>
      <c r="AO140" s="2">
        <f t="shared" si="21"/>
        <v>3.6669999999999998</v>
      </c>
      <c r="AR140">
        <v>11</v>
      </c>
      <c r="AS140" t="s">
        <v>1349</v>
      </c>
      <c r="BF140">
        <v>26</v>
      </c>
      <c r="BG140">
        <v>4</v>
      </c>
      <c r="BR140" t="s">
        <v>1349</v>
      </c>
    </row>
    <row r="141" spans="2:70">
      <c r="B141" s="44" t="s">
        <v>204</v>
      </c>
      <c r="C141" s="44" t="s">
        <v>205</v>
      </c>
      <c r="D141" s="44">
        <v>55680</v>
      </c>
      <c r="E141" s="40">
        <v>1</v>
      </c>
      <c r="F141" s="40">
        <v>0</v>
      </c>
      <c r="G141" s="40">
        <v>1</v>
      </c>
      <c r="H141" s="40">
        <v>1</v>
      </c>
      <c r="I141" s="40">
        <v>1</v>
      </c>
      <c r="J141" s="40">
        <v>1</v>
      </c>
      <c r="K141" s="40">
        <v>1</v>
      </c>
      <c r="L141" s="40">
        <v>1</v>
      </c>
      <c r="M141" s="40">
        <v>1</v>
      </c>
      <c r="N141" s="40">
        <v>1</v>
      </c>
      <c r="O141" s="40">
        <v>1</v>
      </c>
      <c r="P141" s="40">
        <v>1</v>
      </c>
      <c r="Q141" s="40">
        <v>1</v>
      </c>
      <c r="R141" s="40">
        <v>1</v>
      </c>
      <c r="S141" s="40">
        <v>1</v>
      </c>
      <c r="T141" s="40">
        <v>1</v>
      </c>
      <c r="U141" s="40">
        <v>1</v>
      </c>
      <c r="V141" s="40">
        <v>1</v>
      </c>
      <c r="W141" s="40">
        <v>1</v>
      </c>
      <c r="X141" s="40">
        <v>1</v>
      </c>
      <c r="Y141" s="40">
        <v>1</v>
      </c>
      <c r="Z141" s="40">
        <v>1</v>
      </c>
      <c r="AA141" s="40">
        <v>1</v>
      </c>
      <c r="AB141" s="40">
        <v>0</v>
      </c>
      <c r="AC141" s="40">
        <v>0</v>
      </c>
      <c r="AD141" s="40">
        <v>0</v>
      </c>
      <c r="AE141" s="40">
        <v>0</v>
      </c>
      <c r="AF141" s="40">
        <v>0</v>
      </c>
      <c r="AG141" s="40">
        <v>0</v>
      </c>
      <c r="AH141" s="45">
        <f t="shared" si="25"/>
        <v>22</v>
      </c>
      <c r="AI141" s="42">
        <f t="shared" si="24"/>
        <v>1</v>
      </c>
      <c r="AJ141" s="43">
        <f t="shared" si="26"/>
        <v>18.333333333333336</v>
      </c>
      <c r="AK141" s="68" t="s">
        <v>1337</v>
      </c>
      <c r="AN141" s="2">
        <f t="shared" si="20"/>
        <v>22</v>
      </c>
      <c r="AO141" s="2">
        <f t="shared" si="21"/>
        <v>4</v>
      </c>
      <c r="AR141">
        <v>19</v>
      </c>
      <c r="AS141" t="s">
        <v>1349</v>
      </c>
      <c r="BF141">
        <v>27</v>
      </c>
      <c r="BG141">
        <v>1.667</v>
      </c>
      <c r="BR141" t="s">
        <v>1349</v>
      </c>
    </row>
    <row r="142" spans="2:70">
      <c r="B142" s="44" t="s">
        <v>206</v>
      </c>
      <c r="C142" s="44" t="s">
        <v>207</v>
      </c>
      <c r="D142" s="44">
        <v>55680</v>
      </c>
      <c r="E142" s="40">
        <v>1</v>
      </c>
      <c r="F142" s="40">
        <v>0</v>
      </c>
      <c r="G142" s="40">
        <v>1</v>
      </c>
      <c r="H142" s="40">
        <v>1</v>
      </c>
      <c r="I142" s="40">
        <v>1</v>
      </c>
      <c r="J142" s="40">
        <v>1</v>
      </c>
      <c r="K142" s="40">
        <v>1</v>
      </c>
      <c r="L142" s="40">
        <v>1</v>
      </c>
      <c r="M142" s="40">
        <v>1</v>
      </c>
      <c r="N142" s="40">
        <v>1</v>
      </c>
      <c r="O142" s="40">
        <v>1</v>
      </c>
      <c r="P142" s="40">
        <v>1</v>
      </c>
      <c r="Q142" s="40">
        <v>0</v>
      </c>
      <c r="R142" s="40">
        <v>1</v>
      </c>
      <c r="S142" s="40">
        <v>1</v>
      </c>
      <c r="T142" s="40">
        <v>1</v>
      </c>
      <c r="U142" s="40">
        <v>1</v>
      </c>
      <c r="V142" s="40">
        <v>1</v>
      </c>
      <c r="W142" s="40">
        <v>0</v>
      </c>
      <c r="X142" s="40">
        <v>1</v>
      </c>
      <c r="Y142" s="40">
        <v>0</v>
      </c>
      <c r="Z142" s="40">
        <v>1</v>
      </c>
      <c r="AA142" s="40">
        <v>0</v>
      </c>
      <c r="AB142" s="40">
        <v>0</v>
      </c>
      <c r="AC142" s="40">
        <v>0</v>
      </c>
      <c r="AD142" s="40">
        <v>0</v>
      </c>
      <c r="AE142" s="40">
        <v>1</v>
      </c>
      <c r="AF142" s="40">
        <v>1</v>
      </c>
      <c r="AG142" s="40">
        <v>0</v>
      </c>
      <c r="AH142" s="45">
        <f t="shared" si="25"/>
        <v>20</v>
      </c>
      <c r="AI142" s="42">
        <f t="shared" si="24"/>
        <v>1</v>
      </c>
      <c r="AJ142" s="43">
        <f t="shared" si="26"/>
        <v>16.666666666666671</v>
      </c>
      <c r="AK142" s="68" t="s">
        <v>1337</v>
      </c>
      <c r="AN142" s="2">
        <f t="shared" si="20"/>
        <v>20</v>
      </c>
      <c r="AO142" s="2">
        <f t="shared" si="21"/>
        <v>4</v>
      </c>
      <c r="AR142">
        <v>2</v>
      </c>
      <c r="AS142" t="s">
        <v>1349</v>
      </c>
      <c r="BF142">
        <v>27</v>
      </c>
      <c r="BG142">
        <v>1.667</v>
      </c>
      <c r="BR142" t="s">
        <v>1349</v>
      </c>
    </row>
    <row r="143" spans="2:70">
      <c r="B143" s="44" t="s">
        <v>210</v>
      </c>
      <c r="C143" s="44" t="s">
        <v>211</v>
      </c>
      <c r="D143" s="44">
        <v>55680</v>
      </c>
      <c r="E143" s="40">
        <v>0</v>
      </c>
      <c r="F143" s="40">
        <v>0</v>
      </c>
      <c r="G143" s="40">
        <v>0</v>
      </c>
      <c r="H143" s="40">
        <v>1</v>
      </c>
      <c r="I143" s="40">
        <v>1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1</v>
      </c>
      <c r="P143" s="40">
        <v>0</v>
      </c>
      <c r="Q143" s="40">
        <v>0</v>
      </c>
      <c r="R143" s="40">
        <v>0</v>
      </c>
      <c r="S143" s="40">
        <v>0</v>
      </c>
      <c r="T143" s="40">
        <v>0</v>
      </c>
      <c r="U143" s="40">
        <v>0</v>
      </c>
      <c r="V143" s="40">
        <v>0</v>
      </c>
      <c r="W143" s="40">
        <v>0</v>
      </c>
      <c r="X143" s="40">
        <v>0</v>
      </c>
      <c r="Y143" s="40">
        <v>0</v>
      </c>
      <c r="Z143" s="40">
        <v>0</v>
      </c>
      <c r="AA143" s="40">
        <v>0</v>
      </c>
      <c r="AB143" s="40">
        <v>0</v>
      </c>
      <c r="AC143" s="40">
        <v>0</v>
      </c>
      <c r="AD143" s="40">
        <v>0</v>
      </c>
      <c r="AE143" s="40">
        <v>0</v>
      </c>
      <c r="AF143" s="40">
        <v>0</v>
      </c>
      <c r="AG143" s="40">
        <v>0</v>
      </c>
      <c r="AH143" s="45">
        <f t="shared" si="25"/>
        <v>3</v>
      </c>
      <c r="AI143" s="42">
        <f t="shared" si="24"/>
        <v>1</v>
      </c>
      <c r="AJ143" s="43">
        <f t="shared" si="26"/>
        <v>2.5</v>
      </c>
      <c r="AK143" s="68" t="s">
        <v>1340</v>
      </c>
      <c r="AN143" s="2">
        <f t="shared" si="20"/>
        <v>3</v>
      </c>
      <c r="AO143" s="2">
        <f t="shared" si="21"/>
        <v>0</v>
      </c>
      <c r="AR143">
        <v>14</v>
      </c>
      <c r="AS143" t="s">
        <v>1349</v>
      </c>
      <c r="BF143">
        <v>27</v>
      </c>
      <c r="BG143">
        <v>3.3330000000000002</v>
      </c>
      <c r="BR143" t="s">
        <v>1349</v>
      </c>
    </row>
    <row r="144" spans="2:70">
      <c r="B144" s="44" t="s">
        <v>212</v>
      </c>
      <c r="C144" s="44" t="s">
        <v>213</v>
      </c>
      <c r="D144" s="44">
        <v>55680</v>
      </c>
      <c r="E144" s="40">
        <v>1</v>
      </c>
      <c r="F144" s="40">
        <v>0</v>
      </c>
      <c r="G144" s="40">
        <v>1</v>
      </c>
      <c r="H144" s="40">
        <v>1</v>
      </c>
      <c r="I144" s="40">
        <v>1</v>
      </c>
      <c r="J144" s="40">
        <v>1</v>
      </c>
      <c r="K144" s="40">
        <v>1</v>
      </c>
      <c r="L144" s="40">
        <v>1</v>
      </c>
      <c r="M144" s="40">
        <v>1</v>
      </c>
      <c r="N144" s="40">
        <v>1</v>
      </c>
      <c r="O144" s="40">
        <v>1</v>
      </c>
      <c r="P144" s="40">
        <v>1</v>
      </c>
      <c r="Q144" s="40">
        <v>1</v>
      </c>
      <c r="R144" s="40">
        <v>1</v>
      </c>
      <c r="S144" s="40">
        <v>1</v>
      </c>
      <c r="T144" s="40">
        <v>1</v>
      </c>
      <c r="U144" s="40">
        <v>1</v>
      </c>
      <c r="V144" s="40">
        <v>1</v>
      </c>
      <c r="W144" s="40">
        <v>1</v>
      </c>
      <c r="X144" s="40">
        <v>1</v>
      </c>
      <c r="Y144" s="40">
        <v>1</v>
      </c>
      <c r="Z144" s="40">
        <v>1</v>
      </c>
      <c r="AA144" s="40">
        <v>1</v>
      </c>
      <c r="AB144" s="40">
        <v>0</v>
      </c>
      <c r="AC144" s="40">
        <v>0</v>
      </c>
      <c r="AD144" s="40">
        <v>1</v>
      </c>
      <c r="AE144" s="40">
        <v>1</v>
      </c>
      <c r="AF144" s="40">
        <v>1</v>
      </c>
      <c r="AG144" s="40">
        <v>1</v>
      </c>
      <c r="AH144" s="45">
        <f t="shared" si="25"/>
        <v>26</v>
      </c>
      <c r="AI144" s="42">
        <f t="shared" si="24"/>
        <v>1</v>
      </c>
      <c r="AJ144" s="43">
        <f t="shared" si="26"/>
        <v>21.666666666666664</v>
      </c>
      <c r="AK144" s="68" t="s">
        <v>1337</v>
      </c>
      <c r="AN144" s="2">
        <f t="shared" si="20"/>
        <v>26</v>
      </c>
      <c r="AO144" s="2">
        <f t="shared" si="21"/>
        <v>4</v>
      </c>
      <c r="AR144">
        <v>11</v>
      </c>
      <c r="AS144" t="s">
        <v>1349</v>
      </c>
      <c r="BF144">
        <v>27</v>
      </c>
      <c r="BG144">
        <v>4</v>
      </c>
      <c r="BR144" t="s">
        <v>1349</v>
      </c>
    </row>
    <row r="145" spans="2:70">
      <c r="B145" s="44" t="s">
        <v>218</v>
      </c>
      <c r="C145" s="44" t="s">
        <v>219</v>
      </c>
      <c r="D145" s="44">
        <v>55680</v>
      </c>
      <c r="E145" s="40">
        <v>1</v>
      </c>
      <c r="F145" s="40">
        <v>0</v>
      </c>
      <c r="G145" s="40">
        <v>1</v>
      </c>
      <c r="H145" s="40">
        <v>1</v>
      </c>
      <c r="I145" s="40">
        <v>1</v>
      </c>
      <c r="J145" s="40">
        <v>1</v>
      </c>
      <c r="K145" s="40">
        <v>1</v>
      </c>
      <c r="L145" s="40">
        <v>1</v>
      </c>
      <c r="M145" s="40">
        <v>1</v>
      </c>
      <c r="N145" s="40">
        <v>1</v>
      </c>
      <c r="O145" s="40">
        <v>1</v>
      </c>
      <c r="P145" s="40">
        <v>1</v>
      </c>
      <c r="Q145" s="40">
        <v>1</v>
      </c>
      <c r="R145" s="40">
        <v>1</v>
      </c>
      <c r="S145" s="40">
        <v>1</v>
      </c>
      <c r="T145" s="40">
        <v>1</v>
      </c>
      <c r="U145" s="40">
        <v>1</v>
      </c>
      <c r="V145" s="40">
        <v>1</v>
      </c>
      <c r="W145" s="40">
        <v>1</v>
      </c>
      <c r="X145" s="40">
        <v>1</v>
      </c>
      <c r="Y145" s="40">
        <v>1</v>
      </c>
      <c r="Z145" s="40">
        <v>1</v>
      </c>
      <c r="AA145" s="40">
        <v>1</v>
      </c>
      <c r="AB145" s="40">
        <v>0</v>
      </c>
      <c r="AC145" s="40">
        <v>0</v>
      </c>
      <c r="AD145" s="40">
        <v>1</v>
      </c>
      <c r="AE145" s="40">
        <v>1</v>
      </c>
      <c r="AF145" s="40">
        <v>1</v>
      </c>
      <c r="AG145" s="40">
        <v>1</v>
      </c>
      <c r="AH145" s="45">
        <f t="shared" si="25"/>
        <v>26</v>
      </c>
      <c r="AI145" s="42">
        <f t="shared" si="24"/>
        <v>1</v>
      </c>
      <c r="AJ145" s="43">
        <f t="shared" si="26"/>
        <v>21.666666666666664</v>
      </c>
      <c r="AK145" s="68" t="s">
        <v>1337</v>
      </c>
      <c r="AN145" s="2">
        <f t="shared" si="20"/>
        <v>26</v>
      </c>
      <c r="AO145" s="2">
        <f t="shared" si="21"/>
        <v>4</v>
      </c>
      <c r="AR145">
        <v>1</v>
      </c>
      <c r="AS145" t="s">
        <v>1350</v>
      </c>
      <c r="BF145">
        <v>27</v>
      </c>
      <c r="BG145">
        <v>4</v>
      </c>
      <c r="BR145" t="s">
        <v>1350</v>
      </c>
    </row>
    <row r="146" spans="2:70">
      <c r="B146" s="44" t="s">
        <v>220</v>
      </c>
      <c r="C146" s="44" t="s">
        <v>221</v>
      </c>
      <c r="D146" s="44">
        <v>55680</v>
      </c>
      <c r="E146" s="40">
        <v>1</v>
      </c>
      <c r="F146" s="40">
        <v>0</v>
      </c>
      <c r="G146" s="40">
        <v>1</v>
      </c>
      <c r="H146" s="40">
        <v>1</v>
      </c>
      <c r="I146" s="40">
        <v>1</v>
      </c>
      <c r="J146" s="40">
        <v>1</v>
      </c>
      <c r="K146" s="40">
        <v>1</v>
      </c>
      <c r="L146" s="40">
        <v>1</v>
      </c>
      <c r="M146" s="40">
        <v>1</v>
      </c>
      <c r="N146" s="40">
        <v>1</v>
      </c>
      <c r="O146" s="40">
        <v>1</v>
      </c>
      <c r="P146" s="40">
        <v>1</v>
      </c>
      <c r="Q146" s="40">
        <v>1</v>
      </c>
      <c r="R146" s="40">
        <v>1</v>
      </c>
      <c r="S146" s="40">
        <v>1</v>
      </c>
      <c r="T146" s="40">
        <v>1</v>
      </c>
      <c r="U146" s="40">
        <v>1</v>
      </c>
      <c r="V146" s="40">
        <v>1</v>
      </c>
      <c r="W146" s="40">
        <v>1</v>
      </c>
      <c r="X146" s="40">
        <v>1</v>
      </c>
      <c r="Y146" s="40">
        <v>1</v>
      </c>
      <c r="Z146" s="40">
        <v>1</v>
      </c>
      <c r="AA146" s="40">
        <v>1</v>
      </c>
      <c r="AB146" s="40">
        <v>0</v>
      </c>
      <c r="AC146" s="40">
        <v>0</v>
      </c>
      <c r="AD146" s="40">
        <v>1</v>
      </c>
      <c r="AE146" s="40">
        <v>1</v>
      </c>
      <c r="AF146" s="40">
        <v>1</v>
      </c>
      <c r="AG146" s="40">
        <v>1</v>
      </c>
      <c r="AH146" s="45">
        <f t="shared" si="25"/>
        <v>26</v>
      </c>
      <c r="AI146" s="42">
        <f t="shared" si="24"/>
        <v>1</v>
      </c>
      <c r="AJ146" s="43">
        <f t="shared" si="26"/>
        <v>21.666666666666664</v>
      </c>
      <c r="AK146" s="68" t="s">
        <v>1344</v>
      </c>
      <c r="AN146" s="2">
        <f t="shared" si="20"/>
        <v>26</v>
      </c>
      <c r="AO146" s="2">
        <f t="shared" si="21"/>
        <v>2</v>
      </c>
      <c r="AR146">
        <v>18</v>
      </c>
      <c r="AS146" t="s">
        <v>1350</v>
      </c>
      <c r="BF146">
        <v>27</v>
      </c>
      <c r="BG146">
        <v>4</v>
      </c>
      <c r="BR146" t="s">
        <v>1350</v>
      </c>
    </row>
    <row r="148" spans="2:70">
      <c r="B148" t="s">
        <v>1010</v>
      </c>
    </row>
    <row r="149" spans="2:70">
      <c r="B149" t="s">
        <v>1011</v>
      </c>
    </row>
    <row r="241" spans="4:36"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2"/>
      <c r="AI241" s="4"/>
      <c r="AJ241"/>
    </row>
    <row r="271" spans="4:36"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2"/>
      <c r="AI271" s="4"/>
      <c r="AJ271"/>
    </row>
    <row r="369" spans="4:36"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2"/>
      <c r="AI369" s="4"/>
      <c r="AJ369"/>
    </row>
    <row r="375" spans="4:36"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2"/>
      <c r="AI375" s="4"/>
      <c r="AJ375"/>
    </row>
    <row r="421" spans="4:36"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 s="2"/>
      <c r="AI421" s="4"/>
      <c r="AJ421"/>
    </row>
    <row r="620" spans="1:36">
      <c r="A620" t="s">
        <v>22</v>
      </c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</row>
    <row r="650" spans="1:36">
      <c r="A650" t="s">
        <v>22</v>
      </c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</row>
    <row r="748" spans="1:36">
      <c r="A748" t="s">
        <v>22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</row>
    <row r="754" spans="1:36">
      <c r="A754" t="s">
        <v>22</v>
      </c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</row>
    <row r="800" spans="1:36">
      <c r="A800" t="s">
        <v>22</v>
      </c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</row>
  </sheetData>
  <sortState ref="BR27:BR128">
    <sortCondition ref="BR27:BR128"/>
  </sortState>
  <mergeCells count="7">
    <mergeCell ref="AR2:AU2"/>
    <mergeCell ref="AR17:AS17"/>
    <mergeCell ref="B24:D24"/>
    <mergeCell ref="B25:D25"/>
    <mergeCell ref="B18:D18"/>
    <mergeCell ref="B19:D19"/>
    <mergeCell ref="B23:D23"/>
  </mergeCells>
  <pageMargins left="0.75" right="0.75" top="1" bottom="1" header="0.5" footer="0.5"/>
  <pageSetup orientation="portrait" horizontalDpi="4294967292" verticalDpi="4294967292"/>
  <ignoredErrors>
    <ignoredError sqref="AH44:AJ146 AH27:AJ32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P90" sqref="P90:P91"/>
    </sheetView>
  </sheetViews>
  <sheetFormatPr baseColWidth="10" defaultColWidth="11" defaultRowHeight="15" x14ac:dyDescent="0"/>
  <cols>
    <col min="1" max="1" width="22.83203125" customWidth="1"/>
    <col min="2" max="2" width="9.1640625" style="2" customWidth="1"/>
    <col min="3" max="3" width="12.83203125" customWidth="1"/>
    <col min="4" max="4" width="3.1640625" style="49" customWidth="1"/>
    <col min="5" max="5" width="22.83203125" customWidth="1"/>
    <col min="7" max="7" width="12.83203125" customWidth="1"/>
  </cols>
  <sheetData>
    <row r="1" spans="1:7" ht="23">
      <c r="A1" s="1" t="s">
        <v>41</v>
      </c>
      <c r="B1" s="47"/>
      <c r="C1" s="48"/>
      <c r="G1" s="50" t="s">
        <v>36</v>
      </c>
    </row>
    <row r="2" spans="1:7" ht="20">
      <c r="A2" s="28" t="s">
        <v>223</v>
      </c>
      <c r="B2" s="47"/>
      <c r="C2" s="48"/>
      <c r="G2" s="50" t="s">
        <v>224</v>
      </c>
    </row>
    <row r="3" spans="1:7">
      <c r="A3" s="28" t="s">
        <v>43</v>
      </c>
    </row>
    <row r="11" spans="1:7" ht="17" customHeight="1">
      <c r="A11" s="206" t="s">
        <v>37</v>
      </c>
      <c r="B11" s="206"/>
      <c r="C11" s="206"/>
      <c r="D11" s="206"/>
      <c r="E11" s="206"/>
      <c r="F11" s="206"/>
      <c r="G11" s="206"/>
    </row>
    <row r="12" spans="1:7" ht="17" customHeight="1">
      <c r="A12" s="205" t="s">
        <v>38</v>
      </c>
      <c r="B12" s="205"/>
      <c r="C12" s="205"/>
      <c r="D12" s="205"/>
      <c r="E12" s="205"/>
      <c r="F12" s="205"/>
      <c r="G12" s="205"/>
    </row>
    <row r="14" spans="1:7" s="53" customFormat="1" ht="21" customHeight="1">
      <c r="A14" s="51" t="s">
        <v>39</v>
      </c>
      <c r="B14" s="51" t="s">
        <v>17</v>
      </c>
      <c r="C14" s="51" t="s">
        <v>40</v>
      </c>
      <c r="D14" s="52"/>
      <c r="E14" s="51" t="s">
        <v>39</v>
      </c>
      <c r="F14" s="51" t="s">
        <v>17</v>
      </c>
      <c r="G14" s="51" t="s">
        <v>40</v>
      </c>
    </row>
    <row r="15" spans="1:7" s="57" customFormat="1" ht="21" customHeight="1">
      <c r="A15" s="54" t="s">
        <v>56</v>
      </c>
      <c r="B15" s="55" t="s">
        <v>57</v>
      </c>
      <c r="C15" s="54"/>
      <c r="D15" s="56"/>
      <c r="E15" s="54" t="s">
        <v>166</v>
      </c>
      <c r="F15" s="55" t="s">
        <v>167</v>
      </c>
      <c r="G15" s="54"/>
    </row>
    <row r="16" spans="1:7" s="57" customFormat="1" ht="21" customHeight="1">
      <c r="A16" s="58" t="s">
        <v>952</v>
      </c>
      <c r="B16" s="59" t="s">
        <v>953</v>
      </c>
      <c r="C16" s="58"/>
      <c r="D16" s="56"/>
      <c r="E16" s="58" t="s">
        <v>170</v>
      </c>
      <c r="F16" s="59" t="s">
        <v>171</v>
      </c>
      <c r="G16" s="58"/>
    </row>
    <row r="17" spans="1:7" s="57" customFormat="1" ht="21" customHeight="1">
      <c r="A17" s="54" t="s">
        <v>58</v>
      </c>
      <c r="B17" s="55" t="s">
        <v>59</v>
      </c>
      <c r="C17" s="54"/>
      <c r="D17" s="56"/>
      <c r="E17" s="54" t="s">
        <v>178</v>
      </c>
      <c r="F17" s="55" t="s">
        <v>179</v>
      </c>
      <c r="G17" s="54"/>
    </row>
    <row r="18" spans="1:7" s="57" customFormat="1" ht="21" customHeight="1">
      <c r="A18" s="58" t="s">
        <v>66</v>
      </c>
      <c r="B18" s="59" t="s">
        <v>67</v>
      </c>
      <c r="C18" s="58"/>
      <c r="D18" s="56"/>
      <c r="E18" s="58" t="s">
        <v>992</v>
      </c>
      <c r="F18" s="59" t="s">
        <v>993</v>
      </c>
      <c r="G18" s="58"/>
    </row>
    <row r="19" spans="1:7" s="57" customFormat="1" ht="21" customHeight="1">
      <c r="A19" s="54" t="s">
        <v>956</v>
      </c>
      <c r="B19" s="55" t="s">
        <v>957</v>
      </c>
      <c r="C19" s="54"/>
      <c r="D19" s="56"/>
      <c r="E19" s="54" t="s">
        <v>998</v>
      </c>
      <c r="F19" s="55" t="s">
        <v>999</v>
      </c>
      <c r="G19" s="54"/>
    </row>
    <row r="20" spans="1:7" s="57" customFormat="1" ht="21" customHeight="1">
      <c r="A20" s="58" t="s">
        <v>80</v>
      </c>
      <c r="B20" s="59" t="s">
        <v>81</v>
      </c>
      <c r="C20" s="58"/>
      <c r="D20" s="56"/>
      <c r="E20" s="58" t="s">
        <v>184</v>
      </c>
      <c r="F20" s="59" t="s">
        <v>185</v>
      </c>
      <c r="G20" s="58"/>
    </row>
    <row r="21" spans="1:7" s="57" customFormat="1" ht="21" customHeight="1">
      <c r="A21" s="54" t="s">
        <v>964</v>
      </c>
      <c r="B21" s="55" t="s">
        <v>965</v>
      </c>
      <c r="C21" s="54"/>
      <c r="D21" s="56"/>
      <c r="E21" s="54" t="s">
        <v>186</v>
      </c>
      <c r="F21" s="55" t="s">
        <v>187</v>
      </c>
      <c r="G21" s="54"/>
    </row>
    <row r="22" spans="1:7" s="57" customFormat="1" ht="21" customHeight="1">
      <c r="A22" s="58" t="s">
        <v>32</v>
      </c>
      <c r="B22" s="59" t="s">
        <v>33</v>
      </c>
      <c r="C22" s="58"/>
      <c r="D22" s="56"/>
      <c r="E22" s="58" t="s">
        <v>190</v>
      </c>
      <c r="F22" s="59" t="s">
        <v>191</v>
      </c>
      <c r="G22" s="58"/>
    </row>
    <row r="23" spans="1:7" s="57" customFormat="1" ht="21" customHeight="1">
      <c r="A23" s="54" t="s">
        <v>82</v>
      </c>
      <c r="B23" s="55" t="s">
        <v>83</v>
      </c>
      <c r="C23" s="54"/>
      <c r="D23" s="56"/>
      <c r="E23" s="54" t="s">
        <v>192</v>
      </c>
      <c r="F23" s="55" t="s">
        <v>193</v>
      </c>
      <c r="G23" s="54"/>
    </row>
    <row r="24" spans="1:7" s="57" customFormat="1" ht="21" customHeight="1">
      <c r="A24" s="58" t="s">
        <v>86</v>
      </c>
      <c r="B24" s="59" t="s">
        <v>87</v>
      </c>
      <c r="C24" s="58"/>
      <c r="D24" s="56"/>
      <c r="E24" s="58" t="s">
        <v>194</v>
      </c>
      <c r="F24" s="59" t="s">
        <v>195</v>
      </c>
      <c r="G24" s="58"/>
    </row>
    <row r="25" spans="1:7" s="57" customFormat="1" ht="21" customHeight="1">
      <c r="A25" s="54" t="s">
        <v>88</v>
      </c>
      <c r="B25" s="55" t="s">
        <v>89</v>
      </c>
      <c r="C25" s="54"/>
      <c r="D25" s="56"/>
      <c r="E25" s="54" t="s">
        <v>34</v>
      </c>
      <c r="F25" s="55" t="s">
        <v>35</v>
      </c>
      <c r="G25" s="54"/>
    </row>
    <row r="26" spans="1:7" s="57" customFormat="1" ht="21" customHeight="1">
      <c r="A26" s="58" t="s">
        <v>92</v>
      </c>
      <c r="B26" s="59" t="s">
        <v>93</v>
      </c>
      <c r="C26" s="58"/>
      <c r="D26" s="56"/>
      <c r="E26" s="58" t="s">
        <v>208</v>
      </c>
      <c r="F26" s="59" t="s">
        <v>209</v>
      </c>
      <c r="G26" s="58"/>
    </row>
    <row r="27" spans="1:7" s="57" customFormat="1" ht="21" customHeight="1">
      <c r="A27" s="54" t="s">
        <v>96</v>
      </c>
      <c r="B27" s="55" t="s">
        <v>97</v>
      </c>
      <c r="C27" s="54"/>
      <c r="D27" s="56"/>
      <c r="E27" s="54" t="s">
        <v>1008</v>
      </c>
      <c r="F27" s="55" t="s">
        <v>1009</v>
      </c>
      <c r="G27" s="54"/>
    </row>
    <row r="28" spans="1:7" s="57" customFormat="1" ht="21" customHeight="1">
      <c r="A28" s="58" t="s">
        <v>98</v>
      </c>
      <c r="B28" s="59" t="s">
        <v>99</v>
      </c>
      <c r="C28" s="58"/>
      <c r="D28" s="56"/>
      <c r="E28" s="58" t="s">
        <v>214</v>
      </c>
      <c r="F28" s="59" t="s">
        <v>215</v>
      </c>
      <c r="G28" s="58"/>
    </row>
    <row r="29" spans="1:7" s="57" customFormat="1" ht="21" customHeight="1">
      <c r="A29" s="54" t="s">
        <v>106</v>
      </c>
      <c r="B29" s="55" t="s">
        <v>107</v>
      </c>
      <c r="C29" s="54"/>
      <c r="D29" s="56"/>
      <c r="E29" s="54"/>
      <c r="F29" s="55"/>
      <c r="G29" s="54"/>
    </row>
    <row r="30" spans="1:7" s="57" customFormat="1" ht="21" customHeight="1">
      <c r="A30" s="58" t="s">
        <v>976</v>
      </c>
      <c r="B30" s="59" t="s">
        <v>977</v>
      </c>
      <c r="C30" s="58"/>
      <c r="D30" s="56"/>
      <c r="E30" s="58"/>
      <c r="F30" s="59"/>
      <c r="G30" s="58"/>
    </row>
    <row r="31" spans="1:7" s="57" customFormat="1" ht="21" customHeight="1">
      <c r="A31" s="54" t="s">
        <v>120</v>
      </c>
      <c r="B31" s="55" t="s">
        <v>121</v>
      </c>
      <c r="C31" s="54"/>
      <c r="D31" s="56"/>
      <c r="E31" s="54"/>
      <c r="F31" s="55"/>
      <c r="G31" s="54"/>
    </row>
    <row r="32" spans="1:7" s="57" customFormat="1" ht="21" customHeight="1">
      <c r="A32" s="58" t="s">
        <v>126</v>
      </c>
      <c r="B32" s="59" t="s">
        <v>127</v>
      </c>
      <c r="C32" s="58"/>
      <c r="D32" s="56"/>
      <c r="E32" s="58"/>
      <c r="F32" s="59"/>
      <c r="G32" s="58"/>
    </row>
    <row r="33" spans="1:7" s="57" customFormat="1" ht="21" customHeight="1">
      <c r="A33" s="54" t="s">
        <v>128</v>
      </c>
      <c r="B33" s="55" t="s">
        <v>129</v>
      </c>
      <c r="C33" s="54"/>
      <c r="D33" s="56"/>
      <c r="E33" s="54"/>
      <c r="F33" s="55"/>
      <c r="G33" s="54"/>
    </row>
    <row r="34" spans="1:7" s="57" customFormat="1" ht="21" customHeight="1">
      <c r="A34" s="58" t="s">
        <v>134</v>
      </c>
      <c r="B34" s="59" t="s">
        <v>135</v>
      </c>
      <c r="C34" s="58"/>
      <c r="D34" s="56"/>
      <c r="E34" s="58"/>
      <c r="F34" s="59"/>
      <c r="G34" s="58"/>
    </row>
    <row r="35" spans="1:7" s="57" customFormat="1" ht="21" customHeight="1">
      <c r="A35" s="54" t="s">
        <v>136</v>
      </c>
      <c r="B35" s="55" t="s">
        <v>137</v>
      </c>
      <c r="C35" s="54"/>
      <c r="D35" s="56"/>
      <c r="E35" s="54"/>
      <c r="F35" s="55"/>
      <c r="G35" s="54"/>
    </row>
    <row r="36" spans="1:7" s="57" customFormat="1" ht="21" customHeight="1">
      <c r="A36" s="58" t="s">
        <v>140</v>
      </c>
      <c r="B36" s="59" t="s">
        <v>141</v>
      </c>
      <c r="C36" s="58"/>
      <c r="D36" s="56"/>
      <c r="E36" s="58"/>
      <c r="F36" s="59"/>
      <c r="G36" s="58"/>
    </row>
    <row r="37" spans="1:7" s="57" customFormat="1" ht="21" customHeight="1">
      <c r="A37" s="54" t="s">
        <v>150</v>
      </c>
      <c r="B37" s="55" t="s">
        <v>151</v>
      </c>
      <c r="C37" s="54"/>
      <c r="D37" s="56"/>
      <c r="E37" s="54"/>
      <c r="F37" s="55"/>
      <c r="G37" s="54"/>
    </row>
    <row r="38" spans="1:7" s="57" customFormat="1" ht="21" customHeight="1">
      <c r="A38" s="58" t="s">
        <v>152</v>
      </c>
      <c r="B38" s="59" t="s">
        <v>153</v>
      </c>
      <c r="C38" s="58"/>
      <c r="D38" s="56"/>
      <c r="E38" s="58"/>
      <c r="F38" s="59"/>
      <c r="G38" s="58"/>
    </row>
    <row r="39" spans="1:7" s="57" customFormat="1" ht="21" customHeight="1">
      <c r="A39" s="54" t="s">
        <v>982</v>
      </c>
      <c r="B39" s="55" t="s">
        <v>983</v>
      </c>
      <c r="C39" s="54"/>
      <c r="D39" s="56"/>
      <c r="E39" s="54"/>
      <c r="F39" s="55"/>
      <c r="G39" s="54"/>
    </row>
    <row r="40" spans="1:7" s="57" customFormat="1" ht="21" customHeight="1">
      <c r="A40" s="58" t="s">
        <v>162</v>
      </c>
      <c r="B40" s="59" t="s">
        <v>163</v>
      </c>
      <c r="C40" s="58"/>
      <c r="D40" s="56"/>
      <c r="E40" s="58"/>
      <c r="F40" s="59"/>
      <c r="G40" s="58"/>
    </row>
    <row r="41" spans="1:7" ht="23">
      <c r="A41" s="1" t="s">
        <v>41</v>
      </c>
      <c r="B41" s="47"/>
      <c r="C41" s="48"/>
      <c r="G41" s="50" t="s">
        <v>36</v>
      </c>
    </row>
    <row r="42" spans="1:7" ht="20">
      <c r="A42" s="28" t="s">
        <v>225</v>
      </c>
      <c r="B42" s="47"/>
      <c r="C42" s="48"/>
      <c r="G42" s="50" t="s">
        <v>224</v>
      </c>
    </row>
    <row r="43" spans="1:7">
      <c r="A43" s="12" t="s">
        <v>44</v>
      </c>
    </row>
    <row r="51" spans="1:7" ht="20">
      <c r="A51" s="206" t="s">
        <v>37</v>
      </c>
      <c r="B51" s="206"/>
      <c r="C51" s="206"/>
      <c r="D51" s="206"/>
      <c r="E51" s="206"/>
      <c r="F51" s="206"/>
      <c r="G51" s="206"/>
    </row>
    <row r="52" spans="1:7" ht="18">
      <c r="A52" s="205" t="s">
        <v>38</v>
      </c>
      <c r="B52" s="205"/>
      <c r="C52" s="205"/>
      <c r="D52" s="205"/>
      <c r="E52" s="205"/>
      <c r="F52" s="205"/>
      <c r="G52" s="205"/>
    </row>
    <row r="54" spans="1:7" ht="21" customHeight="1">
      <c r="A54" s="51" t="s">
        <v>39</v>
      </c>
      <c r="B54" s="51" t="s">
        <v>17</v>
      </c>
      <c r="C54" s="51" t="s">
        <v>40</v>
      </c>
      <c r="D54" s="52"/>
      <c r="E54" s="51" t="s">
        <v>39</v>
      </c>
      <c r="F54" s="51" t="s">
        <v>17</v>
      </c>
      <c r="G54" s="51" t="s">
        <v>40</v>
      </c>
    </row>
    <row r="55" spans="1:7" ht="21" customHeight="1">
      <c r="A55" s="54" t="s">
        <v>50</v>
      </c>
      <c r="B55" s="55" t="s">
        <v>51</v>
      </c>
      <c r="C55" s="54"/>
      <c r="D55" s="56"/>
      <c r="E55" s="54" t="s">
        <v>986</v>
      </c>
      <c r="F55" s="55" t="s">
        <v>987</v>
      </c>
      <c r="G55" s="54"/>
    </row>
    <row r="56" spans="1:7" ht="21" customHeight="1">
      <c r="A56" s="58" t="s">
        <v>954</v>
      </c>
      <c r="B56" s="59" t="s">
        <v>955</v>
      </c>
      <c r="C56" s="58"/>
      <c r="D56" s="56"/>
      <c r="E56" s="58" t="s">
        <v>172</v>
      </c>
      <c r="F56" s="59" t="s">
        <v>173</v>
      </c>
      <c r="G56" s="58"/>
    </row>
    <row r="57" spans="1:7" ht="21" customHeight="1">
      <c r="A57" s="54" t="s">
        <v>60</v>
      </c>
      <c r="B57" s="55" t="s">
        <v>61</v>
      </c>
      <c r="C57" s="54"/>
      <c r="D57" s="56"/>
      <c r="E57" s="54" t="s">
        <v>176</v>
      </c>
      <c r="F57" s="55" t="s">
        <v>177</v>
      </c>
      <c r="G57" s="54"/>
    </row>
    <row r="58" spans="1:7" ht="21" customHeight="1">
      <c r="A58" s="58" t="s">
        <v>70</v>
      </c>
      <c r="B58" s="59" t="s">
        <v>71</v>
      </c>
      <c r="C58" s="58"/>
      <c r="D58" s="56"/>
      <c r="E58" s="58" t="s">
        <v>990</v>
      </c>
      <c r="F58" s="59" t="s">
        <v>991</v>
      </c>
      <c r="G58" s="58"/>
    </row>
    <row r="59" spans="1:7" ht="21" customHeight="1">
      <c r="A59" s="54" t="s">
        <v>72</v>
      </c>
      <c r="B59" s="55" t="s">
        <v>73</v>
      </c>
      <c r="C59" s="54"/>
      <c r="D59" s="56"/>
      <c r="E59" s="54" t="s">
        <v>996</v>
      </c>
      <c r="F59" s="55" t="s">
        <v>997</v>
      </c>
      <c r="G59" s="54"/>
    </row>
    <row r="60" spans="1:7" ht="21" customHeight="1">
      <c r="A60" s="58" t="s">
        <v>76</v>
      </c>
      <c r="B60" s="59" t="s">
        <v>77</v>
      </c>
      <c r="C60" s="58"/>
      <c r="D60" s="56"/>
      <c r="E60" s="58" t="s">
        <v>180</v>
      </c>
      <c r="F60" s="59" t="s">
        <v>181</v>
      </c>
      <c r="G60" s="58"/>
    </row>
    <row r="61" spans="1:7" ht="21" customHeight="1">
      <c r="A61" s="54" t="s">
        <v>958</v>
      </c>
      <c r="B61" s="55" t="s">
        <v>959</v>
      </c>
      <c r="C61" s="54"/>
      <c r="D61" s="56"/>
      <c r="E61" s="54" t="s">
        <v>1000</v>
      </c>
      <c r="F61" s="55" t="s">
        <v>1001</v>
      </c>
      <c r="G61" s="54"/>
    </row>
    <row r="62" spans="1:7" ht="21" customHeight="1">
      <c r="A62" s="58" t="s">
        <v>960</v>
      </c>
      <c r="B62" s="59" t="s">
        <v>961</v>
      </c>
      <c r="C62" s="58"/>
      <c r="D62" s="56"/>
      <c r="E62" s="58" t="s">
        <v>188</v>
      </c>
      <c r="F62" s="59" t="s">
        <v>189</v>
      </c>
      <c r="G62" s="58"/>
    </row>
    <row r="63" spans="1:7" ht="21" customHeight="1">
      <c r="A63" s="54" t="s">
        <v>962</v>
      </c>
      <c r="B63" s="55" t="s">
        <v>963</v>
      </c>
      <c r="C63" s="54"/>
      <c r="D63" s="56"/>
      <c r="E63" s="54" t="s">
        <v>1004</v>
      </c>
      <c r="F63" s="55" t="s">
        <v>1005</v>
      </c>
      <c r="G63" s="54"/>
    </row>
    <row r="64" spans="1:7" ht="21" customHeight="1">
      <c r="A64" s="58" t="s">
        <v>84</v>
      </c>
      <c r="B64" s="59" t="s">
        <v>85</v>
      </c>
      <c r="C64" s="58"/>
      <c r="D64" s="56"/>
      <c r="E64" s="58" t="s">
        <v>196</v>
      </c>
      <c r="F64" s="59" t="s">
        <v>197</v>
      </c>
      <c r="G64" s="58"/>
    </row>
    <row r="65" spans="1:7" ht="21" customHeight="1">
      <c r="A65" s="54" t="s">
        <v>90</v>
      </c>
      <c r="B65" s="55" t="s">
        <v>91</v>
      </c>
      <c r="C65" s="54"/>
      <c r="D65" s="56"/>
      <c r="E65" s="54" t="s">
        <v>198</v>
      </c>
      <c r="F65" s="55" t="s">
        <v>199</v>
      </c>
      <c r="G65" s="54"/>
    </row>
    <row r="66" spans="1:7" ht="21" customHeight="1">
      <c r="A66" s="58" t="s">
        <v>968</v>
      </c>
      <c r="B66" s="59" t="s">
        <v>969</v>
      </c>
      <c r="C66" s="58"/>
      <c r="D66" s="56"/>
      <c r="E66" s="58" t="s">
        <v>1006</v>
      </c>
      <c r="F66" s="59" t="s">
        <v>1007</v>
      </c>
      <c r="G66" s="58"/>
    </row>
    <row r="67" spans="1:7" ht="21" customHeight="1">
      <c r="A67" s="54" t="s">
        <v>102</v>
      </c>
      <c r="B67" s="55" t="s">
        <v>103</v>
      </c>
      <c r="C67" s="54"/>
      <c r="D67" s="56"/>
      <c r="E67" s="54" t="s">
        <v>200</v>
      </c>
      <c r="F67" s="55" t="s">
        <v>201</v>
      </c>
      <c r="G67" s="54"/>
    </row>
    <row r="68" spans="1:7" ht="21" customHeight="1">
      <c r="A68" s="58" t="s">
        <v>970</v>
      </c>
      <c r="B68" s="59" t="s">
        <v>971</v>
      </c>
      <c r="C68" s="58"/>
      <c r="D68" s="56"/>
      <c r="E68" s="58" t="s">
        <v>202</v>
      </c>
      <c r="F68" s="59" t="s">
        <v>203</v>
      </c>
      <c r="G68" s="58"/>
    </row>
    <row r="69" spans="1:7" ht="21" customHeight="1">
      <c r="A69" s="54" t="s">
        <v>972</v>
      </c>
      <c r="B69" s="55" t="s">
        <v>973</v>
      </c>
      <c r="C69" s="54"/>
      <c r="D69" s="56"/>
      <c r="E69" s="54" t="s">
        <v>216</v>
      </c>
      <c r="F69" s="55" t="s">
        <v>217</v>
      </c>
      <c r="G69" s="54"/>
    </row>
    <row r="70" spans="1:7" ht="21" customHeight="1">
      <c r="A70" s="58" t="s">
        <v>110</v>
      </c>
      <c r="B70" s="59" t="s">
        <v>111</v>
      </c>
      <c r="C70" s="58"/>
      <c r="D70" s="56"/>
      <c r="E70" s="58"/>
      <c r="F70" s="59"/>
      <c r="G70" s="58"/>
    </row>
    <row r="71" spans="1:7" ht="21" customHeight="1">
      <c r="A71" s="54" t="s">
        <v>974</v>
      </c>
      <c r="B71" s="55" t="s">
        <v>975</v>
      </c>
      <c r="C71" s="54"/>
      <c r="D71" s="56"/>
      <c r="E71" s="54"/>
      <c r="F71" s="55"/>
      <c r="G71" s="54"/>
    </row>
    <row r="72" spans="1:7" ht="21" customHeight="1">
      <c r="A72" s="58" t="s">
        <v>118</v>
      </c>
      <c r="B72" s="59" t="s">
        <v>119</v>
      </c>
      <c r="C72" s="58"/>
      <c r="D72" s="56"/>
      <c r="E72" s="58"/>
      <c r="F72" s="59"/>
      <c r="G72" s="58"/>
    </row>
    <row r="73" spans="1:7" ht="21" customHeight="1">
      <c r="A73" s="54" t="s">
        <v>122</v>
      </c>
      <c r="B73" s="55" t="s">
        <v>123</v>
      </c>
      <c r="C73" s="54"/>
      <c r="D73" s="56"/>
      <c r="E73" s="54"/>
      <c r="F73" s="55"/>
      <c r="G73" s="54"/>
    </row>
    <row r="74" spans="1:7" ht="21" customHeight="1">
      <c r="A74" s="58" t="s">
        <v>978</v>
      </c>
      <c r="B74" s="59" t="s">
        <v>979</v>
      </c>
      <c r="C74" s="58"/>
      <c r="D74" s="56"/>
      <c r="E74" s="58"/>
      <c r="F74" s="59"/>
      <c r="G74" s="58"/>
    </row>
    <row r="75" spans="1:7" ht="21" customHeight="1">
      <c r="A75" s="54" t="s">
        <v>144</v>
      </c>
      <c r="B75" s="55" t="s">
        <v>145</v>
      </c>
      <c r="C75" s="54"/>
      <c r="D75" s="56"/>
      <c r="E75" s="54"/>
      <c r="F75" s="55"/>
      <c r="G75" s="54"/>
    </row>
    <row r="76" spans="1:7" ht="21" customHeight="1">
      <c r="A76" s="58" t="s">
        <v>980</v>
      </c>
      <c r="B76" s="59" t="s">
        <v>981</v>
      </c>
      <c r="C76" s="58"/>
      <c r="D76" s="56"/>
      <c r="E76" s="58"/>
      <c r="F76" s="59"/>
      <c r="G76" s="58"/>
    </row>
    <row r="77" spans="1:7" ht="21" customHeight="1">
      <c r="A77" s="54" t="s">
        <v>148</v>
      </c>
      <c r="B77" s="55" t="s">
        <v>149</v>
      </c>
      <c r="C77" s="54"/>
      <c r="D77" s="56"/>
      <c r="E77" s="54"/>
      <c r="F77" s="55"/>
      <c r="G77" s="54"/>
    </row>
    <row r="78" spans="1:7" ht="21" customHeight="1">
      <c r="A78" s="58" t="s">
        <v>154</v>
      </c>
      <c r="B78" s="59" t="s">
        <v>155</v>
      </c>
      <c r="C78" s="58"/>
      <c r="D78" s="56"/>
      <c r="E78" s="58"/>
      <c r="F78" s="59"/>
      <c r="G78" s="58"/>
    </row>
    <row r="79" spans="1:7" ht="21" customHeight="1">
      <c r="A79" s="54" t="s">
        <v>158</v>
      </c>
      <c r="B79" s="55" t="s">
        <v>159</v>
      </c>
      <c r="C79" s="54"/>
      <c r="D79" s="56"/>
      <c r="E79" s="54"/>
      <c r="F79" s="55"/>
      <c r="G79" s="54"/>
    </row>
    <row r="80" spans="1:7" ht="21" customHeight="1">
      <c r="A80" s="58" t="s">
        <v>984</v>
      </c>
      <c r="B80" s="59" t="s">
        <v>985</v>
      </c>
      <c r="C80" s="58"/>
      <c r="D80" s="56"/>
      <c r="E80" s="58"/>
      <c r="F80" s="59"/>
      <c r="G80" s="58"/>
    </row>
    <row r="81" spans="1:7" ht="23">
      <c r="A81" s="1" t="s">
        <v>41</v>
      </c>
      <c r="B81" s="47"/>
      <c r="C81" s="48"/>
      <c r="G81" s="50" t="s">
        <v>36</v>
      </c>
    </row>
    <row r="82" spans="1:7" ht="20">
      <c r="A82" s="28" t="s">
        <v>226</v>
      </c>
      <c r="B82" s="47"/>
      <c r="C82" s="48"/>
      <c r="G82" s="50" t="s">
        <v>224</v>
      </c>
    </row>
    <row r="83" spans="1:7">
      <c r="A83" s="12" t="s">
        <v>45</v>
      </c>
    </row>
    <row r="91" spans="1:7" ht="20">
      <c r="A91" s="206" t="s">
        <v>37</v>
      </c>
      <c r="B91" s="206"/>
      <c r="C91" s="206"/>
      <c r="D91" s="206"/>
      <c r="E91" s="206"/>
      <c r="F91" s="206"/>
      <c r="G91" s="206"/>
    </row>
    <row r="92" spans="1:7" ht="18">
      <c r="A92" s="205" t="s">
        <v>38</v>
      </c>
      <c r="B92" s="205"/>
      <c r="C92" s="205"/>
      <c r="D92" s="205"/>
      <c r="E92" s="205"/>
      <c r="F92" s="205"/>
      <c r="G92" s="205"/>
    </row>
    <row r="94" spans="1:7" ht="21" customHeight="1">
      <c r="A94" s="51" t="s">
        <v>39</v>
      </c>
      <c r="B94" s="51" t="s">
        <v>17</v>
      </c>
      <c r="C94" s="51" t="s">
        <v>40</v>
      </c>
      <c r="D94" s="52"/>
      <c r="E94" s="51" t="s">
        <v>39</v>
      </c>
      <c r="F94" s="51" t="s">
        <v>17</v>
      </c>
      <c r="G94" s="51" t="s">
        <v>40</v>
      </c>
    </row>
    <row r="95" spans="1:7" ht="21" customHeight="1">
      <c r="A95" s="54" t="s">
        <v>48</v>
      </c>
      <c r="B95" s="55" t="s">
        <v>49</v>
      </c>
      <c r="C95" s="54"/>
      <c r="D95" s="56"/>
      <c r="E95" s="54" t="s">
        <v>164</v>
      </c>
      <c r="F95" s="55" t="s">
        <v>165</v>
      </c>
      <c r="G95" s="54"/>
    </row>
    <row r="96" spans="1:7" ht="21" customHeight="1">
      <c r="A96" s="58" t="s">
        <v>52</v>
      </c>
      <c r="B96" s="59" t="s">
        <v>53</v>
      </c>
      <c r="C96" s="58"/>
      <c r="D96" s="56"/>
      <c r="E96" s="58" t="s">
        <v>168</v>
      </c>
      <c r="F96" s="59" t="s">
        <v>169</v>
      </c>
      <c r="G96" s="58"/>
    </row>
    <row r="97" spans="1:7" ht="21" customHeight="1">
      <c r="A97" s="54" t="s">
        <v>54</v>
      </c>
      <c r="B97" s="55" t="s">
        <v>55</v>
      </c>
      <c r="C97" s="54"/>
      <c r="D97" s="56"/>
      <c r="E97" s="54" t="s">
        <v>988</v>
      </c>
      <c r="F97" s="55" t="s">
        <v>989</v>
      </c>
      <c r="G97" s="54"/>
    </row>
    <row r="98" spans="1:7" ht="21" customHeight="1">
      <c r="A98" s="58" t="s">
        <v>950</v>
      </c>
      <c r="B98" s="59" t="s">
        <v>951</v>
      </c>
      <c r="C98" s="58"/>
      <c r="D98" s="56"/>
      <c r="E98" s="58" t="s">
        <v>174</v>
      </c>
      <c r="F98" s="59" t="s">
        <v>175</v>
      </c>
      <c r="G98" s="58"/>
    </row>
    <row r="99" spans="1:7" ht="21" customHeight="1">
      <c r="A99" s="54" t="s">
        <v>62</v>
      </c>
      <c r="B99" s="55" t="s">
        <v>63</v>
      </c>
      <c r="C99" s="54"/>
      <c r="D99" s="56"/>
      <c r="E99" s="54" t="s">
        <v>994</v>
      </c>
      <c r="F99" s="55" t="s">
        <v>995</v>
      </c>
      <c r="G99" s="54"/>
    </row>
    <row r="100" spans="1:7" ht="21" customHeight="1">
      <c r="A100" s="58" t="s">
        <v>64</v>
      </c>
      <c r="B100" s="59" t="s">
        <v>65</v>
      </c>
      <c r="C100" s="58"/>
      <c r="D100" s="56"/>
      <c r="E100" s="58" t="s">
        <v>182</v>
      </c>
      <c r="F100" s="59" t="s">
        <v>183</v>
      </c>
      <c r="G100" s="58"/>
    </row>
    <row r="101" spans="1:7" ht="21" customHeight="1">
      <c r="A101" s="54" t="s">
        <v>68</v>
      </c>
      <c r="B101" s="55" t="s">
        <v>69</v>
      </c>
      <c r="C101" s="54"/>
      <c r="D101" s="56"/>
      <c r="E101" s="54" t="s">
        <v>1002</v>
      </c>
      <c r="F101" s="55" t="s">
        <v>1003</v>
      </c>
      <c r="G101" s="54"/>
    </row>
    <row r="102" spans="1:7" ht="21" customHeight="1">
      <c r="A102" s="58" t="s">
        <v>27</v>
      </c>
      <c r="B102" s="59" t="s">
        <v>28</v>
      </c>
      <c r="C102" s="58"/>
      <c r="D102" s="56"/>
      <c r="E102" s="58" t="s">
        <v>204</v>
      </c>
      <c r="F102" s="59" t="s">
        <v>205</v>
      </c>
      <c r="G102" s="58"/>
    </row>
    <row r="103" spans="1:7" ht="21" customHeight="1">
      <c r="A103" s="54" t="s">
        <v>74</v>
      </c>
      <c r="B103" s="55" t="s">
        <v>75</v>
      </c>
      <c r="C103" s="54"/>
      <c r="D103" s="56"/>
      <c r="E103" s="54" t="s">
        <v>206</v>
      </c>
      <c r="F103" s="55" t="s">
        <v>207</v>
      </c>
      <c r="G103" s="54"/>
    </row>
    <row r="104" spans="1:7" ht="21" customHeight="1">
      <c r="A104" s="58" t="s">
        <v>78</v>
      </c>
      <c r="B104" s="59" t="s">
        <v>79</v>
      </c>
      <c r="C104" s="58"/>
      <c r="D104" s="56"/>
      <c r="E104" s="58" t="s">
        <v>210</v>
      </c>
      <c r="F104" s="59" t="s">
        <v>211</v>
      </c>
      <c r="G104" s="58"/>
    </row>
    <row r="105" spans="1:7" ht="21" customHeight="1">
      <c r="A105" s="54" t="s">
        <v>966</v>
      </c>
      <c r="B105" s="55" t="s">
        <v>967</v>
      </c>
      <c r="C105" s="54"/>
      <c r="D105" s="56"/>
      <c r="E105" s="54" t="s">
        <v>212</v>
      </c>
      <c r="F105" s="55" t="s">
        <v>213</v>
      </c>
      <c r="G105" s="54"/>
    </row>
    <row r="106" spans="1:7" ht="21" customHeight="1">
      <c r="A106" s="58" t="s">
        <v>94</v>
      </c>
      <c r="B106" s="59" t="s">
        <v>95</v>
      </c>
      <c r="C106" s="58"/>
      <c r="D106" s="56"/>
      <c r="E106" s="58" t="s">
        <v>218</v>
      </c>
      <c r="F106" s="59" t="s">
        <v>219</v>
      </c>
      <c r="G106" s="58"/>
    </row>
    <row r="107" spans="1:7" ht="21" customHeight="1">
      <c r="A107" s="54" t="s">
        <v>100</v>
      </c>
      <c r="B107" s="55" t="s">
        <v>101</v>
      </c>
      <c r="C107" s="54"/>
      <c r="D107" s="56"/>
      <c r="E107" s="54" t="s">
        <v>220</v>
      </c>
      <c r="F107" s="55" t="s">
        <v>221</v>
      </c>
      <c r="G107" s="54"/>
    </row>
    <row r="108" spans="1:7" ht="21" customHeight="1">
      <c r="A108" s="58" t="s">
        <v>104</v>
      </c>
      <c r="B108" s="59" t="s">
        <v>105</v>
      </c>
      <c r="C108" s="58"/>
      <c r="D108" s="56"/>
      <c r="E108" s="58"/>
      <c r="F108" s="59"/>
      <c r="G108" s="58"/>
    </row>
    <row r="109" spans="1:7" ht="21" customHeight="1">
      <c r="A109" s="54" t="s">
        <v>108</v>
      </c>
      <c r="B109" s="55" t="s">
        <v>109</v>
      </c>
      <c r="C109" s="54"/>
      <c r="D109" s="56"/>
      <c r="E109" s="54"/>
      <c r="F109" s="55"/>
      <c r="G109" s="54"/>
    </row>
    <row r="110" spans="1:7" ht="21" customHeight="1">
      <c r="A110" s="58" t="s">
        <v>112</v>
      </c>
      <c r="B110" s="59" t="s">
        <v>113</v>
      </c>
      <c r="C110" s="58"/>
      <c r="D110" s="56"/>
      <c r="E110" s="58"/>
      <c r="F110" s="59"/>
      <c r="G110" s="58"/>
    </row>
    <row r="111" spans="1:7" ht="21" customHeight="1">
      <c r="A111" s="54" t="s">
        <v>114</v>
      </c>
      <c r="B111" s="55" t="s">
        <v>115</v>
      </c>
      <c r="C111" s="54"/>
      <c r="D111" s="56"/>
      <c r="E111" s="54"/>
      <c r="F111" s="55"/>
      <c r="G111" s="54"/>
    </row>
    <row r="112" spans="1:7" ht="21" customHeight="1">
      <c r="A112" s="58" t="s">
        <v>116</v>
      </c>
      <c r="B112" s="59" t="s">
        <v>117</v>
      </c>
      <c r="C112" s="58"/>
      <c r="D112" s="56"/>
      <c r="E112" s="58"/>
      <c r="F112" s="59"/>
      <c r="G112" s="58"/>
    </row>
    <row r="113" spans="1:7" ht="21" customHeight="1">
      <c r="A113" s="54" t="s">
        <v>124</v>
      </c>
      <c r="B113" s="55" t="s">
        <v>125</v>
      </c>
      <c r="C113" s="54"/>
      <c r="D113" s="56"/>
      <c r="E113" s="54"/>
      <c r="F113" s="55"/>
      <c r="G113" s="54"/>
    </row>
    <row r="114" spans="1:7" ht="21" customHeight="1">
      <c r="A114" s="58" t="s">
        <v>130</v>
      </c>
      <c r="B114" s="59" t="s">
        <v>131</v>
      </c>
      <c r="C114" s="58"/>
      <c r="D114" s="56"/>
      <c r="E114" s="58"/>
      <c r="F114" s="59"/>
      <c r="G114" s="58"/>
    </row>
    <row r="115" spans="1:7" ht="21" customHeight="1">
      <c r="A115" s="54" t="s">
        <v>132</v>
      </c>
      <c r="B115" s="55" t="s">
        <v>133</v>
      </c>
      <c r="C115" s="54"/>
      <c r="D115" s="56"/>
      <c r="E115" s="54"/>
      <c r="F115" s="55"/>
      <c r="G115" s="54"/>
    </row>
    <row r="116" spans="1:7" ht="21" customHeight="1">
      <c r="A116" s="58" t="s">
        <v>138</v>
      </c>
      <c r="B116" s="59" t="s">
        <v>139</v>
      </c>
      <c r="C116" s="58"/>
      <c r="D116" s="56"/>
      <c r="E116" s="58"/>
      <c r="F116" s="59"/>
      <c r="G116" s="58"/>
    </row>
    <row r="117" spans="1:7" ht="21" customHeight="1">
      <c r="A117" s="54" t="s">
        <v>142</v>
      </c>
      <c r="B117" s="55" t="s">
        <v>143</v>
      </c>
      <c r="C117" s="54"/>
      <c r="D117" s="56"/>
      <c r="E117" s="54"/>
      <c r="F117" s="55"/>
      <c r="G117" s="54"/>
    </row>
    <row r="118" spans="1:7" ht="21" customHeight="1">
      <c r="A118" s="58" t="s">
        <v>146</v>
      </c>
      <c r="B118" s="59" t="s">
        <v>147</v>
      </c>
      <c r="C118" s="58"/>
      <c r="D118" s="56"/>
      <c r="E118" s="58"/>
      <c r="F118" s="59"/>
      <c r="G118" s="58"/>
    </row>
    <row r="119" spans="1:7" ht="21" customHeight="1">
      <c r="A119" s="54" t="s">
        <v>156</v>
      </c>
      <c r="B119" s="55" t="s">
        <v>157</v>
      </c>
      <c r="C119" s="54"/>
      <c r="D119" s="56"/>
      <c r="E119" s="54"/>
      <c r="F119" s="55"/>
      <c r="G119" s="54"/>
    </row>
    <row r="120" spans="1:7" ht="21" customHeight="1">
      <c r="A120" s="58" t="s">
        <v>160</v>
      </c>
      <c r="B120" s="59" t="s">
        <v>161</v>
      </c>
      <c r="C120" s="58"/>
      <c r="D120" s="56"/>
      <c r="E120" s="58"/>
      <c r="F120" s="59"/>
      <c r="G120" s="58"/>
    </row>
    <row r="121" spans="1:7" ht="21" customHeight="1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98"/>
  <sheetViews>
    <sheetView zoomScale="80" zoomScaleNormal="80" zoomScalePageLayoutView="80" workbookViewId="0">
      <pane xSplit="4" ySplit="26" topLeftCell="AM27" activePane="bottomRight" state="frozen"/>
      <selection pane="topRight" activeCell="E1" sqref="E1"/>
      <selection pane="bottomLeft" activeCell="A27" sqref="A27"/>
      <selection pane="bottomRight" activeCell="BN12" sqref="BN12"/>
    </sheetView>
  </sheetViews>
  <sheetFormatPr baseColWidth="10" defaultColWidth="11" defaultRowHeight="15" x14ac:dyDescent="0"/>
  <cols>
    <col min="1" max="1" width="19.33203125" customWidth="1"/>
    <col min="2" max="2" width="32.6640625" customWidth="1"/>
    <col min="4" max="33" width="11" style="2"/>
    <col min="34" max="34" width="12.33203125" style="4" customWidth="1"/>
    <col min="35" max="35" width="13.6640625" style="2" customWidth="1"/>
    <col min="36" max="36" width="12.5" style="4" customWidth="1"/>
  </cols>
  <sheetData>
    <row r="1" spans="1:45" ht="23" customHeight="1">
      <c r="A1" s="1" t="s">
        <v>228</v>
      </c>
    </row>
    <row r="2" spans="1:45" ht="16" thickBot="1">
      <c r="A2" s="28" t="s">
        <v>233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L2" s="69" t="s">
        <v>1347</v>
      </c>
      <c r="AM2" s="69" t="s">
        <v>1348</v>
      </c>
      <c r="AP2" s="186" t="s">
        <v>1356</v>
      </c>
      <c r="AQ2" s="187"/>
      <c r="AR2" s="187"/>
      <c r="AS2" s="187"/>
    </row>
    <row r="3" spans="1:45">
      <c r="C3" s="3" t="s">
        <v>0</v>
      </c>
      <c r="D3" s="4">
        <v>119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L3" s="70" t="s">
        <v>1337</v>
      </c>
      <c r="AM3" s="70">
        <v>4</v>
      </c>
      <c r="AP3" s="92" t="s">
        <v>1357</v>
      </c>
      <c r="AQ3" s="93">
        <v>111</v>
      </c>
      <c r="AR3" s="92" t="s">
        <v>1358</v>
      </c>
      <c r="AS3" s="94">
        <v>2.3610462119678446</v>
      </c>
    </row>
    <row r="4" spans="1:45">
      <c r="C4" s="3" t="s">
        <v>1</v>
      </c>
      <c r="D4" s="5">
        <f>AI19</f>
        <v>118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L4" s="70" t="s">
        <v>1342</v>
      </c>
      <c r="AM4" s="70">
        <v>3.6669999999999998</v>
      </c>
      <c r="AP4" s="95"/>
      <c r="AQ4" s="95"/>
      <c r="AR4" s="95"/>
      <c r="AS4" s="95"/>
    </row>
    <row r="5" spans="1:45">
      <c r="B5" s="3"/>
      <c r="C5" s="3" t="s">
        <v>2</v>
      </c>
      <c r="D5" s="6">
        <f>AH24</f>
        <v>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L5" s="70" t="s">
        <v>1336</v>
      </c>
      <c r="AM5" s="70">
        <v>3.3330000000000002</v>
      </c>
      <c r="AP5" s="93"/>
      <c r="AQ5" s="96"/>
      <c r="AR5" s="97" t="s">
        <v>1354</v>
      </c>
      <c r="AS5" s="97" t="s">
        <v>1355</v>
      </c>
    </row>
    <row r="6" spans="1:45">
      <c r="B6" s="3"/>
      <c r="C6" s="3" t="s">
        <v>3</v>
      </c>
      <c r="D6" s="4">
        <f>D5*3</f>
        <v>81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L6" s="70" t="s">
        <v>1335</v>
      </c>
      <c r="AM6" s="70">
        <v>3</v>
      </c>
      <c r="AP6" s="98" t="s">
        <v>1354</v>
      </c>
      <c r="AQ6" s="99" t="s">
        <v>1359</v>
      </c>
      <c r="AR6" s="100">
        <v>1</v>
      </c>
      <c r="AS6" s="101"/>
    </row>
    <row r="7" spans="1:45">
      <c r="B7" s="3"/>
      <c r="C7" s="3" t="s">
        <v>4</v>
      </c>
      <c r="D7" s="7">
        <f>AJ19</f>
        <v>2237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L7" s="70" t="s">
        <v>1338</v>
      </c>
      <c r="AM7" s="70">
        <v>2.6669999999999998</v>
      </c>
      <c r="AP7" s="95"/>
      <c r="AQ7" s="102" t="s">
        <v>1360</v>
      </c>
      <c r="AR7" s="101"/>
      <c r="AS7" s="101"/>
    </row>
    <row r="8" spans="1:45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L8" s="70" t="s">
        <v>1333</v>
      </c>
      <c r="AM8" s="70">
        <v>2.3330000000000002</v>
      </c>
      <c r="AP8" s="95"/>
      <c r="AQ8" s="102" t="s">
        <v>1361</v>
      </c>
      <c r="AR8" s="101"/>
      <c r="AS8" s="101"/>
    </row>
    <row r="9" spans="1:45" ht="20">
      <c r="A9" s="3" t="s">
        <v>5</v>
      </c>
      <c r="B9" s="9" t="s">
        <v>227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L9" s="70" t="s">
        <v>1344</v>
      </c>
      <c r="AM9" s="70">
        <v>2</v>
      </c>
      <c r="AP9" s="95"/>
      <c r="AQ9" s="102" t="s">
        <v>1362</v>
      </c>
      <c r="AR9" s="101"/>
      <c r="AS9" s="101"/>
    </row>
    <row r="10" spans="1:45" ht="18">
      <c r="A10" s="3"/>
      <c r="B10" s="10"/>
      <c r="C10" s="2"/>
      <c r="E10"/>
      <c r="F10" s="6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L10" s="70" t="s">
        <v>1332</v>
      </c>
      <c r="AM10" s="70">
        <v>1.667</v>
      </c>
      <c r="AP10" s="95"/>
      <c r="AQ10" s="102" t="s">
        <v>1363</v>
      </c>
      <c r="AR10" s="101"/>
      <c r="AS10" s="101"/>
    </row>
    <row r="11" spans="1:45">
      <c r="A11" s="3" t="s">
        <v>6</v>
      </c>
      <c r="B11" s="11" t="s">
        <v>229</v>
      </c>
      <c r="C11" s="2">
        <v>55625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L11" s="70" t="s">
        <v>1345</v>
      </c>
      <c r="AM11" s="70">
        <v>1.333</v>
      </c>
      <c r="AP11" s="103" t="s">
        <v>1355</v>
      </c>
      <c r="AQ11" s="104" t="s">
        <v>1359</v>
      </c>
      <c r="AR11" s="105">
        <v>0.38239364120757852</v>
      </c>
      <c r="AS11" s="106">
        <v>1</v>
      </c>
    </row>
    <row r="12" spans="1:45">
      <c r="A12" s="3"/>
      <c r="B12" s="12" t="s">
        <v>230</v>
      </c>
      <c r="C12" s="2">
        <v>55630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L12" s="70" t="s">
        <v>1334</v>
      </c>
      <c r="AM12" s="70">
        <v>1</v>
      </c>
      <c r="AP12" s="95"/>
      <c r="AQ12" s="102" t="s">
        <v>1360</v>
      </c>
      <c r="AR12" s="100">
        <v>7.8327991115964193E-3</v>
      </c>
      <c r="AS12" s="101"/>
    </row>
    <row r="13" spans="1:45">
      <c r="B13" s="12" t="s">
        <v>231</v>
      </c>
      <c r="C13" s="2">
        <v>55635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L13" s="70" t="s">
        <v>1339</v>
      </c>
      <c r="AM13" s="70">
        <v>0.66700000000000004</v>
      </c>
      <c r="AP13" s="95"/>
      <c r="AQ13" s="102" t="s">
        <v>1361</v>
      </c>
      <c r="AR13" s="100">
        <v>4.320680647290124</v>
      </c>
      <c r="AS13" s="101"/>
    </row>
    <row r="14" spans="1:45">
      <c r="B14" s="3"/>
      <c r="C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L14" s="70" t="s">
        <v>1340</v>
      </c>
      <c r="AM14" s="70">
        <v>0</v>
      </c>
      <c r="AP14" s="95"/>
      <c r="AQ14" s="102" t="s">
        <v>1362</v>
      </c>
      <c r="AR14" s="100">
        <v>3.4473487298569694E-5</v>
      </c>
      <c r="AS14" s="101"/>
    </row>
    <row r="15" spans="1:45">
      <c r="B15" s="3"/>
      <c r="C15" s="3"/>
      <c r="D15" s="4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L15" s="70" t="s">
        <v>1331</v>
      </c>
      <c r="AM15" s="70" t="s">
        <v>1349</v>
      </c>
      <c r="AP15" s="95"/>
      <c r="AQ15" s="102" t="s">
        <v>1363</v>
      </c>
      <c r="AR15" s="107" t="s">
        <v>1364</v>
      </c>
      <c r="AS15" s="101"/>
    </row>
    <row r="16" spans="1:45">
      <c r="B16" s="3"/>
      <c r="C16" s="3"/>
      <c r="D16" s="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L16" s="70" t="s">
        <v>1341</v>
      </c>
      <c r="AM16" s="70" t="s">
        <v>1350</v>
      </c>
      <c r="AP16" s="108"/>
      <c r="AQ16" s="108"/>
      <c r="AR16" s="108"/>
      <c r="AS16" s="108"/>
    </row>
    <row r="17" spans="1:66" ht="16" thickBot="1">
      <c r="B17" s="3"/>
      <c r="C17" s="3"/>
      <c r="D17" s="4"/>
      <c r="AL17" s="70" t="s">
        <v>1351</v>
      </c>
      <c r="AM17" s="70" t="s">
        <v>1352</v>
      </c>
      <c r="AP17" s="188" t="s">
        <v>1365</v>
      </c>
      <c r="AQ17" s="189"/>
      <c r="AR17" s="109"/>
      <c r="AS17" s="109"/>
    </row>
    <row r="18" spans="1:66" ht="60">
      <c r="B18" s="196" t="s">
        <v>7</v>
      </c>
      <c r="C18" s="197"/>
      <c r="D18" s="198"/>
      <c r="E18" s="66" t="s">
        <v>427</v>
      </c>
      <c r="F18" s="13" t="s">
        <v>428</v>
      </c>
      <c r="G18" s="13" t="s">
        <v>429</v>
      </c>
      <c r="H18" s="13" t="s">
        <v>436</v>
      </c>
      <c r="I18" s="13" t="s">
        <v>437</v>
      </c>
      <c r="J18" s="13" t="s">
        <v>1274</v>
      </c>
      <c r="K18" s="13" t="s">
        <v>1275</v>
      </c>
      <c r="L18" s="13" t="s">
        <v>1276</v>
      </c>
      <c r="M18" s="13" t="s">
        <v>1277</v>
      </c>
      <c r="N18" s="13" t="s">
        <v>1278</v>
      </c>
      <c r="O18" s="13" t="s">
        <v>1279</v>
      </c>
      <c r="P18" s="13" t="s">
        <v>1280</v>
      </c>
      <c r="Q18" s="13" t="s">
        <v>1281</v>
      </c>
      <c r="R18" s="13" t="s">
        <v>1282</v>
      </c>
      <c r="S18" s="13" t="s">
        <v>1283</v>
      </c>
      <c r="T18" s="13" t="s">
        <v>1284</v>
      </c>
      <c r="U18" s="13" t="s">
        <v>1285</v>
      </c>
      <c r="V18" s="13" t="s">
        <v>1286</v>
      </c>
      <c r="W18" s="13" t="s">
        <v>1287</v>
      </c>
      <c r="X18" s="13" t="s">
        <v>1288</v>
      </c>
      <c r="Y18" s="13" t="s">
        <v>1289</v>
      </c>
      <c r="Z18" s="13" t="s">
        <v>1290</v>
      </c>
      <c r="AA18" s="13" t="s">
        <v>1291</v>
      </c>
      <c r="AB18" s="13" t="s">
        <v>1292</v>
      </c>
      <c r="AC18" s="13" t="s">
        <v>1293</v>
      </c>
      <c r="AD18" s="13" t="s">
        <v>1294</v>
      </c>
      <c r="AE18" s="13" t="s">
        <v>1295</v>
      </c>
      <c r="AF18" s="13" t="s">
        <v>1296</v>
      </c>
      <c r="AG18" s="13" t="s">
        <v>1297</v>
      </c>
      <c r="AH18" s="14" t="s">
        <v>8</v>
      </c>
      <c r="AI18" s="15" t="s">
        <v>9</v>
      </c>
      <c r="AJ18" s="14" t="s">
        <v>10</v>
      </c>
      <c r="AL18" s="70" t="s">
        <v>1343</v>
      </c>
      <c r="AM18" s="70" t="s">
        <v>1353</v>
      </c>
      <c r="AP18" s="110" t="s">
        <v>1366</v>
      </c>
      <c r="AQ18" s="110" t="s">
        <v>1365</v>
      </c>
      <c r="AR18" s="93"/>
      <c r="AS18" s="93"/>
    </row>
    <row r="19" spans="1:66">
      <c r="B19" s="199" t="s">
        <v>11</v>
      </c>
      <c r="C19" s="200"/>
      <c r="D19" s="201"/>
      <c r="E19" s="16">
        <f t="shared" ref="E19:AJ19" si="0">SUM(E27:E145)</f>
        <v>100</v>
      </c>
      <c r="F19" s="16">
        <f t="shared" si="0"/>
        <v>0</v>
      </c>
      <c r="G19" s="16">
        <f t="shared" si="0"/>
        <v>106</v>
      </c>
      <c r="H19" s="16">
        <f t="shared" si="0"/>
        <v>109</v>
      </c>
      <c r="I19" s="16">
        <f t="shared" si="0"/>
        <v>111</v>
      </c>
      <c r="J19" s="16">
        <f t="shared" si="0"/>
        <v>98</v>
      </c>
      <c r="K19" s="16">
        <f t="shared" si="0"/>
        <v>69</v>
      </c>
      <c r="L19" s="16">
        <f t="shared" si="0"/>
        <v>102</v>
      </c>
      <c r="M19" s="16">
        <f t="shared" si="0"/>
        <v>100</v>
      </c>
      <c r="N19" s="16">
        <f t="shared" si="0"/>
        <v>107</v>
      </c>
      <c r="O19" s="16">
        <f t="shared" si="0"/>
        <v>91</v>
      </c>
      <c r="P19" s="16">
        <f t="shared" si="0"/>
        <v>103</v>
      </c>
      <c r="Q19" s="16">
        <f t="shared" si="0"/>
        <v>92</v>
      </c>
      <c r="R19" s="16">
        <f t="shared" si="0"/>
        <v>87</v>
      </c>
      <c r="S19" s="16">
        <f t="shared" si="0"/>
        <v>95</v>
      </c>
      <c r="T19" s="16">
        <f t="shared" si="0"/>
        <v>91</v>
      </c>
      <c r="U19" s="16">
        <f t="shared" si="0"/>
        <v>74</v>
      </c>
      <c r="V19" s="16">
        <f t="shared" si="0"/>
        <v>59</v>
      </c>
      <c r="W19" s="16">
        <f t="shared" si="0"/>
        <v>68</v>
      </c>
      <c r="X19" s="16">
        <f t="shared" si="0"/>
        <v>93</v>
      </c>
      <c r="Y19" s="16">
        <f t="shared" si="0"/>
        <v>0</v>
      </c>
      <c r="Z19" s="16">
        <f t="shared" si="0"/>
        <v>96</v>
      </c>
      <c r="AA19" s="16">
        <f t="shared" si="0"/>
        <v>50</v>
      </c>
      <c r="AB19" s="16">
        <f t="shared" si="0"/>
        <v>64</v>
      </c>
      <c r="AC19" s="16">
        <f t="shared" si="0"/>
        <v>2</v>
      </c>
      <c r="AD19" s="16">
        <f t="shared" si="0"/>
        <v>83</v>
      </c>
      <c r="AE19" s="16">
        <f t="shared" si="0"/>
        <v>67</v>
      </c>
      <c r="AF19" s="16">
        <f t="shared" si="0"/>
        <v>72</v>
      </c>
      <c r="AG19" s="16">
        <f t="shared" si="0"/>
        <v>48</v>
      </c>
      <c r="AH19" s="17">
        <f t="shared" si="0"/>
        <v>2237</v>
      </c>
      <c r="AI19" s="18">
        <f t="shared" si="0"/>
        <v>118</v>
      </c>
      <c r="AJ19" s="19">
        <f t="shared" si="0"/>
        <v>2237</v>
      </c>
      <c r="AP19" s="111" t="s">
        <v>1367</v>
      </c>
      <c r="AQ19" s="114">
        <v>0.38239364120757852</v>
      </c>
      <c r="AR19" s="95"/>
      <c r="AS19" s="95"/>
    </row>
    <row r="20" spans="1:66">
      <c r="B20" s="20"/>
      <c r="C20" s="21"/>
      <c r="D20" s="22" t="s">
        <v>30</v>
      </c>
      <c r="E20" s="23">
        <f t="shared" ref="E20:AG20" si="1">SUMIF($D$27:$D$145,55625,E27:E145)</f>
        <v>34</v>
      </c>
      <c r="F20" s="23">
        <f t="shared" si="1"/>
        <v>0</v>
      </c>
      <c r="G20" s="23">
        <f t="shared" si="1"/>
        <v>38</v>
      </c>
      <c r="H20" s="23">
        <f t="shared" si="1"/>
        <v>37</v>
      </c>
      <c r="I20" s="23">
        <f t="shared" si="1"/>
        <v>38</v>
      </c>
      <c r="J20" s="23">
        <f t="shared" si="1"/>
        <v>27</v>
      </c>
      <c r="K20" s="23">
        <f t="shared" si="1"/>
        <v>32</v>
      </c>
      <c r="L20" s="23">
        <f t="shared" si="1"/>
        <v>30</v>
      </c>
      <c r="M20" s="23">
        <f t="shared" si="1"/>
        <v>32</v>
      </c>
      <c r="N20" s="23">
        <f t="shared" si="1"/>
        <v>35</v>
      </c>
      <c r="O20" s="23">
        <f t="shared" si="1"/>
        <v>28</v>
      </c>
      <c r="P20" s="23">
        <f t="shared" si="1"/>
        <v>30</v>
      </c>
      <c r="Q20" s="23">
        <f t="shared" si="1"/>
        <v>25</v>
      </c>
      <c r="R20" s="23">
        <f t="shared" si="1"/>
        <v>22</v>
      </c>
      <c r="S20" s="23">
        <f t="shared" si="1"/>
        <v>30</v>
      </c>
      <c r="T20" s="23">
        <f t="shared" si="1"/>
        <v>37</v>
      </c>
      <c r="U20" s="23">
        <f t="shared" si="1"/>
        <v>17</v>
      </c>
      <c r="V20" s="23">
        <f t="shared" si="1"/>
        <v>30</v>
      </c>
      <c r="W20" s="23">
        <f t="shared" si="1"/>
        <v>13</v>
      </c>
      <c r="X20" s="23">
        <f t="shared" si="1"/>
        <v>30</v>
      </c>
      <c r="Y20" s="23">
        <f t="shared" si="1"/>
        <v>0</v>
      </c>
      <c r="Z20" s="23">
        <f t="shared" si="1"/>
        <v>34</v>
      </c>
      <c r="AA20" s="23">
        <f t="shared" si="1"/>
        <v>14</v>
      </c>
      <c r="AB20" s="23">
        <f t="shared" si="1"/>
        <v>24</v>
      </c>
      <c r="AC20" s="23">
        <f t="shared" si="1"/>
        <v>1</v>
      </c>
      <c r="AD20" s="23">
        <f t="shared" si="1"/>
        <v>33</v>
      </c>
      <c r="AE20" s="23">
        <f t="shared" si="1"/>
        <v>20</v>
      </c>
      <c r="AF20" s="23">
        <f t="shared" si="1"/>
        <v>22</v>
      </c>
      <c r="AG20" s="23">
        <f t="shared" si="1"/>
        <v>8</v>
      </c>
      <c r="AH20" s="24"/>
      <c r="AI20" s="25"/>
      <c r="AJ20" s="26"/>
    </row>
    <row r="21" spans="1:66">
      <c r="B21" s="20"/>
      <c r="C21" s="21"/>
      <c r="D21" s="22" t="s">
        <v>47</v>
      </c>
      <c r="E21" s="23">
        <f t="shared" ref="E21:AG21" si="2">SUMIF($D$27:$D$145,55630,E27:E145)</f>
        <v>33</v>
      </c>
      <c r="F21" s="23">
        <f t="shared" si="2"/>
        <v>0</v>
      </c>
      <c r="G21" s="23">
        <f t="shared" si="2"/>
        <v>36</v>
      </c>
      <c r="H21" s="23">
        <f t="shared" si="2"/>
        <v>36</v>
      </c>
      <c r="I21" s="23">
        <f t="shared" si="2"/>
        <v>36</v>
      </c>
      <c r="J21" s="23">
        <f t="shared" si="2"/>
        <v>33</v>
      </c>
      <c r="K21" s="23">
        <f t="shared" si="2"/>
        <v>33</v>
      </c>
      <c r="L21" s="23">
        <f t="shared" si="2"/>
        <v>35</v>
      </c>
      <c r="M21" s="23">
        <f t="shared" si="2"/>
        <v>35</v>
      </c>
      <c r="N21" s="23">
        <f t="shared" si="2"/>
        <v>35</v>
      </c>
      <c r="O21" s="23">
        <f t="shared" si="2"/>
        <v>30</v>
      </c>
      <c r="P21" s="23">
        <f t="shared" si="2"/>
        <v>34</v>
      </c>
      <c r="Q21" s="23">
        <f t="shared" si="2"/>
        <v>31</v>
      </c>
      <c r="R21" s="23">
        <f t="shared" si="2"/>
        <v>30</v>
      </c>
      <c r="S21" s="23">
        <f t="shared" si="2"/>
        <v>31</v>
      </c>
      <c r="T21" s="23">
        <f t="shared" si="2"/>
        <v>29</v>
      </c>
      <c r="U21" s="23">
        <f t="shared" si="2"/>
        <v>26</v>
      </c>
      <c r="V21" s="23">
        <f t="shared" si="2"/>
        <v>29</v>
      </c>
      <c r="W21" s="23">
        <f t="shared" si="2"/>
        <v>25</v>
      </c>
      <c r="X21" s="23">
        <f t="shared" si="2"/>
        <v>30</v>
      </c>
      <c r="Y21" s="23">
        <f t="shared" si="2"/>
        <v>0</v>
      </c>
      <c r="Z21" s="23">
        <f t="shared" si="2"/>
        <v>31</v>
      </c>
      <c r="AA21" s="23">
        <f t="shared" si="2"/>
        <v>16</v>
      </c>
      <c r="AB21" s="23">
        <f t="shared" si="2"/>
        <v>22</v>
      </c>
      <c r="AC21" s="23">
        <f t="shared" si="2"/>
        <v>1</v>
      </c>
      <c r="AD21" s="23">
        <f t="shared" si="2"/>
        <v>24</v>
      </c>
      <c r="AE21" s="23">
        <f t="shared" si="2"/>
        <v>23</v>
      </c>
      <c r="AF21" s="23">
        <f t="shared" si="2"/>
        <v>22</v>
      </c>
      <c r="AG21" s="23">
        <f t="shared" si="2"/>
        <v>20</v>
      </c>
      <c r="AH21" s="25"/>
      <c r="AI21" s="25"/>
      <c r="AJ21" s="27"/>
    </row>
    <row r="22" spans="1:66">
      <c r="B22" s="20"/>
      <c r="C22" s="21"/>
      <c r="D22" s="22" t="s">
        <v>232</v>
      </c>
      <c r="E22" s="23">
        <f t="shared" ref="E22:AG22" si="3">SUMIF($D$27:$D$145,55635,E27:E145)</f>
        <v>33</v>
      </c>
      <c r="F22" s="23">
        <f t="shared" si="3"/>
        <v>0</v>
      </c>
      <c r="G22" s="23">
        <f t="shared" si="3"/>
        <v>32</v>
      </c>
      <c r="H22" s="23">
        <f t="shared" si="3"/>
        <v>36</v>
      </c>
      <c r="I22" s="23">
        <f t="shared" si="3"/>
        <v>37</v>
      </c>
      <c r="J22" s="23">
        <f t="shared" si="3"/>
        <v>38</v>
      </c>
      <c r="K22" s="23">
        <f t="shared" si="3"/>
        <v>4</v>
      </c>
      <c r="L22" s="23">
        <f t="shared" si="3"/>
        <v>37</v>
      </c>
      <c r="M22" s="23">
        <f t="shared" si="3"/>
        <v>33</v>
      </c>
      <c r="N22" s="23">
        <f t="shared" si="3"/>
        <v>37</v>
      </c>
      <c r="O22" s="23">
        <f t="shared" si="3"/>
        <v>33</v>
      </c>
      <c r="P22" s="23">
        <f t="shared" si="3"/>
        <v>39</v>
      </c>
      <c r="Q22" s="23">
        <f t="shared" si="3"/>
        <v>36</v>
      </c>
      <c r="R22" s="23">
        <f t="shared" si="3"/>
        <v>35</v>
      </c>
      <c r="S22" s="23">
        <f t="shared" si="3"/>
        <v>34</v>
      </c>
      <c r="T22" s="23">
        <f t="shared" si="3"/>
        <v>25</v>
      </c>
      <c r="U22" s="23">
        <f t="shared" si="3"/>
        <v>31</v>
      </c>
      <c r="V22" s="23">
        <f t="shared" si="3"/>
        <v>0</v>
      </c>
      <c r="W22" s="23">
        <f t="shared" si="3"/>
        <v>30</v>
      </c>
      <c r="X22" s="23">
        <f t="shared" si="3"/>
        <v>33</v>
      </c>
      <c r="Y22" s="23">
        <f t="shared" si="3"/>
        <v>0</v>
      </c>
      <c r="Z22" s="23">
        <f t="shared" si="3"/>
        <v>31</v>
      </c>
      <c r="AA22" s="23">
        <f t="shared" si="3"/>
        <v>20</v>
      </c>
      <c r="AB22" s="23">
        <f t="shared" si="3"/>
        <v>18</v>
      </c>
      <c r="AC22" s="23">
        <f t="shared" si="3"/>
        <v>0</v>
      </c>
      <c r="AD22" s="23">
        <f t="shared" si="3"/>
        <v>26</v>
      </c>
      <c r="AE22" s="23">
        <f t="shared" si="3"/>
        <v>24</v>
      </c>
      <c r="AF22" s="23">
        <f t="shared" si="3"/>
        <v>28</v>
      </c>
      <c r="AG22" s="23">
        <f t="shared" si="3"/>
        <v>20</v>
      </c>
      <c r="AH22" s="25"/>
      <c r="AI22" s="25"/>
      <c r="AJ22" s="27"/>
    </row>
    <row r="23" spans="1:66">
      <c r="A23" s="28"/>
      <c r="B23" s="202" t="s">
        <v>13</v>
      </c>
      <c r="C23" s="203"/>
      <c r="D23" s="204"/>
      <c r="E23" s="29">
        <v>1</v>
      </c>
      <c r="F23" s="29">
        <v>1</v>
      </c>
      <c r="G23" s="29">
        <v>1</v>
      </c>
      <c r="H23" s="29">
        <v>1</v>
      </c>
      <c r="I23" s="29">
        <v>1</v>
      </c>
      <c r="J23" s="29">
        <v>1</v>
      </c>
      <c r="K23" s="29">
        <v>1</v>
      </c>
      <c r="L23" s="29">
        <v>1</v>
      </c>
      <c r="M23" s="29">
        <v>1</v>
      </c>
      <c r="N23" s="29">
        <v>1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29">
        <v>1</v>
      </c>
      <c r="AB23" s="29">
        <v>1</v>
      </c>
      <c r="AC23" s="29">
        <v>1</v>
      </c>
      <c r="AD23" s="29">
        <v>1</v>
      </c>
      <c r="AE23" s="29">
        <v>1</v>
      </c>
      <c r="AF23" s="29">
        <v>1</v>
      </c>
      <c r="AG23" s="29">
        <v>1</v>
      </c>
      <c r="AH23" s="30"/>
      <c r="AI23" s="31"/>
      <c r="AJ23" s="27"/>
    </row>
    <row r="24" spans="1:66">
      <c r="B24" s="190" t="s">
        <v>14</v>
      </c>
      <c r="C24" s="191"/>
      <c r="D24" s="192"/>
      <c r="E24" s="32">
        <f t="shared" ref="E24:AG24" si="4">IF(E19=0,0,1)</f>
        <v>1</v>
      </c>
      <c r="F24" s="32">
        <f t="shared" si="4"/>
        <v>0</v>
      </c>
      <c r="G24" s="32">
        <f t="shared" si="4"/>
        <v>1</v>
      </c>
      <c r="H24" s="32">
        <f t="shared" si="4"/>
        <v>1</v>
      </c>
      <c r="I24" s="32">
        <f t="shared" si="4"/>
        <v>1</v>
      </c>
      <c r="J24" s="32">
        <f t="shared" si="4"/>
        <v>1</v>
      </c>
      <c r="K24" s="32">
        <f t="shared" si="4"/>
        <v>1</v>
      </c>
      <c r="L24" s="32">
        <f t="shared" si="4"/>
        <v>1</v>
      </c>
      <c r="M24" s="32">
        <f t="shared" si="4"/>
        <v>1</v>
      </c>
      <c r="N24" s="32">
        <f t="shared" si="4"/>
        <v>1</v>
      </c>
      <c r="O24" s="32">
        <f t="shared" si="4"/>
        <v>1</v>
      </c>
      <c r="P24" s="32">
        <f t="shared" si="4"/>
        <v>1</v>
      </c>
      <c r="Q24" s="32">
        <f t="shared" si="4"/>
        <v>1</v>
      </c>
      <c r="R24" s="32">
        <f t="shared" si="4"/>
        <v>1</v>
      </c>
      <c r="S24" s="32">
        <f t="shared" si="4"/>
        <v>1</v>
      </c>
      <c r="T24" s="32">
        <f t="shared" si="4"/>
        <v>1</v>
      </c>
      <c r="U24" s="32">
        <f t="shared" si="4"/>
        <v>1</v>
      </c>
      <c r="V24" s="32">
        <f t="shared" si="4"/>
        <v>1</v>
      </c>
      <c r="W24" s="32">
        <f t="shared" si="4"/>
        <v>1</v>
      </c>
      <c r="X24" s="32">
        <f t="shared" si="4"/>
        <v>1</v>
      </c>
      <c r="Y24" s="32">
        <f t="shared" si="4"/>
        <v>0</v>
      </c>
      <c r="Z24" s="32">
        <f t="shared" si="4"/>
        <v>1</v>
      </c>
      <c r="AA24" s="32">
        <f t="shared" si="4"/>
        <v>1</v>
      </c>
      <c r="AB24" s="32">
        <f t="shared" si="4"/>
        <v>1</v>
      </c>
      <c r="AC24" s="32">
        <f t="shared" si="4"/>
        <v>1</v>
      </c>
      <c r="AD24" s="32">
        <f t="shared" si="4"/>
        <v>1</v>
      </c>
      <c r="AE24" s="32">
        <f t="shared" si="4"/>
        <v>1</v>
      </c>
      <c r="AF24" s="32">
        <f t="shared" si="4"/>
        <v>1</v>
      </c>
      <c r="AG24" s="32">
        <f t="shared" si="4"/>
        <v>1</v>
      </c>
      <c r="AH24" s="33">
        <f>SUM(E24:AG24)</f>
        <v>27</v>
      </c>
      <c r="AI24" s="30"/>
      <c r="AJ24" s="27"/>
    </row>
    <row r="25" spans="1:66" ht="30">
      <c r="A25" s="34"/>
      <c r="B25" s="193" t="s">
        <v>15</v>
      </c>
      <c r="C25" s="194"/>
      <c r="D25" s="195"/>
      <c r="E25" s="46"/>
      <c r="F25" s="46" t="s">
        <v>430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24"/>
      <c r="AI25" s="31"/>
      <c r="AJ25" s="27"/>
      <c r="BC25" s="28" t="s">
        <v>1403</v>
      </c>
      <c r="BH25" s="28" t="s">
        <v>1404</v>
      </c>
      <c r="BL25" t="s">
        <v>1412</v>
      </c>
    </row>
    <row r="26" spans="1:66">
      <c r="B26" s="35" t="s">
        <v>16</v>
      </c>
      <c r="C26" s="35" t="s">
        <v>17</v>
      </c>
      <c r="D26" s="36" t="s">
        <v>18</v>
      </c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8"/>
      <c r="AI26" s="38"/>
      <c r="AJ26" s="39"/>
      <c r="AK26" t="s">
        <v>1346</v>
      </c>
      <c r="AN26" t="s">
        <v>1354</v>
      </c>
      <c r="AO26" t="s">
        <v>1355</v>
      </c>
      <c r="AR26" t="s">
        <v>1354</v>
      </c>
      <c r="AS26" t="s">
        <v>1355</v>
      </c>
      <c r="AV26" t="s">
        <v>1369</v>
      </c>
      <c r="AW26" t="s">
        <v>1355</v>
      </c>
      <c r="BD26" t="s">
        <v>1375</v>
      </c>
      <c r="BI26" t="s">
        <v>1375</v>
      </c>
    </row>
    <row r="27" spans="1:66">
      <c r="A27" s="28" t="s">
        <v>19</v>
      </c>
      <c r="B27" s="44" t="s">
        <v>1014</v>
      </c>
      <c r="C27" s="44" t="s">
        <v>1015</v>
      </c>
      <c r="D27" s="44">
        <v>55625</v>
      </c>
      <c r="E27" s="40">
        <v>1</v>
      </c>
      <c r="F27" s="40">
        <v>0</v>
      </c>
      <c r="G27" s="40">
        <v>1</v>
      </c>
      <c r="H27" s="40">
        <v>0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0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>
        <v>0</v>
      </c>
      <c r="Z27" s="40">
        <v>1</v>
      </c>
      <c r="AA27" s="40">
        <v>1</v>
      </c>
      <c r="AB27" s="40">
        <v>0</v>
      </c>
      <c r="AC27" s="40">
        <v>0</v>
      </c>
      <c r="AD27" s="40">
        <v>0</v>
      </c>
      <c r="AE27" s="40">
        <v>1</v>
      </c>
      <c r="AF27" s="40">
        <v>1</v>
      </c>
      <c r="AG27" s="40">
        <v>0</v>
      </c>
      <c r="AH27" s="41">
        <f t="shared" ref="AH27:AH58" si="5">SUM(E27:AG27)</f>
        <v>21</v>
      </c>
      <c r="AI27" s="42">
        <f>IF(AH27=0,0,1)</f>
        <v>1</v>
      </c>
      <c r="AJ27" s="43">
        <f t="shared" ref="AJ27:AJ58" si="6">SUMPRODUCT($E$23:$AG$23,E27:AG27)</f>
        <v>21</v>
      </c>
      <c r="AK27" s="68" t="s">
        <v>1335</v>
      </c>
      <c r="AN27" s="2">
        <f>AH27</f>
        <v>21</v>
      </c>
      <c r="AO27" s="2">
        <f>VLOOKUP(AK27,$AL$3:$AM$18,2,FALSE)</f>
        <v>3</v>
      </c>
      <c r="AR27">
        <v>0</v>
      </c>
      <c r="AS27">
        <v>1.667</v>
      </c>
      <c r="AV27" s="91">
        <f>AR27/27</f>
        <v>0</v>
      </c>
      <c r="AW27">
        <f>AS27</f>
        <v>1.667</v>
      </c>
      <c r="BC27">
        <v>0</v>
      </c>
      <c r="BD27">
        <v>1</v>
      </c>
      <c r="BH27" t="s">
        <v>1343</v>
      </c>
      <c r="BI27">
        <v>0</v>
      </c>
    </row>
    <row r="28" spans="1:66">
      <c r="A28" t="s">
        <v>20</v>
      </c>
      <c r="B28" s="44" t="s">
        <v>1016</v>
      </c>
      <c r="C28" s="44" t="s">
        <v>1017</v>
      </c>
      <c r="D28" s="44">
        <v>55625</v>
      </c>
      <c r="E28" s="40">
        <v>1</v>
      </c>
      <c r="F28" s="40">
        <v>0</v>
      </c>
      <c r="G28" s="40">
        <v>1</v>
      </c>
      <c r="H28" s="40">
        <v>1</v>
      </c>
      <c r="I28" s="40">
        <v>1</v>
      </c>
      <c r="J28" s="40">
        <v>0</v>
      </c>
      <c r="K28" s="40">
        <v>0</v>
      </c>
      <c r="L28" s="40">
        <v>0</v>
      </c>
      <c r="M28" s="40">
        <v>0</v>
      </c>
      <c r="N28" s="40">
        <v>1</v>
      </c>
      <c r="O28" s="40">
        <v>0</v>
      </c>
      <c r="P28" s="40">
        <v>0</v>
      </c>
      <c r="Q28" s="40">
        <v>0</v>
      </c>
      <c r="R28" s="40">
        <v>0</v>
      </c>
      <c r="S28" s="40">
        <v>1</v>
      </c>
      <c r="T28" s="40">
        <v>1</v>
      </c>
      <c r="U28" s="40">
        <v>0</v>
      </c>
      <c r="V28" s="40">
        <v>1</v>
      </c>
      <c r="W28" s="40">
        <v>0</v>
      </c>
      <c r="X28" s="40">
        <v>1</v>
      </c>
      <c r="Y28" s="40">
        <v>0</v>
      </c>
      <c r="Z28" s="40">
        <v>1</v>
      </c>
      <c r="AA28" s="40">
        <v>0</v>
      </c>
      <c r="AB28" s="40">
        <v>1</v>
      </c>
      <c r="AC28" s="40">
        <v>0</v>
      </c>
      <c r="AD28" s="40">
        <v>1</v>
      </c>
      <c r="AE28" s="40">
        <v>1</v>
      </c>
      <c r="AF28" s="40">
        <v>1</v>
      </c>
      <c r="AG28" s="40">
        <v>0</v>
      </c>
      <c r="AH28" s="45">
        <f t="shared" si="5"/>
        <v>14</v>
      </c>
      <c r="AI28" s="42">
        <f t="shared" ref="AI28:AI110" si="7">IF(AH28=0,0,1)</f>
        <v>1</v>
      </c>
      <c r="AJ28" s="43">
        <f t="shared" si="6"/>
        <v>14</v>
      </c>
      <c r="AK28" s="68" t="s">
        <v>1336</v>
      </c>
      <c r="AN28" s="2">
        <f t="shared" ref="AN28:AN91" si="8">AH28</f>
        <v>14</v>
      </c>
      <c r="AO28" s="2">
        <f t="shared" ref="AO28:AO91" si="9">VLOOKUP(AK28,$AL$3:$AM$18,2,FALSE)</f>
        <v>3.3330000000000002</v>
      </c>
      <c r="AR28">
        <v>4</v>
      </c>
      <c r="AS28">
        <v>1.667</v>
      </c>
      <c r="AV28" s="91">
        <f t="shared" ref="AV28:AV91" si="10">AR28/27</f>
        <v>0.14814814814814814</v>
      </c>
      <c r="AW28">
        <f t="shared" ref="AW28:AW91" si="11">AS28</f>
        <v>1.667</v>
      </c>
      <c r="BC28">
        <v>1</v>
      </c>
      <c r="BD28">
        <v>0</v>
      </c>
      <c r="BH28" t="s">
        <v>1351</v>
      </c>
      <c r="BI28">
        <v>0</v>
      </c>
      <c r="BM28" t="s">
        <v>1414</v>
      </c>
      <c r="BN28" t="s">
        <v>1375</v>
      </c>
    </row>
    <row r="29" spans="1:66">
      <c r="A29" t="s">
        <v>21</v>
      </c>
      <c r="B29" s="44" t="s">
        <v>1018</v>
      </c>
      <c r="C29" s="44" t="s">
        <v>1019</v>
      </c>
      <c r="D29" s="44">
        <v>55625</v>
      </c>
      <c r="E29" s="40">
        <v>1</v>
      </c>
      <c r="F29" s="40">
        <v>0</v>
      </c>
      <c r="G29" s="40">
        <v>1</v>
      </c>
      <c r="H29" s="40">
        <v>1</v>
      </c>
      <c r="I29" s="40">
        <v>1</v>
      </c>
      <c r="J29" s="40">
        <v>1</v>
      </c>
      <c r="K29" s="40">
        <v>1</v>
      </c>
      <c r="L29" s="40">
        <v>0</v>
      </c>
      <c r="M29" s="40">
        <v>1</v>
      </c>
      <c r="N29" s="40">
        <v>1</v>
      </c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40">
        <v>1</v>
      </c>
      <c r="U29" s="40">
        <v>1</v>
      </c>
      <c r="V29" s="40">
        <v>1</v>
      </c>
      <c r="W29" s="40">
        <v>0</v>
      </c>
      <c r="X29" s="40">
        <v>1</v>
      </c>
      <c r="Y29" s="40">
        <v>0</v>
      </c>
      <c r="Z29" s="40">
        <v>1</v>
      </c>
      <c r="AA29" s="40">
        <v>0</v>
      </c>
      <c r="AB29" s="40">
        <v>0</v>
      </c>
      <c r="AC29" s="40">
        <v>0</v>
      </c>
      <c r="AD29" s="40">
        <v>1</v>
      </c>
      <c r="AE29" s="40">
        <v>1</v>
      </c>
      <c r="AF29" s="40">
        <v>0</v>
      </c>
      <c r="AG29" s="40">
        <v>0</v>
      </c>
      <c r="AH29" s="45">
        <f t="shared" si="5"/>
        <v>20</v>
      </c>
      <c r="AI29" s="42">
        <f t="shared" si="7"/>
        <v>1</v>
      </c>
      <c r="AJ29" s="43">
        <f t="shared" si="6"/>
        <v>20</v>
      </c>
      <c r="AK29" s="68" t="s">
        <v>1337</v>
      </c>
      <c r="AN29" s="2">
        <f t="shared" si="8"/>
        <v>20</v>
      </c>
      <c r="AO29" s="2">
        <f t="shared" si="9"/>
        <v>4</v>
      </c>
      <c r="AR29">
        <v>7</v>
      </c>
      <c r="AS29">
        <v>1</v>
      </c>
      <c r="AV29" s="91">
        <f t="shared" si="10"/>
        <v>0.25925925925925924</v>
      </c>
      <c r="AW29">
        <f t="shared" si="11"/>
        <v>1</v>
      </c>
      <c r="AZ29" t="s">
        <v>1374</v>
      </c>
      <c r="BA29" t="s">
        <v>1375</v>
      </c>
      <c r="BC29">
        <v>2</v>
      </c>
      <c r="BD29">
        <v>0</v>
      </c>
      <c r="BH29" t="s">
        <v>1341</v>
      </c>
      <c r="BI29">
        <v>0</v>
      </c>
      <c r="BL29" s="174">
        <v>0</v>
      </c>
      <c r="BM29">
        <v>1.667</v>
      </c>
      <c r="BN29">
        <v>1</v>
      </c>
    </row>
    <row r="30" spans="1:66">
      <c r="B30" s="44" t="s">
        <v>254</v>
      </c>
      <c r="C30" s="44" t="s">
        <v>255</v>
      </c>
      <c r="D30" s="44">
        <v>55625</v>
      </c>
      <c r="E30" s="40">
        <v>1</v>
      </c>
      <c r="F30" s="40">
        <v>0</v>
      </c>
      <c r="G30" s="40">
        <v>1</v>
      </c>
      <c r="H30" s="40">
        <v>1</v>
      </c>
      <c r="I30" s="40">
        <v>1</v>
      </c>
      <c r="J30" s="40">
        <v>1</v>
      </c>
      <c r="K30" s="40">
        <v>1</v>
      </c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1</v>
      </c>
      <c r="R30" s="40">
        <v>1</v>
      </c>
      <c r="S30" s="40">
        <v>0</v>
      </c>
      <c r="T30" s="40">
        <v>1</v>
      </c>
      <c r="U30" s="40">
        <v>0</v>
      </c>
      <c r="V30" s="40">
        <v>0</v>
      </c>
      <c r="W30" s="40">
        <v>0</v>
      </c>
      <c r="X30" s="40">
        <v>1</v>
      </c>
      <c r="Y30" s="40">
        <v>0</v>
      </c>
      <c r="Z30" s="40">
        <v>1</v>
      </c>
      <c r="AA30" s="40">
        <v>0</v>
      </c>
      <c r="AB30" s="40">
        <v>1</v>
      </c>
      <c r="AC30" s="40">
        <v>0</v>
      </c>
      <c r="AD30" s="40">
        <v>1</v>
      </c>
      <c r="AE30" s="40">
        <v>1</v>
      </c>
      <c r="AF30" s="40">
        <v>1</v>
      </c>
      <c r="AG30" s="40">
        <v>0</v>
      </c>
      <c r="AH30" s="45">
        <f t="shared" si="5"/>
        <v>20</v>
      </c>
      <c r="AI30" s="42">
        <f t="shared" si="7"/>
        <v>1</v>
      </c>
      <c r="AJ30" s="43">
        <f t="shared" si="6"/>
        <v>20</v>
      </c>
      <c r="AK30" s="68" t="s">
        <v>1337</v>
      </c>
      <c r="AN30" s="2">
        <f t="shared" si="8"/>
        <v>20</v>
      </c>
      <c r="AO30" s="2">
        <f t="shared" si="9"/>
        <v>4</v>
      </c>
      <c r="AR30">
        <v>7</v>
      </c>
      <c r="AS30">
        <v>2.6669999999999998</v>
      </c>
      <c r="AV30" s="91">
        <f t="shared" si="10"/>
        <v>0.25925925925925924</v>
      </c>
      <c r="AW30">
        <f t="shared" si="11"/>
        <v>2.6669999999999998</v>
      </c>
      <c r="AY30" t="s">
        <v>1370</v>
      </c>
      <c r="AZ30">
        <v>2</v>
      </c>
      <c r="BA30">
        <v>2</v>
      </c>
      <c r="BC30" s="61">
        <v>3</v>
      </c>
      <c r="BD30" s="61">
        <v>1</v>
      </c>
      <c r="BH30" t="s">
        <v>1331</v>
      </c>
      <c r="BI30">
        <v>8</v>
      </c>
      <c r="BL30" t="s">
        <v>1413</v>
      </c>
      <c r="BM30">
        <v>3.07</v>
      </c>
      <c r="BN30">
        <v>94</v>
      </c>
    </row>
    <row r="31" spans="1:66">
      <c r="B31" s="44" t="s">
        <v>1020</v>
      </c>
      <c r="C31" s="44" t="s">
        <v>1021</v>
      </c>
      <c r="D31" s="44">
        <v>55625</v>
      </c>
      <c r="E31" s="40">
        <v>1</v>
      </c>
      <c r="F31" s="40">
        <v>0</v>
      </c>
      <c r="G31" s="40">
        <v>1</v>
      </c>
      <c r="H31" s="40">
        <v>1</v>
      </c>
      <c r="I31" s="40">
        <v>1</v>
      </c>
      <c r="J31" s="40">
        <v>0</v>
      </c>
      <c r="K31" s="40">
        <v>0</v>
      </c>
      <c r="L31" s="40">
        <v>1</v>
      </c>
      <c r="M31" s="40">
        <v>0</v>
      </c>
      <c r="N31" s="40">
        <v>1</v>
      </c>
      <c r="O31" s="40">
        <v>1</v>
      </c>
      <c r="P31" s="40">
        <v>0</v>
      </c>
      <c r="Q31" s="40">
        <v>1</v>
      </c>
      <c r="R31" s="40">
        <v>0</v>
      </c>
      <c r="S31" s="40">
        <v>0</v>
      </c>
      <c r="T31" s="40">
        <v>1</v>
      </c>
      <c r="U31" s="40">
        <v>0</v>
      </c>
      <c r="V31" s="40">
        <v>1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 s="40">
        <v>0</v>
      </c>
      <c r="AH31" s="45">
        <f t="shared" si="5"/>
        <v>10</v>
      </c>
      <c r="AI31" s="42">
        <f t="shared" si="7"/>
        <v>1</v>
      </c>
      <c r="AJ31" s="43">
        <f t="shared" si="6"/>
        <v>10</v>
      </c>
      <c r="AK31" s="68" t="s">
        <v>1342</v>
      </c>
      <c r="AN31" s="2">
        <f t="shared" si="8"/>
        <v>10</v>
      </c>
      <c r="AO31" s="2">
        <f t="shared" si="9"/>
        <v>3.6669999999999998</v>
      </c>
      <c r="AR31">
        <v>10</v>
      </c>
      <c r="AS31">
        <v>0</v>
      </c>
      <c r="AV31" s="91">
        <f t="shared" si="10"/>
        <v>0.37037037037037035</v>
      </c>
      <c r="AW31">
        <f t="shared" si="11"/>
        <v>0</v>
      </c>
      <c r="AY31" t="s">
        <v>1371</v>
      </c>
      <c r="AZ31">
        <v>1.78</v>
      </c>
      <c r="BA31">
        <v>15</v>
      </c>
      <c r="BC31" s="61">
        <v>4</v>
      </c>
      <c r="BD31" s="61">
        <v>2</v>
      </c>
      <c r="BH31" t="s">
        <v>1340</v>
      </c>
      <c r="BI31">
        <v>4</v>
      </c>
    </row>
    <row r="32" spans="1:66">
      <c r="B32" s="44" t="s">
        <v>1024</v>
      </c>
      <c r="C32" s="44" t="s">
        <v>1025</v>
      </c>
      <c r="D32" s="44">
        <v>55625</v>
      </c>
      <c r="E32" s="40">
        <v>1</v>
      </c>
      <c r="F32" s="40">
        <v>0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0</v>
      </c>
      <c r="N32" s="40">
        <v>1</v>
      </c>
      <c r="O32" s="40">
        <v>0</v>
      </c>
      <c r="P32" s="40">
        <v>1</v>
      </c>
      <c r="Q32" s="40">
        <v>1</v>
      </c>
      <c r="R32" s="40">
        <v>0</v>
      </c>
      <c r="S32" s="40">
        <v>1</v>
      </c>
      <c r="T32" s="40">
        <v>1</v>
      </c>
      <c r="U32" s="40">
        <v>0</v>
      </c>
      <c r="V32" s="40">
        <v>1</v>
      </c>
      <c r="W32" s="40">
        <v>0</v>
      </c>
      <c r="X32" s="40">
        <v>1</v>
      </c>
      <c r="Y32" s="40">
        <v>0</v>
      </c>
      <c r="Z32" s="40">
        <v>1</v>
      </c>
      <c r="AA32" s="40">
        <v>0</v>
      </c>
      <c r="AB32" s="40">
        <v>1</v>
      </c>
      <c r="AC32" s="40">
        <v>0</v>
      </c>
      <c r="AD32" s="40">
        <v>1</v>
      </c>
      <c r="AE32" s="40">
        <v>0</v>
      </c>
      <c r="AF32" s="40">
        <v>1</v>
      </c>
      <c r="AG32" s="40">
        <v>0</v>
      </c>
      <c r="AH32" s="45">
        <f t="shared" si="5"/>
        <v>18</v>
      </c>
      <c r="AI32" s="42">
        <f t="shared" ref="AI32:AI50" si="12">IF(AH32=0,0,1)</f>
        <v>1</v>
      </c>
      <c r="AJ32" s="43">
        <f t="shared" si="6"/>
        <v>18</v>
      </c>
      <c r="AK32" s="68" t="s">
        <v>1337</v>
      </c>
      <c r="AN32" s="2">
        <f t="shared" si="8"/>
        <v>18</v>
      </c>
      <c r="AO32" s="2">
        <f t="shared" si="9"/>
        <v>4</v>
      </c>
      <c r="AR32">
        <v>10</v>
      </c>
      <c r="AS32">
        <v>1</v>
      </c>
      <c r="AV32" s="91">
        <f t="shared" si="10"/>
        <v>0.37037037037037035</v>
      </c>
      <c r="AW32">
        <f t="shared" si="11"/>
        <v>1</v>
      </c>
      <c r="AY32" t="s">
        <v>1372</v>
      </c>
      <c r="AZ32">
        <v>3.05</v>
      </c>
      <c r="BA32">
        <v>39</v>
      </c>
      <c r="BC32" s="61">
        <v>5</v>
      </c>
      <c r="BD32" s="61">
        <v>2</v>
      </c>
      <c r="BH32" t="s">
        <v>1339</v>
      </c>
      <c r="BI32">
        <v>0</v>
      </c>
    </row>
    <row r="33" spans="2:61">
      <c r="B33" s="44" t="s">
        <v>260</v>
      </c>
      <c r="C33" s="44" t="s">
        <v>261</v>
      </c>
      <c r="D33" s="44">
        <v>55625</v>
      </c>
      <c r="E33" s="40">
        <v>1</v>
      </c>
      <c r="F33" s="40">
        <v>0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0</v>
      </c>
      <c r="R33" s="40">
        <v>1</v>
      </c>
      <c r="S33" s="40">
        <v>1</v>
      </c>
      <c r="T33" s="40">
        <v>1</v>
      </c>
      <c r="U33" s="40">
        <v>0</v>
      </c>
      <c r="V33" s="40">
        <v>1</v>
      </c>
      <c r="W33" s="40">
        <v>0</v>
      </c>
      <c r="X33" s="40">
        <v>1</v>
      </c>
      <c r="Y33" s="40">
        <v>0</v>
      </c>
      <c r="Z33" s="40">
        <v>1</v>
      </c>
      <c r="AA33" s="40">
        <v>0</v>
      </c>
      <c r="AB33" s="40">
        <v>1</v>
      </c>
      <c r="AC33" s="40">
        <v>0</v>
      </c>
      <c r="AD33" s="40">
        <v>1</v>
      </c>
      <c r="AE33" s="40">
        <v>0</v>
      </c>
      <c r="AF33" s="40">
        <v>1</v>
      </c>
      <c r="AG33" s="40">
        <v>0</v>
      </c>
      <c r="AH33" s="45">
        <f t="shared" si="5"/>
        <v>20</v>
      </c>
      <c r="AI33" s="42">
        <f t="shared" si="12"/>
        <v>1</v>
      </c>
      <c r="AJ33" s="43">
        <f t="shared" si="6"/>
        <v>20</v>
      </c>
      <c r="AK33" s="68" t="s">
        <v>1335</v>
      </c>
      <c r="AN33" s="2">
        <f t="shared" si="8"/>
        <v>20</v>
      </c>
      <c r="AO33" s="2">
        <f t="shared" si="9"/>
        <v>3</v>
      </c>
      <c r="AR33">
        <v>10</v>
      </c>
      <c r="AS33">
        <v>3.6669999999999998</v>
      </c>
      <c r="AV33" s="91">
        <f t="shared" si="10"/>
        <v>0.37037037037037035</v>
      </c>
      <c r="AW33">
        <f t="shared" si="11"/>
        <v>3.6669999999999998</v>
      </c>
      <c r="AY33" t="s">
        <v>1373</v>
      </c>
      <c r="AZ33">
        <v>3.08</v>
      </c>
      <c r="BA33">
        <v>55</v>
      </c>
      <c r="BC33" s="61">
        <v>6</v>
      </c>
      <c r="BD33" s="61">
        <v>0</v>
      </c>
      <c r="BH33" t="s">
        <v>1334</v>
      </c>
      <c r="BI33">
        <v>9</v>
      </c>
    </row>
    <row r="34" spans="2:61">
      <c r="B34" s="44" t="s">
        <v>264</v>
      </c>
      <c r="C34" s="44" t="s">
        <v>265</v>
      </c>
      <c r="D34" s="44">
        <v>55625</v>
      </c>
      <c r="E34" s="40">
        <v>1</v>
      </c>
      <c r="F34" s="40">
        <v>0</v>
      </c>
      <c r="G34" s="40">
        <v>1</v>
      </c>
      <c r="H34" s="40">
        <v>1</v>
      </c>
      <c r="I34" s="40">
        <v>1</v>
      </c>
      <c r="J34" s="40">
        <v>0</v>
      </c>
      <c r="K34" s="40">
        <v>1</v>
      </c>
      <c r="L34" s="40">
        <v>1</v>
      </c>
      <c r="M34" s="40">
        <v>1</v>
      </c>
      <c r="N34" s="40">
        <v>1</v>
      </c>
      <c r="O34" s="40">
        <v>0</v>
      </c>
      <c r="P34" s="40">
        <v>0</v>
      </c>
      <c r="Q34" s="40">
        <v>1</v>
      </c>
      <c r="R34" s="40">
        <v>0</v>
      </c>
      <c r="S34" s="40">
        <v>0</v>
      </c>
      <c r="T34" s="40">
        <v>1</v>
      </c>
      <c r="U34" s="40">
        <v>0</v>
      </c>
      <c r="V34" s="40">
        <v>1</v>
      </c>
      <c r="W34" s="40">
        <v>1</v>
      </c>
      <c r="X34" s="40">
        <v>1</v>
      </c>
      <c r="Y34" s="40">
        <v>0</v>
      </c>
      <c r="Z34" s="40">
        <v>1</v>
      </c>
      <c r="AA34" s="40">
        <v>0</v>
      </c>
      <c r="AB34" s="40">
        <v>1</v>
      </c>
      <c r="AC34" s="40">
        <v>0</v>
      </c>
      <c r="AD34" s="40">
        <v>1</v>
      </c>
      <c r="AE34" s="40">
        <v>1</v>
      </c>
      <c r="AF34" s="40">
        <v>0</v>
      </c>
      <c r="AG34" s="40">
        <v>0</v>
      </c>
      <c r="AH34" s="45">
        <f t="shared" si="5"/>
        <v>17</v>
      </c>
      <c r="AI34" s="42">
        <f t="shared" si="12"/>
        <v>1</v>
      </c>
      <c r="AJ34" s="43">
        <f t="shared" si="6"/>
        <v>17</v>
      </c>
      <c r="AK34" s="68" t="s">
        <v>1342</v>
      </c>
      <c r="AN34" s="2">
        <f t="shared" si="8"/>
        <v>17</v>
      </c>
      <c r="AO34" s="2">
        <f t="shared" si="9"/>
        <v>3.6669999999999998</v>
      </c>
      <c r="AR34">
        <v>11</v>
      </c>
      <c r="AS34">
        <v>4</v>
      </c>
      <c r="AV34" s="91">
        <f t="shared" si="10"/>
        <v>0.40740740740740738</v>
      </c>
      <c r="AW34">
        <f t="shared" si="11"/>
        <v>4</v>
      </c>
      <c r="BC34" s="61">
        <v>7</v>
      </c>
      <c r="BD34" s="61">
        <v>2</v>
      </c>
      <c r="BH34" t="s">
        <v>1345</v>
      </c>
      <c r="BI34">
        <v>0</v>
      </c>
    </row>
    <row r="35" spans="2:61">
      <c r="B35" s="44" t="s">
        <v>1026</v>
      </c>
      <c r="C35" s="44" t="s">
        <v>1027</v>
      </c>
      <c r="D35" s="44">
        <v>55625</v>
      </c>
      <c r="E35" s="40">
        <v>1</v>
      </c>
      <c r="F35" s="40">
        <v>0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P35" s="40">
        <v>1</v>
      </c>
      <c r="Q35" s="40">
        <v>1</v>
      </c>
      <c r="R35" s="40">
        <v>0</v>
      </c>
      <c r="S35" s="40">
        <v>1</v>
      </c>
      <c r="T35" s="40">
        <v>1</v>
      </c>
      <c r="U35" s="40">
        <v>0</v>
      </c>
      <c r="V35" s="40">
        <v>1</v>
      </c>
      <c r="W35" s="40">
        <v>1</v>
      </c>
      <c r="X35" s="40">
        <v>1</v>
      </c>
      <c r="Y35" s="40">
        <v>0</v>
      </c>
      <c r="Z35" s="40">
        <v>1</v>
      </c>
      <c r="AA35" s="40">
        <v>1</v>
      </c>
      <c r="AB35" s="40">
        <v>0</v>
      </c>
      <c r="AC35" s="40">
        <v>0</v>
      </c>
      <c r="AD35" s="40">
        <v>1</v>
      </c>
      <c r="AE35" s="40">
        <v>1</v>
      </c>
      <c r="AF35" s="40">
        <v>1</v>
      </c>
      <c r="AG35" s="40">
        <v>0</v>
      </c>
      <c r="AH35" s="45">
        <f t="shared" si="5"/>
        <v>22</v>
      </c>
      <c r="AI35" s="42">
        <f t="shared" si="12"/>
        <v>1</v>
      </c>
      <c r="AJ35" s="43">
        <f t="shared" si="6"/>
        <v>22</v>
      </c>
      <c r="AK35" s="68" t="s">
        <v>1337</v>
      </c>
      <c r="AN35" s="2">
        <f t="shared" si="8"/>
        <v>22</v>
      </c>
      <c r="AO35" s="2">
        <f t="shared" si="9"/>
        <v>4</v>
      </c>
      <c r="AR35">
        <v>12</v>
      </c>
      <c r="AS35">
        <v>0</v>
      </c>
      <c r="AV35" s="91">
        <f t="shared" si="10"/>
        <v>0.44444444444444442</v>
      </c>
      <c r="AW35">
        <f t="shared" si="11"/>
        <v>0</v>
      </c>
      <c r="BC35" s="61">
        <v>8</v>
      </c>
      <c r="BD35" s="61">
        <v>0</v>
      </c>
      <c r="BH35" t="s">
        <v>1332</v>
      </c>
      <c r="BI35">
        <v>6</v>
      </c>
    </row>
    <row r="36" spans="2:61">
      <c r="B36" s="44" t="s">
        <v>1028</v>
      </c>
      <c r="C36" s="44" t="s">
        <v>1029</v>
      </c>
      <c r="D36" s="44">
        <v>55625</v>
      </c>
      <c r="E36" s="40">
        <v>1</v>
      </c>
      <c r="F36" s="40">
        <v>0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  <c r="P36" s="40">
        <v>1</v>
      </c>
      <c r="Q36" s="40">
        <v>1</v>
      </c>
      <c r="R36" s="40">
        <v>1</v>
      </c>
      <c r="S36" s="40">
        <v>1</v>
      </c>
      <c r="T36" s="40">
        <v>1</v>
      </c>
      <c r="U36" s="40">
        <v>0</v>
      </c>
      <c r="V36" s="40">
        <v>1</v>
      </c>
      <c r="W36" s="40">
        <v>0</v>
      </c>
      <c r="X36" s="40">
        <v>1</v>
      </c>
      <c r="Y36" s="40">
        <v>0</v>
      </c>
      <c r="Z36" s="40">
        <v>1</v>
      </c>
      <c r="AA36" s="40">
        <v>1</v>
      </c>
      <c r="AB36" s="40">
        <v>1</v>
      </c>
      <c r="AC36" s="40">
        <v>0</v>
      </c>
      <c r="AD36" s="40">
        <v>1</v>
      </c>
      <c r="AE36" s="40">
        <v>1</v>
      </c>
      <c r="AF36" s="40">
        <v>1</v>
      </c>
      <c r="AG36" s="40">
        <v>0</v>
      </c>
      <c r="AH36" s="45">
        <f t="shared" si="5"/>
        <v>23</v>
      </c>
      <c r="AI36" s="42">
        <f t="shared" si="12"/>
        <v>1</v>
      </c>
      <c r="AJ36" s="43">
        <f t="shared" si="6"/>
        <v>23</v>
      </c>
      <c r="AK36" s="68" t="s">
        <v>1337</v>
      </c>
      <c r="AN36" s="2">
        <f t="shared" si="8"/>
        <v>23</v>
      </c>
      <c r="AO36" s="2">
        <f t="shared" si="9"/>
        <v>4</v>
      </c>
      <c r="AR36">
        <v>12</v>
      </c>
      <c r="AS36">
        <v>0</v>
      </c>
      <c r="AV36" s="91">
        <f t="shared" si="10"/>
        <v>0.44444444444444442</v>
      </c>
      <c r="AW36">
        <f t="shared" si="11"/>
        <v>0</v>
      </c>
      <c r="BC36" s="61">
        <v>9</v>
      </c>
      <c r="BD36" s="61">
        <v>0</v>
      </c>
      <c r="BH36" t="s">
        <v>1344</v>
      </c>
      <c r="BI36">
        <v>16</v>
      </c>
    </row>
    <row r="37" spans="2:61">
      <c r="B37" s="44" t="s">
        <v>286</v>
      </c>
      <c r="C37" s="44" t="s">
        <v>287</v>
      </c>
      <c r="D37" s="44">
        <v>55625</v>
      </c>
      <c r="E37" s="40">
        <v>1</v>
      </c>
      <c r="F37" s="40">
        <v>0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P37" s="40">
        <v>1</v>
      </c>
      <c r="Q37" s="40">
        <v>1</v>
      </c>
      <c r="R37" s="40">
        <v>1</v>
      </c>
      <c r="S37" s="40">
        <v>1</v>
      </c>
      <c r="T37" s="40">
        <v>1</v>
      </c>
      <c r="U37" s="40">
        <v>1</v>
      </c>
      <c r="V37" s="40">
        <v>1</v>
      </c>
      <c r="W37" s="40">
        <v>1</v>
      </c>
      <c r="X37" s="40">
        <v>1</v>
      </c>
      <c r="Y37" s="40">
        <v>0</v>
      </c>
      <c r="Z37" s="40">
        <v>1</v>
      </c>
      <c r="AA37" s="40">
        <v>1</v>
      </c>
      <c r="AB37" s="40">
        <v>1</v>
      </c>
      <c r="AC37" s="40">
        <v>0</v>
      </c>
      <c r="AD37" s="40">
        <v>1</v>
      </c>
      <c r="AE37" s="40">
        <v>1</v>
      </c>
      <c r="AF37" s="40">
        <v>1</v>
      </c>
      <c r="AG37" s="40">
        <v>1</v>
      </c>
      <c r="AH37" s="45">
        <f t="shared" si="5"/>
        <v>26</v>
      </c>
      <c r="AI37" s="42">
        <f t="shared" si="12"/>
        <v>1</v>
      </c>
      <c r="AJ37" s="43">
        <f t="shared" si="6"/>
        <v>26</v>
      </c>
      <c r="AK37" s="68" t="s">
        <v>1344</v>
      </c>
      <c r="AN37" s="2">
        <f t="shared" si="8"/>
        <v>26</v>
      </c>
      <c r="AO37" s="2">
        <f t="shared" si="9"/>
        <v>2</v>
      </c>
      <c r="AR37">
        <v>12</v>
      </c>
      <c r="AS37">
        <v>1</v>
      </c>
      <c r="AV37" s="91">
        <f t="shared" si="10"/>
        <v>0.44444444444444442</v>
      </c>
      <c r="AW37">
        <f t="shared" si="11"/>
        <v>1</v>
      </c>
      <c r="BC37" s="61">
        <v>10</v>
      </c>
      <c r="BD37" s="61">
        <v>3</v>
      </c>
      <c r="BH37" t="s">
        <v>1333</v>
      </c>
      <c r="BI37">
        <v>4</v>
      </c>
    </row>
    <row r="38" spans="2:61">
      <c r="B38" s="44" t="s">
        <v>1030</v>
      </c>
      <c r="C38" s="44" t="s">
        <v>1031</v>
      </c>
      <c r="D38" s="44">
        <v>55625</v>
      </c>
      <c r="E38" s="40">
        <v>0</v>
      </c>
      <c r="F38" s="40">
        <v>0</v>
      </c>
      <c r="G38" s="40">
        <v>1</v>
      </c>
      <c r="H38" s="40">
        <v>1</v>
      </c>
      <c r="I38" s="40">
        <v>1</v>
      </c>
      <c r="J38" s="40">
        <v>0</v>
      </c>
      <c r="K38" s="40">
        <v>0</v>
      </c>
      <c r="L38" s="40">
        <v>1</v>
      </c>
      <c r="M38" s="40">
        <v>0</v>
      </c>
      <c r="N38" s="40">
        <v>1</v>
      </c>
      <c r="O38" s="40">
        <v>0</v>
      </c>
      <c r="P38" s="40">
        <v>1</v>
      </c>
      <c r="Q38" s="40">
        <v>0</v>
      </c>
      <c r="R38" s="40">
        <v>0</v>
      </c>
      <c r="S38" s="40">
        <v>1</v>
      </c>
      <c r="T38" s="40">
        <v>1</v>
      </c>
      <c r="U38" s="40">
        <v>1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1</v>
      </c>
      <c r="AB38" s="40">
        <v>1</v>
      </c>
      <c r="AC38" s="40">
        <v>0</v>
      </c>
      <c r="AD38" s="40">
        <v>1</v>
      </c>
      <c r="AE38" s="40">
        <v>0</v>
      </c>
      <c r="AF38" s="40">
        <v>0</v>
      </c>
      <c r="AG38" s="40">
        <v>0</v>
      </c>
      <c r="AH38" s="45">
        <f t="shared" si="5"/>
        <v>12</v>
      </c>
      <c r="AI38" s="42">
        <f t="shared" si="12"/>
        <v>1</v>
      </c>
      <c r="AJ38" s="43">
        <f t="shared" si="6"/>
        <v>12</v>
      </c>
      <c r="AK38" s="68" t="s">
        <v>1337</v>
      </c>
      <c r="AN38" s="2">
        <f t="shared" si="8"/>
        <v>12</v>
      </c>
      <c r="AO38" s="2">
        <f t="shared" si="9"/>
        <v>4</v>
      </c>
      <c r="AR38">
        <v>12</v>
      </c>
      <c r="AS38">
        <v>1</v>
      </c>
      <c r="AV38" s="91">
        <f t="shared" si="10"/>
        <v>0.44444444444444442</v>
      </c>
      <c r="AW38">
        <f t="shared" si="11"/>
        <v>1</v>
      </c>
      <c r="BC38" s="61">
        <v>11</v>
      </c>
      <c r="BD38" s="61">
        <v>2</v>
      </c>
      <c r="BH38" t="s">
        <v>1338</v>
      </c>
      <c r="BI38">
        <v>5</v>
      </c>
    </row>
    <row r="39" spans="2:61">
      <c r="B39" s="44" t="s">
        <v>288</v>
      </c>
      <c r="C39" s="44" t="s">
        <v>289</v>
      </c>
      <c r="D39" s="44">
        <v>55625</v>
      </c>
      <c r="E39" s="40">
        <v>1</v>
      </c>
      <c r="F39" s="40">
        <v>0</v>
      </c>
      <c r="G39" s="40">
        <v>1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1</v>
      </c>
      <c r="O39" s="40">
        <v>1</v>
      </c>
      <c r="P39" s="40">
        <v>1</v>
      </c>
      <c r="Q39" s="40">
        <v>1</v>
      </c>
      <c r="R39" s="40">
        <v>1</v>
      </c>
      <c r="S39" s="40">
        <v>1</v>
      </c>
      <c r="T39" s="40">
        <v>1</v>
      </c>
      <c r="U39" s="40">
        <v>1</v>
      </c>
      <c r="V39" s="40">
        <v>1</v>
      </c>
      <c r="W39" s="40">
        <v>1</v>
      </c>
      <c r="X39" s="40">
        <v>0</v>
      </c>
      <c r="Y39" s="40">
        <v>0</v>
      </c>
      <c r="Z39" s="40">
        <v>1</v>
      </c>
      <c r="AA39" s="40">
        <v>0</v>
      </c>
      <c r="AB39" s="40">
        <v>1</v>
      </c>
      <c r="AC39" s="40">
        <v>0</v>
      </c>
      <c r="AD39" s="40">
        <v>1</v>
      </c>
      <c r="AE39" s="40">
        <v>1</v>
      </c>
      <c r="AF39" s="40">
        <v>1</v>
      </c>
      <c r="AG39" s="40">
        <v>0</v>
      </c>
      <c r="AH39" s="45">
        <f t="shared" si="5"/>
        <v>23</v>
      </c>
      <c r="AI39" s="42">
        <f t="shared" si="12"/>
        <v>1</v>
      </c>
      <c r="AJ39" s="43">
        <f t="shared" si="6"/>
        <v>23</v>
      </c>
      <c r="AK39" s="68" t="s">
        <v>1342</v>
      </c>
      <c r="AN39" s="2">
        <f t="shared" si="8"/>
        <v>23</v>
      </c>
      <c r="AO39" s="2">
        <f t="shared" si="9"/>
        <v>3.6669999999999998</v>
      </c>
      <c r="AR39">
        <v>12</v>
      </c>
      <c r="AS39">
        <v>2</v>
      </c>
      <c r="AV39" s="91">
        <f t="shared" si="10"/>
        <v>0.44444444444444442</v>
      </c>
      <c r="AW39">
        <f t="shared" si="11"/>
        <v>2</v>
      </c>
      <c r="BC39" s="61">
        <v>12</v>
      </c>
      <c r="BD39" s="61">
        <v>6</v>
      </c>
      <c r="BH39" t="s">
        <v>1335</v>
      </c>
      <c r="BI39">
        <v>18</v>
      </c>
    </row>
    <row r="40" spans="2:61">
      <c r="B40" s="44" t="s">
        <v>290</v>
      </c>
      <c r="C40" s="44" t="s">
        <v>291</v>
      </c>
      <c r="D40" s="44">
        <v>55625</v>
      </c>
      <c r="E40" s="40">
        <v>1</v>
      </c>
      <c r="F40" s="40">
        <v>0</v>
      </c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0</v>
      </c>
      <c r="M40" s="40">
        <v>1</v>
      </c>
      <c r="N40" s="40">
        <v>1</v>
      </c>
      <c r="O40" s="40">
        <v>1</v>
      </c>
      <c r="P40" s="40">
        <v>1</v>
      </c>
      <c r="Q40" s="40">
        <v>1</v>
      </c>
      <c r="R40" s="40">
        <v>1</v>
      </c>
      <c r="S40" s="40">
        <v>1</v>
      </c>
      <c r="T40" s="40">
        <v>1</v>
      </c>
      <c r="U40" s="40">
        <v>0</v>
      </c>
      <c r="V40" s="40">
        <v>1</v>
      </c>
      <c r="W40" s="40">
        <v>0</v>
      </c>
      <c r="X40" s="40">
        <v>1</v>
      </c>
      <c r="Y40" s="40">
        <v>0</v>
      </c>
      <c r="Z40" s="40">
        <v>1</v>
      </c>
      <c r="AA40" s="40">
        <v>0</v>
      </c>
      <c r="AB40" s="40">
        <v>1</v>
      </c>
      <c r="AC40" s="40">
        <v>0</v>
      </c>
      <c r="AD40" s="40">
        <v>1</v>
      </c>
      <c r="AE40" s="40">
        <v>1</v>
      </c>
      <c r="AF40" s="40">
        <v>1</v>
      </c>
      <c r="AG40" s="40">
        <v>0</v>
      </c>
      <c r="AH40" s="45">
        <f t="shared" si="5"/>
        <v>21</v>
      </c>
      <c r="AI40" s="42">
        <f t="shared" si="12"/>
        <v>1</v>
      </c>
      <c r="AJ40" s="43">
        <f t="shared" si="6"/>
        <v>21</v>
      </c>
      <c r="AK40" s="68" t="s">
        <v>1337</v>
      </c>
      <c r="AN40" s="2">
        <f t="shared" si="8"/>
        <v>21</v>
      </c>
      <c r="AO40" s="2">
        <f t="shared" si="9"/>
        <v>4</v>
      </c>
      <c r="AR40">
        <v>12</v>
      </c>
      <c r="AS40">
        <v>4</v>
      </c>
      <c r="AV40" s="91">
        <f t="shared" si="10"/>
        <v>0.44444444444444442</v>
      </c>
      <c r="AW40">
        <f t="shared" si="11"/>
        <v>4</v>
      </c>
      <c r="BC40" s="61">
        <v>13</v>
      </c>
      <c r="BD40" s="61">
        <v>3</v>
      </c>
      <c r="BH40" t="s">
        <v>1336</v>
      </c>
      <c r="BI40">
        <v>5</v>
      </c>
    </row>
    <row r="41" spans="2:61">
      <c r="B41" s="44" t="s">
        <v>306</v>
      </c>
      <c r="C41" s="44" t="s">
        <v>307</v>
      </c>
      <c r="D41" s="44">
        <v>55625</v>
      </c>
      <c r="E41" s="40">
        <v>1</v>
      </c>
      <c r="F41" s="40">
        <v>0</v>
      </c>
      <c r="G41" s="40">
        <v>1</v>
      </c>
      <c r="H41" s="40">
        <v>1</v>
      </c>
      <c r="I41" s="40">
        <v>1</v>
      </c>
      <c r="J41" s="40">
        <v>1</v>
      </c>
      <c r="K41" s="40">
        <v>1</v>
      </c>
      <c r="L41" s="40">
        <v>0</v>
      </c>
      <c r="M41" s="40">
        <v>1</v>
      </c>
      <c r="N41" s="40">
        <v>1</v>
      </c>
      <c r="O41" s="40">
        <v>1</v>
      </c>
      <c r="P41" s="40">
        <v>1</v>
      </c>
      <c r="Q41" s="40">
        <v>1</v>
      </c>
      <c r="R41" s="40">
        <v>1</v>
      </c>
      <c r="S41" s="40">
        <v>1</v>
      </c>
      <c r="T41" s="40">
        <v>1</v>
      </c>
      <c r="U41" s="40">
        <v>1</v>
      </c>
      <c r="V41" s="40">
        <v>1</v>
      </c>
      <c r="W41" s="40">
        <v>1</v>
      </c>
      <c r="X41" s="40">
        <v>0</v>
      </c>
      <c r="Y41" s="40">
        <v>0</v>
      </c>
      <c r="Z41" s="40">
        <v>1</v>
      </c>
      <c r="AA41" s="40">
        <v>1</v>
      </c>
      <c r="AB41" s="40">
        <v>1</v>
      </c>
      <c r="AC41" s="40">
        <v>0</v>
      </c>
      <c r="AD41" s="40">
        <v>1</v>
      </c>
      <c r="AE41" s="40">
        <v>1</v>
      </c>
      <c r="AF41" s="40">
        <v>1</v>
      </c>
      <c r="AG41" s="40">
        <v>1</v>
      </c>
      <c r="AH41" s="45">
        <f t="shared" si="5"/>
        <v>24</v>
      </c>
      <c r="AI41" s="42">
        <f t="shared" si="12"/>
        <v>1</v>
      </c>
      <c r="AJ41" s="43">
        <f t="shared" si="6"/>
        <v>24</v>
      </c>
      <c r="AK41" s="68" t="s">
        <v>1336</v>
      </c>
      <c r="AN41" s="2">
        <f t="shared" si="8"/>
        <v>24</v>
      </c>
      <c r="AO41" s="2">
        <f t="shared" si="9"/>
        <v>3.3330000000000002</v>
      </c>
      <c r="AR41">
        <v>13</v>
      </c>
      <c r="AS41">
        <v>0</v>
      </c>
      <c r="AV41" s="91">
        <f t="shared" si="10"/>
        <v>0.48148148148148145</v>
      </c>
      <c r="AW41">
        <f t="shared" si="11"/>
        <v>0</v>
      </c>
      <c r="BC41" s="61">
        <v>14</v>
      </c>
      <c r="BD41" s="61">
        <v>4</v>
      </c>
      <c r="BH41" t="s">
        <v>1342</v>
      </c>
      <c r="BI41">
        <v>5</v>
      </c>
    </row>
    <row r="42" spans="2:61">
      <c r="B42" s="44" t="s">
        <v>1036</v>
      </c>
      <c r="C42" s="44" t="s">
        <v>1037</v>
      </c>
      <c r="D42" s="44">
        <v>55625</v>
      </c>
      <c r="E42" s="40">
        <v>1</v>
      </c>
      <c r="F42" s="40">
        <v>0</v>
      </c>
      <c r="G42" s="40">
        <v>1</v>
      </c>
      <c r="H42" s="40">
        <v>1</v>
      </c>
      <c r="I42" s="40">
        <v>1</v>
      </c>
      <c r="J42" s="40">
        <v>1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1</v>
      </c>
      <c r="T42" s="40">
        <v>1</v>
      </c>
      <c r="U42" s="40">
        <v>0</v>
      </c>
      <c r="V42" s="40">
        <v>1</v>
      </c>
      <c r="W42" s="40">
        <v>0</v>
      </c>
      <c r="X42" s="40">
        <v>1</v>
      </c>
      <c r="Y42" s="40">
        <v>0</v>
      </c>
      <c r="Z42" s="40">
        <v>1</v>
      </c>
      <c r="AA42" s="40">
        <v>0</v>
      </c>
      <c r="AB42" s="40">
        <v>1</v>
      </c>
      <c r="AC42" s="40">
        <v>0</v>
      </c>
      <c r="AD42" s="40">
        <v>1</v>
      </c>
      <c r="AE42" s="40">
        <v>1</v>
      </c>
      <c r="AF42" s="40">
        <v>0</v>
      </c>
      <c r="AG42" s="40">
        <v>0</v>
      </c>
      <c r="AH42" s="45">
        <f t="shared" si="5"/>
        <v>13</v>
      </c>
      <c r="AI42" s="42">
        <f t="shared" si="12"/>
        <v>1</v>
      </c>
      <c r="AJ42" s="43">
        <f t="shared" si="6"/>
        <v>13</v>
      </c>
      <c r="AK42" s="68" t="s">
        <v>1342</v>
      </c>
      <c r="AN42" s="2">
        <f t="shared" si="8"/>
        <v>13</v>
      </c>
      <c r="AO42" s="2">
        <f t="shared" si="9"/>
        <v>3.6669999999999998</v>
      </c>
      <c r="AR42">
        <v>13</v>
      </c>
      <c r="AS42">
        <v>2.6669999999999998</v>
      </c>
      <c r="AV42" s="91">
        <f t="shared" si="10"/>
        <v>0.48148148148148145</v>
      </c>
      <c r="AW42">
        <f t="shared" si="11"/>
        <v>2.6669999999999998</v>
      </c>
      <c r="BC42" s="61">
        <v>15</v>
      </c>
      <c r="BD42" s="61">
        <v>1</v>
      </c>
      <c r="BH42" t="s">
        <v>1337</v>
      </c>
      <c r="BI42">
        <v>39</v>
      </c>
    </row>
    <row r="43" spans="2:61">
      <c r="B43" s="44" t="s">
        <v>320</v>
      </c>
      <c r="C43" s="44" t="s">
        <v>321</v>
      </c>
      <c r="D43" s="44">
        <v>55625</v>
      </c>
      <c r="E43" s="40">
        <v>0</v>
      </c>
      <c r="F43" s="40">
        <v>0</v>
      </c>
      <c r="G43" s="40">
        <v>1</v>
      </c>
      <c r="H43" s="40">
        <v>1</v>
      </c>
      <c r="I43" s="40">
        <v>1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5">
        <f t="shared" si="5"/>
        <v>3</v>
      </c>
      <c r="AI43" s="42">
        <f t="shared" si="12"/>
        <v>1</v>
      </c>
      <c r="AJ43" s="43">
        <f t="shared" si="6"/>
        <v>3</v>
      </c>
      <c r="AK43" s="68" t="s">
        <v>1331</v>
      </c>
      <c r="AN43" s="2">
        <f t="shared" si="8"/>
        <v>3</v>
      </c>
      <c r="AO43" s="2" t="str">
        <f t="shared" si="9"/>
        <v>QQQ</v>
      </c>
      <c r="AR43">
        <v>13</v>
      </c>
      <c r="AS43">
        <v>3.6669999999999998</v>
      </c>
      <c r="AV43" s="91">
        <f t="shared" si="10"/>
        <v>0.48148148148148145</v>
      </c>
      <c r="AW43">
        <f t="shared" si="11"/>
        <v>3.6669999999999998</v>
      </c>
      <c r="BC43" s="61">
        <v>16</v>
      </c>
      <c r="BD43" s="61">
        <v>2</v>
      </c>
    </row>
    <row r="44" spans="2:61">
      <c r="B44" s="44" t="s">
        <v>324</v>
      </c>
      <c r="C44" s="44" t="s">
        <v>325</v>
      </c>
      <c r="D44" s="44">
        <v>55625</v>
      </c>
      <c r="E44" s="40">
        <v>1</v>
      </c>
      <c r="F44" s="40">
        <v>0</v>
      </c>
      <c r="G44" s="40">
        <v>1</v>
      </c>
      <c r="H44" s="40">
        <v>1</v>
      </c>
      <c r="I44" s="40">
        <v>1</v>
      </c>
      <c r="J44" s="40">
        <v>1</v>
      </c>
      <c r="K44" s="40">
        <v>1</v>
      </c>
      <c r="L44" s="40">
        <v>1</v>
      </c>
      <c r="M44" s="40">
        <v>1</v>
      </c>
      <c r="N44" s="40">
        <v>1</v>
      </c>
      <c r="O44" s="40">
        <v>1</v>
      </c>
      <c r="P44" s="40">
        <v>1</v>
      </c>
      <c r="Q44" s="40">
        <v>1</v>
      </c>
      <c r="R44" s="40">
        <v>1</v>
      </c>
      <c r="S44" s="40">
        <v>1</v>
      </c>
      <c r="T44" s="40">
        <v>1</v>
      </c>
      <c r="U44" s="40">
        <v>1</v>
      </c>
      <c r="V44" s="40">
        <v>1</v>
      </c>
      <c r="W44" s="40">
        <v>1</v>
      </c>
      <c r="X44" s="40">
        <v>1</v>
      </c>
      <c r="Y44" s="40">
        <v>0</v>
      </c>
      <c r="Z44" s="40">
        <v>1</v>
      </c>
      <c r="AA44" s="40">
        <v>1</v>
      </c>
      <c r="AB44" s="40">
        <v>1</v>
      </c>
      <c r="AC44" s="40">
        <v>0</v>
      </c>
      <c r="AD44" s="40">
        <v>1</v>
      </c>
      <c r="AE44" s="40">
        <v>1</v>
      </c>
      <c r="AF44" s="40">
        <v>1</v>
      </c>
      <c r="AG44" s="40">
        <v>1</v>
      </c>
      <c r="AH44" s="45">
        <f t="shared" si="5"/>
        <v>26</v>
      </c>
      <c r="AI44" s="42">
        <f t="shared" si="12"/>
        <v>1</v>
      </c>
      <c r="AJ44" s="43">
        <f t="shared" si="6"/>
        <v>26</v>
      </c>
      <c r="AK44" s="68" t="s">
        <v>1337</v>
      </c>
      <c r="AN44" s="2">
        <f t="shared" si="8"/>
        <v>26</v>
      </c>
      <c r="AO44" s="2">
        <f t="shared" si="9"/>
        <v>4</v>
      </c>
      <c r="AR44">
        <v>14</v>
      </c>
      <c r="AS44">
        <v>2</v>
      </c>
      <c r="AV44" s="91">
        <f t="shared" si="10"/>
        <v>0.51851851851851849</v>
      </c>
      <c r="AW44">
        <f t="shared" si="11"/>
        <v>2</v>
      </c>
      <c r="BC44" s="61">
        <v>17</v>
      </c>
      <c r="BD44" s="61">
        <v>9</v>
      </c>
    </row>
    <row r="45" spans="2:61">
      <c r="B45" s="44" t="s">
        <v>326</v>
      </c>
      <c r="C45" s="44" t="s">
        <v>327</v>
      </c>
      <c r="D45" s="44">
        <v>55625</v>
      </c>
      <c r="E45" s="40">
        <v>1</v>
      </c>
      <c r="F45" s="40">
        <v>0</v>
      </c>
      <c r="G45" s="40">
        <v>1</v>
      </c>
      <c r="H45" s="40">
        <v>1</v>
      </c>
      <c r="I45" s="40">
        <v>1</v>
      </c>
      <c r="J45" s="40">
        <v>1</v>
      </c>
      <c r="K45" s="40">
        <v>1</v>
      </c>
      <c r="L45" s="40">
        <v>1</v>
      </c>
      <c r="M45" s="40">
        <v>1</v>
      </c>
      <c r="N45" s="40">
        <v>0</v>
      </c>
      <c r="O45" s="40">
        <v>1</v>
      </c>
      <c r="P45" s="40">
        <v>1</v>
      </c>
      <c r="Q45" s="40">
        <v>1</v>
      </c>
      <c r="R45" s="40">
        <v>0</v>
      </c>
      <c r="S45" s="40">
        <v>1</v>
      </c>
      <c r="T45" s="40">
        <v>0</v>
      </c>
      <c r="U45" s="40">
        <v>1</v>
      </c>
      <c r="V45" s="40">
        <v>1</v>
      </c>
      <c r="W45" s="40">
        <v>0</v>
      </c>
      <c r="X45" s="40">
        <v>0</v>
      </c>
      <c r="Y45" s="40">
        <v>0</v>
      </c>
      <c r="Z45" s="40">
        <v>1</v>
      </c>
      <c r="AA45" s="40">
        <v>0</v>
      </c>
      <c r="AB45" s="40">
        <v>1</v>
      </c>
      <c r="AC45" s="40">
        <v>0</v>
      </c>
      <c r="AD45" s="40">
        <v>1</v>
      </c>
      <c r="AE45" s="40">
        <v>0</v>
      </c>
      <c r="AF45" s="40">
        <v>1</v>
      </c>
      <c r="AG45" s="40">
        <v>0</v>
      </c>
      <c r="AH45" s="45">
        <f t="shared" si="5"/>
        <v>18</v>
      </c>
      <c r="AI45" s="42">
        <f t="shared" si="12"/>
        <v>1</v>
      </c>
      <c r="AJ45" s="43">
        <f t="shared" si="6"/>
        <v>18</v>
      </c>
      <c r="AK45" s="68" t="s">
        <v>1337</v>
      </c>
      <c r="AN45" s="2">
        <f t="shared" si="8"/>
        <v>18</v>
      </c>
      <c r="AO45" s="2">
        <f t="shared" si="9"/>
        <v>4</v>
      </c>
      <c r="AR45">
        <v>14</v>
      </c>
      <c r="AS45">
        <v>3</v>
      </c>
      <c r="AV45" s="91">
        <f t="shared" si="10"/>
        <v>0.51851851851851849</v>
      </c>
      <c r="AW45">
        <f t="shared" si="11"/>
        <v>3</v>
      </c>
      <c r="BC45" s="61">
        <v>18</v>
      </c>
      <c r="BD45" s="61">
        <v>10</v>
      </c>
    </row>
    <row r="46" spans="2:61">
      <c r="B46" s="44" t="s">
        <v>552</v>
      </c>
      <c r="C46" s="44" t="s">
        <v>553</v>
      </c>
      <c r="D46" s="44">
        <v>55625</v>
      </c>
      <c r="E46" s="40">
        <v>0</v>
      </c>
      <c r="F46" s="40">
        <v>0</v>
      </c>
      <c r="G46" s="40">
        <v>1</v>
      </c>
      <c r="H46" s="40">
        <v>1</v>
      </c>
      <c r="I46" s="40">
        <v>0</v>
      </c>
      <c r="J46" s="40">
        <v>0</v>
      </c>
      <c r="K46" s="40">
        <v>1</v>
      </c>
      <c r="L46" s="40">
        <v>1</v>
      </c>
      <c r="M46" s="40">
        <v>1</v>
      </c>
      <c r="N46" s="40">
        <v>1</v>
      </c>
      <c r="O46" s="40">
        <v>0</v>
      </c>
      <c r="P46" s="40">
        <v>1</v>
      </c>
      <c r="Q46" s="40">
        <v>0</v>
      </c>
      <c r="R46" s="40">
        <v>0</v>
      </c>
      <c r="S46" s="40">
        <v>1</v>
      </c>
      <c r="T46" s="40">
        <v>1</v>
      </c>
      <c r="U46" s="40">
        <v>0</v>
      </c>
      <c r="V46" s="40">
        <v>0</v>
      </c>
      <c r="W46" s="40">
        <v>0</v>
      </c>
      <c r="X46" s="40">
        <v>1</v>
      </c>
      <c r="Y46" s="40">
        <v>0</v>
      </c>
      <c r="Z46" s="40">
        <v>1</v>
      </c>
      <c r="AA46" s="40">
        <v>0</v>
      </c>
      <c r="AB46" s="40">
        <v>0</v>
      </c>
      <c r="AC46" s="40">
        <v>0</v>
      </c>
      <c r="AD46" s="40">
        <v>0</v>
      </c>
      <c r="AE46" s="40">
        <v>0</v>
      </c>
      <c r="AF46" s="40">
        <v>0</v>
      </c>
      <c r="AG46" s="40">
        <v>0</v>
      </c>
      <c r="AH46" s="45">
        <f t="shared" si="5"/>
        <v>11</v>
      </c>
      <c r="AI46" s="42">
        <f t="shared" si="12"/>
        <v>1</v>
      </c>
      <c r="AJ46" s="43">
        <f t="shared" si="6"/>
        <v>11</v>
      </c>
      <c r="AK46" s="68" t="s">
        <v>1331</v>
      </c>
      <c r="AN46" s="2">
        <f t="shared" si="8"/>
        <v>11</v>
      </c>
      <c r="AO46" s="2" t="str">
        <f t="shared" si="9"/>
        <v>QQQ</v>
      </c>
      <c r="AR46">
        <v>14</v>
      </c>
      <c r="AS46">
        <v>3.3330000000000002</v>
      </c>
      <c r="AV46" s="91">
        <f t="shared" si="10"/>
        <v>0.51851851851851849</v>
      </c>
      <c r="AW46">
        <f t="shared" si="11"/>
        <v>3.3330000000000002</v>
      </c>
      <c r="BC46" s="61">
        <v>19</v>
      </c>
      <c r="BD46" s="61">
        <v>3</v>
      </c>
    </row>
    <row r="47" spans="2:61">
      <c r="B47" s="44" t="s">
        <v>330</v>
      </c>
      <c r="C47" s="44" t="s">
        <v>331</v>
      </c>
      <c r="D47" s="44">
        <v>55625</v>
      </c>
      <c r="E47" s="40">
        <v>1</v>
      </c>
      <c r="F47" s="40">
        <v>0</v>
      </c>
      <c r="G47" s="40">
        <v>1</v>
      </c>
      <c r="H47" s="40">
        <v>1</v>
      </c>
      <c r="I47" s="40">
        <v>1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0</v>
      </c>
      <c r="Q47" s="40">
        <v>0</v>
      </c>
      <c r="R47" s="40">
        <v>1</v>
      </c>
      <c r="S47" s="40">
        <v>0</v>
      </c>
      <c r="T47" s="40">
        <v>1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0</v>
      </c>
      <c r="AC47" s="40">
        <v>0</v>
      </c>
      <c r="AD47" s="40">
        <v>0</v>
      </c>
      <c r="AE47" s="40">
        <v>0</v>
      </c>
      <c r="AF47" s="40">
        <v>0</v>
      </c>
      <c r="AG47" s="40">
        <v>0</v>
      </c>
      <c r="AH47" s="45">
        <f t="shared" si="5"/>
        <v>12</v>
      </c>
      <c r="AI47" s="42">
        <f t="shared" si="12"/>
        <v>1</v>
      </c>
      <c r="AJ47" s="43">
        <f t="shared" si="6"/>
        <v>12</v>
      </c>
      <c r="AK47" s="68" t="s">
        <v>1344</v>
      </c>
      <c r="AN47" s="2">
        <f t="shared" si="8"/>
        <v>12</v>
      </c>
      <c r="AO47" s="2">
        <f t="shared" si="9"/>
        <v>2</v>
      </c>
      <c r="AR47">
        <v>15</v>
      </c>
      <c r="AS47">
        <v>1.667</v>
      </c>
      <c r="AV47" s="91">
        <f t="shared" si="10"/>
        <v>0.55555555555555558</v>
      </c>
      <c r="AW47">
        <f t="shared" si="11"/>
        <v>1.667</v>
      </c>
      <c r="BC47" s="61">
        <v>20</v>
      </c>
      <c r="BD47" s="61">
        <v>12</v>
      </c>
    </row>
    <row r="48" spans="2:61">
      <c r="B48" s="44" t="s">
        <v>336</v>
      </c>
      <c r="C48" s="44" t="s">
        <v>337</v>
      </c>
      <c r="D48" s="44">
        <v>55625</v>
      </c>
      <c r="E48" s="40">
        <v>1</v>
      </c>
      <c r="F48" s="40">
        <v>0</v>
      </c>
      <c r="G48" s="40">
        <v>1</v>
      </c>
      <c r="H48" s="40">
        <v>1</v>
      </c>
      <c r="I48" s="40">
        <v>1</v>
      </c>
      <c r="J48" s="40">
        <v>0</v>
      </c>
      <c r="K48" s="40">
        <v>1</v>
      </c>
      <c r="L48" s="40">
        <v>1</v>
      </c>
      <c r="M48" s="40">
        <v>1</v>
      </c>
      <c r="N48" s="40">
        <v>1</v>
      </c>
      <c r="O48" s="40">
        <v>1</v>
      </c>
      <c r="P48" s="40">
        <v>1</v>
      </c>
      <c r="Q48" s="40">
        <v>0</v>
      </c>
      <c r="R48" s="40">
        <v>1</v>
      </c>
      <c r="S48" s="40">
        <v>1</v>
      </c>
      <c r="T48" s="40">
        <v>1</v>
      </c>
      <c r="U48" s="40">
        <v>0</v>
      </c>
      <c r="V48" s="40">
        <v>1</v>
      </c>
      <c r="W48" s="40">
        <v>1</v>
      </c>
      <c r="X48" s="40">
        <v>1</v>
      </c>
      <c r="Y48" s="40">
        <v>0</v>
      </c>
      <c r="Z48" s="40">
        <v>1</v>
      </c>
      <c r="AA48" s="40">
        <v>1</v>
      </c>
      <c r="AB48" s="40">
        <v>0</v>
      </c>
      <c r="AC48" s="40">
        <v>0</v>
      </c>
      <c r="AD48" s="40">
        <v>1</v>
      </c>
      <c r="AE48" s="40">
        <v>0</v>
      </c>
      <c r="AF48" s="40">
        <v>0</v>
      </c>
      <c r="AG48" s="40">
        <v>0</v>
      </c>
      <c r="AH48" s="45">
        <f t="shared" si="5"/>
        <v>19</v>
      </c>
      <c r="AI48" s="42">
        <f t="shared" si="12"/>
        <v>1</v>
      </c>
      <c r="AJ48" s="43">
        <f t="shared" si="6"/>
        <v>19</v>
      </c>
      <c r="AK48" s="68" t="s">
        <v>1336</v>
      </c>
      <c r="AN48" s="2">
        <f t="shared" si="8"/>
        <v>19</v>
      </c>
      <c r="AO48" s="2">
        <f t="shared" si="9"/>
        <v>3.3330000000000002</v>
      </c>
      <c r="AR48">
        <v>16</v>
      </c>
      <c r="AS48">
        <v>1.667</v>
      </c>
      <c r="AV48" s="91">
        <f t="shared" si="10"/>
        <v>0.59259259259259256</v>
      </c>
      <c r="AW48">
        <f t="shared" si="11"/>
        <v>1.667</v>
      </c>
      <c r="BC48" s="61">
        <v>21</v>
      </c>
      <c r="BD48" s="61">
        <v>9</v>
      </c>
      <c r="BI48" t="s">
        <v>1375</v>
      </c>
    </row>
    <row r="49" spans="2:61">
      <c r="B49" s="44" t="s">
        <v>344</v>
      </c>
      <c r="C49" s="44" t="s">
        <v>345</v>
      </c>
      <c r="D49" s="44">
        <v>55625</v>
      </c>
      <c r="E49" s="40">
        <v>1</v>
      </c>
      <c r="F49" s="40">
        <v>0</v>
      </c>
      <c r="G49" s="40">
        <v>1</v>
      </c>
      <c r="H49" s="40">
        <v>1</v>
      </c>
      <c r="I49" s="40">
        <v>1</v>
      </c>
      <c r="J49" s="40">
        <v>0</v>
      </c>
      <c r="K49" s="40">
        <v>1</v>
      </c>
      <c r="L49" s="40">
        <v>1</v>
      </c>
      <c r="M49" s="40">
        <v>1</v>
      </c>
      <c r="N49" s="40">
        <v>1</v>
      </c>
      <c r="O49" s="40">
        <v>1</v>
      </c>
      <c r="P49" s="40">
        <v>1</v>
      </c>
      <c r="Q49" s="40">
        <v>1</v>
      </c>
      <c r="R49" s="40">
        <v>1</v>
      </c>
      <c r="S49" s="40">
        <v>1</v>
      </c>
      <c r="T49" s="40">
        <v>1</v>
      </c>
      <c r="U49" s="40">
        <v>1</v>
      </c>
      <c r="V49" s="40">
        <v>1</v>
      </c>
      <c r="W49" s="40">
        <v>1</v>
      </c>
      <c r="X49" s="40">
        <v>1</v>
      </c>
      <c r="Y49" s="40">
        <v>0</v>
      </c>
      <c r="Z49" s="40">
        <v>1</v>
      </c>
      <c r="AA49" s="40">
        <v>1</v>
      </c>
      <c r="AB49" s="40">
        <v>1</v>
      </c>
      <c r="AC49" s="40">
        <v>0</v>
      </c>
      <c r="AD49" s="40">
        <v>1</v>
      </c>
      <c r="AE49" s="40">
        <v>1</v>
      </c>
      <c r="AF49" s="40">
        <v>1</v>
      </c>
      <c r="AG49" s="40">
        <v>1</v>
      </c>
      <c r="AH49" s="45">
        <f t="shared" si="5"/>
        <v>25</v>
      </c>
      <c r="AI49" s="42">
        <f t="shared" si="12"/>
        <v>1</v>
      </c>
      <c r="AJ49" s="43">
        <f t="shared" si="6"/>
        <v>25</v>
      </c>
      <c r="AK49" s="68" t="s">
        <v>1337</v>
      </c>
      <c r="AN49" s="2">
        <f t="shared" si="8"/>
        <v>25</v>
      </c>
      <c r="AO49" s="2">
        <f t="shared" si="9"/>
        <v>4</v>
      </c>
      <c r="AR49">
        <v>16</v>
      </c>
      <c r="AS49">
        <v>2</v>
      </c>
      <c r="AV49" s="91">
        <f t="shared" si="10"/>
        <v>0.59259259259259256</v>
      </c>
      <c r="AW49">
        <f t="shared" si="11"/>
        <v>2</v>
      </c>
      <c r="BC49" s="61">
        <v>22</v>
      </c>
      <c r="BD49" s="61">
        <v>12</v>
      </c>
      <c r="BH49" t="s">
        <v>1343</v>
      </c>
      <c r="BI49">
        <v>0</v>
      </c>
    </row>
    <row r="50" spans="2:61">
      <c r="B50" s="44" t="s">
        <v>348</v>
      </c>
      <c r="C50" s="44" t="s">
        <v>349</v>
      </c>
      <c r="D50" s="44">
        <v>55625</v>
      </c>
      <c r="E50" s="40">
        <v>1</v>
      </c>
      <c r="F50" s="40">
        <v>0</v>
      </c>
      <c r="G50" s="40">
        <v>1</v>
      </c>
      <c r="H50" s="40">
        <v>1</v>
      </c>
      <c r="I50" s="40">
        <v>1</v>
      </c>
      <c r="J50" s="40">
        <v>1</v>
      </c>
      <c r="K50" s="40">
        <v>1</v>
      </c>
      <c r="L50" s="40">
        <v>0</v>
      </c>
      <c r="M50" s="40">
        <v>1</v>
      </c>
      <c r="N50" s="40">
        <v>1</v>
      </c>
      <c r="O50" s="40">
        <v>0</v>
      </c>
      <c r="P50" s="40">
        <v>1</v>
      </c>
      <c r="Q50" s="40">
        <v>0</v>
      </c>
      <c r="R50" s="40">
        <v>0</v>
      </c>
      <c r="S50" s="40">
        <v>0</v>
      </c>
      <c r="T50" s="40">
        <v>1</v>
      </c>
      <c r="U50" s="40">
        <v>0</v>
      </c>
      <c r="V50" s="40">
        <v>0</v>
      </c>
      <c r="W50" s="40">
        <v>0</v>
      </c>
      <c r="X50" s="40">
        <v>1</v>
      </c>
      <c r="Y50" s="40">
        <v>0</v>
      </c>
      <c r="Z50" s="40">
        <v>1</v>
      </c>
      <c r="AA50" s="40">
        <v>0</v>
      </c>
      <c r="AB50" s="40">
        <v>0</v>
      </c>
      <c r="AC50" s="40">
        <v>0</v>
      </c>
      <c r="AD50" s="40">
        <v>1</v>
      </c>
      <c r="AE50" s="40">
        <v>0</v>
      </c>
      <c r="AF50" s="40">
        <v>0</v>
      </c>
      <c r="AG50" s="40">
        <v>0</v>
      </c>
      <c r="AH50" s="45">
        <f t="shared" si="5"/>
        <v>13</v>
      </c>
      <c r="AI50" s="42">
        <f t="shared" si="12"/>
        <v>1</v>
      </c>
      <c r="AJ50" s="43">
        <f t="shared" si="6"/>
        <v>13</v>
      </c>
      <c r="AK50" s="68" t="s">
        <v>1338</v>
      </c>
      <c r="AN50" s="2">
        <f t="shared" si="8"/>
        <v>13</v>
      </c>
      <c r="AO50" s="2">
        <f t="shared" si="9"/>
        <v>2.6669999999999998</v>
      </c>
      <c r="AR50">
        <v>17</v>
      </c>
      <c r="AS50">
        <v>1.667</v>
      </c>
      <c r="AV50" s="91">
        <f t="shared" si="10"/>
        <v>0.62962962962962965</v>
      </c>
      <c r="AW50">
        <f t="shared" si="11"/>
        <v>1.667</v>
      </c>
      <c r="BC50" s="61">
        <v>23</v>
      </c>
      <c r="BD50" s="61">
        <v>10</v>
      </c>
      <c r="BH50" t="s">
        <v>1405</v>
      </c>
      <c r="BI50">
        <v>8</v>
      </c>
    </row>
    <row r="51" spans="2:61">
      <c r="B51" s="44" t="s">
        <v>350</v>
      </c>
      <c r="C51" s="44" t="s">
        <v>351</v>
      </c>
      <c r="D51" s="44">
        <v>55625</v>
      </c>
      <c r="E51" s="40">
        <v>1</v>
      </c>
      <c r="F51" s="40">
        <v>0</v>
      </c>
      <c r="G51" s="40">
        <v>1</v>
      </c>
      <c r="H51" s="40">
        <v>1</v>
      </c>
      <c r="I51" s="40">
        <v>1</v>
      </c>
      <c r="J51" s="40">
        <v>1</v>
      </c>
      <c r="K51" s="40">
        <v>1</v>
      </c>
      <c r="L51" s="40">
        <v>1</v>
      </c>
      <c r="M51" s="40">
        <v>1</v>
      </c>
      <c r="N51" s="40">
        <v>0</v>
      </c>
      <c r="O51" s="40">
        <v>1</v>
      </c>
      <c r="P51" s="40">
        <v>1</v>
      </c>
      <c r="Q51" s="40">
        <v>1</v>
      </c>
      <c r="R51" s="40">
        <v>0</v>
      </c>
      <c r="S51" s="40">
        <v>1</v>
      </c>
      <c r="T51" s="40">
        <v>1</v>
      </c>
      <c r="U51" s="40">
        <v>0</v>
      </c>
      <c r="V51" s="40">
        <v>0</v>
      </c>
      <c r="W51" s="40">
        <v>0</v>
      </c>
      <c r="X51" s="40">
        <v>1</v>
      </c>
      <c r="Y51" s="40">
        <v>0</v>
      </c>
      <c r="Z51" s="40">
        <v>1</v>
      </c>
      <c r="AA51" s="40">
        <v>0</v>
      </c>
      <c r="AB51" s="40">
        <v>1</v>
      </c>
      <c r="AC51" s="40">
        <v>0</v>
      </c>
      <c r="AD51" s="40">
        <v>1</v>
      </c>
      <c r="AE51" s="40">
        <v>0</v>
      </c>
      <c r="AF51" s="40">
        <v>0</v>
      </c>
      <c r="AG51" s="40">
        <v>0</v>
      </c>
      <c r="AH51" s="45">
        <f t="shared" si="5"/>
        <v>17</v>
      </c>
      <c r="AI51" s="42">
        <f t="shared" si="7"/>
        <v>1</v>
      </c>
      <c r="AJ51" s="43">
        <f t="shared" si="6"/>
        <v>17</v>
      </c>
      <c r="AK51" s="68" t="s">
        <v>1337</v>
      </c>
      <c r="AN51" s="2">
        <f t="shared" si="8"/>
        <v>17</v>
      </c>
      <c r="AO51" s="2">
        <f t="shared" si="9"/>
        <v>4</v>
      </c>
      <c r="AR51">
        <v>17</v>
      </c>
      <c r="AS51">
        <v>2</v>
      </c>
      <c r="AV51" s="91">
        <f t="shared" si="10"/>
        <v>0.62962962962962965</v>
      </c>
      <c r="AW51">
        <f t="shared" si="11"/>
        <v>2</v>
      </c>
      <c r="BC51" s="61">
        <v>24</v>
      </c>
      <c r="BD51" s="61">
        <v>10</v>
      </c>
      <c r="BH51" t="s">
        <v>1340</v>
      </c>
      <c r="BI51">
        <v>4</v>
      </c>
    </row>
    <row r="52" spans="2:61">
      <c r="B52" s="44" t="s">
        <v>356</v>
      </c>
      <c r="C52" s="44" t="s">
        <v>357</v>
      </c>
      <c r="D52" s="44">
        <v>55625</v>
      </c>
      <c r="E52" s="40">
        <v>1</v>
      </c>
      <c r="F52" s="40">
        <v>0</v>
      </c>
      <c r="G52" s="40">
        <v>1</v>
      </c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40">
        <v>1</v>
      </c>
      <c r="U52" s="40">
        <v>0</v>
      </c>
      <c r="V52" s="40">
        <v>0</v>
      </c>
      <c r="W52" s="40">
        <v>1</v>
      </c>
      <c r="X52" s="40">
        <v>0</v>
      </c>
      <c r="Y52" s="40">
        <v>0</v>
      </c>
      <c r="Z52" s="40">
        <v>1</v>
      </c>
      <c r="AA52" s="40">
        <v>0</v>
      </c>
      <c r="AB52" s="40">
        <v>1</v>
      </c>
      <c r="AC52" s="40">
        <v>0</v>
      </c>
      <c r="AD52" s="40">
        <v>1</v>
      </c>
      <c r="AE52" s="40">
        <v>0</v>
      </c>
      <c r="AF52" s="40">
        <v>1</v>
      </c>
      <c r="AG52" s="40">
        <v>0</v>
      </c>
      <c r="AH52" s="45">
        <f t="shared" si="5"/>
        <v>20</v>
      </c>
      <c r="AI52" s="42">
        <f t="shared" si="7"/>
        <v>1</v>
      </c>
      <c r="AJ52" s="43">
        <f t="shared" si="6"/>
        <v>20</v>
      </c>
      <c r="AK52" s="68" t="s">
        <v>1333</v>
      </c>
      <c r="AN52" s="2">
        <f t="shared" si="8"/>
        <v>20</v>
      </c>
      <c r="AO52" s="2">
        <f t="shared" si="9"/>
        <v>2.3330000000000002</v>
      </c>
      <c r="AR52">
        <v>17</v>
      </c>
      <c r="AS52">
        <v>2</v>
      </c>
      <c r="AV52" s="91">
        <f t="shared" si="10"/>
        <v>0.62962962962962965</v>
      </c>
      <c r="AW52">
        <f t="shared" si="11"/>
        <v>2</v>
      </c>
      <c r="BC52" s="61">
        <v>25</v>
      </c>
      <c r="BD52" s="61">
        <v>7</v>
      </c>
      <c r="BH52" t="s">
        <v>1399</v>
      </c>
      <c r="BI52">
        <v>9</v>
      </c>
    </row>
    <row r="53" spans="2:61">
      <c r="B53" s="44" t="s">
        <v>1046</v>
      </c>
      <c r="C53" s="44" t="s">
        <v>1047</v>
      </c>
      <c r="D53" s="44">
        <v>55625</v>
      </c>
      <c r="E53" s="40">
        <v>0</v>
      </c>
      <c r="F53" s="40">
        <v>0</v>
      </c>
      <c r="G53" s="40">
        <v>1</v>
      </c>
      <c r="H53" s="40">
        <v>1</v>
      </c>
      <c r="I53" s="40">
        <v>1</v>
      </c>
      <c r="J53" s="40">
        <v>0</v>
      </c>
      <c r="K53" s="40">
        <v>1</v>
      </c>
      <c r="L53" s="40">
        <v>1</v>
      </c>
      <c r="M53" s="40">
        <v>1</v>
      </c>
      <c r="N53" s="40">
        <v>1</v>
      </c>
      <c r="O53" s="40">
        <v>1</v>
      </c>
      <c r="P53" s="40">
        <v>1</v>
      </c>
      <c r="Q53" s="40">
        <v>1</v>
      </c>
      <c r="R53" s="40">
        <v>0</v>
      </c>
      <c r="S53" s="40">
        <v>1</v>
      </c>
      <c r="T53" s="40">
        <v>1</v>
      </c>
      <c r="U53" s="40">
        <v>1</v>
      </c>
      <c r="V53" s="40">
        <v>1</v>
      </c>
      <c r="W53" s="40">
        <v>1</v>
      </c>
      <c r="X53" s="40">
        <v>1</v>
      </c>
      <c r="Y53" s="40">
        <v>0</v>
      </c>
      <c r="Z53" s="40">
        <v>1</v>
      </c>
      <c r="AA53" s="40">
        <v>0</v>
      </c>
      <c r="AB53" s="40">
        <v>1</v>
      </c>
      <c r="AC53" s="40">
        <v>0</v>
      </c>
      <c r="AD53" s="40">
        <v>1</v>
      </c>
      <c r="AE53" s="40">
        <v>0</v>
      </c>
      <c r="AF53" s="40">
        <v>1</v>
      </c>
      <c r="AG53" s="40">
        <v>1</v>
      </c>
      <c r="AH53" s="45">
        <f t="shared" si="5"/>
        <v>21</v>
      </c>
      <c r="AI53" s="42">
        <f t="shared" si="7"/>
        <v>1</v>
      </c>
      <c r="AJ53" s="43">
        <f t="shared" si="6"/>
        <v>21</v>
      </c>
      <c r="AK53" s="68" t="s">
        <v>1342</v>
      </c>
      <c r="AN53" s="2">
        <f t="shared" si="8"/>
        <v>21</v>
      </c>
      <c r="AO53" s="2">
        <f t="shared" si="9"/>
        <v>3.6669999999999998</v>
      </c>
      <c r="AR53">
        <v>17</v>
      </c>
      <c r="AS53">
        <v>3</v>
      </c>
      <c r="AV53" s="91">
        <f t="shared" si="10"/>
        <v>0.62962962962962965</v>
      </c>
      <c r="AW53">
        <f t="shared" si="11"/>
        <v>3</v>
      </c>
      <c r="BC53" s="61">
        <v>26</v>
      </c>
      <c r="BD53" s="61">
        <v>8</v>
      </c>
      <c r="BH53" t="s">
        <v>1400</v>
      </c>
      <c r="BI53">
        <v>26</v>
      </c>
    </row>
    <row r="54" spans="2:61">
      <c r="B54" s="44" t="s">
        <v>1048</v>
      </c>
      <c r="C54" s="44" t="s">
        <v>1049</v>
      </c>
      <c r="D54" s="44">
        <v>55625</v>
      </c>
      <c r="E54" s="40">
        <v>1</v>
      </c>
      <c r="F54" s="40">
        <v>0</v>
      </c>
      <c r="G54" s="40">
        <v>1</v>
      </c>
      <c r="H54" s="40">
        <v>1</v>
      </c>
      <c r="I54" s="40">
        <v>1</v>
      </c>
      <c r="J54" s="40">
        <v>0</v>
      </c>
      <c r="K54" s="40">
        <v>1</v>
      </c>
      <c r="L54" s="40">
        <v>1</v>
      </c>
      <c r="M54" s="40">
        <v>1</v>
      </c>
      <c r="N54" s="40">
        <v>1</v>
      </c>
      <c r="O54" s="40">
        <v>0</v>
      </c>
      <c r="P54" s="40">
        <v>0</v>
      </c>
      <c r="Q54" s="40">
        <v>0</v>
      </c>
      <c r="R54" s="40">
        <v>0</v>
      </c>
      <c r="S54" s="40">
        <v>1</v>
      </c>
      <c r="T54" s="40">
        <v>0</v>
      </c>
      <c r="U54" s="40">
        <v>0</v>
      </c>
      <c r="V54" s="40">
        <v>1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5">
        <f t="shared" si="5"/>
        <v>10</v>
      </c>
      <c r="AI54" s="42">
        <f t="shared" si="7"/>
        <v>1</v>
      </c>
      <c r="AJ54" s="43">
        <f t="shared" si="6"/>
        <v>10</v>
      </c>
      <c r="AK54" s="68" t="s">
        <v>1340</v>
      </c>
      <c r="AN54" s="2">
        <f t="shared" si="8"/>
        <v>10</v>
      </c>
      <c r="AO54" s="2">
        <f t="shared" si="9"/>
        <v>0</v>
      </c>
      <c r="AR54">
        <v>17</v>
      </c>
      <c r="AS54">
        <v>3</v>
      </c>
      <c r="AV54" s="91">
        <f t="shared" si="10"/>
        <v>0.62962962962962965</v>
      </c>
      <c r="AW54">
        <f t="shared" si="11"/>
        <v>3</v>
      </c>
      <c r="BC54" s="61">
        <v>27</v>
      </c>
      <c r="BD54" s="61">
        <v>0</v>
      </c>
      <c r="BH54" t="s">
        <v>1401</v>
      </c>
      <c r="BI54">
        <v>28</v>
      </c>
    </row>
    <row r="55" spans="2:61">
      <c r="B55" s="44" t="s">
        <v>366</v>
      </c>
      <c r="C55" s="44" t="s">
        <v>367</v>
      </c>
      <c r="D55" s="44">
        <v>55625</v>
      </c>
      <c r="E55" s="40">
        <v>1</v>
      </c>
      <c r="F55" s="40">
        <v>0</v>
      </c>
      <c r="G55" s="40">
        <v>0</v>
      </c>
      <c r="H55" s="40">
        <v>1</v>
      </c>
      <c r="I55" s="40">
        <v>1</v>
      </c>
      <c r="J55" s="40">
        <v>1</v>
      </c>
      <c r="K55" s="40">
        <v>1</v>
      </c>
      <c r="L55" s="40">
        <v>1</v>
      </c>
      <c r="M55" s="40">
        <v>1</v>
      </c>
      <c r="N55" s="40">
        <v>1</v>
      </c>
      <c r="O55" s="40">
        <v>1</v>
      </c>
      <c r="P55" s="40">
        <v>0</v>
      </c>
      <c r="Q55" s="40">
        <v>0</v>
      </c>
      <c r="R55" s="40">
        <v>0</v>
      </c>
      <c r="S55" s="40">
        <v>0</v>
      </c>
      <c r="T55" s="40">
        <v>1</v>
      </c>
      <c r="U55" s="40">
        <v>1</v>
      </c>
      <c r="V55" s="40">
        <v>1</v>
      </c>
      <c r="W55" s="40">
        <v>0</v>
      </c>
      <c r="X55" s="40">
        <v>1</v>
      </c>
      <c r="Y55" s="40">
        <v>0</v>
      </c>
      <c r="Z55" s="40">
        <v>1</v>
      </c>
      <c r="AA55" s="40">
        <v>0</v>
      </c>
      <c r="AB55" s="40">
        <v>0</v>
      </c>
      <c r="AC55" s="40">
        <v>0</v>
      </c>
      <c r="AD55" s="40">
        <v>1</v>
      </c>
      <c r="AE55" s="40">
        <v>0</v>
      </c>
      <c r="AF55" s="40">
        <v>0</v>
      </c>
      <c r="AG55" s="40">
        <v>0</v>
      </c>
      <c r="AH55" s="45">
        <f t="shared" si="5"/>
        <v>15</v>
      </c>
      <c r="AI55" s="42">
        <f t="shared" si="7"/>
        <v>1</v>
      </c>
      <c r="AJ55" s="43">
        <f t="shared" si="6"/>
        <v>15</v>
      </c>
      <c r="AK55" s="68" t="s">
        <v>1332</v>
      </c>
      <c r="AN55" s="2">
        <f t="shared" si="8"/>
        <v>15</v>
      </c>
      <c r="AO55" s="2">
        <f t="shared" si="9"/>
        <v>1.667</v>
      </c>
      <c r="AR55">
        <v>17</v>
      </c>
      <c r="AS55">
        <v>3.6669999999999998</v>
      </c>
      <c r="AV55" s="91">
        <f t="shared" si="10"/>
        <v>0.62962962962962965</v>
      </c>
      <c r="AW55">
        <f t="shared" si="11"/>
        <v>3.6669999999999998</v>
      </c>
      <c r="BH55" t="s">
        <v>1402</v>
      </c>
      <c r="BI55">
        <v>44</v>
      </c>
    </row>
    <row r="56" spans="2:61">
      <c r="B56" s="44" t="s">
        <v>368</v>
      </c>
      <c r="C56" s="44" t="s">
        <v>369</v>
      </c>
      <c r="D56" s="44">
        <v>55625</v>
      </c>
      <c r="E56" s="40">
        <v>1</v>
      </c>
      <c r="F56" s="40">
        <v>0</v>
      </c>
      <c r="G56" s="40">
        <v>1</v>
      </c>
      <c r="H56" s="40">
        <v>1</v>
      </c>
      <c r="I56" s="40">
        <v>1</v>
      </c>
      <c r="J56" s="40">
        <v>1</v>
      </c>
      <c r="K56" s="40">
        <v>1</v>
      </c>
      <c r="L56" s="40">
        <v>0</v>
      </c>
      <c r="M56" s="40">
        <v>1</v>
      </c>
      <c r="N56" s="40">
        <v>1</v>
      </c>
      <c r="O56" s="40">
        <v>1</v>
      </c>
      <c r="P56" s="40">
        <v>1</v>
      </c>
      <c r="Q56" s="40">
        <v>1</v>
      </c>
      <c r="R56" s="40">
        <v>1</v>
      </c>
      <c r="S56" s="40">
        <v>1</v>
      </c>
      <c r="T56" s="40">
        <v>1</v>
      </c>
      <c r="U56" s="40">
        <v>1</v>
      </c>
      <c r="V56" s="40">
        <v>1</v>
      </c>
      <c r="W56" s="40">
        <v>0</v>
      </c>
      <c r="X56" s="40">
        <v>1</v>
      </c>
      <c r="Y56" s="40">
        <v>0</v>
      </c>
      <c r="Z56" s="40">
        <v>1</v>
      </c>
      <c r="AA56" s="40">
        <v>1</v>
      </c>
      <c r="AB56" s="40">
        <v>1</v>
      </c>
      <c r="AC56" s="40">
        <v>0</v>
      </c>
      <c r="AD56" s="40">
        <v>1</v>
      </c>
      <c r="AE56" s="40">
        <v>0</v>
      </c>
      <c r="AF56" s="40">
        <v>1</v>
      </c>
      <c r="AG56" s="40">
        <v>0</v>
      </c>
      <c r="AH56" s="45">
        <f t="shared" si="5"/>
        <v>22</v>
      </c>
      <c r="AI56" s="42">
        <f t="shared" si="7"/>
        <v>1</v>
      </c>
      <c r="AJ56" s="43">
        <f t="shared" si="6"/>
        <v>22</v>
      </c>
      <c r="AK56" s="68" t="s">
        <v>1344</v>
      </c>
      <c r="AN56" s="2">
        <f t="shared" si="8"/>
        <v>22</v>
      </c>
      <c r="AO56" s="2">
        <f t="shared" si="9"/>
        <v>2</v>
      </c>
      <c r="AR56">
        <v>17</v>
      </c>
      <c r="AS56">
        <v>4</v>
      </c>
      <c r="AV56" s="91">
        <f t="shared" si="10"/>
        <v>0.62962962962962965</v>
      </c>
      <c r="AW56">
        <f t="shared" si="11"/>
        <v>4</v>
      </c>
    </row>
    <row r="57" spans="2:61">
      <c r="B57" s="44" t="s">
        <v>1050</v>
      </c>
      <c r="C57" s="44" t="s">
        <v>1051</v>
      </c>
      <c r="D57" s="44">
        <v>55625</v>
      </c>
      <c r="E57" s="40">
        <v>1</v>
      </c>
      <c r="F57" s="40">
        <v>0</v>
      </c>
      <c r="G57" s="40">
        <v>1</v>
      </c>
      <c r="H57" s="40">
        <v>1</v>
      </c>
      <c r="I57" s="40">
        <v>1</v>
      </c>
      <c r="J57" s="40">
        <v>1</v>
      </c>
      <c r="K57" s="40">
        <v>0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  <c r="Q57" s="40">
        <v>1</v>
      </c>
      <c r="R57" s="40">
        <v>1</v>
      </c>
      <c r="S57" s="40">
        <v>1</v>
      </c>
      <c r="T57" s="40">
        <v>1</v>
      </c>
      <c r="U57" s="40">
        <v>1</v>
      </c>
      <c r="V57" s="40">
        <v>1</v>
      </c>
      <c r="W57" s="40">
        <v>0</v>
      </c>
      <c r="X57" s="40">
        <v>1</v>
      </c>
      <c r="Y57" s="40">
        <v>0</v>
      </c>
      <c r="Z57" s="40">
        <v>1</v>
      </c>
      <c r="AA57" s="40">
        <v>1</v>
      </c>
      <c r="AB57" s="40">
        <v>1</v>
      </c>
      <c r="AC57" s="40">
        <v>0</v>
      </c>
      <c r="AD57" s="40">
        <v>1</v>
      </c>
      <c r="AE57" s="40">
        <v>1</v>
      </c>
      <c r="AF57" s="40">
        <v>0</v>
      </c>
      <c r="AG57" s="40">
        <v>0</v>
      </c>
      <c r="AH57" s="45">
        <f t="shared" si="5"/>
        <v>22</v>
      </c>
      <c r="AI57" s="42">
        <f t="shared" si="7"/>
        <v>1</v>
      </c>
      <c r="AJ57" s="43">
        <f t="shared" si="6"/>
        <v>22</v>
      </c>
      <c r="AK57" s="68" t="s">
        <v>1331</v>
      </c>
      <c r="AN57" s="2">
        <f t="shared" si="8"/>
        <v>22</v>
      </c>
      <c r="AO57" s="2" t="str">
        <f t="shared" si="9"/>
        <v>QQQ</v>
      </c>
      <c r="AR57">
        <v>17</v>
      </c>
      <c r="AS57">
        <v>4</v>
      </c>
      <c r="AV57" s="91">
        <f t="shared" si="10"/>
        <v>0.62962962962962965</v>
      </c>
      <c r="AW57">
        <f t="shared" si="11"/>
        <v>4</v>
      </c>
    </row>
    <row r="58" spans="2:61">
      <c r="B58" s="44" t="s">
        <v>374</v>
      </c>
      <c r="C58" s="44" t="s">
        <v>375</v>
      </c>
      <c r="D58" s="44">
        <v>55625</v>
      </c>
      <c r="E58" s="40">
        <v>1</v>
      </c>
      <c r="F58" s="40">
        <v>0</v>
      </c>
      <c r="G58" s="40">
        <v>1</v>
      </c>
      <c r="H58" s="40">
        <v>0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0</v>
      </c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40">
        <v>1</v>
      </c>
      <c r="U58" s="40">
        <v>1</v>
      </c>
      <c r="V58" s="40">
        <v>1</v>
      </c>
      <c r="W58" s="40">
        <v>1</v>
      </c>
      <c r="X58" s="40">
        <v>1</v>
      </c>
      <c r="Y58" s="40">
        <v>0</v>
      </c>
      <c r="Z58" s="40">
        <v>1</v>
      </c>
      <c r="AA58" s="40">
        <v>1</v>
      </c>
      <c r="AB58" s="40">
        <v>1</v>
      </c>
      <c r="AC58" s="40">
        <v>1</v>
      </c>
      <c r="AD58" s="40">
        <v>1</v>
      </c>
      <c r="AE58" s="40">
        <v>0</v>
      </c>
      <c r="AF58" s="40">
        <v>0</v>
      </c>
      <c r="AG58" s="40">
        <v>1</v>
      </c>
      <c r="AH58" s="45">
        <f t="shared" si="5"/>
        <v>23</v>
      </c>
      <c r="AI58" s="42">
        <f t="shared" si="7"/>
        <v>1</v>
      </c>
      <c r="AJ58" s="43">
        <f t="shared" si="6"/>
        <v>23</v>
      </c>
      <c r="AK58" s="68" t="s">
        <v>1334</v>
      </c>
      <c r="AN58" s="2">
        <f t="shared" si="8"/>
        <v>23</v>
      </c>
      <c r="AO58" s="2">
        <f t="shared" si="9"/>
        <v>1</v>
      </c>
      <c r="AR58">
        <v>17</v>
      </c>
      <c r="AS58">
        <v>4</v>
      </c>
      <c r="AV58" s="91">
        <f t="shared" si="10"/>
        <v>0.62962962962962965</v>
      </c>
      <c r="AW58">
        <f t="shared" si="11"/>
        <v>4</v>
      </c>
    </row>
    <row r="59" spans="2:61">
      <c r="B59" s="44" t="s">
        <v>1054</v>
      </c>
      <c r="C59" s="44" t="s">
        <v>1055</v>
      </c>
      <c r="D59" s="44">
        <v>55625</v>
      </c>
      <c r="E59" s="40">
        <v>0</v>
      </c>
      <c r="F59" s="40">
        <v>0</v>
      </c>
      <c r="G59" s="40">
        <v>0</v>
      </c>
      <c r="H59" s="40">
        <v>0</v>
      </c>
      <c r="I59" s="40">
        <v>1</v>
      </c>
      <c r="J59" s="40">
        <v>1</v>
      </c>
      <c r="K59" s="40">
        <v>0</v>
      </c>
      <c r="L59" s="40">
        <v>1</v>
      </c>
      <c r="M59" s="40">
        <v>0</v>
      </c>
      <c r="N59" s="40">
        <v>1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1</v>
      </c>
      <c r="U59" s="40">
        <v>0</v>
      </c>
      <c r="V59" s="40">
        <v>0</v>
      </c>
      <c r="W59" s="40">
        <v>0</v>
      </c>
      <c r="X59" s="40">
        <v>1</v>
      </c>
      <c r="Y59" s="40">
        <v>0</v>
      </c>
      <c r="Z59" s="40">
        <v>1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5">
        <f t="shared" ref="AH59:AH90" si="13">SUM(E59:AG59)</f>
        <v>7</v>
      </c>
      <c r="AI59" s="42">
        <f t="shared" si="7"/>
        <v>1</v>
      </c>
      <c r="AJ59" s="43">
        <f t="shared" ref="AJ59:AJ90" si="14">SUMPRODUCT($E$23:$AG$23,E59:AG59)</f>
        <v>7</v>
      </c>
      <c r="AK59" s="68" t="s">
        <v>1334</v>
      </c>
      <c r="AN59" s="2">
        <f t="shared" si="8"/>
        <v>7</v>
      </c>
      <c r="AO59" s="2">
        <f t="shared" si="9"/>
        <v>1</v>
      </c>
      <c r="AR59">
        <v>18</v>
      </c>
      <c r="AS59">
        <v>1</v>
      </c>
      <c r="AV59" s="91">
        <f t="shared" si="10"/>
        <v>0.66666666666666663</v>
      </c>
      <c r="AW59">
        <f t="shared" si="11"/>
        <v>1</v>
      </c>
    </row>
    <row r="60" spans="2:61">
      <c r="B60" s="44" t="s">
        <v>388</v>
      </c>
      <c r="C60" s="44" t="s">
        <v>389</v>
      </c>
      <c r="D60" s="44">
        <v>55625</v>
      </c>
      <c r="E60" s="40">
        <v>1</v>
      </c>
      <c r="F60" s="40">
        <v>0</v>
      </c>
      <c r="G60" s="40">
        <v>1</v>
      </c>
      <c r="H60" s="40">
        <v>1</v>
      </c>
      <c r="I60" s="40">
        <v>0</v>
      </c>
      <c r="J60" s="40">
        <v>1</v>
      </c>
      <c r="K60" s="40">
        <v>1</v>
      </c>
      <c r="L60" s="40">
        <v>1</v>
      </c>
      <c r="M60" s="40">
        <v>1</v>
      </c>
      <c r="N60" s="40">
        <v>1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1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1</v>
      </c>
      <c r="AE60" s="40">
        <v>1</v>
      </c>
      <c r="AF60" s="40">
        <v>0</v>
      </c>
      <c r="AG60" s="40">
        <v>0</v>
      </c>
      <c r="AH60" s="45">
        <f t="shared" si="13"/>
        <v>11</v>
      </c>
      <c r="AI60" s="42">
        <f t="shared" si="7"/>
        <v>1</v>
      </c>
      <c r="AJ60" s="43">
        <f t="shared" si="14"/>
        <v>11</v>
      </c>
      <c r="AK60" s="68" t="s">
        <v>1337</v>
      </c>
      <c r="AN60" s="2">
        <f t="shared" si="8"/>
        <v>11</v>
      </c>
      <c r="AO60" s="2">
        <f t="shared" si="9"/>
        <v>4</v>
      </c>
      <c r="AR60">
        <v>18</v>
      </c>
      <c r="AS60">
        <v>2</v>
      </c>
      <c r="AV60" s="91">
        <f t="shared" si="10"/>
        <v>0.66666666666666663</v>
      </c>
      <c r="AW60">
        <f t="shared" si="11"/>
        <v>2</v>
      </c>
    </row>
    <row r="61" spans="2:61">
      <c r="B61" s="44" t="s">
        <v>392</v>
      </c>
      <c r="C61" s="44" t="s">
        <v>393</v>
      </c>
      <c r="D61" s="44">
        <v>55625</v>
      </c>
      <c r="E61" s="40">
        <v>1</v>
      </c>
      <c r="F61" s="40">
        <v>0</v>
      </c>
      <c r="G61" s="40">
        <v>1</v>
      </c>
      <c r="H61" s="40">
        <v>1</v>
      </c>
      <c r="I61" s="40">
        <v>1</v>
      </c>
      <c r="J61" s="40">
        <v>0</v>
      </c>
      <c r="K61" s="40">
        <v>1</v>
      </c>
      <c r="L61" s="40">
        <v>1</v>
      </c>
      <c r="M61" s="40">
        <v>1</v>
      </c>
      <c r="N61" s="40">
        <v>1</v>
      </c>
      <c r="O61" s="40">
        <v>1</v>
      </c>
      <c r="P61" s="40">
        <v>1</v>
      </c>
      <c r="Q61" s="40">
        <v>0</v>
      </c>
      <c r="R61" s="40">
        <v>1</v>
      </c>
      <c r="S61" s="40">
        <v>0</v>
      </c>
      <c r="T61" s="40">
        <v>1</v>
      </c>
      <c r="U61" s="40">
        <v>1</v>
      </c>
      <c r="V61" s="40">
        <v>1</v>
      </c>
      <c r="W61" s="40">
        <v>0</v>
      </c>
      <c r="X61" s="40">
        <v>1</v>
      </c>
      <c r="Y61" s="40">
        <v>0</v>
      </c>
      <c r="Z61" s="40">
        <v>1</v>
      </c>
      <c r="AA61" s="40">
        <v>0</v>
      </c>
      <c r="AB61" s="40">
        <v>0</v>
      </c>
      <c r="AC61" s="40">
        <v>0</v>
      </c>
      <c r="AD61" s="40">
        <v>1</v>
      </c>
      <c r="AE61" s="40">
        <v>0</v>
      </c>
      <c r="AF61" s="40">
        <v>1</v>
      </c>
      <c r="AG61" s="40">
        <v>0</v>
      </c>
      <c r="AH61" s="45">
        <f t="shared" si="13"/>
        <v>18</v>
      </c>
      <c r="AI61" s="42">
        <f t="shared" si="7"/>
        <v>1</v>
      </c>
      <c r="AJ61" s="43">
        <f t="shared" si="14"/>
        <v>18</v>
      </c>
      <c r="AK61" s="68" t="s">
        <v>1337</v>
      </c>
      <c r="AN61" s="2">
        <f t="shared" si="8"/>
        <v>18</v>
      </c>
      <c r="AO61" s="2">
        <f t="shared" si="9"/>
        <v>4</v>
      </c>
      <c r="AR61">
        <v>18</v>
      </c>
      <c r="AS61">
        <v>2</v>
      </c>
      <c r="AV61" s="91">
        <f t="shared" si="10"/>
        <v>0.66666666666666663</v>
      </c>
      <c r="AW61">
        <f t="shared" si="11"/>
        <v>2</v>
      </c>
    </row>
    <row r="62" spans="2:61">
      <c r="B62" s="44" t="s">
        <v>1058</v>
      </c>
      <c r="C62" s="44" t="s">
        <v>1059</v>
      </c>
      <c r="D62" s="44">
        <v>55625</v>
      </c>
      <c r="E62" s="40">
        <v>1</v>
      </c>
      <c r="F62" s="40">
        <v>0</v>
      </c>
      <c r="G62" s="40">
        <v>1</v>
      </c>
      <c r="H62" s="40">
        <v>1</v>
      </c>
      <c r="I62" s="40">
        <v>1</v>
      </c>
      <c r="J62" s="40">
        <v>1</v>
      </c>
      <c r="K62" s="40">
        <v>0</v>
      </c>
      <c r="L62" s="40">
        <v>1</v>
      </c>
      <c r="M62" s="40">
        <v>0</v>
      </c>
      <c r="N62" s="40">
        <v>1</v>
      </c>
      <c r="O62" s="40">
        <v>1</v>
      </c>
      <c r="P62" s="40">
        <v>1</v>
      </c>
      <c r="Q62" s="40">
        <v>0</v>
      </c>
      <c r="R62" s="40">
        <v>1</v>
      </c>
      <c r="S62" s="40">
        <v>1</v>
      </c>
      <c r="T62" s="40">
        <v>1</v>
      </c>
      <c r="U62" s="40">
        <v>0</v>
      </c>
      <c r="V62" s="40">
        <v>1</v>
      </c>
      <c r="W62" s="40">
        <v>0</v>
      </c>
      <c r="X62" s="40">
        <v>1</v>
      </c>
      <c r="Y62" s="40">
        <v>0</v>
      </c>
      <c r="Z62" s="40">
        <v>1</v>
      </c>
      <c r="AA62" s="40">
        <v>0</v>
      </c>
      <c r="AB62" s="40">
        <v>0</v>
      </c>
      <c r="AC62" s="40">
        <v>0</v>
      </c>
      <c r="AD62" s="40">
        <v>1</v>
      </c>
      <c r="AE62" s="40">
        <v>1</v>
      </c>
      <c r="AF62" s="40">
        <v>1</v>
      </c>
      <c r="AG62" s="40">
        <v>0</v>
      </c>
      <c r="AH62" s="45">
        <f t="shared" si="13"/>
        <v>18</v>
      </c>
      <c r="AI62" s="42">
        <f t="shared" si="7"/>
        <v>1</v>
      </c>
      <c r="AJ62" s="43">
        <f t="shared" si="14"/>
        <v>18</v>
      </c>
      <c r="AK62" s="68" t="s">
        <v>1344</v>
      </c>
      <c r="AN62" s="2">
        <f t="shared" si="8"/>
        <v>18</v>
      </c>
      <c r="AO62" s="2">
        <f t="shared" si="9"/>
        <v>2</v>
      </c>
      <c r="AR62">
        <v>18</v>
      </c>
      <c r="AS62">
        <v>3</v>
      </c>
      <c r="AV62" s="91">
        <f t="shared" si="10"/>
        <v>0.66666666666666663</v>
      </c>
      <c r="AW62">
        <f t="shared" si="11"/>
        <v>3</v>
      </c>
    </row>
    <row r="63" spans="2:61">
      <c r="B63" s="44" t="s">
        <v>396</v>
      </c>
      <c r="C63" s="44" t="s">
        <v>397</v>
      </c>
      <c r="D63" s="44">
        <v>55625</v>
      </c>
      <c r="E63" s="40">
        <v>1</v>
      </c>
      <c r="F63" s="40">
        <v>0</v>
      </c>
      <c r="G63" s="40">
        <v>1</v>
      </c>
      <c r="H63" s="40">
        <v>1</v>
      </c>
      <c r="I63" s="40">
        <v>1</v>
      </c>
      <c r="J63" s="40">
        <v>1</v>
      </c>
      <c r="K63" s="40">
        <v>1</v>
      </c>
      <c r="L63" s="40">
        <v>0</v>
      </c>
      <c r="M63" s="40">
        <v>1</v>
      </c>
      <c r="N63" s="40">
        <v>1</v>
      </c>
      <c r="O63" s="40">
        <v>1</v>
      </c>
      <c r="P63" s="40">
        <v>1</v>
      </c>
      <c r="Q63" s="40">
        <v>1</v>
      </c>
      <c r="R63" s="40">
        <v>1</v>
      </c>
      <c r="S63" s="40">
        <v>1</v>
      </c>
      <c r="T63" s="40">
        <v>1</v>
      </c>
      <c r="U63" s="40">
        <v>0</v>
      </c>
      <c r="V63" s="40">
        <v>1</v>
      </c>
      <c r="W63" s="40">
        <v>0</v>
      </c>
      <c r="X63" s="40">
        <v>1</v>
      </c>
      <c r="Y63" s="40">
        <v>0</v>
      </c>
      <c r="Z63" s="40">
        <v>1</v>
      </c>
      <c r="AA63" s="40">
        <v>0</v>
      </c>
      <c r="AB63" s="40">
        <v>0</v>
      </c>
      <c r="AC63" s="40">
        <v>0</v>
      </c>
      <c r="AD63" s="40">
        <v>1</v>
      </c>
      <c r="AE63" s="40">
        <v>1</v>
      </c>
      <c r="AF63" s="40">
        <v>1</v>
      </c>
      <c r="AG63" s="40">
        <v>0</v>
      </c>
      <c r="AH63" s="45">
        <f t="shared" si="13"/>
        <v>20</v>
      </c>
      <c r="AI63" s="42">
        <f t="shared" si="7"/>
        <v>1</v>
      </c>
      <c r="AJ63" s="43">
        <f t="shared" si="14"/>
        <v>20</v>
      </c>
      <c r="AK63" s="68" t="s">
        <v>1335</v>
      </c>
      <c r="AN63" s="2">
        <f t="shared" si="8"/>
        <v>20</v>
      </c>
      <c r="AO63" s="2">
        <f t="shared" si="9"/>
        <v>3</v>
      </c>
      <c r="AR63">
        <v>18</v>
      </c>
      <c r="AS63">
        <v>4</v>
      </c>
      <c r="AV63" s="91">
        <f t="shared" si="10"/>
        <v>0.66666666666666663</v>
      </c>
      <c r="AW63">
        <f t="shared" si="11"/>
        <v>4</v>
      </c>
    </row>
    <row r="64" spans="2:61">
      <c r="B64" s="44" t="s">
        <v>412</v>
      </c>
      <c r="C64" s="44" t="s">
        <v>413</v>
      </c>
      <c r="D64" s="44">
        <v>55625</v>
      </c>
      <c r="E64" s="40">
        <v>1</v>
      </c>
      <c r="F64" s="40">
        <v>0</v>
      </c>
      <c r="G64" s="40">
        <v>1</v>
      </c>
      <c r="H64" s="40">
        <v>1</v>
      </c>
      <c r="I64" s="40">
        <v>1</v>
      </c>
      <c r="J64" s="40">
        <v>0</v>
      </c>
      <c r="K64" s="40">
        <v>1</v>
      </c>
      <c r="L64" s="40">
        <v>1</v>
      </c>
      <c r="M64" s="40">
        <v>1</v>
      </c>
      <c r="N64" s="40">
        <v>1</v>
      </c>
      <c r="O64" s="40">
        <v>1</v>
      </c>
      <c r="P64" s="40">
        <v>1</v>
      </c>
      <c r="Q64" s="40">
        <v>1</v>
      </c>
      <c r="R64" s="40">
        <v>1</v>
      </c>
      <c r="S64" s="40">
        <v>1</v>
      </c>
      <c r="T64" s="40">
        <v>1</v>
      </c>
      <c r="U64" s="40">
        <v>1</v>
      </c>
      <c r="V64" s="40">
        <v>1</v>
      </c>
      <c r="W64" s="40">
        <v>1</v>
      </c>
      <c r="X64" s="40">
        <v>1</v>
      </c>
      <c r="Y64" s="40">
        <v>0</v>
      </c>
      <c r="Z64" s="40">
        <v>1</v>
      </c>
      <c r="AA64" s="40">
        <v>1</v>
      </c>
      <c r="AB64" s="40">
        <v>1</v>
      </c>
      <c r="AC64" s="40">
        <v>0</v>
      </c>
      <c r="AD64" s="40">
        <v>1</v>
      </c>
      <c r="AE64" s="40">
        <v>1</v>
      </c>
      <c r="AF64" s="40">
        <v>0</v>
      </c>
      <c r="AG64" s="40">
        <v>1</v>
      </c>
      <c r="AH64" s="45">
        <f t="shared" si="13"/>
        <v>24</v>
      </c>
      <c r="AI64" s="42">
        <f t="shared" si="7"/>
        <v>1</v>
      </c>
      <c r="AJ64" s="43">
        <f t="shared" si="14"/>
        <v>24</v>
      </c>
      <c r="AK64" s="68" t="s">
        <v>1338</v>
      </c>
      <c r="AN64" s="2">
        <f t="shared" si="8"/>
        <v>24</v>
      </c>
      <c r="AO64" s="2">
        <f t="shared" si="9"/>
        <v>2.6669999999999998</v>
      </c>
      <c r="AR64">
        <v>18</v>
      </c>
      <c r="AS64">
        <v>4</v>
      </c>
      <c r="AV64" s="91">
        <f t="shared" si="10"/>
        <v>0.66666666666666663</v>
      </c>
      <c r="AW64">
        <f t="shared" si="11"/>
        <v>4</v>
      </c>
    </row>
    <row r="65" spans="2:49">
      <c r="B65" s="44" t="s">
        <v>414</v>
      </c>
      <c r="C65" s="44" t="s">
        <v>415</v>
      </c>
      <c r="D65" s="44">
        <v>55625</v>
      </c>
      <c r="E65" s="40">
        <v>1</v>
      </c>
      <c r="F65" s="40">
        <v>0</v>
      </c>
      <c r="G65" s="40">
        <v>1</v>
      </c>
      <c r="H65" s="40">
        <v>1</v>
      </c>
      <c r="I65" s="40">
        <v>1</v>
      </c>
      <c r="J65" s="40">
        <v>1</v>
      </c>
      <c r="K65" s="40">
        <v>1</v>
      </c>
      <c r="L65" s="40">
        <v>0</v>
      </c>
      <c r="M65" s="40">
        <v>1</v>
      </c>
      <c r="N65" s="40">
        <v>1</v>
      </c>
      <c r="O65" s="40">
        <v>1</v>
      </c>
      <c r="P65" s="40">
        <v>1</v>
      </c>
      <c r="Q65" s="40">
        <v>1</v>
      </c>
      <c r="R65" s="40">
        <v>1</v>
      </c>
      <c r="S65" s="40">
        <v>1</v>
      </c>
      <c r="T65" s="40">
        <v>1</v>
      </c>
      <c r="U65" s="40">
        <v>1</v>
      </c>
      <c r="V65" s="40">
        <v>1</v>
      </c>
      <c r="W65" s="40">
        <v>0</v>
      </c>
      <c r="X65" s="40">
        <v>1</v>
      </c>
      <c r="Y65" s="40">
        <v>0</v>
      </c>
      <c r="Z65" s="40">
        <v>1</v>
      </c>
      <c r="AA65" s="40">
        <v>1</v>
      </c>
      <c r="AB65" s="40">
        <v>1</v>
      </c>
      <c r="AC65" s="40">
        <v>0</v>
      </c>
      <c r="AD65" s="40">
        <v>1</v>
      </c>
      <c r="AE65" s="40">
        <v>0</v>
      </c>
      <c r="AF65" s="40">
        <v>1</v>
      </c>
      <c r="AG65" s="40">
        <v>0</v>
      </c>
      <c r="AH65" s="45">
        <f t="shared" si="13"/>
        <v>22</v>
      </c>
      <c r="AI65" s="42">
        <f t="shared" si="7"/>
        <v>1</v>
      </c>
      <c r="AJ65" s="43">
        <f t="shared" si="14"/>
        <v>22</v>
      </c>
      <c r="AK65" s="68" t="s">
        <v>1344</v>
      </c>
      <c r="AN65" s="2">
        <f t="shared" si="8"/>
        <v>22</v>
      </c>
      <c r="AO65" s="2">
        <f t="shared" si="9"/>
        <v>2</v>
      </c>
      <c r="AR65">
        <v>18</v>
      </c>
      <c r="AS65">
        <v>4</v>
      </c>
      <c r="AV65" s="91">
        <f t="shared" si="10"/>
        <v>0.66666666666666663</v>
      </c>
      <c r="AW65">
        <f t="shared" si="11"/>
        <v>4</v>
      </c>
    </row>
    <row r="66" spans="2:49">
      <c r="B66" s="44" t="s">
        <v>1062</v>
      </c>
      <c r="C66" s="44" t="s">
        <v>1063</v>
      </c>
      <c r="D66" s="44">
        <v>55625</v>
      </c>
      <c r="E66" s="40">
        <v>0</v>
      </c>
      <c r="F66" s="40">
        <v>0</v>
      </c>
      <c r="G66" s="40">
        <v>1</v>
      </c>
      <c r="H66" s="40">
        <v>1</v>
      </c>
      <c r="I66" s="40">
        <v>1</v>
      </c>
      <c r="J66" s="40">
        <v>0</v>
      </c>
      <c r="K66" s="40">
        <v>1</v>
      </c>
      <c r="L66" s="40">
        <v>1</v>
      </c>
      <c r="M66" s="40">
        <v>1</v>
      </c>
      <c r="N66" s="40">
        <v>1</v>
      </c>
      <c r="O66" s="40">
        <v>0</v>
      </c>
      <c r="P66" s="40">
        <v>1</v>
      </c>
      <c r="Q66" s="40">
        <v>1</v>
      </c>
      <c r="R66" s="40">
        <v>1</v>
      </c>
      <c r="S66" s="40">
        <v>1</v>
      </c>
      <c r="T66" s="40">
        <v>1</v>
      </c>
      <c r="U66" s="40">
        <v>0</v>
      </c>
      <c r="V66" s="40">
        <v>1</v>
      </c>
      <c r="W66" s="40">
        <v>0</v>
      </c>
      <c r="X66" s="40">
        <v>1</v>
      </c>
      <c r="Y66" s="40">
        <v>0</v>
      </c>
      <c r="Z66" s="40">
        <v>1</v>
      </c>
      <c r="AA66" s="40">
        <v>0</v>
      </c>
      <c r="AB66" s="40">
        <v>1</v>
      </c>
      <c r="AC66" s="40">
        <v>0</v>
      </c>
      <c r="AD66" s="40">
        <v>1</v>
      </c>
      <c r="AE66" s="40">
        <v>1</v>
      </c>
      <c r="AF66" s="40">
        <v>1</v>
      </c>
      <c r="AG66" s="40">
        <v>1</v>
      </c>
      <c r="AH66" s="45">
        <f t="shared" si="13"/>
        <v>20</v>
      </c>
      <c r="AI66" s="42">
        <f t="shared" si="7"/>
        <v>1</v>
      </c>
      <c r="AJ66" s="43">
        <f t="shared" si="14"/>
        <v>20</v>
      </c>
      <c r="AK66" s="68" t="s">
        <v>1336</v>
      </c>
      <c r="AN66" s="2">
        <f t="shared" si="8"/>
        <v>20</v>
      </c>
      <c r="AO66" s="2">
        <f t="shared" si="9"/>
        <v>3.3330000000000002</v>
      </c>
      <c r="AR66">
        <v>18</v>
      </c>
      <c r="AS66">
        <v>4</v>
      </c>
      <c r="AV66" s="91">
        <f t="shared" si="10"/>
        <v>0.66666666666666663</v>
      </c>
      <c r="AW66">
        <f t="shared" si="11"/>
        <v>4</v>
      </c>
    </row>
    <row r="67" spans="2:49">
      <c r="B67" s="44" t="s">
        <v>238</v>
      </c>
      <c r="C67" s="44" t="s">
        <v>239</v>
      </c>
      <c r="D67" s="44">
        <v>55630</v>
      </c>
      <c r="E67" s="40">
        <v>1</v>
      </c>
      <c r="F67" s="40">
        <v>0</v>
      </c>
      <c r="G67" s="40">
        <v>1</v>
      </c>
      <c r="H67" s="40">
        <v>0</v>
      </c>
      <c r="I67" s="40">
        <v>0</v>
      </c>
      <c r="J67" s="40">
        <v>1</v>
      </c>
      <c r="K67" s="40">
        <v>1</v>
      </c>
      <c r="L67" s="40">
        <v>1</v>
      </c>
      <c r="M67" s="40">
        <v>1</v>
      </c>
      <c r="N67" s="40">
        <v>1</v>
      </c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40">
        <v>1</v>
      </c>
      <c r="U67" s="40">
        <v>1</v>
      </c>
      <c r="V67" s="40">
        <v>1</v>
      </c>
      <c r="W67" s="40">
        <v>1</v>
      </c>
      <c r="X67" s="40">
        <v>1</v>
      </c>
      <c r="Y67" s="40">
        <v>0</v>
      </c>
      <c r="Z67" s="40">
        <v>1</v>
      </c>
      <c r="AA67" s="40">
        <v>1</v>
      </c>
      <c r="AB67" s="40">
        <v>1</v>
      </c>
      <c r="AC67" s="40">
        <v>0</v>
      </c>
      <c r="AD67" s="40">
        <v>1</v>
      </c>
      <c r="AE67" s="40">
        <v>1</v>
      </c>
      <c r="AF67" s="40">
        <v>1</v>
      </c>
      <c r="AG67" s="40">
        <v>1</v>
      </c>
      <c r="AH67" s="45">
        <f t="shared" si="13"/>
        <v>24</v>
      </c>
      <c r="AI67" s="42">
        <f t="shared" si="7"/>
        <v>1</v>
      </c>
      <c r="AJ67" s="43">
        <f t="shared" si="14"/>
        <v>24</v>
      </c>
      <c r="AK67" s="68" t="s">
        <v>1337</v>
      </c>
      <c r="AN67" s="2">
        <f t="shared" si="8"/>
        <v>24</v>
      </c>
      <c r="AO67" s="2">
        <f t="shared" si="9"/>
        <v>4</v>
      </c>
      <c r="AR67">
        <v>18</v>
      </c>
      <c r="AS67">
        <v>4</v>
      </c>
      <c r="AV67" s="91">
        <f t="shared" si="10"/>
        <v>0.66666666666666663</v>
      </c>
      <c r="AW67">
        <f t="shared" si="11"/>
        <v>4</v>
      </c>
    </row>
    <row r="68" spans="2:49">
      <c r="B68" s="44" t="s">
        <v>1012</v>
      </c>
      <c r="C68" s="44" t="s">
        <v>1013</v>
      </c>
      <c r="D68" s="44">
        <v>55630</v>
      </c>
      <c r="E68" s="40">
        <v>0</v>
      </c>
      <c r="F68" s="40">
        <v>0</v>
      </c>
      <c r="G68" s="40">
        <v>1</v>
      </c>
      <c r="H68" s="40">
        <v>1</v>
      </c>
      <c r="I68" s="40">
        <v>1</v>
      </c>
      <c r="J68" s="40">
        <v>1</v>
      </c>
      <c r="K68" s="40">
        <v>1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  <c r="U68" s="40">
        <v>0</v>
      </c>
      <c r="V68" s="40">
        <v>0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0</v>
      </c>
      <c r="AC68" s="40">
        <v>0</v>
      </c>
      <c r="AD68" s="40">
        <v>0</v>
      </c>
      <c r="AE68" s="40">
        <v>0</v>
      </c>
      <c r="AF68" s="40">
        <v>0</v>
      </c>
      <c r="AG68" s="40">
        <v>0</v>
      </c>
      <c r="AH68" s="45">
        <f t="shared" si="13"/>
        <v>5</v>
      </c>
      <c r="AI68" s="42">
        <f t="shared" si="7"/>
        <v>1</v>
      </c>
      <c r="AJ68" s="43">
        <f t="shared" si="14"/>
        <v>5</v>
      </c>
      <c r="AK68" s="68" t="s">
        <v>1331</v>
      </c>
      <c r="AN68" s="2">
        <f t="shared" si="8"/>
        <v>5</v>
      </c>
      <c r="AO68" s="2" t="str">
        <f t="shared" si="9"/>
        <v>QQQ</v>
      </c>
      <c r="AR68">
        <v>18</v>
      </c>
      <c r="AS68">
        <v>4</v>
      </c>
      <c r="AV68" s="91">
        <f t="shared" si="10"/>
        <v>0.66666666666666663</v>
      </c>
      <c r="AW68">
        <f t="shared" si="11"/>
        <v>4</v>
      </c>
    </row>
    <row r="69" spans="2:49">
      <c r="B69" s="44" t="s">
        <v>244</v>
      </c>
      <c r="C69" s="44" t="s">
        <v>245</v>
      </c>
      <c r="D69" s="44">
        <v>55630</v>
      </c>
      <c r="E69" s="40">
        <v>0</v>
      </c>
      <c r="F69" s="40">
        <v>0</v>
      </c>
      <c r="G69" s="40">
        <v>1</v>
      </c>
      <c r="H69" s="40">
        <v>1</v>
      </c>
      <c r="I69" s="40">
        <v>1</v>
      </c>
      <c r="J69" s="40">
        <v>1</v>
      </c>
      <c r="K69" s="40">
        <v>1</v>
      </c>
      <c r="L69" s="40">
        <v>1</v>
      </c>
      <c r="M69" s="40">
        <v>1</v>
      </c>
      <c r="N69" s="40">
        <v>1</v>
      </c>
      <c r="O69" s="40">
        <v>1</v>
      </c>
      <c r="P69" s="40">
        <v>1</v>
      </c>
      <c r="Q69" s="40">
        <v>1</v>
      </c>
      <c r="R69" s="40">
        <v>1</v>
      </c>
      <c r="S69" s="40">
        <v>1</v>
      </c>
      <c r="T69" s="40">
        <v>1</v>
      </c>
      <c r="U69" s="40">
        <v>1</v>
      </c>
      <c r="V69" s="40">
        <v>1</v>
      </c>
      <c r="W69" s="40">
        <v>1</v>
      </c>
      <c r="X69" s="40">
        <v>1</v>
      </c>
      <c r="Y69" s="40">
        <v>0</v>
      </c>
      <c r="Z69" s="40">
        <v>1</v>
      </c>
      <c r="AA69" s="40">
        <v>1</v>
      </c>
      <c r="AB69" s="40">
        <v>0</v>
      </c>
      <c r="AC69" s="40">
        <v>0</v>
      </c>
      <c r="AD69" s="40">
        <v>0</v>
      </c>
      <c r="AE69" s="40">
        <v>0</v>
      </c>
      <c r="AF69" s="40">
        <v>0</v>
      </c>
      <c r="AG69" s="40">
        <v>0</v>
      </c>
      <c r="AH69" s="45">
        <f t="shared" si="13"/>
        <v>20</v>
      </c>
      <c r="AI69" s="42">
        <f t="shared" si="7"/>
        <v>1</v>
      </c>
      <c r="AJ69" s="43">
        <f t="shared" si="14"/>
        <v>20</v>
      </c>
      <c r="AK69" s="68" t="s">
        <v>1331</v>
      </c>
      <c r="AN69" s="2">
        <f t="shared" si="8"/>
        <v>20</v>
      </c>
      <c r="AO69" s="2" t="str">
        <f t="shared" si="9"/>
        <v>QQQ</v>
      </c>
      <c r="AR69">
        <v>19</v>
      </c>
      <c r="AS69">
        <v>3</v>
      </c>
      <c r="AV69" s="91">
        <f t="shared" si="10"/>
        <v>0.70370370370370372</v>
      </c>
      <c r="AW69">
        <f t="shared" si="11"/>
        <v>3</v>
      </c>
    </row>
    <row r="70" spans="2:49">
      <c r="B70" s="44" t="s">
        <v>250</v>
      </c>
      <c r="C70" s="44" t="s">
        <v>251</v>
      </c>
      <c r="D70" s="44">
        <v>55630</v>
      </c>
      <c r="E70" s="40">
        <v>1</v>
      </c>
      <c r="F70" s="40">
        <v>0</v>
      </c>
      <c r="G70" s="40">
        <v>1</v>
      </c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40">
        <v>1</v>
      </c>
      <c r="N70" s="40">
        <v>1</v>
      </c>
      <c r="O70" s="40">
        <v>1</v>
      </c>
      <c r="P70" s="40">
        <v>1</v>
      </c>
      <c r="Q70" s="40">
        <v>1</v>
      </c>
      <c r="R70" s="40">
        <v>1</v>
      </c>
      <c r="S70" s="40">
        <v>1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v>0</v>
      </c>
      <c r="AH70" s="45">
        <f t="shared" si="13"/>
        <v>14</v>
      </c>
      <c r="AI70" s="42">
        <f t="shared" si="7"/>
        <v>1</v>
      </c>
      <c r="AJ70" s="43">
        <f t="shared" si="14"/>
        <v>14</v>
      </c>
      <c r="AK70" s="68" t="s">
        <v>1331</v>
      </c>
      <c r="AN70" s="2">
        <f t="shared" si="8"/>
        <v>14</v>
      </c>
      <c r="AO70" s="2" t="str">
        <f t="shared" si="9"/>
        <v>QQQ</v>
      </c>
      <c r="AR70">
        <v>19</v>
      </c>
      <c r="AS70">
        <v>3</v>
      </c>
      <c r="AV70" s="91">
        <f t="shared" si="10"/>
        <v>0.70370370370370372</v>
      </c>
      <c r="AW70">
        <f t="shared" si="11"/>
        <v>3</v>
      </c>
    </row>
    <row r="71" spans="2:49">
      <c r="B71" s="44" t="s">
        <v>252</v>
      </c>
      <c r="C71" s="44" t="s">
        <v>253</v>
      </c>
      <c r="D71" s="44">
        <v>55630</v>
      </c>
      <c r="E71" s="40">
        <v>1</v>
      </c>
      <c r="F71" s="40">
        <v>0</v>
      </c>
      <c r="G71" s="40">
        <v>1</v>
      </c>
      <c r="H71" s="40">
        <v>1</v>
      </c>
      <c r="I71" s="40">
        <v>1</v>
      </c>
      <c r="J71" s="40">
        <v>1</v>
      </c>
      <c r="K71" s="40">
        <v>1</v>
      </c>
      <c r="L71" s="40">
        <v>1</v>
      </c>
      <c r="M71" s="40">
        <v>1</v>
      </c>
      <c r="N71" s="40">
        <v>1</v>
      </c>
      <c r="O71" s="40">
        <v>1</v>
      </c>
      <c r="P71" s="40">
        <v>1</v>
      </c>
      <c r="Q71" s="40">
        <v>1</v>
      </c>
      <c r="R71" s="40">
        <v>1</v>
      </c>
      <c r="S71" s="40">
        <v>1</v>
      </c>
      <c r="T71" s="40">
        <v>1</v>
      </c>
      <c r="U71" s="40">
        <v>1</v>
      </c>
      <c r="V71" s="40">
        <v>1</v>
      </c>
      <c r="W71" s="40">
        <v>1</v>
      </c>
      <c r="X71" s="40">
        <v>1</v>
      </c>
      <c r="Y71" s="40">
        <v>0</v>
      </c>
      <c r="Z71" s="40">
        <v>1</v>
      </c>
      <c r="AA71" s="40">
        <v>1</v>
      </c>
      <c r="AB71" s="40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1</v>
      </c>
      <c r="AH71" s="45">
        <f t="shared" si="13"/>
        <v>24</v>
      </c>
      <c r="AI71" s="42">
        <f t="shared" si="7"/>
        <v>1</v>
      </c>
      <c r="AJ71" s="43">
        <f t="shared" si="14"/>
        <v>24</v>
      </c>
      <c r="AK71" s="68" t="s">
        <v>1337</v>
      </c>
      <c r="AN71" s="2">
        <f t="shared" si="8"/>
        <v>24</v>
      </c>
      <c r="AO71" s="2">
        <f t="shared" si="9"/>
        <v>4</v>
      </c>
      <c r="AR71">
        <v>19</v>
      </c>
      <c r="AS71">
        <v>3.3330000000000002</v>
      </c>
      <c r="AV71" s="91">
        <f t="shared" si="10"/>
        <v>0.70370370370370372</v>
      </c>
      <c r="AW71">
        <f t="shared" si="11"/>
        <v>3.3330000000000002</v>
      </c>
    </row>
    <row r="72" spans="2:49">
      <c r="B72" s="44" t="s">
        <v>256</v>
      </c>
      <c r="C72" s="44" t="s">
        <v>257</v>
      </c>
      <c r="D72" s="44">
        <v>55630</v>
      </c>
      <c r="E72" s="40">
        <v>1</v>
      </c>
      <c r="F72" s="40">
        <v>0</v>
      </c>
      <c r="G72" s="40">
        <v>1</v>
      </c>
      <c r="H72" s="40">
        <v>1</v>
      </c>
      <c r="I72" s="40">
        <v>1</v>
      </c>
      <c r="J72" s="40">
        <v>1</v>
      </c>
      <c r="K72" s="40">
        <v>1</v>
      </c>
      <c r="L72" s="40">
        <v>1</v>
      </c>
      <c r="M72" s="40">
        <v>1</v>
      </c>
      <c r="N72" s="40">
        <v>1</v>
      </c>
      <c r="O72" s="40">
        <v>1</v>
      </c>
      <c r="P72" s="40">
        <v>1</v>
      </c>
      <c r="Q72" s="40">
        <v>1</v>
      </c>
      <c r="R72" s="40">
        <v>1</v>
      </c>
      <c r="S72" s="40">
        <v>1</v>
      </c>
      <c r="T72" s="40">
        <v>1</v>
      </c>
      <c r="U72" s="40">
        <v>1</v>
      </c>
      <c r="V72" s="40">
        <v>1</v>
      </c>
      <c r="W72" s="40">
        <v>1</v>
      </c>
      <c r="X72" s="40">
        <v>1</v>
      </c>
      <c r="Y72" s="40">
        <v>0</v>
      </c>
      <c r="Z72" s="40">
        <v>1</v>
      </c>
      <c r="AA72" s="40">
        <v>1</v>
      </c>
      <c r="AB72" s="40">
        <v>0</v>
      </c>
      <c r="AC72" s="40">
        <v>0</v>
      </c>
      <c r="AD72" s="40">
        <v>1</v>
      </c>
      <c r="AE72" s="40">
        <v>1</v>
      </c>
      <c r="AF72" s="40">
        <v>0</v>
      </c>
      <c r="AG72" s="40">
        <v>1</v>
      </c>
      <c r="AH72" s="45">
        <f t="shared" si="13"/>
        <v>24</v>
      </c>
      <c r="AI72" s="42">
        <f t="shared" si="7"/>
        <v>1</v>
      </c>
      <c r="AJ72" s="43">
        <f t="shared" si="14"/>
        <v>24</v>
      </c>
      <c r="AK72" s="68" t="s">
        <v>1337</v>
      </c>
      <c r="AN72" s="2">
        <f t="shared" si="8"/>
        <v>24</v>
      </c>
      <c r="AO72" s="2">
        <f t="shared" si="9"/>
        <v>4</v>
      </c>
      <c r="AR72">
        <v>20</v>
      </c>
      <c r="AS72">
        <v>1</v>
      </c>
      <c r="AV72" s="91">
        <f t="shared" si="10"/>
        <v>0.7407407407407407</v>
      </c>
      <c r="AW72">
        <f t="shared" si="11"/>
        <v>1</v>
      </c>
    </row>
    <row r="73" spans="2:49">
      <c r="B73" s="44" t="s">
        <v>262</v>
      </c>
      <c r="C73" s="44" t="s">
        <v>263</v>
      </c>
      <c r="D73" s="44">
        <v>55630</v>
      </c>
      <c r="E73" s="40">
        <v>1</v>
      </c>
      <c r="F73" s="40">
        <v>0</v>
      </c>
      <c r="G73" s="40">
        <v>1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1</v>
      </c>
      <c r="N73" s="40">
        <v>1</v>
      </c>
      <c r="O73" s="40">
        <v>1</v>
      </c>
      <c r="P73" s="40">
        <v>1</v>
      </c>
      <c r="Q73" s="40">
        <v>0</v>
      </c>
      <c r="R73" s="40">
        <v>1</v>
      </c>
      <c r="S73" s="40">
        <v>1</v>
      </c>
      <c r="T73" s="40">
        <v>1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5">
        <f t="shared" si="13"/>
        <v>14</v>
      </c>
      <c r="AI73" s="42">
        <f t="shared" si="7"/>
        <v>1</v>
      </c>
      <c r="AJ73" s="43">
        <f t="shared" si="14"/>
        <v>14</v>
      </c>
      <c r="AK73" s="68" t="s">
        <v>1335</v>
      </c>
      <c r="AN73" s="2">
        <f t="shared" si="8"/>
        <v>14</v>
      </c>
      <c r="AO73" s="2">
        <f t="shared" si="9"/>
        <v>3</v>
      </c>
      <c r="AR73">
        <v>20</v>
      </c>
      <c r="AS73">
        <v>2.3330000000000002</v>
      </c>
      <c r="AV73" s="91">
        <f t="shared" si="10"/>
        <v>0.7407407407407407</v>
      </c>
      <c r="AW73">
        <f t="shared" si="11"/>
        <v>2.3330000000000002</v>
      </c>
    </row>
    <row r="74" spans="2:49">
      <c r="B74" s="44" t="s">
        <v>266</v>
      </c>
      <c r="C74" s="44" t="s">
        <v>267</v>
      </c>
      <c r="D74" s="44">
        <v>55630</v>
      </c>
      <c r="E74" s="40">
        <v>1</v>
      </c>
      <c r="F74" s="40">
        <v>0</v>
      </c>
      <c r="G74" s="40">
        <v>0</v>
      </c>
      <c r="H74" s="40">
        <v>1</v>
      </c>
      <c r="I74" s="40">
        <v>1</v>
      </c>
      <c r="J74" s="40">
        <v>1</v>
      </c>
      <c r="K74" s="40">
        <v>1</v>
      </c>
      <c r="L74" s="40">
        <v>1</v>
      </c>
      <c r="M74" s="40">
        <v>1</v>
      </c>
      <c r="N74" s="40">
        <v>1</v>
      </c>
      <c r="O74" s="40">
        <v>1</v>
      </c>
      <c r="P74" s="40">
        <v>1</v>
      </c>
      <c r="Q74" s="40">
        <v>1</v>
      </c>
      <c r="R74" s="40">
        <v>1</v>
      </c>
      <c r="S74" s="40">
        <v>1</v>
      </c>
      <c r="T74" s="40">
        <v>1</v>
      </c>
      <c r="U74" s="40">
        <v>1</v>
      </c>
      <c r="V74" s="40">
        <v>1</v>
      </c>
      <c r="W74" s="40">
        <v>1</v>
      </c>
      <c r="X74" s="40">
        <v>1</v>
      </c>
      <c r="Y74" s="40">
        <v>0</v>
      </c>
      <c r="Z74" s="40">
        <v>1</v>
      </c>
      <c r="AA74" s="40">
        <v>0</v>
      </c>
      <c r="AB74" s="40">
        <v>1</v>
      </c>
      <c r="AC74" s="40">
        <v>0</v>
      </c>
      <c r="AD74" s="40">
        <v>0</v>
      </c>
      <c r="AE74" s="40">
        <v>1</v>
      </c>
      <c r="AF74" s="40">
        <v>1</v>
      </c>
      <c r="AG74" s="40">
        <v>0</v>
      </c>
      <c r="AH74" s="45">
        <f t="shared" si="13"/>
        <v>22</v>
      </c>
      <c r="AI74" s="42">
        <f t="shared" si="7"/>
        <v>1</v>
      </c>
      <c r="AJ74" s="43">
        <f t="shared" si="14"/>
        <v>22</v>
      </c>
      <c r="AK74" s="68" t="s">
        <v>1344</v>
      </c>
      <c r="AN74" s="2">
        <f t="shared" si="8"/>
        <v>22</v>
      </c>
      <c r="AO74" s="2">
        <f t="shared" si="9"/>
        <v>2</v>
      </c>
      <c r="AR74">
        <v>20</v>
      </c>
      <c r="AS74">
        <v>3</v>
      </c>
      <c r="AV74" s="91">
        <f t="shared" si="10"/>
        <v>0.7407407407407407</v>
      </c>
      <c r="AW74">
        <f t="shared" si="11"/>
        <v>3</v>
      </c>
    </row>
    <row r="75" spans="2:49">
      <c r="B75" s="44" t="s">
        <v>272</v>
      </c>
      <c r="C75" s="44" t="s">
        <v>273</v>
      </c>
      <c r="D75" s="44">
        <v>55630</v>
      </c>
      <c r="E75" s="40">
        <v>1</v>
      </c>
      <c r="F75" s="40">
        <v>0</v>
      </c>
      <c r="G75" s="40">
        <v>1</v>
      </c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40">
        <v>0</v>
      </c>
      <c r="N75" s="40">
        <v>1</v>
      </c>
      <c r="O75" s="40">
        <v>1</v>
      </c>
      <c r="P75" s="40">
        <v>0</v>
      </c>
      <c r="Q75" s="40">
        <v>1</v>
      </c>
      <c r="R75" s="40">
        <v>1</v>
      </c>
      <c r="S75" s="40">
        <v>1</v>
      </c>
      <c r="T75" s="40">
        <v>0</v>
      </c>
      <c r="U75" s="40">
        <v>0</v>
      </c>
      <c r="V75" s="40">
        <v>1</v>
      </c>
      <c r="W75" s="40">
        <v>1</v>
      </c>
      <c r="X75" s="40">
        <v>1</v>
      </c>
      <c r="Y75" s="40">
        <v>0</v>
      </c>
      <c r="Z75" s="40">
        <v>1</v>
      </c>
      <c r="AA75" s="40">
        <v>0</v>
      </c>
      <c r="AB75" s="40">
        <v>1</v>
      </c>
      <c r="AC75" s="40">
        <v>0</v>
      </c>
      <c r="AD75" s="40">
        <v>0</v>
      </c>
      <c r="AE75" s="40">
        <v>1</v>
      </c>
      <c r="AF75" s="40">
        <v>1</v>
      </c>
      <c r="AG75" s="40">
        <v>0</v>
      </c>
      <c r="AH75" s="45">
        <f t="shared" si="13"/>
        <v>19</v>
      </c>
      <c r="AI75" s="42">
        <f t="shared" si="7"/>
        <v>1</v>
      </c>
      <c r="AJ75" s="43">
        <f t="shared" si="14"/>
        <v>19</v>
      </c>
      <c r="AK75" s="68" t="s">
        <v>1335</v>
      </c>
      <c r="AN75" s="2">
        <f t="shared" si="8"/>
        <v>19</v>
      </c>
      <c r="AO75" s="2">
        <f t="shared" si="9"/>
        <v>3</v>
      </c>
      <c r="AR75">
        <v>20</v>
      </c>
      <c r="AS75">
        <v>3</v>
      </c>
      <c r="AV75" s="91">
        <f t="shared" si="10"/>
        <v>0.7407407407407407</v>
      </c>
      <c r="AW75">
        <f t="shared" si="11"/>
        <v>3</v>
      </c>
    </row>
    <row r="76" spans="2:49">
      <c r="B76" s="44" t="s">
        <v>276</v>
      </c>
      <c r="C76" s="44" t="s">
        <v>277</v>
      </c>
      <c r="D76" s="44">
        <v>55630</v>
      </c>
      <c r="E76" s="40">
        <v>1</v>
      </c>
      <c r="F76" s="40">
        <v>0</v>
      </c>
      <c r="G76" s="40">
        <v>1</v>
      </c>
      <c r="H76" s="40">
        <v>1</v>
      </c>
      <c r="I76" s="40">
        <v>1</v>
      </c>
      <c r="J76" s="40">
        <v>1</v>
      </c>
      <c r="K76" s="40">
        <v>1</v>
      </c>
      <c r="L76" s="40">
        <v>1</v>
      </c>
      <c r="M76" s="40">
        <v>1</v>
      </c>
      <c r="N76" s="40">
        <v>1</v>
      </c>
      <c r="O76" s="40">
        <v>1</v>
      </c>
      <c r="P76" s="40">
        <v>1</v>
      </c>
      <c r="Q76" s="40">
        <v>1</v>
      </c>
      <c r="R76" s="40">
        <v>1</v>
      </c>
      <c r="S76" s="40">
        <v>1</v>
      </c>
      <c r="T76" s="40">
        <v>1</v>
      </c>
      <c r="U76" s="40">
        <v>1</v>
      </c>
      <c r="V76" s="40">
        <v>1</v>
      </c>
      <c r="W76" s="40">
        <v>1</v>
      </c>
      <c r="X76" s="40">
        <v>1</v>
      </c>
      <c r="Y76" s="40">
        <v>0</v>
      </c>
      <c r="Z76" s="40">
        <v>1</v>
      </c>
      <c r="AA76" s="40">
        <v>1</v>
      </c>
      <c r="AB76" s="40">
        <v>1</v>
      </c>
      <c r="AC76" s="40">
        <v>0</v>
      </c>
      <c r="AD76" s="40">
        <v>1</v>
      </c>
      <c r="AE76" s="40">
        <v>1</v>
      </c>
      <c r="AF76" s="40">
        <v>1</v>
      </c>
      <c r="AG76" s="40">
        <v>1</v>
      </c>
      <c r="AH76" s="45">
        <f t="shared" si="13"/>
        <v>26</v>
      </c>
      <c r="AI76" s="42">
        <f t="shared" si="7"/>
        <v>1</v>
      </c>
      <c r="AJ76" s="43">
        <f t="shared" si="14"/>
        <v>26</v>
      </c>
      <c r="AK76" s="68" t="s">
        <v>1332</v>
      </c>
      <c r="AN76" s="2">
        <f t="shared" si="8"/>
        <v>26</v>
      </c>
      <c r="AO76" s="2">
        <f t="shared" si="9"/>
        <v>1.667</v>
      </c>
      <c r="AR76">
        <v>20</v>
      </c>
      <c r="AS76">
        <v>3.3330000000000002</v>
      </c>
      <c r="AV76" s="91">
        <f t="shared" si="10"/>
        <v>0.7407407407407407</v>
      </c>
      <c r="AW76">
        <f t="shared" si="11"/>
        <v>3.3330000000000002</v>
      </c>
    </row>
    <row r="77" spans="2:49">
      <c r="B77" s="44" t="s">
        <v>278</v>
      </c>
      <c r="C77" s="44" t="s">
        <v>279</v>
      </c>
      <c r="D77" s="44">
        <v>55630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0">
        <v>0</v>
      </c>
      <c r="AF77" s="40">
        <v>0</v>
      </c>
      <c r="AG77" s="40">
        <v>0</v>
      </c>
      <c r="AH77" s="45">
        <f t="shared" si="13"/>
        <v>0</v>
      </c>
      <c r="AI77" s="42">
        <f t="shared" si="7"/>
        <v>0</v>
      </c>
      <c r="AJ77" s="43">
        <f t="shared" si="14"/>
        <v>0</v>
      </c>
      <c r="AK77" s="68" t="s">
        <v>1332</v>
      </c>
      <c r="AN77" s="2">
        <f t="shared" si="8"/>
        <v>0</v>
      </c>
      <c r="AO77" s="2">
        <f t="shared" si="9"/>
        <v>1.667</v>
      </c>
      <c r="AR77">
        <v>20</v>
      </c>
      <c r="AS77">
        <v>4</v>
      </c>
      <c r="AV77" s="91">
        <f t="shared" si="10"/>
        <v>0.7407407407407407</v>
      </c>
      <c r="AW77">
        <f t="shared" si="11"/>
        <v>4</v>
      </c>
    </row>
    <row r="78" spans="2:49">
      <c r="B78" s="44" t="s">
        <v>282</v>
      </c>
      <c r="C78" s="44" t="s">
        <v>283</v>
      </c>
      <c r="D78" s="44">
        <v>55630</v>
      </c>
      <c r="E78" s="40">
        <v>1</v>
      </c>
      <c r="F78" s="40">
        <v>0</v>
      </c>
      <c r="G78" s="40">
        <v>1</v>
      </c>
      <c r="H78" s="40">
        <v>1</v>
      </c>
      <c r="I78" s="40">
        <v>1</v>
      </c>
      <c r="J78" s="40">
        <v>1</v>
      </c>
      <c r="K78" s="40">
        <v>0</v>
      </c>
      <c r="L78" s="40">
        <v>1</v>
      </c>
      <c r="M78" s="40">
        <v>1</v>
      </c>
      <c r="N78" s="40">
        <v>1</v>
      </c>
      <c r="O78" s="40">
        <v>0</v>
      </c>
      <c r="P78" s="40">
        <v>1</v>
      </c>
      <c r="Q78" s="40">
        <v>0</v>
      </c>
      <c r="R78" s="40">
        <v>0</v>
      </c>
      <c r="S78" s="40">
        <v>0</v>
      </c>
      <c r="T78" s="40">
        <v>1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5">
        <f t="shared" si="13"/>
        <v>10</v>
      </c>
      <c r="AI78" s="42">
        <f t="shared" si="7"/>
        <v>1</v>
      </c>
      <c r="AJ78" s="43">
        <f t="shared" si="14"/>
        <v>10</v>
      </c>
      <c r="AK78" s="68" t="s">
        <v>1334</v>
      </c>
      <c r="AN78" s="2">
        <f t="shared" si="8"/>
        <v>10</v>
      </c>
      <c r="AO78" s="2">
        <f t="shared" si="9"/>
        <v>1</v>
      </c>
      <c r="AR78">
        <v>20</v>
      </c>
      <c r="AS78">
        <v>4</v>
      </c>
      <c r="AV78" s="91">
        <f t="shared" si="10"/>
        <v>0.7407407407407407</v>
      </c>
      <c r="AW78">
        <f t="shared" si="11"/>
        <v>4</v>
      </c>
    </row>
    <row r="79" spans="2:49">
      <c r="B79" s="44" t="s">
        <v>284</v>
      </c>
      <c r="C79" s="44" t="s">
        <v>285</v>
      </c>
      <c r="D79" s="44">
        <v>55630</v>
      </c>
      <c r="E79" s="40">
        <v>1</v>
      </c>
      <c r="F79" s="40">
        <v>0</v>
      </c>
      <c r="G79" s="40">
        <v>1</v>
      </c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40">
        <v>1</v>
      </c>
      <c r="N79" s="40">
        <v>1</v>
      </c>
      <c r="O79" s="40">
        <v>1</v>
      </c>
      <c r="P79" s="40">
        <v>1</v>
      </c>
      <c r="Q79" s="40">
        <v>1</v>
      </c>
      <c r="R79" s="40">
        <v>1</v>
      </c>
      <c r="S79" s="40">
        <v>1</v>
      </c>
      <c r="T79" s="40">
        <v>1</v>
      </c>
      <c r="U79" s="40">
        <v>1</v>
      </c>
      <c r="V79" s="40">
        <v>1</v>
      </c>
      <c r="W79" s="40">
        <v>1</v>
      </c>
      <c r="X79" s="40">
        <v>1</v>
      </c>
      <c r="Y79" s="40">
        <v>0</v>
      </c>
      <c r="Z79" s="40">
        <v>1</v>
      </c>
      <c r="AA79" s="40">
        <v>1</v>
      </c>
      <c r="AB79" s="40">
        <v>1</v>
      </c>
      <c r="AC79" s="40">
        <v>0</v>
      </c>
      <c r="AD79" s="40">
        <v>1</v>
      </c>
      <c r="AE79" s="40">
        <v>1</v>
      </c>
      <c r="AF79" s="40">
        <v>0</v>
      </c>
      <c r="AG79" s="40">
        <v>0</v>
      </c>
      <c r="AH79" s="45">
        <f t="shared" si="13"/>
        <v>24</v>
      </c>
      <c r="AI79" s="42">
        <f t="shared" si="7"/>
        <v>1</v>
      </c>
      <c r="AJ79" s="43">
        <f t="shared" si="14"/>
        <v>24</v>
      </c>
      <c r="AK79" s="68" t="s">
        <v>1337</v>
      </c>
      <c r="AN79" s="2">
        <f t="shared" si="8"/>
        <v>24</v>
      </c>
      <c r="AO79" s="2">
        <f t="shared" si="9"/>
        <v>4</v>
      </c>
      <c r="AR79">
        <v>20</v>
      </c>
      <c r="AS79">
        <v>4</v>
      </c>
      <c r="AV79" s="91">
        <f t="shared" si="10"/>
        <v>0.7407407407407407</v>
      </c>
      <c r="AW79">
        <f t="shared" si="11"/>
        <v>4</v>
      </c>
    </row>
    <row r="80" spans="2:49">
      <c r="B80" s="44" t="s">
        <v>1032</v>
      </c>
      <c r="C80" s="44" t="s">
        <v>1033</v>
      </c>
      <c r="D80" s="44">
        <v>55630</v>
      </c>
      <c r="E80" s="40">
        <v>1</v>
      </c>
      <c r="F80" s="40">
        <v>0</v>
      </c>
      <c r="G80" s="40">
        <v>1</v>
      </c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1</v>
      </c>
      <c r="T80" s="40">
        <v>1</v>
      </c>
      <c r="U80" s="40">
        <v>1</v>
      </c>
      <c r="V80" s="40">
        <v>1</v>
      </c>
      <c r="W80" s="40">
        <v>1</v>
      </c>
      <c r="X80" s="40">
        <v>1</v>
      </c>
      <c r="Y80" s="40">
        <v>0</v>
      </c>
      <c r="Z80" s="40">
        <v>1</v>
      </c>
      <c r="AA80" s="40">
        <v>0</v>
      </c>
      <c r="AB80" s="40">
        <v>1</v>
      </c>
      <c r="AC80" s="40">
        <v>0</v>
      </c>
      <c r="AD80" s="40">
        <v>1</v>
      </c>
      <c r="AE80" s="40">
        <v>1</v>
      </c>
      <c r="AF80" s="40">
        <v>1</v>
      </c>
      <c r="AG80" s="40">
        <v>1</v>
      </c>
      <c r="AH80" s="45">
        <f t="shared" si="13"/>
        <v>25</v>
      </c>
      <c r="AI80" s="42">
        <f t="shared" si="7"/>
        <v>1</v>
      </c>
      <c r="AJ80" s="43">
        <f t="shared" si="14"/>
        <v>25</v>
      </c>
      <c r="AK80" s="68" t="s">
        <v>1335</v>
      </c>
      <c r="AN80" s="2">
        <f t="shared" si="8"/>
        <v>25</v>
      </c>
      <c r="AO80" s="2">
        <f t="shared" si="9"/>
        <v>3</v>
      </c>
      <c r="AR80">
        <v>20</v>
      </c>
      <c r="AS80">
        <v>4</v>
      </c>
      <c r="AV80" s="91">
        <f t="shared" si="10"/>
        <v>0.7407407407407407</v>
      </c>
      <c r="AW80">
        <f t="shared" si="11"/>
        <v>4</v>
      </c>
    </row>
    <row r="81" spans="2:49">
      <c r="B81" s="44" t="s">
        <v>292</v>
      </c>
      <c r="C81" s="44" t="s">
        <v>293</v>
      </c>
      <c r="D81" s="44">
        <v>55630</v>
      </c>
      <c r="E81" s="40">
        <v>1</v>
      </c>
      <c r="F81" s="40">
        <v>0</v>
      </c>
      <c r="G81" s="40">
        <v>1</v>
      </c>
      <c r="H81" s="40">
        <v>1</v>
      </c>
      <c r="I81" s="40">
        <v>1</v>
      </c>
      <c r="J81" s="40">
        <v>0</v>
      </c>
      <c r="K81" s="40">
        <v>0</v>
      </c>
      <c r="L81" s="40">
        <v>0</v>
      </c>
      <c r="M81" s="40">
        <v>1</v>
      </c>
      <c r="N81" s="40">
        <v>1</v>
      </c>
      <c r="O81" s="40">
        <v>0</v>
      </c>
      <c r="P81" s="40">
        <v>1</v>
      </c>
      <c r="Q81" s="40">
        <v>0</v>
      </c>
      <c r="R81" s="40">
        <v>0</v>
      </c>
      <c r="S81" s="40">
        <v>1</v>
      </c>
      <c r="T81" s="40">
        <v>0</v>
      </c>
      <c r="U81" s="40">
        <v>1</v>
      </c>
      <c r="V81" s="40">
        <v>0</v>
      </c>
      <c r="W81" s="40">
        <v>0</v>
      </c>
      <c r="X81" s="40">
        <v>1</v>
      </c>
      <c r="Y81" s="40">
        <v>0</v>
      </c>
      <c r="Z81" s="40">
        <v>1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1</v>
      </c>
      <c r="AH81" s="45">
        <f t="shared" si="13"/>
        <v>12</v>
      </c>
      <c r="AI81" s="42">
        <f t="shared" si="7"/>
        <v>1</v>
      </c>
      <c r="AJ81" s="43">
        <f t="shared" si="14"/>
        <v>12</v>
      </c>
      <c r="AK81" s="68" t="s">
        <v>1334</v>
      </c>
      <c r="AN81" s="2">
        <f t="shared" si="8"/>
        <v>12</v>
      </c>
      <c r="AO81" s="2">
        <f t="shared" si="9"/>
        <v>1</v>
      </c>
      <c r="AR81">
        <v>20</v>
      </c>
      <c r="AS81">
        <v>4</v>
      </c>
      <c r="AV81" s="91">
        <f t="shared" si="10"/>
        <v>0.7407407407407407</v>
      </c>
      <c r="AW81">
        <f t="shared" si="11"/>
        <v>4</v>
      </c>
    </row>
    <row r="82" spans="2:49">
      <c r="B82" s="44" t="s">
        <v>296</v>
      </c>
      <c r="C82" s="44" t="s">
        <v>297</v>
      </c>
      <c r="D82" s="44">
        <v>55630</v>
      </c>
      <c r="E82" s="40">
        <v>1</v>
      </c>
      <c r="F82" s="40">
        <v>0</v>
      </c>
      <c r="G82" s="40">
        <v>1</v>
      </c>
      <c r="H82" s="40">
        <v>1</v>
      </c>
      <c r="I82" s="40">
        <v>1</v>
      </c>
      <c r="J82" s="40">
        <v>0</v>
      </c>
      <c r="K82" s="40">
        <v>0</v>
      </c>
      <c r="L82" s="40">
        <v>1</v>
      </c>
      <c r="M82" s="40">
        <v>1</v>
      </c>
      <c r="N82" s="40">
        <v>1</v>
      </c>
      <c r="O82" s="40">
        <v>1</v>
      </c>
      <c r="P82" s="40">
        <v>0</v>
      </c>
      <c r="Q82" s="40">
        <v>1</v>
      </c>
      <c r="R82" s="40">
        <v>1</v>
      </c>
      <c r="S82" s="40">
        <v>1</v>
      </c>
      <c r="T82" s="40">
        <v>1</v>
      </c>
      <c r="U82" s="40">
        <v>0</v>
      </c>
      <c r="V82" s="40">
        <v>1</v>
      </c>
      <c r="W82" s="40">
        <v>1</v>
      </c>
      <c r="X82" s="40">
        <v>0</v>
      </c>
      <c r="Y82" s="40">
        <v>0</v>
      </c>
      <c r="Z82" s="40">
        <v>1</v>
      </c>
      <c r="AA82" s="40">
        <v>0</v>
      </c>
      <c r="AB82" s="40">
        <v>0</v>
      </c>
      <c r="AC82" s="40">
        <v>0</v>
      </c>
      <c r="AD82" s="40">
        <v>1</v>
      </c>
      <c r="AE82" s="40">
        <v>1</v>
      </c>
      <c r="AF82" s="40">
        <v>1</v>
      </c>
      <c r="AG82" s="40">
        <v>1</v>
      </c>
      <c r="AH82" s="45">
        <f t="shared" si="13"/>
        <v>19</v>
      </c>
      <c r="AI82" s="42">
        <f t="shared" si="7"/>
        <v>1</v>
      </c>
      <c r="AJ82" s="43">
        <f t="shared" si="14"/>
        <v>19</v>
      </c>
      <c r="AK82" s="68" t="s">
        <v>1335</v>
      </c>
      <c r="AN82" s="2">
        <f t="shared" si="8"/>
        <v>19</v>
      </c>
      <c r="AO82" s="2">
        <f t="shared" si="9"/>
        <v>3</v>
      </c>
      <c r="AR82">
        <v>20</v>
      </c>
      <c r="AS82">
        <v>4</v>
      </c>
      <c r="AV82" s="91">
        <f t="shared" si="10"/>
        <v>0.7407407407407407</v>
      </c>
      <c r="AW82">
        <f t="shared" si="11"/>
        <v>4</v>
      </c>
    </row>
    <row r="83" spans="2:49">
      <c r="B83" s="44" t="s">
        <v>1034</v>
      </c>
      <c r="C83" s="44" t="s">
        <v>1035</v>
      </c>
      <c r="D83" s="44">
        <v>55630</v>
      </c>
      <c r="E83" s="40">
        <v>0</v>
      </c>
      <c r="F83" s="40">
        <v>0</v>
      </c>
      <c r="G83" s="40">
        <v>1</v>
      </c>
      <c r="H83" s="40">
        <v>0</v>
      </c>
      <c r="I83" s="40">
        <v>0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0</v>
      </c>
      <c r="P83" s="40">
        <v>1</v>
      </c>
      <c r="Q83" s="40">
        <v>1</v>
      </c>
      <c r="R83" s="40">
        <v>0</v>
      </c>
      <c r="S83" s="40">
        <v>1</v>
      </c>
      <c r="T83" s="40">
        <v>1</v>
      </c>
      <c r="U83" s="40">
        <v>1</v>
      </c>
      <c r="V83" s="40">
        <v>1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5">
        <f t="shared" si="13"/>
        <v>12</v>
      </c>
      <c r="AI83" s="42">
        <f t="shared" si="7"/>
        <v>1</v>
      </c>
      <c r="AJ83" s="43">
        <f t="shared" si="14"/>
        <v>12</v>
      </c>
      <c r="AK83" s="68" t="s">
        <v>1340</v>
      </c>
      <c r="AN83" s="2">
        <f t="shared" si="8"/>
        <v>12</v>
      </c>
      <c r="AO83" s="2">
        <f t="shared" si="9"/>
        <v>0</v>
      </c>
      <c r="AR83">
        <v>21</v>
      </c>
      <c r="AS83">
        <v>1</v>
      </c>
      <c r="AV83" s="91">
        <f t="shared" si="10"/>
        <v>0.77777777777777779</v>
      </c>
      <c r="AW83">
        <f t="shared" si="11"/>
        <v>1</v>
      </c>
    </row>
    <row r="84" spans="2:49">
      <c r="B84" s="44" t="s">
        <v>302</v>
      </c>
      <c r="C84" s="44" t="s">
        <v>303</v>
      </c>
      <c r="D84" s="44">
        <v>55630</v>
      </c>
      <c r="E84" s="40">
        <v>1</v>
      </c>
      <c r="F84" s="40">
        <v>0</v>
      </c>
      <c r="G84" s="40">
        <v>1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0</v>
      </c>
      <c r="X84" s="40">
        <v>1</v>
      </c>
      <c r="Y84" s="40">
        <v>0</v>
      </c>
      <c r="Z84" s="40">
        <v>0</v>
      </c>
      <c r="AA84" s="40">
        <v>0</v>
      </c>
      <c r="AB84" s="40">
        <v>1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5">
        <f t="shared" si="13"/>
        <v>14</v>
      </c>
      <c r="AI84" s="42">
        <f t="shared" si="7"/>
        <v>1</v>
      </c>
      <c r="AJ84" s="43">
        <f t="shared" si="14"/>
        <v>14</v>
      </c>
      <c r="AK84" s="68" t="s">
        <v>1344</v>
      </c>
      <c r="AN84" s="2">
        <f t="shared" si="8"/>
        <v>14</v>
      </c>
      <c r="AO84" s="2">
        <f t="shared" si="9"/>
        <v>2</v>
      </c>
      <c r="AR84">
        <v>21</v>
      </c>
      <c r="AS84">
        <v>2</v>
      </c>
      <c r="AV84" s="91">
        <f t="shared" si="10"/>
        <v>0.77777777777777779</v>
      </c>
      <c r="AW84">
        <f t="shared" si="11"/>
        <v>2</v>
      </c>
    </row>
    <row r="85" spans="2:49">
      <c r="B85" s="44" t="s">
        <v>304</v>
      </c>
      <c r="C85" s="44" t="s">
        <v>305</v>
      </c>
      <c r="D85" s="44">
        <v>55630</v>
      </c>
      <c r="E85" s="40">
        <v>1</v>
      </c>
      <c r="F85" s="40">
        <v>0</v>
      </c>
      <c r="G85" s="40">
        <v>1</v>
      </c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1</v>
      </c>
      <c r="O85" s="40">
        <v>1</v>
      </c>
      <c r="P85" s="40">
        <v>1</v>
      </c>
      <c r="Q85" s="40">
        <v>1</v>
      </c>
      <c r="R85" s="40">
        <v>1</v>
      </c>
      <c r="S85" s="40">
        <v>1</v>
      </c>
      <c r="T85" s="40">
        <v>1</v>
      </c>
      <c r="U85" s="40">
        <v>1</v>
      </c>
      <c r="V85" s="40">
        <v>1</v>
      </c>
      <c r="W85" s="40">
        <v>1</v>
      </c>
      <c r="X85" s="40">
        <v>1</v>
      </c>
      <c r="Y85" s="40">
        <v>0</v>
      </c>
      <c r="Z85" s="40">
        <v>1</v>
      </c>
      <c r="AA85" s="40">
        <v>0</v>
      </c>
      <c r="AB85" s="40">
        <v>1</v>
      </c>
      <c r="AC85" s="40">
        <v>1</v>
      </c>
      <c r="AD85" s="40">
        <v>1</v>
      </c>
      <c r="AE85" s="40">
        <v>1</v>
      </c>
      <c r="AF85" s="40">
        <v>1</v>
      </c>
      <c r="AG85" s="40">
        <v>1</v>
      </c>
      <c r="AH85" s="45">
        <f t="shared" si="13"/>
        <v>26</v>
      </c>
      <c r="AI85" s="42">
        <f t="shared" si="7"/>
        <v>1</v>
      </c>
      <c r="AJ85" s="43">
        <f t="shared" si="14"/>
        <v>26</v>
      </c>
      <c r="AK85" s="68" t="s">
        <v>1335</v>
      </c>
      <c r="AN85" s="2">
        <f t="shared" si="8"/>
        <v>26</v>
      </c>
      <c r="AO85" s="2">
        <f t="shared" si="9"/>
        <v>3</v>
      </c>
      <c r="AR85">
        <v>21</v>
      </c>
      <c r="AS85">
        <v>2</v>
      </c>
      <c r="AV85" s="91">
        <f t="shared" si="10"/>
        <v>0.77777777777777779</v>
      </c>
      <c r="AW85">
        <f t="shared" si="11"/>
        <v>2</v>
      </c>
    </row>
    <row r="86" spans="2:49">
      <c r="B86" s="44" t="s">
        <v>316</v>
      </c>
      <c r="C86" s="44" t="s">
        <v>317</v>
      </c>
      <c r="D86" s="44">
        <v>55630</v>
      </c>
      <c r="E86" s="40">
        <v>1</v>
      </c>
      <c r="F86" s="40">
        <v>0</v>
      </c>
      <c r="G86" s="40">
        <v>1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0</v>
      </c>
      <c r="O86" s="40">
        <v>1</v>
      </c>
      <c r="P86" s="40">
        <v>1</v>
      </c>
      <c r="Q86" s="40">
        <v>1</v>
      </c>
      <c r="R86" s="40">
        <v>1</v>
      </c>
      <c r="S86" s="40">
        <v>1</v>
      </c>
      <c r="T86" s="40">
        <v>1</v>
      </c>
      <c r="U86" s="40">
        <v>1</v>
      </c>
      <c r="V86" s="40">
        <v>1</v>
      </c>
      <c r="W86" s="40">
        <v>1</v>
      </c>
      <c r="X86" s="40">
        <v>1</v>
      </c>
      <c r="Y86" s="40">
        <v>0</v>
      </c>
      <c r="Z86" s="40">
        <v>1</v>
      </c>
      <c r="AA86" s="40">
        <v>1</v>
      </c>
      <c r="AB86" s="40">
        <v>1</v>
      </c>
      <c r="AC86" s="40">
        <v>0</v>
      </c>
      <c r="AD86" s="40">
        <v>1</v>
      </c>
      <c r="AE86" s="40">
        <v>1</v>
      </c>
      <c r="AF86" s="40">
        <v>1</v>
      </c>
      <c r="AG86" s="40">
        <v>1</v>
      </c>
      <c r="AH86" s="45">
        <f t="shared" si="13"/>
        <v>25</v>
      </c>
      <c r="AI86" s="42">
        <f t="shared" si="7"/>
        <v>1</v>
      </c>
      <c r="AJ86" s="43">
        <f t="shared" si="14"/>
        <v>25</v>
      </c>
      <c r="AK86" s="68" t="s">
        <v>1337</v>
      </c>
      <c r="AN86" s="2">
        <f t="shared" si="8"/>
        <v>25</v>
      </c>
      <c r="AO86" s="2">
        <f t="shared" si="9"/>
        <v>4</v>
      </c>
      <c r="AR86">
        <v>21</v>
      </c>
      <c r="AS86">
        <v>3</v>
      </c>
      <c r="AV86" s="91">
        <f t="shared" si="10"/>
        <v>0.77777777777777779</v>
      </c>
      <c r="AW86">
        <f t="shared" si="11"/>
        <v>3</v>
      </c>
    </row>
    <row r="87" spans="2:49">
      <c r="B87" s="44" t="s">
        <v>318</v>
      </c>
      <c r="C87" s="44" t="s">
        <v>319</v>
      </c>
      <c r="D87" s="44">
        <v>55630</v>
      </c>
      <c r="E87" s="40">
        <v>1</v>
      </c>
      <c r="F87" s="40">
        <v>0</v>
      </c>
      <c r="G87" s="40">
        <v>1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1</v>
      </c>
      <c r="O87" s="40">
        <v>1</v>
      </c>
      <c r="P87" s="40">
        <v>1</v>
      </c>
      <c r="Q87" s="40">
        <v>1</v>
      </c>
      <c r="R87" s="40">
        <v>1</v>
      </c>
      <c r="S87" s="40">
        <v>0</v>
      </c>
      <c r="T87" s="40">
        <v>1</v>
      </c>
      <c r="U87" s="40">
        <v>0</v>
      </c>
      <c r="V87" s="40">
        <v>1</v>
      </c>
      <c r="W87" s="40">
        <v>0</v>
      </c>
      <c r="X87" s="40">
        <v>1</v>
      </c>
      <c r="Y87" s="40">
        <v>0</v>
      </c>
      <c r="Z87" s="40">
        <v>1</v>
      </c>
      <c r="AA87" s="40">
        <v>0</v>
      </c>
      <c r="AB87" s="40">
        <v>1</v>
      </c>
      <c r="AC87" s="40">
        <v>0</v>
      </c>
      <c r="AD87" s="40">
        <v>1</v>
      </c>
      <c r="AE87" s="40">
        <v>0</v>
      </c>
      <c r="AF87" s="40">
        <v>1</v>
      </c>
      <c r="AG87" s="40">
        <v>0</v>
      </c>
      <c r="AH87" s="45">
        <f t="shared" si="13"/>
        <v>20</v>
      </c>
      <c r="AI87" s="42">
        <f t="shared" si="7"/>
        <v>1</v>
      </c>
      <c r="AJ87" s="43">
        <f t="shared" si="14"/>
        <v>20</v>
      </c>
      <c r="AK87" s="68" t="s">
        <v>1337</v>
      </c>
      <c r="AN87" s="2">
        <f t="shared" si="8"/>
        <v>20</v>
      </c>
      <c r="AO87" s="2">
        <f t="shared" si="9"/>
        <v>4</v>
      </c>
      <c r="AR87">
        <v>21</v>
      </c>
      <c r="AS87">
        <v>3</v>
      </c>
      <c r="AV87" s="91">
        <f t="shared" si="10"/>
        <v>0.77777777777777779</v>
      </c>
      <c r="AW87">
        <f t="shared" si="11"/>
        <v>3</v>
      </c>
    </row>
    <row r="88" spans="2:49">
      <c r="B88" s="44" t="s">
        <v>322</v>
      </c>
      <c r="C88" s="44" t="s">
        <v>323</v>
      </c>
      <c r="D88" s="44">
        <v>55630</v>
      </c>
      <c r="E88" s="40">
        <v>1</v>
      </c>
      <c r="F88" s="40">
        <v>0</v>
      </c>
      <c r="G88" s="40">
        <v>1</v>
      </c>
      <c r="H88" s="40">
        <v>1</v>
      </c>
      <c r="I88" s="40">
        <v>1</v>
      </c>
      <c r="J88" s="40">
        <v>1</v>
      </c>
      <c r="K88" s="40">
        <v>1</v>
      </c>
      <c r="L88" s="40">
        <v>1</v>
      </c>
      <c r="M88" s="40">
        <v>1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40">
        <v>1</v>
      </c>
      <c r="V88" s="40">
        <v>1</v>
      </c>
      <c r="W88" s="40">
        <v>1</v>
      </c>
      <c r="X88" s="40">
        <v>1</v>
      </c>
      <c r="Y88" s="40">
        <v>0</v>
      </c>
      <c r="Z88" s="40">
        <v>1</v>
      </c>
      <c r="AA88" s="40">
        <v>1</v>
      </c>
      <c r="AB88" s="40">
        <v>1</v>
      </c>
      <c r="AC88" s="40">
        <v>0</v>
      </c>
      <c r="AD88" s="40">
        <v>1</v>
      </c>
      <c r="AE88" s="40">
        <v>1</v>
      </c>
      <c r="AF88" s="40">
        <v>1</v>
      </c>
      <c r="AG88" s="40">
        <v>1</v>
      </c>
      <c r="AH88" s="45">
        <f t="shared" si="13"/>
        <v>26</v>
      </c>
      <c r="AI88" s="42">
        <f t="shared" si="7"/>
        <v>1</v>
      </c>
      <c r="AJ88" s="43">
        <f t="shared" si="14"/>
        <v>26</v>
      </c>
      <c r="AK88" s="68" t="s">
        <v>1333</v>
      </c>
      <c r="AN88" s="2">
        <f t="shared" si="8"/>
        <v>26</v>
      </c>
      <c r="AO88" s="2">
        <f t="shared" si="9"/>
        <v>2.3330000000000002</v>
      </c>
      <c r="AR88">
        <v>21</v>
      </c>
      <c r="AS88">
        <v>3.6669999999999998</v>
      </c>
      <c r="AV88" s="91">
        <f t="shared" si="10"/>
        <v>0.77777777777777779</v>
      </c>
      <c r="AW88">
        <f t="shared" si="11"/>
        <v>3.6669999999999998</v>
      </c>
    </row>
    <row r="89" spans="2:49">
      <c r="B89" s="44" t="s">
        <v>328</v>
      </c>
      <c r="C89" s="44" t="s">
        <v>329</v>
      </c>
      <c r="D89" s="44">
        <v>55630</v>
      </c>
      <c r="E89" s="40">
        <v>1</v>
      </c>
      <c r="F89" s="40">
        <v>0</v>
      </c>
      <c r="G89" s="40">
        <v>1</v>
      </c>
      <c r="H89" s="40">
        <v>1</v>
      </c>
      <c r="I89" s="40">
        <v>1</v>
      </c>
      <c r="J89" s="40">
        <v>1</v>
      </c>
      <c r="K89" s="40">
        <v>1</v>
      </c>
      <c r="L89" s="40">
        <v>1</v>
      </c>
      <c r="M89" s="40">
        <v>1</v>
      </c>
      <c r="N89" s="40">
        <v>1</v>
      </c>
      <c r="O89" s="40">
        <v>1</v>
      </c>
      <c r="P89" s="40">
        <v>1</v>
      </c>
      <c r="Q89" s="40">
        <v>1</v>
      </c>
      <c r="R89" s="40">
        <v>1</v>
      </c>
      <c r="S89" s="40">
        <v>1</v>
      </c>
      <c r="T89" s="40">
        <v>1</v>
      </c>
      <c r="U89" s="40">
        <v>1</v>
      </c>
      <c r="V89" s="40">
        <v>1</v>
      </c>
      <c r="W89" s="40">
        <v>1</v>
      </c>
      <c r="X89" s="40">
        <v>1</v>
      </c>
      <c r="Y89" s="40">
        <v>0</v>
      </c>
      <c r="Z89" s="40">
        <v>1</v>
      </c>
      <c r="AA89" s="40">
        <v>0</v>
      </c>
      <c r="AB89" s="40">
        <v>0</v>
      </c>
      <c r="AC89" s="40">
        <v>0</v>
      </c>
      <c r="AD89" s="40">
        <v>1</v>
      </c>
      <c r="AE89" s="40">
        <v>1</v>
      </c>
      <c r="AF89" s="40">
        <v>1</v>
      </c>
      <c r="AG89" s="40">
        <v>0</v>
      </c>
      <c r="AH89" s="45">
        <f t="shared" si="13"/>
        <v>23</v>
      </c>
      <c r="AI89" s="42">
        <f t="shared" si="7"/>
        <v>1</v>
      </c>
      <c r="AJ89" s="43">
        <f t="shared" si="14"/>
        <v>23</v>
      </c>
      <c r="AK89" s="68" t="s">
        <v>1338</v>
      </c>
      <c r="AN89" s="2">
        <f t="shared" si="8"/>
        <v>23</v>
      </c>
      <c r="AO89" s="2">
        <f t="shared" si="9"/>
        <v>2.6669999999999998</v>
      </c>
      <c r="AR89">
        <v>21</v>
      </c>
      <c r="AS89">
        <v>4</v>
      </c>
      <c r="AV89" s="91">
        <f t="shared" si="10"/>
        <v>0.77777777777777779</v>
      </c>
      <c r="AW89">
        <f t="shared" si="11"/>
        <v>4</v>
      </c>
    </row>
    <row r="90" spans="2:49">
      <c r="B90" s="44" t="s">
        <v>1040</v>
      </c>
      <c r="C90" s="44" t="s">
        <v>1041</v>
      </c>
      <c r="D90" s="44">
        <v>55630</v>
      </c>
      <c r="E90" s="40">
        <v>0</v>
      </c>
      <c r="F90" s="40">
        <v>0</v>
      </c>
      <c r="G90" s="40">
        <v>0</v>
      </c>
      <c r="H90" s="40">
        <v>1</v>
      </c>
      <c r="I90" s="40">
        <v>1</v>
      </c>
      <c r="J90" s="40">
        <v>1</v>
      </c>
      <c r="K90" s="40">
        <v>0</v>
      </c>
      <c r="L90" s="40">
        <v>1</v>
      </c>
      <c r="M90" s="40">
        <v>1</v>
      </c>
      <c r="N90" s="40">
        <v>0</v>
      </c>
      <c r="O90" s="40">
        <v>1</v>
      </c>
      <c r="P90" s="40">
        <v>1</v>
      </c>
      <c r="Q90" s="40">
        <v>0</v>
      </c>
      <c r="R90" s="40">
        <v>1</v>
      </c>
      <c r="S90" s="40">
        <v>0</v>
      </c>
      <c r="T90" s="40">
        <v>1</v>
      </c>
      <c r="U90" s="40">
        <v>1</v>
      </c>
      <c r="V90" s="40">
        <v>1</v>
      </c>
      <c r="W90" s="40">
        <v>0</v>
      </c>
      <c r="X90" s="40">
        <v>1</v>
      </c>
      <c r="Y90" s="40">
        <v>0</v>
      </c>
      <c r="Z90" s="40">
        <v>0</v>
      </c>
      <c r="AA90" s="40">
        <v>0</v>
      </c>
      <c r="AB90" s="40">
        <v>0</v>
      </c>
      <c r="AC90" s="40">
        <v>0</v>
      </c>
      <c r="AD90" s="40">
        <v>0</v>
      </c>
      <c r="AE90" s="40">
        <v>0</v>
      </c>
      <c r="AF90" s="40">
        <v>0</v>
      </c>
      <c r="AG90" s="40">
        <v>0</v>
      </c>
      <c r="AH90" s="45">
        <f t="shared" si="13"/>
        <v>12</v>
      </c>
      <c r="AI90" s="42">
        <f t="shared" si="7"/>
        <v>1</v>
      </c>
      <c r="AJ90" s="43">
        <f t="shared" si="14"/>
        <v>12</v>
      </c>
      <c r="AK90" s="68" t="s">
        <v>1340</v>
      </c>
      <c r="AN90" s="2">
        <f t="shared" si="8"/>
        <v>12</v>
      </c>
      <c r="AO90" s="2">
        <f t="shared" si="9"/>
        <v>0</v>
      </c>
      <c r="AR90">
        <v>21</v>
      </c>
      <c r="AS90">
        <v>4</v>
      </c>
      <c r="AV90" s="91">
        <f t="shared" si="10"/>
        <v>0.77777777777777779</v>
      </c>
      <c r="AW90">
        <f t="shared" si="11"/>
        <v>4</v>
      </c>
    </row>
    <row r="91" spans="2:49">
      <c r="B91" s="44" t="s">
        <v>346</v>
      </c>
      <c r="C91" s="44" t="s">
        <v>347</v>
      </c>
      <c r="D91" s="44">
        <v>55630</v>
      </c>
      <c r="E91" s="40">
        <v>1</v>
      </c>
      <c r="F91" s="40">
        <v>0</v>
      </c>
      <c r="G91" s="40">
        <v>1</v>
      </c>
      <c r="H91" s="40">
        <v>1</v>
      </c>
      <c r="I91" s="40">
        <v>1</v>
      </c>
      <c r="J91" s="40">
        <v>1</v>
      </c>
      <c r="K91" s="40">
        <v>1</v>
      </c>
      <c r="L91" s="40">
        <v>1</v>
      </c>
      <c r="M91" s="40">
        <v>1</v>
      </c>
      <c r="N91" s="40">
        <v>1</v>
      </c>
      <c r="O91" s="40">
        <v>1</v>
      </c>
      <c r="P91" s="40">
        <v>1</v>
      </c>
      <c r="Q91" s="40">
        <v>0</v>
      </c>
      <c r="R91" s="40">
        <v>1</v>
      </c>
      <c r="S91" s="40">
        <v>0</v>
      </c>
      <c r="T91" s="40">
        <v>1</v>
      </c>
      <c r="U91" s="40">
        <v>0</v>
      </c>
      <c r="V91" s="40">
        <v>1</v>
      </c>
      <c r="W91" s="40">
        <v>1</v>
      </c>
      <c r="X91" s="40">
        <v>1</v>
      </c>
      <c r="Y91" s="40">
        <v>0</v>
      </c>
      <c r="Z91" s="40">
        <v>1</v>
      </c>
      <c r="AA91" s="40">
        <v>0</v>
      </c>
      <c r="AB91" s="40">
        <v>1</v>
      </c>
      <c r="AC91" s="40">
        <v>0</v>
      </c>
      <c r="AD91" s="40">
        <v>1</v>
      </c>
      <c r="AE91" s="40">
        <v>1</v>
      </c>
      <c r="AF91" s="40">
        <v>1</v>
      </c>
      <c r="AG91" s="40">
        <v>0</v>
      </c>
      <c r="AH91" s="45">
        <f t="shared" ref="AH91:AH122" si="15">SUM(E91:AG91)</f>
        <v>21</v>
      </c>
      <c r="AI91" s="42">
        <f t="shared" si="7"/>
        <v>1</v>
      </c>
      <c r="AJ91" s="43">
        <f t="shared" ref="AJ91:AJ122" si="16">SUMPRODUCT($E$23:$AG$23,E91:AG91)</f>
        <v>21</v>
      </c>
      <c r="AK91" s="68" t="s">
        <v>1344</v>
      </c>
      <c r="AN91" s="2">
        <f t="shared" si="8"/>
        <v>21</v>
      </c>
      <c r="AO91" s="2">
        <f t="shared" si="9"/>
        <v>2</v>
      </c>
      <c r="AR91">
        <v>21</v>
      </c>
      <c r="AS91">
        <v>4</v>
      </c>
      <c r="AV91" s="91">
        <f t="shared" si="10"/>
        <v>0.77777777777777779</v>
      </c>
      <c r="AW91">
        <f t="shared" si="11"/>
        <v>4</v>
      </c>
    </row>
    <row r="92" spans="2:49">
      <c r="B92" s="44" t="s">
        <v>354</v>
      </c>
      <c r="C92" s="44" t="s">
        <v>355</v>
      </c>
      <c r="D92" s="44">
        <v>55630</v>
      </c>
      <c r="E92" s="40">
        <v>0</v>
      </c>
      <c r="F92" s="40">
        <v>0</v>
      </c>
      <c r="G92" s="40">
        <v>1</v>
      </c>
      <c r="H92" s="40">
        <v>1</v>
      </c>
      <c r="I92" s="40">
        <v>1</v>
      </c>
      <c r="J92" s="40">
        <v>1</v>
      </c>
      <c r="K92" s="40">
        <v>0</v>
      </c>
      <c r="L92" s="40">
        <v>0</v>
      </c>
      <c r="M92" s="40">
        <v>0</v>
      </c>
      <c r="N92" s="40">
        <v>1</v>
      </c>
      <c r="O92" s="40">
        <v>0</v>
      </c>
      <c r="P92" s="40">
        <v>0</v>
      </c>
      <c r="Q92" s="40">
        <v>0</v>
      </c>
      <c r="R92" s="40">
        <v>0</v>
      </c>
      <c r="S92" s="40">
        <v>0</v>
      </c>
      <c r="T92" s="40">
        <v>1</v>
      </c>
      <c r="U92" s="40">
        <v>0</v>
      </c>
      <c r="V92" s="40">
        <v>0</v>
      </c>
      <c r="W92" s="40">
        <v>0</v>
      </c>
      <c r="X92" s="40">
        <v>0</v>
      </c>
      <c r="Y92" s="40">
        <v>0</v>
      </c>
      <c r="Z92" s="40">
        <v>1</v>
      </c>
      <c r="AA92" s="40">
        <v>0</v>
      </c>
      <c r="AB92" s="40">
        <v>0</v>
      </c>
      <c r="AC92" s="40">
        <v>0</v>
      </c>
      <c r="AD92" s="40">
        <v>0</v>
      </c>
      <c r="AE92" s="40">
        <v>0</v>
      </c>
      <c r="AF92" s="40">
        <v>0</v>
      </c>
      <c r="AG92" s="40">
        <v>0</v>
      </c>
      <c r="AH92" s="45">
        <f t="shared" si="15"/>
        <v>7</v>
      </c>
      <c r="AI92" s="42">
        <f t="shared" si="7"/>
        <v>1</v>
      </c>
      <c r="AJ92" s="43">
        <f t="shared" si="16"/>
        <v>7</v>
      </c>
      <c r="AK92" s="68" t="s">
        <v>1338</v>
      </c>
      <c r="AN92" s="2">
        <f t="shared" ref="AN92:AN145" si="17">AH92</f>
        <v>7</v>
      </c>
      <c r="AO92" s="2">
        <f t="shared" ref="AO92:AO145" si="18">VLOOKUP(AK92,$AL$3:$AM$18,2,FALSE)</f>
        <v>2.6669999999999998</v>
      </c>
      <c r="AR92">
        <v>22</v>
      </c>
      <c r="AS92">
        <v>1</v>
      </c>
      <c r="AV92" s="91">
        <f t="shared" ref="AV92:AV137" si="19">AR92/27</f>
        <v>0.81481481481481477</v>
      </c>
      <c r="AW92">
        <f t="shared" ref="AW92:AW137" si="20">AS92</f>
        <v>1</v>
      </c>
    </row>
    <row r="93" spans="2:49">
      <c r="B93" s="44" t="s">
        <v>364</v>
      </c>
      <c r="C93" s="44" t="s">
        <v>365</v>
      </c>
      <c r="D93" s="44">
        <v>55630</v>
      </c>
      <c r="E93" s="40">
        <v>1</v>
      </c>
      <c r="F93" s="40">
        <v>0</v>
      </c>
      <c r="G93" s="40">
        <v>1</v>
      </c>
      <c r="H93" s="40">
        <v>1</v>
      </c>
      <c r="I93" s="40">
        <v>1</v>
      </c>
      <c r="J93" s="40">
        <v>1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1</v>
      </c>
      <c r="Q93" s="40">
        <v>1</v>
      </c>
      <c r="R93" s="40">
        <v>1</v>
      </c>
      <c r="S93" s="40">
        <v>1</v>
      </c>
      <c r="T93" s="40">
        <v>1</v>
      </c>
      <c r="U93" s="40">
        <v>1</v>
      </c>
      <c r="V93" s="40">
        <v>1</v>
      </c>
      <c r="W93" s="40">
        <v>1</v>
      </c>
      <c r="X93" s="40">
        <v>1</v>
      </c>
      <c r="Y93" s="40">
        <v>0</v>
      </c>
      <c r="Z93" s="40">
        <v>1</v>
      </c>
      <c r="AA93" s="40">
        <v>1</v>
      </c>
      <c r="AB93" s="40">
        <v>1</v>
      </c>
      <c r="AC93" s="40">
        <v>0</v>
      </c>
      <c r="AD93" s="40">
        <v>1</v>
      </c>
      <c r="AE93" s="40">
        <v>1</v>
      </c>
      <c r="AF93" s="40">
        <v>1</v>
      </c>
      <c r="AG93" s="40">
        <v>1</v>
      </c>
      <c r="AH93" s="45">
        <f t="shared" si="15"/>
        <v>26</v>
      </c>
      <c r="AI93" s="42">
        <f t="shared" si="7"/>
        <v>1</v>
      </c>
      <c r="AJ93" s="43">
        <f t="shared" si="16"/>
        <v>26</v>
      </c>
      <c r="AK93" s="68" t="s">
        <v>1335</v>
      </c>
      <c r="AN93" s="2">
        <f t="shared" si="17"/>
        <v>26</v>
      </c>
      <c r="AO93" s="2">
        <f t="shared" si="18"/>
        <v>3</v>
      </c>
      <c r="AR93">
        <v>22</v>
      </c>
      <c r="AS93">
        <v>2</v>
      </c>
      <c r="AV93" s="91">
        <f t="shared" si="19"/>
        <v>0.81481481481481477</v>
      </c>
      <c r="AW93">
        <f t="shared" si="20"/>
        <v>2</v>
      </c>
    </row>
    <row r="94" spans="2:49">
      <c r="B94" s="44" t="s">
        <v>376</v>
      </c>
      <c r="C94" s="44" t="s">
        <v>377</v>
      </c>
      <c r="D94" s="44">
        <v>55630</v>
      </c>
      <c r="E94" s="40">
        <v>1</v>
      </c>
      <c r="F94" s="40">
        <v>0</v>
      </c>
      <c r="G94" s="40">
        <v>1</v>
      </c>
      <c r="H94" s="40">
        <v>1</v>
      </c>
      <c r="I94" s="40">
        <v>1</v>
      </c>
      <c r="J94" s="40">
        <v>1</v>
      </c>
      <c r="K94" s="40">
        <v>1</v>
      </c>
      <c r="L94" s="40">
        <v>1</v>
      </c>
      <c r="M94" s="40">
        <v>1</v>
      </c>
      <c r="N94" s="40">
        <v>1</v>
      </c>
      <c r="O94" s="40">
        <v>1</v>
      </c>
      <c r="P94" s="40">
        <v>1</v>
      </c>
      <c r="Q94" s="40">
        <v>1</v>
      </c>
      <c r="R94" s="40">
        <v>1</v>
      </c>
      <c r="S94" s="40">
        <v>1</v>
      </c>
      <c r="T94" s="40">
        <v>1</v>
      </c>
      <c r="U94" s="40">
        <v>1</v>
      </c>
      <c r="V94" s="40">
        <v>1</v>
      </c>
      <c r="W94" s="40">
        <v>1</v>
      </c>
      <c r="X94" s="40">
        <v>1</v>
      </c>
      <c r="Y94" s="40">
        <v>0</v>
      </c>
      <c r="Z94" s="40">
        <v>1</v>
      </c>
      <c r="AA94" s="40">
        <v>1</v>
      </c>
      <c r="AB94" s="40">
        <v>1</v>
      </c>
      <c r="AC94" s="40">
        <v>0</v>
      </c>
      <c r="AD94" s="40">
        <v>0</v>
      </c>
      <c r="AE94" s="40">
        <v>1</v>
      </c>
      <c r="AF94" s="40">
        <v>1</v>
      </c>
      <c r="AG94" s="40">
        <v>1</v>
      </c>
      <c r="AH94" s="45">
        <f t="shared" si="15"/>
        <v>25</v>
      </c>
      <c r="AI94" s="42">
        <f t="shared" si="7"/>
        <v>1</v>
      </c>
      <c r="AJ94" s="43">
        <f t="shared" si="16"/>
        <v>25</v>
      </c>
      <c r="AK94" s="68" t="s">
        <v>1333</v>
      </c>
      <c r="AN94" s="2">
        <f t="shared" si="17"/>
        <v>25</v>
      </c>
      <c r="AO94" s="2">
        <f t="shared" si="18"/>
        <v>2.3330000000000002</v>
      </c>
      <c r="AR94">
        <v>22</v>
      </c>
      <c r="AS94">
        <v>2</v>
      </c>
      <c r="AV94" s="91">
        <f t="shared" si="19"/>
        <v>0.81481481481481477</v>
      </c>
      <c r="AW94">
        <f t="shared" si="20"/>
        <v>2</v>
      </c>
    </row>
    <row r="95" spans="2:49">
      <c r="B95" s="44" t="s">
        <v>380</v>
      </c>
      <c r="C95" s="44" t="s">
        <v>381</v>
      </c>
      <c r="D95" s="44">
        <v>55630</v>
      </c>
      <c r="E95" s="40">
        <v>1</v>
      </c>
      <c r="F95" s="40">
        <v>0</v>
      </c>
      <c r="G95" s="40">
        <v>1</v>
      </c>
      <c r="H95" s="40">
        <v>1</v>
      </c>
      <c r="I95" s="40">
        <v>1</v>
      </c>
      <c r="J95" s="40">
        <v>1</v>
      </c>
      <c r="K95" s="40">
        <v>1</v>
      </c>
      <c r="L95" s="40">
        <v>1</v>
      </c>
      <c r="M95" s="40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0">
        <v>1</v>
      </c>
      <c r="T95" s="40">
        <v>0</v>
      </c>
      <c r="U95" s="40">
        <v>1</v>
      </c>
      <c r="V95" s="40">
        <v>1</v>
      </c>
      <c r="W95" s="40">
        <v>1</v>
      </c>
      <c r="X95" s="40">
        <v>1</v>
      </c>
      <c r="Y95" s="40">
        <v>0</v>
      </c>
      <c r="Z95" s="40">
        <v>1</v>
      </c>
      <c r="AA95" s="40">
        <v>0</v>
      </c>
      <c r="AB95" s="40">
        <v>0</v>
      </c>
      <c r="AC95" s="40">
        <v>0</v>
      </c>
      <c r="AD95" s="40">
        <v>1</v>
      </c>
      <c r="AE95" s="40">
        <v>0</v>
      </c>
      <c r="AF95" s="40">
        <v>1</v>
      </c>
      <c r="AG95" s="40">
        <v>1</v>
      </c>
      <c r="AH95" s="45">
        <f t="shared" si="15"/>
        <v>21</v>
      </c>
      <c r="AI95" s="42">
        <f t="shared" si="7"/>
        <v>1</v>
      </c>
      <c r="AJ95" s="43">
        <f t="shared" si="16"/>
        <v>21</v>
      </c>
      <c r="AK95" s="68" t="s">
        <v>1334</v>
      </c>
      <c r="AN95" s="2">
        <f t="shared" si="17"/>
        <v>21</v>
      </c>
      <c r="AO95" s="2">
        <f t="shared" si="18"/>
        <v>1</v>
      </c>
      <c r="AR95">
        <v>22</v>
      </c>
      <c r="AS95">
        <v>2</v>
      </c>
      <c r="AV95" s="91">
        <f t="shared" si="19"/>
        <v>0.81481481481481477</v>
      </c>
      <c r="AW95">
        <f t="shared" si="20"/>
        <v>2</v>
      </c>
    </row>
    <row r="96" spans="2:49">
      <c r="B96" s="44" t="s">
        <v>382</v>
      </c>
      <c r="C96" s="44" t="s">
        <v>383</v>
      </c>
      <c r="D96" s="44">
        <v>55630</v>
      </c>
      <c r="E96" s="40">
        <v>1</v>
      </c>
      <c r="F96" s="40">
        <v>0</v>
      </c>
      <c r="G96" s="40">
        <v>1</v>
      </c>
      <c r="H96" s="40">
        <v>1</v>
      </c>
      <c r="I96" s="40">
        <v>1</v>
      </c>
      <c r="J96" s="40">
        <v>1</v>
      </c>
      <c r="K96" s="40">
        <v>1</v>
      </c>
      <c r="L96" s="40">
        <v>1</v>
      </c>
      <c r="M96" s="40">
        <v>1</v>
      </c>
      <c r="N96" s="40">
        <v>1</v>
      </c>
      <c r="O96" s="40">
        <v>0</v>
      </c>
      <c r="P96" s="40">
        <v>1</v>
      </c>
      <c r="Q96" s="40">
        <v>1</v>
      </c>
      <c r="R96" s="40">
        <v>1</v>
      </c>
      <c r="S96" s="40">
        <v>1</v>
      </c>
      <c r="T96" s="40">
        <v>0</v>
      </c>
      <c r="U96" s="40">
        <v>0</v>
      </c>
      <c r="V96" s="40">
        <v>1</v>
      </c>
      <c r="W96" s="40">
        <v>0</v>
      </c>
      <c r="X96" s="40">
        <v>1</v>
      </c>
      <c r="Y96" s="40">
        <v>0</v>
      </c>
      <c r="Z96" s="40">
        <v>1</v>
      </c>
      <c r="AA96" s="40">
        <v>0</v>
      </c>
      <c r="AB96" s="40">
        <v>0</v>
      </c>
      <c r="AC96" s="40">
        <v>0</v>
      </c>
      <c r="AD96" s="40">
        <v>1</v>
      </c>
      <c r="AE96" s="40">
        <v>0</v>
      </c>
      <c r="AF96" s="40">
        <v>0</v>
      </c>
      <c r="AG96" s="40">
        <v>0</v>
      </c>
      <c r="AH96" s="45">
        <f t="shared" si="15"/>
        <v>17</v>
      </c>
      <c r="AI96" s="42">
        <f t="shared" si="7"/>
        <v>1</v>
      </c>
      <c r="AJ96" s="43">
        <f t="shared" si="16"/>
        <v>17</v>
      </c>
      <c r="AK96" s="68" t="s">
        <v>1335</v>
      </c>
      <c r="AN96" s="2">
        <f t="shared" si="17"/>
        <v>17</v>
      </c>
      <c r="AO96" s="2">
        <f t="shared" si="18"/>
        <v>3</v>
      </c>
      <c r="AR96">
        <v>22</v>
      </c>
      <c r="AS96">
        <v>2</v>
      </c>
      <c r="AV96" s="91">
        <f t="shared" si="19"/>
        <v>0.81481481481481477</v>
      </c>
      <c r="AW96">
        <f t="shared" si="20"/>
        <v>2</v>
      </c>
    </row>
    <row r="97" spans="2:49">
      <c r="B97" s="44" t="s">
        <v>384</v>
      </c>
      <c r="C97" s="44" t="s">
        <v>385</v>
      </c>
      <c r="D97" s="44">
        <v>55630</v>
      </c>
      <c r="E97" s="40">
        <v>1</v>
      </c>
      <c r="F97" s="40">
        <v>0</v>
      </c>
      <c r="G97" s="40">
        <v>1</v>
      </c>
      <c r="H97" s="40">
        <v>1</v>
      </c>
      <c r="I97" s="40">
        <v>1</v>
      </c>
      <c r="J97" s="40">
        <v>0</v>
      </c>
      <c r="K97" s="40">
        <v>1</v>
      </c>
      <c r="L97" s="40">
        <v>1</v>
      </c>
      <c r="M97" s="40">
        <v>1</v>
      </c>
      <c r="N97" s="40">
        <v>1</v>
      </c>
      <c r="O97" s="40">
        <v>1</v>
      </c>
      <c r="P97" s="40">
        <v>1</v>
      </c>
      <c r="Q97" s="40">
        <v>1</v>
      </c>
      <c r="R97" s="40">
        <v>1</v>
      </c>
      <c r="S97" s="40">
        <v>1</v>
      </c>
      <c r="T97" s="40">
        <v>1</v>
      </c>
      <c r="U97" s="40">
        <v>1</v>
      </c>
      <c r="V97" s="40">
        <v>1</v>
      </c>
      <c r="W97" s="40">
        <v>1</v>
      </c>
      <c r="X97" s="40">
        <v>1</v>
      </c>
      <c r="Y97" s="40">
        <v>0</v>
      </c>
      <c r="Z97" s="40">
        <v>1</v>
      </c>
      <c r="AA97" s="40">
        <v>1</v>
      </c>
      <c r="AB97" s="40">
        <v>1</v>
      </c>
      <c r="AC97" s="40">
        <v>0</v>
      </c>
      <c r="AD97" s="40">
        <v>1</v>
      </c>
      <c r="AE97" s="40">
        <v>1</v>
      </c>
      <c r="AF97" s="40">
        <v>1</v>
      </c>
      <c r="AG97" s="40">
        <v>1</v>
      </c>
      <c r="AH97" s="45">
        <f t="shared" si="15"/>
        <v>25</v>
      </c>
      <c r="AI97" s="42">
        <f t="shared" si="7"/>
        <v>1</v>
      </c>
      <c r="AJ97" s="43">
        <f t="shared" si="16"/>
        <v>25</v>
      </c>
      <c r="AK97" s="68" t="s">
        <v>1337</v>
      </c>
      <c r="AN97" s="2">
        <f t="shared" si="17"/>
        <v>25</v>
      </c>
      <c r="AO97" s="2">
        <f t="shared" si="18"/>
        <v>4</v>
      </c>
      <c r="AR97">
        <v>22</v>
      </c>
      <c r="AS97">
        <v>2.6669999999999998</v>
      </c>
      <c r="AV97" s="91">
        <f t="shared" si="19"/>
        <v>0.81481481481481477</v>
      </c>
      <c r="AW97">
        <f t="shared" si="20"/>
        <v>2.6669999999999998</v>
      </c>
    </row>
    <row r="98" spans="2:49">
      <c r="B98" s="44" t="s">
        <v>390</v>
      </c>
      <c r="C98" s="44" t="s">
        <v>391</v>
      </c>
      <c r="D98" s="44">
        <v>55630</v>
      </c>
      <c r="E98" s="40">
        <v>1</v>
      </c>
      <c r="F98" s="40">
        <v>0</v>
      </c>
      <c r="G98" s="40">
        <v>1</v>
      </c>
      <c r="H98" s="40">
        <v>1</v>
      </c>
      <c r="I98" s="40">
        <v>1</v>
      </c>
      <c r="J98" s="40">
        <v>0</v>
      </c>
      <c r="K98" s="40">
        <v>1</v>
      </c>
      <c r="L98" s="40">
        <v>1</v>
      </c>
      <c r="M98" s="40">
        <v>1</v>
      </c>
      <c r="N98" s="40">
        <v>1</v>
      </c>
      <c r="O98" s="40">
        <v>1</v>
      </c>
      <c r="P98" s="40">
        <v>1</v>
      </c>
      <c r="Q98" s="40">
        <v>1</v>
      </c>
      <c r="R98" s="40">
        <v>1</v>
      </c>
      <c r="S98" s="40">
        <v>1</v>
      </c>
      <c r="T98" s="40">
        <v>1</v>
      </c>
      <c r="U98" s="40">
        <v>0</v>
      </c>
      <c r="V98" s="40">
        <v>0</v>
      </c>
      <c r="W98" s="40">
        <v>1</v>
      </c>
      <c r="X98" s="40">
        <v>1</v>
      </c>
      <c r="Y98" s="40">
        <v>0</v>
      </c>
      <c r="Z98" s="40">
        <v>1</v>
      </c>
      <c r="AA98" s="40">
        <v>1</v>
      </c>
      <c r="AB98" s="40">
        <v>1</v>
      </c>
      <c r="AC98" s="40">
        <v>0</v>
      </c>
      <c r="AD98" s="40">
        <v>1</v>
      </c>
      <c r="AE98" s="40">
        <v>1</v>
      </c>
      <c r="AF98" s="40">
        <v>0</v>
      </c>
      <c r="AG98" s="40">
        <v>1</v>
      </c>
      <c r="AH98" s="45">
        <f t="shared" si="15"/>
        <v>22</v>
      </c>
      <c r="AI98" s="42">
        <f t="shared" si="7"/>
        <v>1</v>
      </c>
      <c r="AJ98" s="43">
        <f t="shared" si="16"/>
        <v>22</v>
      </c>
      <c r="AK98" s="68" t="s">
        <v>1335</v>
      </c>
      <c r="AN98" s="2">
        <f t="shared" si="17"/>
        <v>22</v>
      </c>
      <c r="AO98" s="2">
        <f t="shared" si="18"/>
        <v>3</v>
      </c>
      <c r="AR98">
        <v>22</v>
      </c>
      <c r="AS98">
        <v>3</v>
      </c>
      <c r="AV98" s="91">
        <f t="shared" si="19"/>
        <v>0.81481481481481477</v>
      </c>
      <c r="AW98">
        <f t="shared" si="20"/>
        <v>3</v>
      </c>
    </row>
    <row r="99" spans="2:49">
      <c r="B99" s="44" t="s">
        <v>394</v>
      </c>
      <c r="C99" s="44" t="s">
        <v>395</v>
      </c>
      <c r="D99" s="44">
        <v>55630</v>
      </c>
      <c r="E99" s="40">
        <v>1</v>
      </c>
      <c r="F99" s="40">
        <v>0</v>
      </c>
      <c r="G99" s="40">
        <v>1</v>
      </c>
      <c r="H99" s="40">
        <v>1</v>
      </c>
      <c r="I99" s="40">
        <v>1</v>
      </c>
      <c r="J99" s="40">
        <v>0</v>
      </c>
      <c r="K99" s="40">
        <v>1</v>
      </c>
      <c r="L99" s="40">
        <v>1</v>
      </c>
      <c r="M99" s="40">
        <v>1</v>
      </c>
      <c r="N99" s="40">
        <v>1</v>
      </c>
      <c r="O99" s="40">
        <v>1</v>
      </c>
      <c r="P99" s="40">
        <v>1</v>
      </c>
      <c r="Q99" s="40">
        <v>1</v>
      </c>
      <c r="R99" s="40">
        <v>1</v>
      </c>
      <c r="S99" s="40">
        <v>1</v>
      </c>
      <c r="T99" s="40">
        <v>0</v>
      </c>
      <c r="U99" s="40">
        <v>1</v>
      </c>
      <c r="V99" s="40">
        <v>1</v>
      </c>
      <c r="W99" s="40">
        <v>1</v>
      </c>
      <c r="X99" s="40">
        <v>0</v>
      </c>
      <c r="Y99" s="40">
        <v>0</v>
      </c>
      <c r="Z99" s="40">
        <v>1</v>
      </c>
      <c r="AA99" s="40">
        <v>0</v>
      </c>
      <c r="AB99" s="40">
        <v>0</v>
      </c>
      <c r="AC99" s="40">
        <v>0</v>
      </c>
      <c r="AD99" s="40">
        <v>1</v>
      </c>
      <c r="AE99" s="40">
        <v>1</v>
      </c>
      <c r="AF99" s="40">
        <v>1</v>
      </c>
      <c r="AG99" s="40">
        <v>0</v>
      </c>
      <c r="AH99" s="45">
        <f t="shared" si="15"/>
        <v>20</v>
      </c>
      <c r="AI99" s="42">
        <f t="shared" si="7"/>
        <v>1</v>
      </c>
      <c r="AJ99" s="43">
        <f t="shared" si="16"/>
        <v>20</v>
      </c>
      <c r="AK99" s="68" t="s">
        <v>1334</v>
      </c>
      <c r="AN99" s="2">
        <f t="shared" si="17"/>
        <v>20</v>
      </c>
      <c r="AO99" s="2">
        <f t="shared" si="18"/>
        <v>1</v>
      </c>
      <c r="AR99">
        <v>22</v>
      </c>
      <c r="AS99">
        <v>3</v>
      </c>
      <c r="AV99" s="91">
        <f t="shared" si="19"/>
        <v>0.81481481481481477</v>
      </c>
      <c r="AW99">
        <f t="shared" si="20"/>
        <v>3</v>
      </c>
    </row>
    <row r="100" spans="2:49">
      <c r="B100" s="44" t="s">
        <v>398</v>
      </c>
      <c r="C100" s="44" t="s">
        <v>399</v>
      </c>
      <c r="D100" s="44">
        <v>55630</v>
      </c>
      <c r="E100" s="40">
        <v>1</v>
      </c>
      <c r="F100" s="40">
        <v>0</v>
      </c>
      <c r="G100" s="40">
        <v>1</v>
      </c>
      <c r="H100" s="40">
        <v>1</v>
      </c>
      <c r="I100" s="40">
        <v>1</v>
      </c>
      <c r="J100" s="40">
        <v>1</v>
      </c>
      <c r="K100" s="40">
        <v>1</v>
      </c>
      <c r="L100" s="40">
        <v>1</v>
      </c>
      <c r="M100" s="40">
        <v>1</v>
      </c>
      <c r="N100" s="40">
        <v>1</v>
      </c>
      <c r="O100" s="40">
        <v>0</v>
      </c>
      <c r="P100" s="40">
        <v>1</v>
      </c>
      <c r="Q100" s="40">
        <v>1</v>
      </c>
      <c r="R100" s="40">
        <v>0</v>
      </c>
      <c r="S100" s="40">
        <v>1</v>
      </c>
      <c r="T100" s="40">
        <v>0</v>
      </c>
      <c r="U100" s="40">
        <v>1</v>
      </c>
      <c r="V100" s="40">
        <v>0</v>
      </c>
      <c r="W100" s="40">
        <v>0</v>
      </c>
      <c r="X100" s="40">
        <v>1</v>
      </c>
      <c r="Y100" s="40">
        <v>0</v>
      </c>
      <c r="Z100" s="40">
        <v>1</v>
      </c>
      <c r="AA100" s="40">
        <v>0</v>
      </c>
      <c r="AB100" s="40">
        <v>0</v>
      </c>
      <c r="AC100" s="40">
        <v>0</v>
      </c>
      <c r="AD100" s="40">
        <v>0</v>
      </c>
      <c r="AE100" s="40">
        <v>1</v>
      </c>
      <c r="AF100" s="40">
        <v>1</v>
      </c>
      <c r="AG100" s="40">
        <v>0</v>
      </c>
      <c r="AH100" s="45">
        <f t="shared" si="15"/>
        <v>17</v>
      </c>
      <c r="AI100" s="42">
        <f t="shared" si="7"/>
        <v>1</v>
      </c>
      <c r="AJ100" s="43">
        <f t="shared" si="16"/>
        <v>17</v>
      </c>
      <c r="AK100" s="68" t="s">
        <v>1344</v>
      </c>
      <c r="AN100" s="2">
        <f t="shared" si="17"/>
        <v>17</v>
      </c>
      <c r="AO100" s="2">
        <f t="shared" si="18"/>
        <v>2</v>
      </c>
      <c r="AR100">
        <v>22</v>
      </c>
      <c r="AS100">
        <v>4</v>
      </c>
      <c r="AV100" s="91">
        <f t="shared" si="19"/>
        <v>0.81481481481481477</v>
      </c>
      <c r="AW100">
        <f t="shared" si="20"/>
        <v>4</v>
      </c>
    </row>
    <row r="101" spans="2:49">
      <c r="B101" s="44" t="s">
        <v>400</v>
      </c>
      <c r="C101" s="44" t="s">
        <v>401</v>
      </c>
      <c r="D101" s="44">
        <v>55630</v>
      </c>
      <c r="E101" s="40">
        <v>1</v>
      </c>
      <c r="F101" s="40">
        <v>0</v>
      </c>
      <c r="G101" s="40">
        <v>1</v>
      </c>
      <c r="H101" s="40">
        <v>1</v>
      </c>
      <c r="I101" s="40">
        <v>1</v>
      </c>
      <c r="J101" s="40">
        <v>1</v>
      </c>
      <c r="K101" s="40">
        <v>1</v>
      </c>
      <c r="L101" s="40">
        <v>1</v>
      </c>
      <c r="M101" s="40">
        <v>1</v>
      </c>
      <c r="N101" s="40">
        <v>1</v>
      </c>
      <c r="O101" s="40">
        <v>1</v>
      </c>
      <c r="P101" s="40">
        <v>1</v>
      </c>
      <c r="Q101" s="40">
        <v>1</v>
      </c>
      <c r="R101" s="40">
        <v>1</v>
      </c>
      <c r="S101" s="40">
        <v>1</v>
      </c>
      <c r="T101" s="40">
        <v>1</v>
      </c>
      <c r="U101" s="40">
        <v>1</v>
      </c>
      <c r="V101" s="40">
        <v>1</v>
      </c>
      <c r="W101" s="40">
        <v>1</v>
      </c>
      <c r="X101" s="40">
        <v>1</v>
      </c>
      <c r="Y101" s="40">
        <v>0</v>
      </c>
      <c r="Z101" s="40">
        <v>1</v>
      </c>
      <c r="AA101" s="40">
        <v>0</v>
      </c>
      <c r="AB101" s="40">
        <v>1</v>
      </c>
      <c r="AC101" s="40">
        <v>0</v>
      </c>
      <c r="AD101" s="40">
        <v>1</v>
      </c>
      <c r="AE101" s="40">
        <v>1</v>
      </c>
      <c r="AF101" s="40">
        <v>1</v>
      </c>
      <c r="AG101" s="40">
        <v>1</v>
      </c>
      <c r="AH101" s="45">
        <f t="shared" si="15"/>
        <v>25</v>
      </c>
      <c r="AI101" s="42">
        <f t="shared" si="7"/>
        <v>1</v>
      </c>
      <c r="AJ101" s="43">
        <f t="shared" si="16"/>
        <v>25</v>
      </c>
      <c r="AK101" s="68" t="s">
        <v>1337</v>
      </c>
      <c r="AN101" s="2">
        <f t="shared" si="17"/>
        <v>25</v>
      </c>
      <c r="AO101" s="2">
        <f t="shared" si="18"/>
        <v>4</v>
      </c>
      <c r="AR101">
        <v>22</v>
      </c>
      <c r="AS101">
        <v>4</v>
      </c>
      <c r="AV101" s="91">
        <f t="shared" si="19"/>
        <v>0.81481481481481477</v>
      </c>
      <c r="AW101">
        <f t="shared" si="20"/>
        <v>4</v>
      </c>
    </row>
    <row r="102" spans="2:49">
      <c r="B102" s="44" t="s">
        <v>402</v>
      </c>
      <c r="C102" s="44" t="s">
        <v>403</v>
      </c>
      <c r="D102" s="44">
        <v>55630</v>
      </c>
      <c r="E102" s="40">
        <v>1</v>
      </c>
      <c r="F102" s="40">
        <v>0</v>
      </c>
      <c r="G102" s="40">
        <v>1</v>
      </c>
      <c r="H102" s="40">
        <v>1</v>
      </c>
      <c r="I102" s="40">
        <v>1</v>
      </c>
      <c r="J102" s="40">
        <v>1</v>
      </c>
      <c r="K102" s="40">
        <v>1</v>
      </c>
      <c r="L102" s="40">
        <v>1</v>
      </c>
      <c r="M102" s="40">
        <v>1</v>
      </c>
      <c r="N102" s="40">
        <v>1</v>
      </c>
      <c r="O102" s="40">
        <v>1</v>
      </c>
      <c r="P102" s="40">
        <v>1</v>
      </c>
      <c r="Q102" s="40">
        <v>1</v>
      </c>
      <c r="R102" s="40">
        <v>1</v>
      </c>
      <c r="S102" s="40">
        <v>1</v>
      </c>
      <c r="T102" s="40">
        <v>1</v>
      </c>
      <c r="U102" s="40">
        <v>1</v>
      </c>
      <c r="V102" s="40">
        <v>1</v>
      </c>
      <c r="W102" s="40">
        <v>1</v>
      </c>
      <c r="X102" s="40">
        <v>1</v>
      </c>
      <c r="Y102" s="40">
        <v>0</v>
      </c>
      <c r="Z102" s="40">
        <v>1</v>
      </c>
      <c r="AA102" s="40">
        <v>1</v>
      </c>
      <c r="AB102" s="40">
        <v>1</v>
      </c>
      <c r="AC102" s="40">
        <v>0</v>
      </c>
      <c r="AD102" s="40">
        <v>1</v>
      </c>
      <c r="AE102" s="40">
        <v>1</v>
      </c>
      <c r="AF102" s="40">
        <v>1</v>
      </c>
      <c r="AG102" s="40">
        <v>1</v>
      </c>
      <c r="AH102" s="45">
        <f t="shared" si="15"/>
        <v>26</v>
      </c>
      <c r="AI102" s="42">
        <f t="shared" si="7"/>
        <v>1</v>
      </c>
      <c r="AJ102" s="43">
        <f t="shared" si="16"/>
        <v>26</v>
      </c>
      <c r="AK102" s="68" t="s">
        <v>1337</v>
      </c>
      <c r="AN102" s="2">
        <f t="shared" si="17"/>
        <v>26</v>
      </c>
      <c r="AO102" s="2">
        <f t="shared" si="18"/>
        <v>4</v>
      </c>
      <c r="AR102">
        <v>22</v>
      </c>
      <c r="AS102">
        <v>4</v>
      </c>
      <c r="AV102" s="91">
        <f t="shared" si="19"/>
        <v>0.81481481481481477</v>
      </c>
      <c r="AW102">
        <f t="shared" si="20"/>
        <v>4</v>
      </c>
    </row>
    <row r="103" spans="2:49">
      <c r="B103" s="44" t="s">
        <v>404</v>
      </c>
      <c r="C103" s="44" t="s">
        <v>405</v>
      </c>
      <c r="D103" s="44">
        <v>55630</v>
      </c>
      <c r="E103" s="40">
        <v>1</v>
      </c>
      <c r="F103" s="40">
        <v>0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  <c r="N103" s="40">
        <v>1</v>
      </c>
      <c r="O103" s="40">
        <v>0</v>
      </c>
      <c r="P103" s="40">
        <v>1</v>
      </c>
      <c r="Q103" s="40">
        <v>1</v>
      </c>
      <c r="R103" s="40">
        <v>1</v>
      </c>
      <c r="S103" s="40">
        <v>1</v>
      </c>
      <c r="T103" s="40">
        <v>1</v>
      </c>
      <c r="U103" s="40">
        <v>1</v>
      </c>
      <c r="V103" s="40">
        <v>1</v>
      </c>
      <c r="W103" s="40">
        <v>0</v>
      </c>
      <c r="X103" s="40">
        <v>1</v>
      </c>
      <c r="Y103" s="40">
        <v>0</v>
      </c>
      <c r="Z103" s="40">
        <v>1</v>
      </c>
      <c r="AA103" s="40">
        <v>1</v>
      </c>
      <c r="AB103" s="40">
        <v>1</v>
      </c>
      <c r="AC103" s="40">
        <v>0</v>
      </c>
      <c r="AD103" s="40">
        <v>1</v>
      </c>
      <c r="AE103" s="40">
        <v>1</v>
      </c>
      <c r="AF103" s="40">
        <v>0</v>
      </c>
      <c r="AG103" s="40">
        <v>1</v>
      </c>
      <c r="AH103" s="45">
        <f t="shared" si="15"/>
        <v>23</v>
      </c>
      <c r="AI103" s="42">
        <f t="shared" si="7"/>
        <v>1</v>
      </c>
      <c r="AJ103" s="43">
        <f t="shared" si="16"/>
        <v>23</v>
      </c>
      <c r="AK103" s="68" t="s">
        <v>1337</v>
      </c>
      <c r="AN103" s="2">
        <f t="shared" si="17"/>
        <v>23</v>
      </c>
      <c r="AO103" s="2">
        <f t="shared" si="18"/>
        <v>4</v>
      </c>
      <c r="AR103">
        <v>23</v>
      </c>
      <c r="AS103">
        <v>1</v>
      </c>
      <c r="AV103" s="91">
        <f t="shared" si="19"/>
        <v>0.85185185185185186</v>
      </c>
      <c r="AW103">
        <f t="shared" si="20"/>
        <v>1</v>
      </c>
    </row>
    <row r="104" spans="2:49">
      <c r="B104" s="44" t="s">
        <v>416</v>
      </c>
      <c r="C104" s="44" t="s">
        <v>417</v>
      </c>
      <c r="D104" s="44">
        <v>55630</v>
      </c>
      <c r="E104" s="40">
        <v>1</v>
      </c>
      <c r="F104" s="40">
        <v>0</v>
      </c>
      <c r="G104" s="40">
        <v>1</v>
      </c>
      <c r="H104" s="40">
        <v>1</v>
      </c>
      <c r="I104" s="40">
        <v>1</v>
      </c>
      <c r="J104" s="40">
        <v>1</v>
      </c>
      <c r="K104" s="40">
        <v>1</v>
      </c>
      <c r="L104" s="40">
        <v>1</v>
      </c>
      <c r="M104" s="40">
        <v>1</v>
      </c>
      <c r="N104" s="40">
        <v>1</v>
      </c>
      <c r="O104" s="40">
        <v>1</v>
      </c>
      <c r="P104" s="40">
        <v>1</v>
      </c>
      <c r="Q104" s="40">
        <v>1</v>
      </c>
      <c r="R104" s="40">
        <v>1</v>
      </c>
      <c r="S104" s="40">
        <v>1</v>
      </c>
      <c r="T104" s="40">
        <v>1</v>
      </c>
      <c r="U104" s="40">
        <v>1</v>
      </c>
      <c r="V104" s="40">
        <v>1</v>
      </c>
      <c r="W104" s="40">
        <v>1</v>
      </c>
      <c r="X104" s="40">
        <v>1</v>
      </c>
      <c r="Y104" s="40">
        <v>0</v>
      </c>
      <c r="Z104" s="40">
        <v>1</v>
      </c>
      <c r="AA104" s="40">
        <v>1</v>
      </c>
      <c r="AB104" s="40">
        <v>1</v>
      </c>
      <c r="AC104" s="40">
        <v>0</v>
      </c>
      <c r="AD104" s="40">
        <v>1</v>
      </c>
      <c r="AE104" s="40">
        <v>0</v>
      </c>
      <c r="AF104" s="40">
        <v>1</v>
      </c>
      <c r="AG104" s="40">
        <v>1</v>
      </c>
      <c r="AH104" s="45">
        <f t="shared" si="15"/>
        <v>25</v>
      </c>
      <c r="AI104" s="42">
        <f t="shared" si="7"/>
        <v>1</v>
      </c>
      <c r="AJ104" s="43">
        <f t="shared" si="16"/>
        <v>25</v>
      </c>
      <c r="AK104" s="68" t="s">
        <v>1335</v>
      </c>
      <c r="AN104" s="2">
        <f t="shared" si="17"/>
        <v>25</v>
      </c>
      <c r="AO104" s="2">
        <f t="shared" si="18"/>
        <v>3</v>
      </c>
      <c r="AR104">
        <v>23</v>
      </c>
      <c r="AS104">
        <v>2</v>
      </c>
      <c r="AV104" s="91">
        <f t="shared" si="19"/>
        <v>0.85185185185185186</v>
      </c>
      <c r="AW104">
        <f t="shared" si="20"/>
        <v>2</v>
      </c>
    </row>
    <row r="105" spans="2:49">
      <c r="B105" s="44" t="s">
        <v>418</v>
      </c>
      <c r="C105" s="44" t="s">
        <v>419</v>
      </c>
      <c r="D105" s="44">
        <v>55630</v>
      </c>
      <c r="E105" s="40">
        <v>1</v>
      </c>
      <c r="F105" s="40">
        <v>0</v>
      </c>
      <c r="G105" s="40">
        <v>1</v>
      </c>
      <c r="H105" s="40">
        <v>1</v>
      </c>
      <c r="I105" s="40">
        <v>1</v>
      </c>
      <c r="J105" s="40">
        <v>1</v>
      </c>
      <c r="K105" s="40">
        <v>1</v>
      </c>
      <c r="L105" s="40">
        <v>1</v>
      </c>
      <c r="M105" s="40">
        <v>1</v>
      </c>
      <c r="N105" s="40">
        <v>1</v>
      </c>
      <c r="O105" s="40">
        <v>1</v>
      </c>
      <c r="P105" s="40">
        <v>1</v>
      </c>
      <c r="Q105" s="40">
        <v>1</v>
      </c>
      <c r="R105" s="40">
        <v>1</v>
      </c>
      <c r="S105" s="40">
        <v>1</v>
      </c>
      <c r="T105" s="40">
        <v>1</v>
      </c>
      <c r="U105" s="40">
        <v>1</v>
      </c>
      <c r="V105" s="40">
        <v>1</v>
      </c>
      <c r="W105" s="40">
        <v>1</v>
      </c>
      <c r="X105" s="40">
        <v>1</v>
      </c>
      <c r="Y105" s="40">
        <v>0</v>
      </c>
      <c r="Z105" s="40">
        <v>1</v>
      </c>
      <c r="AA105" s="40">
        <v>1</v>
      </c>
      <c r="AB105" s="40">
        <v>1</v>
      </c>
      <c r="AC105" s="40">
        <v>0</v>
      </c>
      <c r="AD105" s="40">
        <v>1</v>
      </c>
      <c r="AE105" s="40">
        <v>1</v>
      </c>
      <c r="AF105" s="40">
        <v>1</v>
      </c>
      <c r="AG105" s="40">
        <v>1</v>
      </c>
      <c r="AH105" s="45">
        <f t="shared" si="15"/>
        <v>26</v>
      </c>
      <c r="AI105" s="42">
        <f t="shared" si="7"/>
        <v>1</v>
      </c>
      <c r="AJ105" s="43">
        <f t="shared" si="16"/>
        <v>26</v>
      </c>
      <c r="AK105" s="68" t="s">
        <v>1337</v>
      </c>
      <c r="AN105" s="2">
        <f t="shared" si="17"/>
        <v>26</v>
      </c>
      <c r="AO105" s="2">
        <f t="shared" si="18"/>
        <v>4</v>
      </c>
      <c r="AR105">
        <v>23</v>
      </c>
      <c r="AS105">
        <v>2.3330000000000002</v>
      </c>
      <c r="AV105" s="91">
        <f t="shared" si="19"/>
        <v>0.85185185185185186</v>
      </c>
      <c r="AW105">
        <f t="shared" si="20"/>
        <v>2.3330000000000002</v>
      </c>
    </row>
    <row r="106" spans="2:49">
      <c r="B106" s="44" t="s">
        <v>804</v>
      </c>
      <c r="C106" s="44" t="s">
        <v>805</v>
      </c>
      <c r="D106" s="44">
        <v>55635</v>
      </c>
      <c r="E106" s="40">
        <v>0</v>
      </c>
      <c r="F106" s="40">
        <v>0</v>
      </c>
      <c r="G106" s="40">
        <v>0</v>
      </c>
      <c r="H106" s="40">
        <v>0</v>
      </c>
      <c r="I106" s="40">
        <v>1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0">
        <v>1</v>
      </c>
      <c r="Q106" s="40">
        <v>1</v>
      </c>
      <c r="R106" s="40">
        <v>0</v>
      </c>
      <c r="S106" s="40">
        <v>0</v>
      </c>
      <c r="T106" s="40">
        <v>0</v>
      </c>
      <c r="U106" s="40">
        <v>0</v>
      </c>
      <c r="V106" s="40"/>
      <c r="W106" s="40">
        <v>0</v>
      </c>
      <c r="X106" s="40">
        <v>1</v>
      </c>
      <c r="Y106" s="40">
        <v>0</v>
      </c>
      <c r="Z106" s="40">
        <v>0</v>
      </c>
      <c r="AA106" s="40">
        <v>0</v>
      </c>
      <c r="AB106" s="40">
        <v>0</v>
      </c>
      <c r="AC106" s="40">
        <v>0</v>
      </c>
      <c r="AD106" s="40">
        <v>0</v>
      </c>
      <c r="AE106" s="40">
        <v>0</v>
      </c>
      <c r="AF106" s="40">
        <v>0</v>
      </c>
      <c r="AG106" s="40">
        <v>0</v>
      </c>
      <c r="AH106" s="45">
        <f t="shared" si="15"/>
        <v>4</v>
      </c>
      <c r="AI106" s="42">
        <f t="shared" si="7"/>
        <v>1</v>
      </c>
      <c r="AJ106" s="43">
        <f t="shared" si="16"/>
        <v>4</v>
      </c>
      <c r="AK106" s="68" t="s">
        <v>1332</v>
      </c>
      <c r="AN106" s="2">
        <f t="shared" si="17"/>
        <v>4</v>
      </c>
      <c r="AO106" s="2">
        <f t="shared" si="18"/>
        <v>1.667</v>
      </c>
      <c r="AR106">
        <v>23</v>
      </c>
      <c r="AS106">
        <v>2.6669999999999998</v>
      </c>
      <c r="AV106" s="91">
        <f t="shared" si="19"/>
        <v>0.85185185185185186</v>
      </c>
      <c r="AW106">
        <f t="shared" si="20"/>
        <v>2.6669999999999998</v>
      </c>
    </row>
    <row r="107" spans="2:49">
      <c r="B107" s="44" t="s">
        <v>240</v>
      </c>
      <c r="C107" s="44" t="s">
        <v>241</v>
      </c>
      <c r="D107" s="44">
        <v>55635</v>
      </c>
      <c r="E107" s="40">
        <v>1</v>
      </c>
      <c r="F107" s="40">
        <v>0</v>
      </c>
      <c r="G107" s="40">
        <v>1</v>
      </c>
      <c r="H107" s="40">
        <v>1</v>
      </c>
      <c r="I107" s="40">
        <v>1</v>
      </c>
      <c r="J107" s="40">
        <v>1</v>
      </c>
      <c r="K107" s="40">
        <v>0</v>
      </c>
      <c r="L107" s="40">
        <v>1</v>
      </c>
      <c r="M107" s="40">
        <v>0</v>
      </c>
      <c r="N107" s="40">
        <v>1</v>
      </c>
      <c r="O107" s="40">
        <v>0</v>
      </c>
      <c r="P107" s="40">
        <v>1</v>
      </c>
      <c r="Q107" s="40">
        <v>1</v>
      </c>
      <c r="R107" s="40">
        <v>0</v>
      </c>
      <c r="S107" s="40">
        <v>1</v>
      </c>
      <c r="T107" s="40">
        <v>0</v>
      </c>
      <c r="U107" s="40">
        <v>0</v>
      </c>
      <c r="V107" s="40">
        <v>0</v>
      </c>
      <c r="W107" s="40">
        <v>1</v>
      </c>
      <c r="X107" s="40">
        <v>1</v>
      </c>
      <c r="Y107" s="40">
        <v>0</v>
      </c>
      <c r="Z107" s="40">
        <v>1</v>
      </c>
      <c r="AA107" s="40">
        <v>0</v>
      </c>
      <c r="AB107" s="40">
        <v>0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5">
        <f t="shared" si="15"/>
        <v>13</v>
      </c>
      <c r="AI107" s="42">
        <f t="shared" si="7"/>
        <v>1</v>
      </c>
      <c r="AJ107" s="43">
        <f t="shared" si="16"/>
        <v>13</v>
      </c>
      <c r="AK107" s="68" t="s">
        <v>1340</v>
      </c>
      <c r="AN107" s="2">
        <f t="shared" si="17"/>
        <v>13</v>
      </c>
      <c r="AO107" s="2">
        <f t="shared" si="18"/>
        <v>0</v>
      </c>
      <c r="AR107">
        <v>23</v>
      </c>
      <c r="AS107">
        <v>3.6669999999999998</v>
      </c>
      <c r="AV107" s="91">
        <f t="shared" si="19"/>
        <v>0.85185185185185186</v>
      </c>
      <c r="AW107">
        <f t="shared" si="20"/>
        <v>3.6669999999999998</v>
      </c>
    </row>
    <row r="108" spans="2:49">
      <c r="B108" s="44" t="s">
        <v>242</v>
      </c>
      <c r="C108" s="44" t="s">
        <v>243</v>
      </c>
      <c r="D108" s="44">
        <v>55635</v>
      </c>
      <c r="E108" s="40">
        <v>1</v>
      </c>
      <c r="F108" s="40">
        <v>0</v>
      </c>
      <c r="G108" s="40">
        <v>1</v>
      </c>
      <c r="H108" s="40">
        <v>1</v>
      </c>
      <c r="I108" s="40">
        <v>1</v>
      </c>
      <c r="J108" s="40">
        <v>1</v>
      </c>
      <c r="K108" s="40">
        <v>0</v>
      </c>
      <c r="L108" s="40">
        <v>1</v>
      </c>
      <c r="M108" s="40">
        <v>1</v>
      </c>
      <c r="N108" s="40">
        <v>1</v>
      </c>
      <c r="O108" s="40">
        <v>1</v>
      </c>
      <c r="P108" s="40">
        <v>1</v>
      </c>
      <c r="Q108" s="40">
        <v>1</v>
      </c>
      <c r="R108" s="40">
        <v>1</v>
      </c>
      <c r="S108" s="40">
        <v>1</v>
      </c>
      <c r="T108" s="40">
        <v>1</v>
      </c>
      <c r="U108" s="40">
        <v>1</v>
      </c>
      <c r="V108" s="40">
        <v>0</v>
      </c>
      <c r="W108" s="40">
        <v>1</v>
      </c>
      <c r="X108" s="40">
        <v>1</v>
      </c>
      <c r="Y108" s="40">
        <v>0</v>
      </c>
      <c r="Z108" s="40">
        <v>1</v>
      </c>
      <c r="AA108" s="40">
        <v>1</v>
      </c>
      <c r="AB108" s="40">
        <v>0</v>
      </c>
      <c r="AC108" s="40">
        <v>0</v>
      </c>
      <c r="AD108" s="40">
        <v>1</v>
      </c>
      <c r="AE108" s="40">
        <v>1</v>
      </c>
      <c r="AF108" s="40">
        <v>1</v>
      </c>
      <c r="AG108" s="40">
        <v>1</v>
      </c>
      <c r="AH108" s="45">
        <f t="shared" si="15"/>
        <v>23</v>
      </c>
      <c r="AI108" s="42">
        <f t="shared" si="7"/>
        <v>1</v>
      </c>
      <c r="AJ108" s="43">
        <f t="shared" si="16"/>
        <v>23</v>
      </c>
      <c r="AK108" s="68" t="s">
        <v>1337</v>
      </c>
      <c r="AN108" s="2">
        <f t="shared" si="17"/>
        <v>23</v>
      </c>
      <c r="AO108" s="2">
        <f t="shared" si="18"/>
        <v>4</v>
      </c>
      <c r="AR108">
        <v>23</v>
      </c>
      <c r="AS108">
        <v>4</v>
      </c>
      <c r="AV108" s="91">
        <f t="shared" si="19"/>
        <v>0.85185185185185186</v>
      </c>
      <c r="AW108">
        <f t="shared" si="20"/>
        <v>4</v>
      </c>
    </row>
    <row r="109" spans="2:49">
      <c r="B109" s="44" t="s">
        <v>246</v>
      </c>
      <c r="C109" s="44" t="s">
        <v>247</v>
      </c>
      <c r="D109" s="44">
        <v>55635</v>
      </c>
      <c r="E109" s="40">
        <v>1</v>
      </c>
      <c r="F109" s="40">
        <v>0</v>
      </c>
      <c r="G109" s="40">
        <v>1</v>
      </c>
      <c r="H109" s="40">
        <v>1</v>
      </c>
      <c r="I109" s="40">
        <v>1</v>
      </c>
      <c r="J109" s="40">
        <v>1</v>
      </c>
      <c r="K109" s="40">
        <v>0</v>
      </c>
      <c r="L109" s="40">
        <v>1</v>
      </c>
      <c r="M109" s="40">
        <v>1</v>
      </c>
      <c r="N109" s="40">
        <v>1</v>
      </c>
      <c r="O109" s="40">
        <v>1</v>
      </c>
      <c r="P109" s="40">
        <v>1</v>
      </c>
      <c r="Q109" s="40">
        <v>1</v>
      </c>
      <c r="R109" s="40">
        <v>1</v>
      </c>
      <c r="S109" s="40">
        <v>1</v>
      </c>
      <c r="T109" s="40">
        <v>1</v>
      </c>
      <c r="U109" s="40">
        <v>1</v>
      </c>
      <c r="V109" s="40">
        <v>0</v>
      </c>
      <c r="W109" s="40">
        <v>1</v>
      </c>
      <c r="X109" s="40">
        <v>1</v>
      </c>
      <c r="Y109" s="40">
        <v>0</v>
      </c>
      <c r="Z109" s="40">
        <v>1</v>
      </c>
      <c r="AA109" s="40">
        <v>0</v>
      </c>
      <c r="AB109" s="40">
        <v>1</v>
      </c>
      <c r="AC109" s="40">
        <v>0</v>
      </c>
      <c r="AD109" s="40">
        <v>1</v>
      </c>
      <c r="AE109" s="40">
        <v>1</v>
      </c>
      <c r="AF109" s="40">
        <v>1</v>
      </c>
      <c r="AG109" s="40">
        <v>0</v>
      </c>
      <c r="AH109" s="45">
        <f t="shared" si="15"/>
        <v>22</v>
      </c>
      <c r="AI109" s="42">
        <f t="shared" si="7"/>
        <v>1</v>
      </c>
      <c r="AJ109" s="43">
        <f t="shared" si="16"/>
        <v>22</v>
      </c>
      <c r="AK109" s="68" t="s">
        <v>1338</v>
      </c>
      <c r="AN109" s="2">
        <f t="shared" si="17"/>
        <v>22</v>
      </c>
      <c r="AO109" s="2">
        <f t="shared" si="18"/>
        <v>2.6669999999999998</v>
      </c>
      <c r="AR109">
        <v>23</v>
      </c>
      <c r="AS109">
        <v>4</v>
      </c>
      <c r="AV109" s="91">
        <f t="shared" si="19"/>
        <v>0.85185185185185186</v>
      </c>
      <c r="AW109">
        <f t="shared" si="20"/>
        <v>4</v>
      </c>
    </row>
    <row r="110" spans="2:49">
      <c r="B110" s="44" t="s">
        <v>248</v>
      </c>
      <c r="C110" s="44" t="s">
        <v>249</v>
      </c>
      <c r="D110" s="44">
        <v>55635</v>
      </c>
      <c r="E110" s="40">
        <v>1</v>
      </c>
      <c r="F110" s="40">
        <v>0</v>
      </c>
      <c r="G110" s="40">
        <v>1</v>
      </c>
      <c r="H110" s="40">
        <v>1</v>
      </c>
      <c r="I110" s="40">
        <v>1</v>
      </c>
      <c r="J110" s="40">
        <v>1</v>
      </c>
      <c r="K110" s="40">
        <v>0</v>
      </c>
      <c r="L110" s="40">
        <v>1</v>
      </c>
      <c r="M110" s="40">
        <v>1</v>
      </c>
      <c r="N110" s="40">
        <v>1</v>
      </c>
      <c r="O110" s="40">
        <v>1</v>
      </c>
      <c r="P110" s="40">
        <v>1</v>
      </c>
      <c r="Q110" s="40">
        <v>1</v>
      </c>
      <c r="R110" s="40">
        <v>1</v>
      </c>
      <c r="S110" s="40">
        <v>1</v>
      </c>
      <c r="T110" s="40">
        <v>1</v>
      </c>
      <c r="U110" s="40">
        <v>1</v>
      </c>
      <c r="V110" s="40">
        <v>0</v>
      </c>
      <c r="W110" s="40">
        <v>1</v>
      </c>
      <c r="X110" s="40">
        <v>1</v>
      </c>
      <c r="Y110" s="40">
        <v>0</v>
      </c>
      <c r="Z110" s="40">
        <v>1</v>
      </c>
      <c r="AA110" s="40">
        <v>1</v>
      </c>
      <c r="AB110" s="40">
        <v>1</v>
      </c>
      <c r="AC110" s="40">
        <v>0</v>
      </c>
      <c r="AD110" s="40">
        <v>1</v>
      </c>
      <c r="AE110" s="40">
        <v>0</v>
      </c>
      <c r="AF110" s="40">
        <v>1</v>
      </c>
      <c r="AG110" s="40">
        <v>1</v>
      </c>
      <c r="AH110" s="45">
        <f t="shared" si="15"/>
        <v>23</v>
      </c>
      <c r="AI110" s="42">
        <f t="shared" si="7"/>
        <v>1</v>
      </c>
      <c r="AJ110" s="43">
        <f t="shared" si="16"/>
        <v>23</v>
      </c>
      <c r="AK110" s="68" t="s">
        <v>1337</v>
      </c>
      <c r="AN110" s="2">
        <f t="shared" si="17"/>
        <v>23</v>
      </c>
      <c r="AO110" s="2">
        <f t="shared" si="18"/>
        <v>4</v>
      </c>
      <c r="AR110">
        <v>23</v>
      </c>
      <c r="AS110">
        <v>4</v>
      </c>
      <c r="AV110" s="91">
        <f t="shared" si="19"/>
        <v>0.85185185185185186</v>
      </c>
      <c r="AW110">
        <f t="shared" si="20"/>
        <v>4</v>
      </c>
    </row>
    <row r="111" spans="2:49">
      <c r="B111" s="44" t="s">
        <v>1022</v>
      </c>
      <c r="C111" s="44" t="s">
        <v>1023</v>
      </c>
      <c r="D111" s="44">
        <v>55635</v>
      </c>
      <c r="E111" s="40">
        <v>1</v>
      </c>
      <c r="F111" s="40">
        <v>0</v>
      </c>
      <c r="G111" s="40">
        <v>0</v>
      </c>
      <c r="H111" s="40">
        <v>1</v>
      </c>
      <c r="I111" s="40">
        <v>1</v>
      </c>
      <c r="J111" s="40">
        <v>1</v>
      </c>
      <c r="K111" s="40">
        <v>0</v>
      </c>
      <c r="L111" s="40">
        <v>1</v>
      </c>
      <c r="M111" s="40">
        <v>1</v>
      </c>
      <c r="N111" s="40">
        <v>1</v>
      </c>
      <c r="O111" s="40">
        <v>1</v>
      </c>
      <c r="P111" s="40">
        <v>1</v>
      </c>
      <c r="Q111" s="40">
        <v>1</v>
      </c>
      <c r="R111" s="40">
        <v>1</v>
      </c>
      <c r="S111" s="40">
        <v>1</v>
      </c>
      <c r="T111" s="40">
        <v>1</v>
      </c>
      <c r="U111" s="40">
        <v>1</v>
      </c>
      <c r="V111" s="40">
        <v>0</v>
      </c>
      <c r="W111" s="40">
        <v>1</v>
      </c>
      <c r="X111" s="40">
        <v>0</v>
      </c>
      <c r="Y111" s="40">
        <v>0</v>
      </c>
      <c r="Z111" s="40">
        <v>0</v>
      </c>
      <c r="AA111" s="40">
        <v>0</v>
      </c>
      <c r="AB111" s="40">
        <v>1</v>
      </c>
      <c r="AC111" s="40">
        <v>0</v>
      </c>
      <c r="AD111" s="40">
        <v>1</v>
      </c>
      <c r="AE111" s="40">
        <v>1</v>
      </c>
      <c r="AF111" s="40">
        <v>1</v>
      </c>
      <c r="AG111" s="40">
        <v>1</v>
      </c>
      <c r="AH111" s="45">
        <f t="shared" si="15"/>
        <v>20</v>
      </c>
      <c r="AI111" s="42">
        <f t="shared" ref="AI111:AI145" si="21">IF(AH111=0,0,1)</f>
        <v>1</v>
      </c>
      <c r="AJ111" s="43">
        <f t="shared" si="16"/>
        <v>20</v>
      </c>
      <c r="AK111" s="68" t="s">
        <v>1337</v>
      </c>
      <c r="AN111" s="2">
        <f t="shared" si="17"/>
        <v>20</v>
      </c>
      <c r="AO111" s="2">
        <f t="shared" si="18"/>
        <v>4</v>
      </c>
      <c r="AR111">
        <v>23</v>
      </c>
      <c r="AS111">
        <v>4</v>
      </c>
      <c r="AV111" s="91">
        <f t="shared" si="19"/>
        <v>0.85185185185185186</v>
      </c>
      <c r="AW111">
        <f t="shared" si="20"/>
        <v>4</v>
      </c>
    </row>
    <row r="112" spans="2:49">
      <c r="B112" s="44" t="s">
        <v>258</v>
      </c>
      <c r="C112" s="44" t="s">
        <v>259</v>
      </c>
      <c r="D112" s="44">
        <v>55635</v>
      </c>
      <c r="E112" s="40">
        <v>1</v>
      </c>
      <c r="F112" s="40">
        <v>0</v>
      </c>
      <c r="G112" s="40">
        <v>1</v>
      </c>
      <c r="H112" s="40">
        <v>1</v>
      </c>
      <c r="I112" s="40">
        <v>1</v>
      </c>
      <c r="J112" s="40">
        <v>1</v>
      </c>
      <c r="K112" s="40">
        <v>0</v>
      </c>
      <c r="L112" s="40">
        <v>1</v>
      </c>
      <c r="M112" s="40">
        <v>1</v>
      </c>
      <c r="N112" s="40">
        <v>1</v>
      </c>
      <c r="O112" s="40">
        <v>1</v>
      </c>
      <c r="P112" s="40">
        <v>1</v>
      </c>
      <c r="Q112" s="40">
        <v>1</v>
      </c>
      <c r="R112" s="40">
        <v>1</v>
      </c>
      <c r="S112" s="40">
        <v>1</v>
      </c>
      <c r="T112" s="40">
        <v>0</v>
      </c>
      <c r="U112" s="40">
        <v>1</v>
      </c>
      <c r="V112" s="40">
        <v>0</v>
      </c>
      <c r="W112" s="40">
        <v>1</v>
      </c>
      <c r="X112" s="40">
        <v>1</v>
      </c>
      <c r="Y112" s="40">
        <v>0</v>
      </c>
      <c r="Z112" s="40">
        <v>1</v>
      </c>
      <c r="AA112" s="40">
        <v>1</v>
      </c>
      <c r="AB112" s="40">
        <v>1</v>
      </c>
      <c r="AC112" s="40">
        <v>0</v>
      </c>
      <c r="AD112" s="40">
        <v>1</v>
      </c>
      <c r="AE112" s="40">
        <v>0</v>
      </c>
      <c r="AF112" s="40">
        <v>0</v>
      </c>
      <c r="AG112" s="40">
        <v>1</v>
      </c>
      <c r="AH112" s="45">
        <f t="shared" si="15"/>
        <v>21</v>
      </c>
      <c r="AI112" s="42">
        <f t="shared" si="21"/>
        <v>1</v>
      </c>
      <c r="AJ112" s="43">
        <f t="shared" si="16"/>
        <v>21</v>
      </c>
      <c r="AK112" s="68" t="s">
        <v>1337</v>
      </c>
      <c r="AN112" s="2">
        <f t="shared" si="17"/>
        <v>21</v>
      </c>
      <c r="AO112" s="2">
        <f t="shared" si="18"/>
        <v>4</v>
      </c>
      <c r="AR112">
        <v>23</v>
      </c>
      <c r="AS112">
        <v>4</v>
      </c>
      <c r="AV112" s="91">
        <f t="shared" si="19"/>
        <v>0.85185185185185186</v>
      </c>
      <c r="AW112">
        <f t="shared" si="20"/>
        <v>4</v>
      </c>
    </row>
    <row r="113" spans="2:49">
      <c r="B113" s="44" t="s">
        <v>268</v>
      </c>
      <c r="C113" s="44" t="s">
        <v>269</v>
      </c>
      <c r="D113" s="44">
        <v>55635</v>
      </c>
      <c r="E113" s="40">
        <v>1</v>
      </c>
      <c r="F113" s="40">
        <v>0</v>
      </c>
      <c r="G113" s="40">
        <v>1</v>
      </c>
      <c r="H113" s="40">
        <v>1</v>
      </c>
      <c r="I113" s="40">
        <v>1</v>
      </c>
      <c r="J113" s="40">
        <v>1</v>
      </c>
      <c r="K113" s="40">
        <v>0</v>
      </c>
      <c r="L113" s="40">
        <v>1</v>
      </c>
      <c r="M113" s="40">
        <v>1</v>
      </c>
      <c r="N113" s="40">
        <v>1</v>
      </c>
      <c r="O113" s="40">
        <v>0</v>
      </c>
      <c r="P113" s="40">
        <v>1</v>
      </c>
      <c r="Q113" s="40">
        <v>1</v>
      </c>
      <c r="R113" s="40">
        <v>1</v>
      </c>
      <c r="S113" s="40">
        <v>1</v>
      </c>
      <c r="T113" s="40">
        <v>0</v>
      </c>
      <c r="U113" s="40">
        <v>1</v>
      </c>
      <c r="V113" s="40">
        <v>0</v>
      </c>
      <c r="W113" s="40">
        <v>1</v>
      </c>
      <c r="X113" s="40">
        <v>1</v>
      </c>
      <c r="Y113" s="40">
        <v>0</v>
      </c>
      <c r="Z113" s="40">
        <v>0</v>
      </c>
      <c r="AA113" s="40">
        <v>0</v>
      </c>
      <c r="AB113" s="40">
        <v>1</v>
      </c>
      <c r="AC113" s="40">
        <v>0</v>
      </c>
      <c r="AD113" s="40">
        <v>0</v>
      </c>
      <c r="AE113" s="40">
        <v>0</v>
      </c>
      <c r="AF113" s="40">
        <v>1</v>
      </c>
      <c r="AG113" s="40">
        <v>1</v>
      </c>
      <c r="AH113" s="45">
        <f t="shared" si="15"/>
        <v>18</v>
      </c>
      <c r="AI113" s="42">
        <f t="shared" si="21"/>
        <v>1</v>
      </c>
      <c r="AJ113" s="43">
        <f t="shared" si="16"/>
        <v>18</v>
      </c>
      <c r="AK113" s="68" t="s">
        <v>1344</v>
      </c>
      <c r="AN113" s="2">
        <f t="shared" si="17"/>
        <v>18</v>
      </c>
      <c r="AO113" s="2">
        <f t="shared" si="18"/>
        <v>2</v>
      </c>
      <c r="AR113">
        <v>24</v>
      </c>
      <c r="AS113">
        <v>2</v>
      </c>
      <c r="AV113" s="91">
        <f t="shared" si="19"/>
        <v>0.88888888888888884</v>
      </c>
      <c r="AW113">
        <f t="shared" si="20"/>
        <v>2</v>
      </c>
    </row>
    <row r="114" spans="2:49">
      <c r="B114" s="44" t="s">
        <v>270</v>
      </c>
      <c r="C114" s="44" t="s">
        <v>271</v>
      </c>
      <c r="D114" s="44">
        <v>55635</v>
      </c>
      <c r="E114" s="40">
        <v>1</v>
      </c>
      <c r="F114" s="40">
        <v>0</v>
      </c>
      <c r="G114" s="40">
        <v>1</v>
      </c>
      <c r="H114" s="40">
        <v>1</v>
      </c>
      <c r="I114" s="40">
        <v>1</v>
      </c>
      <c r="J114" s="40">
        <v>1</v>
      </c>
      <c r="K114" s="40">
        <v>1</v>
      </c>
      <c r="L114" s="40">
        <v>1</v>
      </c>
      <c r="M114" s="40">
        <v>1</v>
      </c>
      <c r="N114" s="40">
        <v>1</v>
      </c>
      <c r="O114" s="40">
        <v>1</v>
      </c>
      <c r="P114" s="40">
        <v>1</v>
      </c>
      <c r="Q114" s="40">
        <v>1</v>
      </c>
      <c r="R114" s="40">
        <v>1</v>
      </c>
      <c r="S114" s="40">
        <v>1</v>
      </c>
      <c r="T114" s="40">
        <v>1</v>
      </c>
      <c r="U114" s="40">
        <v>1</v>
      </c>
      <c r="V114" s="40">
        <v>0</v>
      </c>
      <c r="W114" s="40">
        <v>1</v>
      </c>
      <c r="X114" s="40">
        <v>1</v>
      </c>
      <c r="Y114" s="40">
        <v>0</v>
      </c>
      <c r="Z114" s="40">
        <v>1</v>
      </c>
      <c r="AA114" s="40">
        <v>1</v>
      </c>
      <c r="AB114" s="40">
        <v>1</v>
      </c>
      <c r="AC114" s="40">
        <v>0</v>
      </c>
      <c r="AD114" s="40">
        <v>0</v>
      </c>
      <c r="AE114" s="40">
        <v>1</v>
      </c>
      <c r="AF114" s="40">
        <v>1</v>
      </c>
      <c r="AG114" s="40">
        <v>1</v>
      </c>
      <c r="AH114" s="45">
        <f t="shared" si="15"/>
        <v>24</v>
      </c>
      <c r="AI114" s="42">
        <f t="shared" si="21"/>
        <v>1</v>
      </c>
      <c r="AJ114" s="43">
        <f t="shared" si="16"/>
        <v>24</v>
      </c>
      <c r="AK114" s="68" t="s">
        <v>1336</v>
      </c>
      <c r="AN114" s="2">
        <f t="shared" si="17"/>
        <v>24</v>
      </c>
      <c r="AO114" s="2">
        <f t="shared" si="18"/>
        <v>3.3330000000000002</v>
      </c>
      <c r="AR114">
        <v>24</v>
      </c>
      <c r="AS114">
        <v>2.6669999999999998</v>
      </c>
      <c r="AV114" s="91">
        <f t="shared" si="19"/>
        <v>0.88888888888888884</v>
      </c>
      <c r="AW114">
        <f t="shared" si="20"/>
        <v>2.6669999999999998</v>
      </c>
    </row>
    <row r="115" spans="2:49">
      <c r="B115" s="44" t="s">
        <v>274</v>
      </c>
      <c r="C115" s="44" t="s">
        <v>275</v>
      </c>
      <c r="D115" s="44">
        <v>55635</v>
      </c>
      <c r="E115" s="40">
        <v>1</v>
      </c>
      <c r="F115" s="40">
        <v>0</v>
      </c>
      <c r="G115" s="40">
        <v>1</v>
      </c>
      <c r="H115" s="40">
        <v>1</v>
      </c>
      <c r="I115" s="40">
        <v>1</v>
      </c>
      <c r="J115" s="40">
        <v>1</v>
      </c>
      <c r="K115" s="40">
        <v>0</v>
      </c>
      <c r="L115" s="40">
        <v>1</v>
      </c>
      <c r="M115" s="40">
        <v>1</v>
      </c>
      <c r="N115" s="40">
        <v>1</v>
      </c>
      <c r="O115" s="40">
        <v>0</v>
      </c>
      <c r="P115" s="40">
        <v>1</v>
      </c>
      <c r="Q115" s="40">
        <v>1</v>
      </c>
      <c r="R115" s="40">
        <v>1</v>
      </c>
      <c r="S115" s="40">
        <v>1</v>
      </c>
      <c r="T115" s="40">
        <v>1</v>
      </c>
      <c r="U115" s="40">
        <v>1</v>
      </c>
      <c r="V115" s="40">
        <v>0</v>
      </c>
      <c r="W115" s="40">
        <v>1</v>
      </c>
      <c r="X115" s="40">
        <v>1</v>
      </c>
      <c r="Y115" s="40">
        <v>0</v>
      </c>
      <c r="Z115" s="40">
        <v>1</v>
      </c>
      <c r="AA115" s="40">
        <v>0</v>
      </c>
      <c r="AB115" s="40">
        <v>1</v>
      </c>
      <c r="AC115" s="40">
        <v>0</v>
      </c>
      <c r="AD115" s="40">
        <v>0</v>
      </c>
      <c r="AE115" s="40">
        <v>1</v>
      </c>
      <c r="AF115" s="40">
        <v>1</v>
      </c>
      <c r="AG115" s="40">
        <v>1</v>
      </c>
      <c r="AH115" s="45">
        <f t="shared" si="15"/>
        <v>21</v>
      </c>
      <c r="AI115" s="42">
        <f t="shared" si="21"/>
        <v>1</v>
      </c>
      <c r="AJ115" s="43">
        <f t="shared" si="16"/>
        <v>21</v>
      </c>
      <c r="AK115" s="68" t="s">
        <v>1337</v>
      </c>
      <c r="AN115" s="2">
        <f t="shared" si="17"/>
        <v>21</v>
      </c>
      <c r="AO115" s="2">
        <f t="shared" si="18"/>
        <v>4</v>
      </c>
      <c r="AR115">
        <v>24</v>
      </c>
      <c r="AS115">
        <v>3</v>
      </c>
      <c r="AV115" s="91">
        <f t="shared" si="19"/>
        <v>0.88888888888888884</v>
      </c>
      <c r="AW115">
        <f t="shared" si="20"/>
        <v>3</v>
      </c>
    </row>
    <row r="116" spans="2:49">
      <c r="B116" s="44" t="s">
        <v>280</v>
      </c>
      <c r="C116" s="44" t="s">
        <v>281</v>
      </c>
      <c r="D116" s="44">
        <v>55635</v>
      </c>
      <c r="E116" s="40">
        <v>1</v>
      </c>
      <c r="F116" s="40">
        <v>0</v>
      </c>
      <c r="G116" s="40">
        <v>1</v>
      </c>
      <c r="H116" s="40">
        <v>1</v>
      </c>
      <c r="I116" s="40">
        <v>1</v>
      </c>
      <c r="J116" s="40">
        <v>1</v>
      </c>
      <c r="K116" s="40">
        <v>0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1</v>
      </c>
      <c r="S116" s="40">
        <v>1</v>
      </c>
      <c r="T116" s="40">
        <v>1</v>
      </c>
      <c r="U116" s="40">
        <v>1</v>
      </c>
      <c r="V116" s="40">
        <v>0</v>
      </c>
      <c r="W116" s="40">
        <v>1</v>
      </c>
      <c r="X116" s="40">
        <v>1</v>
      </c>
      <c r="Y116" s="40">
        <v>0</v>
      </c>
      <c r="Z116" s="40">
        <v>1</v>
      </c>
      <c r="AA116" s="40">
        <v>1</v>
      </c>
      <c r="AB116" s="40">
        <v>0</v>
      </c>
      <c r="AC116" s="40">
        <v>0</v>
      </c>
      <c r="AD116" s="40">
        <v>1</v>
      </c>
      <c r="AE116" s="40">
        <v>1</v>
      </c>
      <c r="AF116" s="40">
        <v>1</v>
      </c>
      <c r="AG116" s="40">
        <v>0</v>
      </c>
      <c r="AH116" s="45">
        <f t="shared" si="15"/>
        <v>22</v>
      </c>
      <c r="AI116" s="42">
        <f t="shared" si="21"/>
        <v>1</v>
      </c>
      <c r="AJ116" s="43">
        <f t="shared" si="16"/>
        <v>22</v>
      </c>
      <c r="AK116" s="68" t="s">
        <v>1335</v>
      </c>
      <c r="AN116" s="2">
        <f t="shared" si="17"/>
        <v>22</v>
      </c>
      <c r="AO116" s="2">
        <f t="shared" si="18"/>
        <v>3</v>
      </c>
      <c r="AR116">
        <v>24</v>
      </c>
      <c r="AS116">
        <v>3</v>
      </c>
      <c r="AV116" s="91">
        <f t="shared" si="19"/>
        <v>0.88888888888888884</v>
      </c>
      <c r="AW116">
        <f t="shared" si="20"/>
        <v>3</v>
      </c>
    </row>
    <row r="117" spans="2:49">
      <c r="B117" s="44" t="s">
        <v>294</v>
      </c>
      <c r="C117" s="44" t="s">
        <v>295</v>
      </c>
      <c r="D117" s="44">
        <v>55635</v>
      </c>
      <c r="E117" s="40">
        <v>1</v>
      </c>
      <c r="F117" s="40">
        <v>0</v>
      </c>
      <c r="G117" s="40">
        <v>0</v>
      </c>
      <c r="H117" s="40">
        <v>1</v>
      </c>
      <c r="I117" s="40">
        <v>0</v>
      </c>
      <c r="J117" s="40">
        <v>1</v>
      </c>
      <c r="K117" s="40">
        <v>0</v>
      </c>
      <c r="L117" s="40">
        <v>1</v>
      </c>
      <c r="M117" s="40">
        <v>0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1</v>
      </c>
      <c r="U117" s="40">
        <v>1</v>
      </c>
      <c r="V117" s="40">
        <v>0</v>
      </c>
      <c r="W117" s="40">
        <v>1</v>
      </c>
      <c r="X117" s="40">
        <v>1</v>
      </c>
      <c r="Y117" s="40">
        <v>0</v>
      </c>
      <c r="Z117" s="40">
        <v>1</v>
      </c>
      <c r="AA117" s="40">
        <v>0</v>
      </c>
      <c r="AB117" s="40">
        <v>1</v>
      </c>
      <c r="AC117" s="40">
        <v>0</v>
      </c>
      <c r="AD117" s="40">
        <v>1</v>
      </c>
      <c r="AE117" s="40">
        <v>1</v>
      </c>
      <c r="AF117" s="40">
        <v>0</v>
      </c>
      <c r="AG117" s="40">
        <v>0</v>
      </c>
      <c r="AH117" s="45">
        <f t="shared" si="15"/>
        <v>18</v>
      </c>
      <c r="AI117" s="42">
        <f t="shared" si="21"/>
        <v>1</v>
      </c>
      <c r="AJ117" s="43">
        <f t="shared" si="16"/>
        <v>18</v>
      </c>
      <c r="AK117" s="68" t="s">
        <v>1337</v>
      </c>
      <c r="AN117" s="2">
        <f t="shared" si="17"/>
        <v>18</v>
      </c>
      <c r="AO117" s="2">
        <f t="shared" si="18"/>
        <v>4</v>
      </c>
      <c r="AR117">
        <v>24</v>
      </c>
      <c r="AS117">
        <v>3.3330000000000002</v>
      </c>
      <c r="AV117" s="91">
        <f t="shared" si="19"/>
        <v>0.88888888888888884</v>
      </c>
      <c r="AW117">
        <f t="shared" si="20"/>
        <v>3.3330000000000002</v>
      </c>
    </row>
    <row r="118" spans="2:49">
      <c r="B118" s="44" t="s">
        <v>298</v>
      </c>
      <c r="C118" s="44" t="s">
        <v>299</v>
      </c>
      <c r="D118" s="44">
        <v>55635</v>
      </c>
      <c r="E118" s="40">
        <v>1</v>
      </c>
      <c r="F118" s="40">
        <v>0</v>
      </c>
      <c r="G118" s="40">
        <v>1</v>
      </c>
      <c r="H118" s="40">
        <v>1</v>
      </c>
      <c r="I118" s="40">
        <v>1</v>
      </c>
      <c r="J118" s="40">
        <v>1</v>
      </c>
      <c r="K118" s="40">
        <v>0</v>
      </c>
      <c r="L118" s="40">
        <v>1</v>
      </c>
      <c r="M118" s="40">
        <v>1</v>
      </c>
      <c r="N118" s="40">
        <v>1</v>
      </c>
      <c r="O118" s="40">
        <v>1</v>
      </c>
      <c r="P118" s="40">
        <v>1</v>
      </c>
      <c r="Q118" s="40">
        <v>1</v>
      </c>
      <c r="R118" s="40">
        <v>1</v>
      </c>
      <c r="S118" s="40">
        <v>1</v>
      </c>
      <c r="T118" s="40">
        <v>1</v>
      </c>
      <c r="U118" s="40">
        <v>1</v>
      </c>
      <c r="V118" s="40">
        <v>0</v>
      </c>
      <c r="W118" s="40">
        <v>0</v>
      </c>
      <c r="X118" s="40">
        <v>1</v>
      </c>
      <c r="Y118" s="40">
        <v>0</v>
      </c>
      <c r="Z118" s="40">
        <v>1</v>
      </c>
      <c r="AA118" s="40">
        <v>0</v>
      </c>
      <c r="AB118" s="40">
        <v>0</v>
      </c>
      <c r="AC118" s="40">
        <v>0</v>
      </c>
      <c r="AD118" s="40">
        <v>1</v>
      </c>
      <c r="AE118" s="40">
        <v>1</v>
      </c>
      <c r="AF118" s="40">
        <v>1</v>
      </c>
      <c r="AG118" s="40">
        <v>1</v>
      </c>
      <c r="AH118" s="45">
        <f t="shared" si="15"/>
        <v>21</v>
      </c>
      <c r="AI118" s="42">
        <f t="shared" si="21"/>
        <v>1</v>
      </c>
      <c r="AJ118" s="43">
        <f t="shared" si="16"/>
        <v>21</v>
      </c>
      <c r="AK118" s="68" t="s">
        <v>1344</v>
      </c>
      <c r="AN118" s="2">
        <f t="shared" si="17"/>
        <v>21</v>
      </c>
      <c r="AO118" s="2">
        <f t="shared" si="18"/>
        <v>2</v>
      </c>
      <c r="AR118">
        <v>24</v>
      </c>
      <c r="AS118">
        <v>3.3330000000000002</v>
      </c>
      <c r="AV118" s="91">
        <f t="shared" si="19"/>
        <v>0.88888888888888884</v>
      </c>
      <c r="AW118">
        <f t="shared" si="20"/>
        <v>3.3330000000000002</v>
      </c>
    </row>
    <row r="119" spans="2:49">
      <c r="B119" s="44" t="s">
        <v>300</v>
      </c>
      <c r="C119" s="44" t="s">
        <v>301</v>
      </c>
      <c r="D119" s="44">
        <v>55635</v>
      </c>
      <c r="E119" s="40">
        <v>0</v>
      </c>
      <c r="F119" s="40">
        <v>0</v>
      </c>
      <c r="G119" s="40">
        <v>0</v>
      </c>
      <c r="H119" s="40">
        <v>1</v>
      </c>
      <c r="I119" s="40">
        <v>0</v>
      </c>
      <c r="J119" s="40">
        <v>1</v>
      </c>
      <c r="K119" s="40">
        <v>0</v>
      </c>
      <c r="L119" s="40">
        <v>0</v>
      </c>
      <c r="M119" s="40">
        <v>0</v>
      </c>
      <c r="N119" s="40">
        <v>1</v>
      </c>
      <c r="O119" s="40">
        <v>1</v>
      </c>
      <c r="P119" s="40">
        <v>1</v>
      </c>
      <c r="Q119" s="40">
        <v>0</v>
      </c>
      <c r="R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0">
        <v>0</v>
      </c>
      <c r="AA119" s="40">
        <v>0</v>
      </c>
      <c r="AB119" s="40">
        <v>0</v>
      </c>
      <c r="AC119" s="40">
        <v>0</v>
      </c>
      <c r="AD119" s="40">
        <v>0</v>
      </c>
      <c r="AE119" s="40">
        <v>0</v>
      </c>
      <c r="AF119" s="40">
        <v>0</v>
      </c>
      <c r="AG119" s="40">
        <v>0</v>
      </c>
      <c r="AH119" s="45">
        <f t="shared" si="15"/>
        <v>5</v>
      </c>
      <c r="AI119" s="42">
        <f t="shared" si="21"/>
        <v>1</v>
      </c>
      <c r="AJ119" s="43">
        <f t="shared" si="16"/>
        <v>5</v>
      </c>
      <c r="AK119" s="68" t="s">
        <v>1331</v>
      </c>
      <c r="AN119" s="2">
        <f t="shared" si="17"/>
        <v>5</v>
      </c>
      <c r="AO119" s="2" t="str">
        <f t="shared" si="18"/>
        <v>QQQ</v>
      </c>
      <c r="AR119">
        <v>24</v>
      </c>
      <c r="AS119">
        <v>4</v>
      </c>
      <c r="AV119" s="91">
        <f t="shared" si="19"/>
        <v>0.88888888888888884</v>
      </c>
      <c r="AW119">
        <f t="shared" si="20"/>
        <v>4</v>
      </c>
    </row>
    <row r="120" spans="2:49">
      <c r="B120" s="44" t="s">
        <v>308</v>
      </c>
      <c r="C120" s="44" t="s">
        <v>309</v>
      </c>
      <c r="D120" s="44">
        <v>55635</v>
      </c>
      <c r="E120" s="40">
        <v>1</v>
      </c>
      <c r="F120" s="40">
        <v>0</v>
      </c>
      <c r="G120" s="40">
        <v>1</v>
      </c>
      <c r="H120" s="40">
        <v>0</v>
      </c>
      <c r="I120" s="40">
        <v>1</v>
      </c>
      <c r="J120" s="40">
        <v>1</v>
      </c>
      <c r="K120" s="40">
        <v>0</v>
      </c>
      <c r="L120" s="40">
        <v>1</v>
      </c>
      <c r="M120" s="40">
        <v>1</v>
      </c>
      <c r="N120" s="40">
        <v>1</v>
      </c>
      <c r="O120" s="40">
        <v>1</v>
      </c>
      <c r="P120" s="40">
        <v>1</v>
      </c>
      <c r="Q120" s="40">
        <v>1</v>
      </c>
      <c r="R120" s="40">
        <v>1</v>
      </c>
      <c r="S120" s="40">
        <v>1</v>
      </c>
      <c r="T120" s="40">
        <v>1</v>
      </c>
      <c r="U120" s="40">
        <v>1</v>
      </c>
      <c r="V120" s="40">
        <v>0</v>
      </c>
      <c r="W120" s="40">
        <v>1</v>
      </c>
      <c r="X120" s="40">
        <v>1</v>
      </c>
      <c r="Y120" s="40">
        <v>0</v>
      </c>
      <c r="Z120" s="40">
        <v>1</v>
      </c>
      <c r="AA120" s="40">
        <v>1</v>
      </c>
      <c r="AB120" s="40">
        <v>1</v>
      </c>
      <c r="AC120" s="40">
        <v>0</v>
      </c>
      <c r="AD120" s="40">
        <v>1</v>
      </c>
      <c r="AE120" s="40">
        <v>1</v>
      </c>
      <c r="AF120" s="40">
        <v>1</v>
      </c>
      <c r="AG120" s="40">
        <v>1</v>
      </c>
      <c r="AH120" s="45">
        <f t="shared" si="15"/>
        <v>23</v>
      </c>
      <c r="AI120" s="42">
        <f t="shared" si="21"/>
        <v>1</v>
      </c>
      <c r="AJ120" s="43">
        <f t="shared" si="16"/>
        <v>23</v>
      </c>
      <c r="AK120" s="68" t="s">
        <v>1333</v>
      </c>
      <c r="AN120" s="2">
        <f t="shared" si="17"/>
        <v>23</v>
      </c>
      <c r="AO120" s="2">
        <f t="shared" si="18"/>
        <v>2.3330000000000002</v>
      </c>
      <c r="AR120">
        <v>24</v>
      </c>
      <c r="AS120">
        <v>4</v>
      </c>
      <c r="AV120" s="91">
        <f t="shared" si="19"/>
        <v>0.88888888888888884</v>
      </c>
      <c r="AW120">
        <f t="shared" si="20"/>
        <v>4</v>
      </c>
    </row>
    <row r="121" spans="2:49">
      <c r="B121" s="44" t="s">
        <v>310</v>
      </c>
      <c r="C121" s="44" t="s">
        <v>311</v>
      </c>
      <c r="D121" s="44">
        <v>55635</v>
      </c>
      <c r="E121" s="40">
        <v>1</v>
      </c>
      <c r="F121" s="40">
        <v>0</v>
      </c>
      <c r="G121" s="40">
        <v>1</v>
      </c>
      <c r="H121" s="40">
        <v>1</v>
      </c>
      <c r="I121" s="40">
        <v>1</v>
      </c>
      <c r="J121" s="40">
        <v>1</v>
      </c>
      <c r="K121" s="40">
        <v>0</v>
      </c>
      <c r="L121" s="40">
        <v>1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1</v>
      </c>
      <c r="S121" s="40">
        <v>1</v>
      </c>
      <c r="T121" s="40">
        <v>1</v>
      </c>
      <c r="U121" s="40">
        <v>1</v>
      </c>
      <c r="V121" s="40">
        <v>0</v>
      </c>
      <c r="W121" s="40">
        <v>1</v>
      </c>
      <c r="X121" s="40">
        <v>1</v>
      </c>
      <c r="Y121" s="40">
        <v>0</v>
      </c>
      <c r="Z121" s="40">
        <v>1</v>
      </c>
      <c r="AA121" s="40">
        <v>1</v>
      </c>
      <c r="AB121" s="40">
        <v>1</v>
      </c>
      <c r="AC121" s="40">
        <v>0</v>
      </c>
      <c r="AD121" s="40">
        <v>1</v>
      </c>
      <c r="AE121" s="40">
        <v>1</v>
      </c>
      <c r="AF121" s="40">
        <v>1</v>
      </c>
      <c r="AG121" s="40">
        <v>1</v>
      </c>
      <c r="AH121" s="45">
        <f t="shared" si="15"/>
        <v>24</v>
      </c>
      <c r="AI121" s="42">
        <f t="shared" si="21"/>
        <v>1</v>
      </c>
      <c r="AJ121" s="43">
        <f t="shared" si="16"/>
        <v>24</v>
      </c>
      <c r="AK121" s="68" t="s">
        <v>1335</v>
      </c>
      <c r="AN121" s="2">
        <f t="shared" si="17"/>
        <v>24</v>
      </c>
      <c r="AO121" s="2">
        <f t="shared" si="18"/>
        <v>3</v>
      </c>
      <c r="AR121">
        <v>24</v>
      </c>
      <c r="AS121">
        <v>4</v>
      </c>
      <c r="AV121" s="91">
        <f t="shared" si="19"/>
        <v>0.88888888888888884</v>
      </c>
      <c r="AW121">
        <f t="shared" si="20"/>
        <v>4</v>
      </c>
    </row>
    <row r="122" spans="2:49">
      <c r="B122" s="44" t="s">
        <v>312</v>
      </c>
      <c r="C122" s="44" t="s">
        <v>313</v>
      </c>
      <c r="D122" s="44">
        <v>55635</v>
      </c>
      <c r="E122" s="40">
        <v>1</v>
      </c>
      <c r="F122" s="40">
        <v>0</v>
      </c>
      <c r="G122" s="40">
        <v>1</v>
      </c>
      <c r="H122" s="40">
        <v>1</v>
      </c>
      <c r="I122" s="40">
        <v>1</v>
      </c>
      <c r="J122" s="40">
        <v>1</v>
      </c>
      <c r="K122" s="40">
        <v>0</v>
      </c>
      <c r="L122" s="40">
        <v>1</v>
      </c>
      <c r="M122" s="40">
        <v>1</v>
      </c>
      <c r="N122" s="40">
        <v>1</v>
      </c>
      <c r="O122" s="40">
        <v>1</v>
      </c>
      <c r="P122" s="40">
        <v>1</v>
      </c>
      <c r="Q122" s="40">
        <v>1</v>
      </c>
      <c r="R122" s="40">
        <v>1</v>
      </c>
      <c r="S122" s="40">
        <v>1</v>
      </c>
      <c r="T122" s="40">
        <v>0</v>
      </c>
      <c r="U122" s="40">
        <v>1</v>
      </c>
      <c r="V122" s="40">
        <v>0</v>
      </c>
      <c r="W122" s="40">
        <v>1</v>
      </c>
      <c r="X122" s="40">
        <v>1</v>
      </c>
      <c r="Y122" s="40">
        <v>0</v>
      </c>
      <c r="Z122" s="40">
        <v>1</v>
      </c>
      <c r="AA122" s="40">
        <v>1</v>
      </c>
      <c r="AB122" s="40">
        <v>0</v>
      </c>
      <c r="AC122" s="40">
        <v>0</v>
      </c>
      <c r="AD122" s="40">
        <v>1</v>
      </c>
      <c r="AE122" s="40">
        <v>1</v>
      </c>
      <c r="AF122" s="40">
        <v>1</v>
      </c>
      <c r="AG122" s="40">
        <v>1</v>
      </c>
      <c r="AH122" s="45">
        <f t="shared" si="15"/>
        <v>22</v>
      </c>
      <c r="AI122" s="42">
        <f t="shared" si="21"/>
        <v>1</v>
      </c>
      <c r="AJ122" s="43">
        <f t="shared" si="16"/>
        <v>22</v>
      </c>
      <c r="AK122" s="68" t="s">
        <v>1337</v>
      </c>
      <c r="AN122" s="2">
        <f t="shared" si="17"/>
        <v>22</v>
      </c>
      <c r="AO122" s="2">
        <f t="shared" si="18"/>
        <v>4</v>
      </c>
      <c r="AR122">
        <v>24</v>
      </c>
      <c r="AS122">
        <v>4</v>
      </c>
      <c r="AV122" s="91">
        <f t="shared" si="19"/>
        <v>0.88888888888888884</v>
      </c>
      <c r="AW122">
        <f t="shared" si="20"/>
        <v>4</v>
      </c>
    </row>
    <row r="123" spans="2:49">
      <c r="B123" s="44" t="s">
        <v>314</v>
      </c>
      <c r="C123" s="44" t="s">
        <v>315</v>
      </c>
      <c r="D123" s="44">
        <v>55635</v>
      </c>
      <c r="E123" s="40">
        <v>1</v>
      </c>
      <c r="F123" s="40">
        <v>0</v>
      </c>
      <c r="G123" s="40">
        <v>1</v>
      </c>
      <c r="H123" s="40">
        <v>1</v>
      </c>
      <c r="I123" s="40">
        <v>1</v>
      </c>
      <c r="J123" s="40">
        <v>1</v>
      </c>
      <c r="K123" s="40">
        <v>0</v>
      </c>
      <c r="L123" s="40">
        <v>1</v>
      </c>
      <c r="M123" s="40">
        <v>1</v>
      </c>
      <c r="N123" s="40">
        <v>1</v>
      </c>
      <c r="O123" s="40">
        <v>1</v>
      </c>
      <c r="P123" s="40">
        <v>1</v>
      </c>
      <c r="Q123" s="40">
        <v>1</v>
      </c>
      <c r="R123" s="40">
        <v>1</v>
      </c>
      <c r="S123" s="40">
        <v>1</v>
      </c>
      <c r="T123" s="40">
        <v>0</v>
      </c>
      <c r="U123" s="40">
        <v>1</v>
      </c>
      <c r="V123" s="40">
        <v>0</v>
      </c>
      <c r="W123" s="40">
        <v>1</v>
      </c>
      <c r="X123" s="40">
        <v>1</v>
      </c>
      <c r="Y123" s="40">
        <v>0</v>
      </c>
      <c r="Z123" s="40">
        <v>1</v>
      </c>
      <c r="AA123" s="40">
        <v>1</v>
      </c>
      <c r="AB123" s="40">
        <v>0</v>
      </c>
      <c r="AC123" s="40">
        <v>0</v>
      </c>
      <c r="AD123" s="40">
        <v>1</v>
      </c>
      <c r="AE123" s="40">
        <v>1</v>
      </c>
      <c r="AF123" s="40">
        <v>1</v>
      </c>
      <c r="AG123" s="40">
        <v>1</v>
      </c>
      <c r="AH123" s="45">
        <f t="shared" ref="AH123:AH145" si="22">SUM(E123:AG123)</f>
        <v>22</v>
      </c>
      <c r="AI123" s="42">
        <f t="shared" si="21"/>
        <v>1</v>
      </c>
      <c r="AJ123" s="43">
        <f t="shared" ref="AJ123:AJ145" si="23">SUMPRODUCT($E$23:$AG$23,E123:AG123)</f>
        <v>22</v>
      </c>
      <c r="AK123" s="68" t="s">
        <v>1337</v>
      </c>
      <c r="AN123" s="2">
        <f t="shared" si="17"/>
        <v>22</v>
      </c>
      <c r="AO123" s="2">
        <f t="shared" si="18"/>
        <v>4</v>
      </c>
      <c r="AR123">
        <v>25</v>
      </c>
      <c r="AS123">
        <v>2.3330000000000002</v>
      </c>
      <c r="AV123" s="91">
        <f t="shared" si="19"/>
        <v>0.92592592592592593</v>
      </c>
      <c r="AW123">
        <f t="shared" si="20"/>
        <v>2.3330000000000002</v>
      </c>
    </row>
    <row r="124" spans="2:49">
      <c r="B124" s="44" t="s">
        <v>1038</v>
      </c>
      <c r="C124" s="44" t="s">
        <v>1039</v>
      </c>
      <c r="D124" s="44">
        <v>55635</v>
      </c>
      <c r="E124" s="40">
        <v>0</v>
      </c>
      <c r="F124" s="40">
        <v>0</v>
      </c>
      <c r="G124" s="40">
        <v>0</v>
      </c>
      <c r="H124" s="40">
        <v>1</v>
      </c>
      <c r="I124" s="40">
        <v>1</v>
      </c>
      <c r="J124" s="40">
        <v>1</v>
      </c>
      <c r="K124" s="40">
        <v>0</v>
      </c>
      <c r="L124" s="40">
        <v>1</v>
      </c>
      <c r="M124" s="40">
        <v>1</v>
      </c>
      <c r="N124" s="40">
        <v>1</v>
      </c>
      <c r="O124" s="40">
        <v>1</v>
      </c>
      <c r="P124" s="40">
        <v>1</v>
      </c>
      <c r="Q124" s="40">
        <v>1</v>
      </c>
      <c r="R124" s="40">
        <v>1</v>
      </c>
      <c r="S124" s="40">
        <v>1</v>
      </c>
      <c r="T124" s="40">
        <v>1</v>
      </c>
      <c r="U124" s="40">
        <v>0</v>
      </c>
      <c r="V124" s="40">
        <v>0</v>
      </c>
      <c r="W124" s="40">
        <v>1</v>
      </c>
      <c r="X124" s="40">
        <v>1</v>
      </c>
      <c r="Y124" s="40">
        <v>0</v>
      </c>
      <c r="Z124" s="40">
        <v>1</v>
      </c>
      <c r="AA124" s="40">
        <v>0</v>
      </c>
      <c r="AB124" s="40">
        <v>0</v>
      </c>
      <c r="AC124" s="40">
        <v>0</v>
      </c>
      <c r="AD124" s="40">
        <v>1</v>
      </c>
      <c r="AE124" s="40">
        <v>1</v>
      </c>
      <c r="AF124" s="40">
        <v>1</v>
      </c>
      <c r="AG124" s="40">
        <v>0</v>
      </c>
      <c r="AH124" s="45">
        <f t="shared" si="22"/>
        <v>18</v>
      </c>
      <c r="AI124" s="42">
        <f t="shared" si="21"/>
        <v>1</v>
      </c>
      <c r="AJ124" s="43">
        <f t="shared" si="23"/>
        <v>18</v>
      </c>
      <c r="AK124" s="68" t="s">
        <v>1335</v>
      </c>
      <c r="AN124" s="2">
        <f t="shared" si="17"/>
        <v>18</v>
      </c>
      <c r="AO124" s="2">
        <f t="shared" si="18"/>
        <v>3</v>
      </c>
      <c r="AR124">
        <v>25</v>
      </c>
      <c r="AS124">
        <v>3</v>
      </c>
      <c r="AV124" s="91">
        <f t="shared" si="19"/>
        <v>0.92592592592592593</v>
      </c>
      <c r="AW124">
        <f t="shared" si="20"/>
        <v>3</v>
      </c>
    </row>
    <row r="125" spans="2:49">
      <c r="B125" s="44" t="s">
        <v>332</v>
      </c>
      <c r="C125" s="44" t="s">
        <v>333</v>
      </c>
      <c r="D125" s="44">
        <v>55635</v>
      </c>
      <c r="E125" s="40">
        <v>1</v>
      </c>
      <c r="F125" s="40">
        <v>0</v>
      </c>
      <c r="G125" s="40">
        <v>1</v>
      </c>
      <c r="H125" s="40">
        <v>1</v>
      </c>
      <c r="I125" s="40">
        <v>1</v>
      </c>
      <c r="J125" s="40">
        <v>1</v>
      </c>
      <c r="K125" s="40">
        <v>0</v>
      </c>
      <c r="L125" s="40">
        <v>1</v>
      </c>
      <c r="M125" s="40">
        <v>1</v>
      </c>
      <c r="N125" s="40">
        <v>1</v>
      </c>
      <c r="O125" s="40">
        <v>1</v>
      </c>
      <c r="P125" s="40">
        <v>1</v>
      </c>
      <c r="Q125" s="40">
        <v>1</v>
      </c>
      <c r="R125" s="40">
        <v>1</v>
      </c>
      <c r="S125" s="40">
        <v>1</v>
      </c>
      <c r="T125" s="40">
        <v>1</v>
      </c>
      <c r="U125" s="40">
        <v>1</v>
      </c>
      <c r="V125" s="40">
        <v>0</v>
      </c>
      <c r="W125" s="40">
        <v>1</v>
      </c>
      <c r="X125" s="40">
        <v>0</v>
      </c>
      <c r="Y125" s="40">
        <v>0</v>
      </c>
      <c r="Z125" s="40">
        <v>0</v>
      </c>
      <c r="AA125" s="40">
        <v>1</v>
      </c>
      <c r="AB125" s="40">
        <v>0</v>
      </c>
      <c r="AC125" s="40">
        <v>0</v>
      </c>
      <c r="AD125" s="40">
        <v>0</v>
      </c>
      <c r="AE125" s="40">
        <v>0</v>
      </c>
      <c r="AF125" s="40">
        <v>0</v>
      </c>
      <c r="AG125" s="40">
        <v>0</v>
      </c>
      <c r="AH125" s="45">
        <f t="shared" si="22"/>
        <v>17</v>
      </c>
      <c r="AI125" s="42">
        <f t="shared" si="21"/>
        <v>1</v>
      </c>
      <c r="AJ125" s="43">
        <f t="shared" si="23"/>
        <v>17</v>
      </c>
      <c r="AK125" s="68" t="s">
        <v>1337</v>
      </c>
      <c r="AN125" s="2">
        <f t="shared" si="17"/>
        <v>17</v>
      </c>
      <c r="AO125" s="2">
        <f t="shared" si="18"/>
        <v>4</v>
      </c>
      <c r="AR125">
        <v>25</v>
      </c>
      <c r="AS125">
        <v>3</v>
      </c>
      <c r="AV125" s="91">
        <f t="shared" si="19"/>
        <v>0.92592592592592593</v>
      </c>
      <c r="AW125">
        <f t="shared" si="20"/>
        <v>3</v>
      </c>
    </row>
    <row r="126" spans="2:49">
      <c r="B126" s="44" t="s">
        <v>334</v>
      </c>
      <c r="C126" s="44" t="s">
        <v>335</v>
      </c>
      <c r="D126" s="44">
        <v>55635</v>
      </c>
      <c r="E126" s="40">
        <v>1</v>
      </c>
      <c r="F126" s="40">
        <v>0</v>
      </c>
      <c r="G126" s="40">
        <v>1</v>
      </c>
      <c r="H126" s="40">
        <v>1</v>
      </c>
      <c r="I126" s="40">
        <v>1</v>
      </c>
      <c r="J126" s="40">
        <v>1</v>
      </c>
      <c r="K126" s="40">
        <v>0</v>
      </c>
      <c r="L126" s="40">
        <v>1</v>
      </c>
      <c r="M126" s="40">
        <v>1</v>
      </c>
      <c r="N126" s="40">
        <v>1</v>
      </c>
      <c r="O126" s="40">
        <v>1</v>
      </c>
      <c r="P126" s="40">
        <v>1</v>
      </c>
      <c r="Q126" s="40">
        <v>1</v>
      </c>
      <c r="R126" s="40">
        <v>1</v>
      </c>
      <c r="S126" s="40">
        <v>1</v>
      </c>
      <c r="T126" s="40">
        <v>0</v>
      </c>
      <c r="U126" s="40">
        <v>1</v>
      </c>
      <c r="V126" s="40">
        <v>0</v>
      </c>
      <c r="W126" s="40">
        <v>1</v>
      </c>
      <c r="X126" s="40">
        <v>1</v>
      </c>
      <c r="Y126" s="40">
        <v>0</v>
      </c>
      <c r="Z126" s="40">
        <v>1</v>
      </c>
      <c r="AA126" s="40">
        <v>1</v>
      </c>
      <c r="AB126" s="40">
        <v>0</v>
      </c>
      <c r="AC126" s="40">
        <v>0</v>
      </c>
      <c r="AD126" s="40">
        <v>1</v>
      </c>
      <c r="AE126" s="40">
        <v>1</v>
      </c>
      <c r="AF126" s="40">
        <v>1</v>
      </c>
      <c r="AG126" s="40">
        <v>1</v>
      </c>
      <c r="AH126" s="45">
        <f t="shared" si="22"/>
        <v>22</v>
      </c>
      <c r="AI126" s="42">
        <f t="shared" si="21"/>
        <v>1</v>
      </c>
      <c r="AJ126" s="43">
        <f t="shared" si="23"/>
        <v>22</v>
      </c>
      <c r="AK126" s="68" t="s">
        <v>1344</v>
      </c>
      <c r="AN126" s="2">
        <f t="shared" si="17"/>
        <v>22</v>
      </c>
      <c r="AO126" s="2">
        <f t="shared" si="18"/>
        <v>2</v>
      </c>
      <c r="AR126">
        <v>25</v>
      </c>
      <c r="AS126">
        <v>4</v>
      </c>
      <c r="AV126" s="91">
        <f t="shared" si="19"/>
        <v>0.92592592592592593</v>
      </c>
      <c r="AW126">
        <f t="shared" si="20"/>
        <v>4</v>
      </c>
    </row>
    <row r="127" spans="2:49">
      <c r="B127" s="44" t="s">
        <v>338</v>
      </c>
      <c r="C127" s="44" t="s">
        <v>339</v>
      </c>
      <c r="D127" s="44">
        <v>55635</v>
      </c>
      <c r="E127" s="40">
        <v>1</v>
      </c>
      <c r="F127" s="40">
        <v>0</v>
      </c>
      <c r="G127" s="40">
        <v>1</v>
      </c>
      <c r="H127" s="40">
        <v>1</v>
      </c>
      <c r="I127" s="40">
        <v>1</v>
      </c>
      <c r="J127" s="40">
        <v>1</v>
      </c>
      <c r="K127" s="40">
        <v>0</v>
      </c>
      <c r="L127" s="40">
        <v>1</v>
      </c>
      <c r="M127" s="40">
        <v>1</v>
      </c>
      <c r="N127" s="40">
        <v>1</v>
      </c>
      <c r="O127" s="40">
        <v>0</v>
      </c>
      <c r="P127" s="40">
        <v>1</v>
      </c>
      <c r="Q127" s="40">
        <v>0</v>
      </c>
      <c r="R127" s="40">
        <v>1</v>
      </c>
      <c r="S127" s="40">
        <v>1</v>
      </c>
      <c r="T127" s="40">
        <v>0</v>
      </c>
      <c r="U127" s="40">
        <v>0</v>
      </c>
      <c r="V127" s="40">
        <v>0</v>
      </c>
      <c r="W127" s="40">
        <v>1</v>
      </c>
      <c r="X127" s="40">
        <v>1</v>
      </c>
      <c r="Y127" s="40">
        <v>0</v>
      </c>
      <c r="Z127" s="40">
        <v>1</v>
      </c>
      <c r="AA127" s="40">
        <v>1</v>
      </c>
      <c r="AB127" s="40">
        <v>0</v>
      </c>
      <c r="AC127" s="40">
        <v>0</v>
      </c>
      <c r="AD127" s="40">
        <v>0</v>
      </c>
      <c r="AE127" s="40">
        <v>0</v>
      </c>
      <c r="AF127" s="40">
        <v>1</v>
      </c>
      <c r="AG127" s="40">
        <v>1</v>
      </c>
      <c r="AH127" s="45">
        <f t="shared" si="22"/>
        <v>17</v>
      </c>
      <c r="AI127" s="42">
        <f t="shared" si="21"/>
        <v>1</v>
      </c>
      <c r="AJ127" s="43">
        <f t="shared" si="23"/>
        <v>17</v>
      </c>
      <c r="AK127" s="68" t="s">
        <v>1344</v>
      </c>
      <c r="AN127" s="2">
        <f t="shared" si="17"/>
        <v>17</v>
      </c>
      <c r="AO127" s="2">
        <f t="shared" si="18"/>
        <v>2</v>
      </c>
      <c r="AR127">
        <v>25</v>
      </c>
      <c r="AS127">
        <v>4</v>
      </c>
      <c r="AV127" s="91">
        <f t="shared" si="19"/>
        <v>0.92592592592592593</v>
      </c>
      <c r="AW127">
        <f t="shared" si="20"/>
        <v>4</v>
      </c>
    </row>
    <row r="128" spans="2:49">
      <c r="B128" s="44" t="s">
        <v>340</v>
      </c>
      <c r="C128" s="44" t="s">
        <v>341</v>
      </c>
      <c r="D128" s="44">
        <v>55635</v>
      </c>
      <c r="E128" s="40">
        <v>1</v>
      </c>
      <c r="F128" s="40">
        <v>0</v>
      </c>
      <c r="G128" s="40">
        <v>1</v>
      </c>
      <c r="H128" s="40">
        <v>1</v>
      </c>
      <c r="I128" s="40">
        <v>1</v>
      </c>
      <c r="J128" s="40">
        <v>1</v>
      </c>
      <c r="K128" s="40">
        <v>1</v>
      </c>
      <c r="L128" s="40">
        <v>1</v>
      </c>
      <c r="M128" s="40">
        <v>1</v>
      </c>
      <c r="N128" s="40">
        <v>1</v>
      </c>
      <c r="O128" s="40">
        <v>1</v>
      </c>
      <c r="P128" s="40">
        <v>1</v>
      </c>
      <c r="Q128" s="40">
        <v>1</v>
      </c>
      <c r="R128" s="40">
        <v>1</v>
      </c>
      <c r="S128" s="40">
        <v>1</v>
      </c>
      <c r="T128" s="40">
        <v>1</v>
      </c>
      <c r="U128" s="40">
        <v>1</v>
      </c>
      <c r="V128" s="40">
        <v>0</v>
      </c>
      <c r="W128" s="40">
        <v>1</v>
      </c>
      <c r="X128" s="40">
        <v>1</v>
      </c>
      <c r="Y128" s="40">
        <v>0</v>
      </c>
      <c r="Z128" s="40">
        <v>1</v>
      </c>
      <c r="AA128" s="40">
        <v>1</v>
      </c>
      <c r="AB128" s="40">
        <v>1</v>
      </c>
      <c r="AC128" s="40">
        <v>0</v>
      </c>
      <c r="AD128" s="40">
        <v>1</v>
      </c>
      <c r="AE128" s="40">
        <v>1</v>
      </c>
      <c r="AF128" s="40">
        <v>1</v>
      </c>
      <c r="AG128" s="40">
        <v>0</v>
      </c>
      <c r="AH128" s="45">
        <f t="shared" si="22"/>
        <v>24</v>
      </c>
      <c r="AI128" s="42">
        <f t="shared" si="21"/>
        <v>1</v>
      </c>
      <c r="AJ128" s="43">
        <f t="shared" si="23"/>
        <v>24</v>
      </c>
      <c r="AK128" s="68" t="s">
        <v>1344</v>
      </c>
      <c r="AN128" s="2">
        <f t="shared" si="17"/>
        <v>24</v>
      </c>
      <c r="AO128" s="2">
        <f t="shared" si="18"/>
        <v>2</v>
      </c>
      <c r="AR128">
        <v>25</v>
      </c>
      <c r="AS128">
        <v>4</v>
      </c>
      <c r="AV128" s="91">
        <f t="shared" si="19"/>
        <v>0.92592592592592593</v>
      </c>
      <c r="AW128">
        <f t="shared" si="20"/>
        <v>4</v>
      </c>
    </row>
    <row r="129" spans="2:49">
      <c r="B129" s="44" t="s">
        <v>342</v>
      </c>
      <c r="C129" s="44" t="s">
        <v>343</v>
      </c>
      <c r="D129" s="44">
        <v>55635</v>
      </c>
      <c r="E129" s="40">
        <v>1</v>
      </c>
      <c r="F129" s="40">
        <v>0</v>
      </c>
      <c r="G129" s="40">
        <v>1</v>
      </c>
      <c r="H129" s="40">
        <v>1</v>
      </c>
      <c r="I129" s="40">
        <v>1</v>
      </c>
      <c r="J129" s="40">
        <v>1</v>
      </c>
      <c r="K129" s="40">
        <v>0</v>
      </c>
      <c r="L129" s="40">
        <v>1</v>
      </c>
      <c r="M129" s="40">
        <v>1</v>
      </c>
      <c r="N129" s="40">
        <v>1</v>
      </c>
      <c r="O129" s="40">
        <v>1</v>
      </c>
      <c r="P129" s="40">
        <v>1</v>
      </c>
      <c r="Q129" s="40">
        <v>1</v>
      </c>
      <c r="R129" s="40">
        <v>1</v>
      </c>
      <c r="S129" s="40">
        <v>1</v>
      </c>
      <c r="T129" s="40">
        <v>1</v>
      </c>
      <c r="U129" s="40">
        <v>1</v>
      </c>
      <c r="V129" s="40">
        <v>0</v>
      </c>
      <c r="W129" s="40">
        <v>1</v>
      </c>
      <c r="X129" s="40">
        <v>1</v>
      </c>
      <c r="Y129" s="40">
        <v>0</v>
      </c>
      <c r="Z129" s="40">
        <v>1</v>
      </c>
      <c r="AA129" s="40">
        <v>1</v>
      </c>
      <c r="AB129" s="40">
        <v>1</v>
      </c>
      <c r="AC129" s="40">
        <v>0</v>
      </c>
      <c r="AD129" s="40">
        <v>1</v>
      </c>
      <c r="AE129" s="40">
        <v>1</v>
      </c>
      <c r="AF129" s="40">
        <v>1</v>
      </c>
      <c r="AG129" s="40">
        <v>0</v>
      </c>
      <c r="AH129" s="45">
        <f t="shared" si="22"/>
        <v>23</v>
      </c>
      <c r="AI129" s="42">
        <f t="shared" si="21"/>
        <v>1</v>
      </c>
      <c r="AJ129" s="43">
        <f t="shared" si="23"/>
        <v>23</v>
      </c>
      <c r="AK129" s="68" t="s">
        <v>1344</v>
      </c>
      <c r="AN129" s="2">
        <f t="shared" si="17"/>
        <v>23</v>
      </c>
      <c r="AO129" s="2">
        <f t="shared" si="18"/>
        <v>2</v>
      </c>
      <c r="AR129">
        <v>25</v>
      </c>
      <c r="AS129">
        <v>4</v>
      </c>
      <c r="AV129" s="91">
        <f t="shared" si="19"/>
        <v>0.92592592592592593</v>
      </c>
      <c r="AW129">
        <f t="shared" si="20"/>
        <v>4</v>
      </c>
    </row>
    <row r="130" spans="2:49">
      <c r="B130" s="44" t="s">
        <v>1042</v>
      </c>
      <c r="C130" s="44" t="s">
        <v>1043</v>
      </c>
      <c r="D130" s="44">
        <v>55635</v>
      </c>
      <c r="E130" s="40">
        <v>1</v>
      </c>
      <c r="F130" s="40">
        <v>0</v>
      </c>
      <c r="G130" s="40">
        <v>1</v>
      </c>
      <c r="H130" s="40">
        <v>0</v>
      </c>
      <c r="I130" s="40">
        <v>1</v>
      </c>
      <c r="J130" s="40">
        <v>1</v>
      </c>
      <c r="K130" s="40">
        <v>0</v>
      </c>
      <c r="L130" s="40">
        <v>1</v>
      </c>
      <c r="M130" s="40">
        <v>1</v>
      </c>
      <c r="N130" s="40">
        <v>1</v>
      </c>
      <c r="O130" s="40">
        <v>1</v>
      </c>
      <c r="P130" s="40">
        <v>1</v>
      </c>
      <c r="Q130" s="40">
        <v>1</v>
      </c>
      <c r="R130" s="40">
        <v>1</v>
      </c>
      <c r="S130" s="40">
        <v>1</v>
      </c>
      <c r="T130" s="40">
        <v>1</v>
      </c>
      <c r="U130" s="40">
        <v>1</v>
      </c>
      <c r="V130" s="40">
        <v>0</v>
      </c>
      <c r="W130" s="40">
        <v>0</v>
      </c>
      <c r="X130" s="40">
        <v>1</v>
      </c>
      <c r="Y130" s="40">
        <v>0</v>
      </c>
      <c r="Z130" s="40">
        <v>1</v>
      </c>
      <c r="AA130" s="40">
        <v>1</v>
      </c>
      <c r="AB130" s="40">
        <v>0</v>
      </c>
      <c r="AC130" s="40">
        <v>0</v>
      </c>
      <c r="AD130" s="40">
        <v>1</v>
      </c>
      <c r="AE130" s="40">
        <v>1</v>
      </c>
      <c r="AF130" s="40">
        <v>1</v>
      </c>
      <c r="AG130" s="40">
        <v>0</v>
      </c>
      <c r="AH130" s="45">
        <f t="shared" si="22"/>
        <v>20</v>
      </c>
      <c r="AI130" s="42">
        <f t="shared" si="21"/>
        <v>1</v>
      </c>
      <c r="AJ130" s="43">
        <f t="shared" si="23"/>
        <v>20</v>
      </c>
      <c r="AK130" s="68" t="s">
        <v>1337</v>
      </c>
      <c r="AN130" s="2">
        <f t="shared" si="17"/>
        <v>20</v>
      </c>
      <c r="AO130" s="2">
        <f t="shared" si="18"/>
        <v>4</v>
      </c>
      <c r="AR130">
        <v>26</v>
      </c>
      <c r="AS130">
        <v>1.667</v>
      </c>
      <c r="AV130" s="91">
        <f t="shared" si="19"/>
        <v>0.96296296296296291</v>
      </c>
      <c r="AW130">
        <f t="shared" si="20"/>
        <v>1.667</v>
      </c>
    </row>
    <row r="131" spans="2:49">
      <c r="B131" s="44" t="s">
        <v>1044</v>
      </c>
      <c r="C131" s="44" t="s">
        <v>1045</v>
      </c>
      <c r="D131" s="44">
        <v>55635</v>
      </c>
      <c r="E131" s="40">
        <v>1</v>
      </c>
      <c r="F131" s="40">
        <v>0</v>
      </c>
      <c r="G131" s="40">
        <v>1</v>
      </c>
      <c r="H131" s="40">
        <v>1</v>
      </c>
      <c r="I131" s="40">
        <v>1</v>
      </c>
      <c r="J131" s="40">
        <v>1</v>
      </c>
      <c r="K131" s="40">
        <v>0</v>
      </c>
      <c r="L131" s="40">
        <v>1</v>
      </c>
      <c r="M131" s="40">
        <v>1</v>
      </c>
      <c r="N131" s="40">
        <v>0</v>
      </c>
      <c r="O131" s="40">
        <v>1</v>
      </c>
      <c r="P131" s="40">
        <v>1</v>
      </c>
      <c r="Q131" s="40">
        <v>1</v>
      </c>
      <c r="R131" s="40">
        <v>1</v>
      </c>
      <c r="S131" s="40">
        <v>1</v>
      </c>
      <c r="T131" s="40">
        <v>1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1</v>
      </c>
      <c r="AA131" s="40">
        <v>0</v>
      </c>
      <c r="AB131" s="40">
        <v>1</v>
      </c>
      <c r="AC131" s="40">
        <v>0</v>
      </c>
      <c r="AD131" s="40">
        <v>1</v>
      </c>
      <c r="AE131" s="40">
        <v>0</v>
      </c>
      <c r="AF131" s="40">
        <v>1</v>
      </c>
      <c r="AG131" s="40">
        <v>1</v>
      </c>
      <c r="AH131" s="45">
        <f t="shared" si="22"/>
        <v>18</v>
      </c>
      <c r="AI131" s="42">
        <f t="shared" si="21"/>
        <v>1</v>
      </c>
      <c r="AJ131" s="43">
        <f t="shared" si="23"/>
        <v>18</v>
      </c>
      <c r="AK131" s="68" t="s">
        <v>1337</v>
      </c>
      <c r="AN131" s="2">
        <f t="shared" si="17"/>
        <v>18</v>
      </c>
      <c r="AO131" s="2">
        <f t="shared" si="18"/>
        <v>4</v>
      </c>
      <c r="AR131">
        <v>26</v>
      </c>
      <c r="AS131">
        <v>2</v>
      </c>
      <c r="AV131" s="91">
        <f t="shared" si="19"/>
        <v>0.96296296296296291</v>
      </c>
      <c r="AW131">
        <f t="shared" si="20"/>
        <v>2</v>
      </c>
    </row>
    <row r="132" spans="2:49">
      <c r="B132" s="44" t="s">
        <v>352</v>
      </c>
      <c r="C132" s="44" t="s">
        <v>353</v>
      </c>
      <c r="D132" s="44">
        <v>55635</v>
      </c>
      <c r="E132" s="40">
        <v>0</v>
      </c>
      <c r="F132" s="40">
        <v>0</v>
      </c>
      <c r="G132" s="40">
        <v>1</v>
      </c>
      <c r="H132" s="40">
        <v>1</v>
      </c>
      <c r="I132" s="40">
        <v>1</v>
      </c>
      <c r="J132" s="40">
        <v>1</v>
      </c>
      <c r="K132" s="40">
        <v>0</v>
      </c>
      <c r="L132" s="40">
        <v>1</v>
      </c>
      <c r="M132" s="40">
        <v>1</v>
      </c>
      <c r="N132" s="40">
        <v>1</v>
      </c>
      <c r="O132" s="40">
        <v>1</v>
      </c>
      <c r="P132" s="40">
        <v>1</v>
      </c>
      <c r="Q132" s="40">
        <v>1</v>
      </c>
      <c r="R132" s="40">
        <v>1</v>
      </c>
      <c r="S132" s="40">
        <v>0</v>
      </c>
      <c r="T132" s="40">
        <v>1</v>
      </c>
      <c r="U132" s="40">
        <v>1</v>
      </c>
      <c r="V132" s="40">
        <v>0</v>
      </c>
      <c r="W132" s="40">
        <v>0</v>
      </c>
      <c r="X132" s="40">
        <v>1</v>
      </c>
      <c r="Y132" s="40">
        <v>0</v>
      </c>
      <c r="Z132" s="40">
        <v>1</v>
      </c>
      <c r="AA132" s="40">
        <v>0</v>
      </c>
      <c r="AB132" s="40">
        <v>0</v>
      </c>
      <c r="AC132" s="40">
        <v>0</v>
      </c>
      <c r="AD132" s="40">
        <v>1</v>
      </c>
      <c r="AE132" s="40">
        <v>1</v>
      </c>
      <c r="AF132" s="40">
        <v>1</v>
      </c>
      <c r="AG132" s="40">
        <v>0</v>
      </c>
      <c r="AH132" s="45">
        <f t="shared" si="22"/>
        <v>18</v>
      </c>
      <c r="AI132" s="42">
        <f t="shared" si="21"/>
        <v>1</v>
      </c>
      <c r="AJ132" s="43">
        <f t="shared" si="23"/>
        <v>18</v>
      </c>
      <c r="AK132" s="68" t="s">
        <v>1334</v>
      </c>
      <c r="AN132" s="2">
        <f t="shared" si="17"/>
        <v>18</v>
      </c>
      <c r="AO132" s="2">
        <f t="shared" si="18"/>
        <v>1</v>
      </c>
      <c r="AR132">
        <v>26</v>
      </c>
      <c r="AS132">
        <v>2.3330000000000002</v>
      </c>
      <c r="AV132" s="91">
        <f t="shared" si="19"/>
        <v>0.96296296296296291</v>
      </c>
      <c r="AW132">
        <f t="shared" si="20"/>
        <v>2.3330000000000002</v>
      </c>
    </row>
    <row r="133" spans="2:49">
      <c r="B133" s="44" t="s">
        <v>358</v>
      </c>
      <c r="C133" s="44" t="s">
        <v>359</v>
      </c>
      <c r="D133" s="44">
        <v>55635</v>
      </c>
      <c r="E133" s="40">
        <v>1</v>
      </c>
      <c r="F133" s="40">
        <v>0</v>
      </c>
      <c r="G133" s="40">
        <v>1</v>
      </c>
      <c r="H133" s="40">
        <v>1</v>
      </c>
      <c r="I133" s="40">
        <v>1</v>
      </c>
      <c r="J133" s="40">
        <v>1</v>
      </c>
      <c r="K133" s="40">
        <v>0</v>
      </c>
      <c r="L133" s="40">
        <v>1</v>
      </c>
      <c r="M133" s="40">
        <v>1</v>
      </c>
      <c r="N133" s="40">
        <v>1</v>
      </c>
      <c r="O133" s="40">
        <v>1</v>
      </c>
      <c r="P133" s="40">
        <v>1</v>
      </c>
      <c r="Q133" s="40">
        <v>0</v>
      </c>
      <c r="R133" s="40">
        <v>1</v>
      </c>
      <c r="S133" s="40">
        <v>0</v>
      </c>
      <c r="T133" s="40">
        <v>0</v>
      </c>
      <c r="U133" s="40">
        <v>1</v>
      </c>
      <c r="V133" s="40">
        <v>0</v>
      </c>
      <c r="W133" s="40">
        <v>1</v>
      </c>
      <c r="X133" s="40">
        <v>1</v>
      </c>
      <c r="Y133" s="40">
        <v>0</v>
      </c>
      <c r="Z133" s="40">
        <v>1</v>
      </c>
      <c r="AA133" s="40">
        <v>0</v>
      </c>
      <c r="AB133" s="40">
        <v>0</v>
      </c>
      <c r="AC133" s="40">
        <v>0</v>
      </c>
      <c r="AD133" s="40">
        <v>1</v>
      </c>
      <c r="AE133" s="40">
        <v>0</v>
      </c>
      <c r="AF133" s="40">
        <v>0</v>
      </c>
      <c r="AG133" s="40">
        <v>0</v>
      </c>
      <c r="AH133" s="45">
        <f t="shared" si="22"/>
        <v>16</v>
      </c>
      <c r="AI133" s="42">
        <f t="shared" si="21"/>
        <v>1</v>
      </c>
      <c r="AJ133" s="43">
        <f t="shared" si="23"/>
        <v>16</v>
      </c>
      <c r="AK133" s="68" t="s">
        <v>1332</v>
      </c>
      <c r="AN133" s="2">
        <f t="shared" si="17"/>
        <v>16</v>
      </c>
      <c r="AO133" s="2">
        <f t="shared" si="18"/>
        <v>1.667</v>
      </c>
      <c r="AR133">
        <v>26</v>
      </c>
      <c r="AS133">
        <v>3</v>
      </c>
      <c r="AV133" s="91">
        <f t="shared" si="19"/>
        <v>0.96296296296296291</v>
      </c>
      <c r="AW133">
        <f t="shared" si="20"/>
        <v>3</v>
      </c>
    </row>
    <row r="134" spans="2:49">
      <c r="B134" s="44" t="s">
        <v>360</v>
      </c>
      <c r="C134" s="44" t="s">
        <v>361</v>
      </c>
      <c r="D134" s="44">
        <v>55635</v>
      </c>
      <c r="E134" s="40">
        <v>1</v>
      </c>
      <c r="F134" s="40">
        <v>0</v>
      </c>
      <c r="G134" s="40">
        <v>1</v>
      </c>
      <c r="H134" s="40">
        <v>1</v>
      </c>
      <c r="I134" s="40">
        <v>1</v>
      </c>
      <c r="J134" s="40">
        <v>1</v>
      </c>
      <c r="K134" s="40">
        <v>1</v>
      </c>
      <c r="L134" s="40">
        <v>1</v>
      </c>
      <c r="M134" s="40">
        <v>1</v>
      </c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>
        <v>1</v>
      </c>
      <c r="U134" s="40">
        <v>1</v>
      </c>
      <c r="V134" s="40">
        <v>0</v>
      </c>
      <c r="W134" s="40">
        <v>1</v>
      </c>
      <c r="X134" s="40">
        <v>1</v>
      </c>
      <c r="Y134" s="40">
        <v>0</v>
      </c>
      <c r="Z134" s="40">
        <v>1</v>
      </c>
      <c r="AA134" s="40">
        <v>1</v>
      </c>
      <c r="AB134" s="40">
        <v>1</v>
      </c>
      <c r="AC134" s="40">
        <v>0</v>
      </c>
      <c r="AD134" s="40">
        <v>1</v>
      </c>
      <c r="AE134" s="40">
        <v>1</v>
      </c>
      <c r="AF134" s="40">
        <v>1</v>
      </c>
      <c r="AG134" s="40">
        <v>0</v>
      </c>
      <c r="AH134" s="45">
        <f t="shared" si="22"/>
        <v>24</v>
      </c>
      <c r="AI134" s="42">
        <f t="shared" si="21"/>
        <v>1</v>
      </c>
      <c r="AJ134" s="43">
        <f t="shared" si="23"/>
        <v>24</v>
      </c>
      <c r="AK134" s="68" t="s">
        <v>1335</v>
      </c>
      <c r="AN134" s="2">
        <f t="shared" si="17"/>
        <v>24</v>
      </c>
      <c r="AO134" s="2">
        <f t="shared" si="18"/>
        <v>3</v>
      </c>
      <c r="AR134">
        <v>26</v>
      </c>
      <c r="AS134">
        <v>3</v>
      </c>
      <c r="AV134" s="91">
        <f t="shared" si="19"/>
        <v>0.96296296296296291</v>
      </c>
      <c r="AW134">
        <f t="shared" si="20"/>
        <v>3</v>
      </c>
    </row>
    <row r="135" spans="2:49">
      <c r="B135" s="44" t="s">
        <v>362</v>
      </c>
      <c r="C135" s="44" t="s">
        <v>363</v>
      </c>
      <c r="D135" s="44">
        <v>55635</v>
      </c>
      <c r="E135" s="40">
        <v>1</v>
      </c>
      <c r="F135" s="40">
        <v>0</v>
      </c>
      <c r="G135" s="40">
        <v>1</v>
      </c>
      <c r="H135" s="40">
        <v>1</v>
      </c>
      <c r="I135" s="40">
        <v>1</v>
      </c>
      <c r="J135" s="40">
        <v>1</v>
      </c>
      <c r="K135" s="40">
        <v>1</v>
      </c>
      <c r="L135" s="40">
        <v>1</v>
      </c>
      <c r="M135" s="40">
        <v>0</v>
      </c>
      <c r="N135" s="40">
        <v>1</v>
      </c>
      <c r="O135" s="40">
        <v>1</v>
      </c>
      <c r="P135" s="40">
        <v>1</v>
      </c>
      <c r="Q135" s="40">
        <v>1</v>
      </c>
      <c r="R135" s="40">
        <v>1</v>
      </c>
      <c r="S135" s="40">
        <v>1</v>
      </c>
      <c r="T135" s="40">
        <v>0</v>
      </c>
      <c r="U135" s="40">
        <v>1</v>
      </c>
      <c r="V135" s="40">
        <v>0</v>
      </c>
      <c r="W135" s="40">
        <v>1</v>
      </c>
      <c r="X135" s="40">
        <v>1</v>
      </c>
      <c r="Y135" s="40">
        <v>0</v>
      </c>
      <c r="Z135" s="40">
        <v>1</v>
      </c>
      <c r="AA135" s="40">
        <v>1</v>
      </c>
      <c r="AB135" s="40">
        <v>0</v>
      </c>
      <c r="AC135" s="40">
        <v>0</v>
      </c>
      <c r="AD135" s="40">
        <v>0</v>
      </c>
      <c r="AE135" s="40">
        <v>1</v>
      </c>
      <c r="AF135" s="40">
        <v>1</v>
      </c>
      <c r="AG135" s="40">
        <v>1</v>
      </c>
      <c r="AH135" s="45">
        <f t="shared" si="22"/>
        <v>21</v>
      </c>
      <c r="AI135" s="42">
        <f t="shared" si="21"/>
        <v>1</v>
      </c>
      <c r="AJ135" s="43">
        <f t="shared" si="23"/>
        <v>21</v>
      </c>
      <c r="AK135" s="68" t="s">
        <v>1335</v>
      </c>
      <c r="AN135" s="2">
        <f t="shared" si="17"/>
        <v>21</v>
      </c>
      <c r="AO135" s="2">
        <f t="shared" si="18"/>
        <v>3</v>
      </c>
      <c r="AR135">
        <v>26</v>
      </c>
      <c r="AS135">
        <v>4</v>
      </c>
      <c r="AV135" s="91">
        <f t="shared" si="19"/>
        <v>0.96296296296296291</v>
      </c>
      <c r="AW135">
        <f t="shared" si="20"/>
        <v>4</v>
      </c>
    </row>
    <row r="136" spans="2:49">
      <c r="B136" s="44" t="s">
        <v>370</v>
      </c>
      <c r="C136" s="44" t="s">
        <v>371</v>
      </c>
      <c r="D136" s="44">
        <v>55635</v>
      </c>
      <c r="E136" s="40">
        <v>1</v>
      </c>
      <c r="F136" s="40">
        <v>0</v>
      </c>
      <c r="G136" s="40">
        <v>1</v>
      </c>
      <c r="H136" s="40">
        <v>1</v>
      </c>
      <c r="I136" s="40">
        <v>1</v>
      </c>
      <c r="J136" s="40">
        <v>1</v>
      </c>
      <c r="K136" s="40">
        <v>0</v>
      </c>
      <c r="L136" s="40">
        <v>1</v>
      </c>
      <c r="M136" s="40">
        <v>1</v>
      </c>
      <c r="N136" s="40">
        <v>1</v>
      </c>
      <c r="O136" s="40">
        <v>0</v>
      </c>
      <c r="P136" s="40">
        <v>1</v>
      </c>
      <c r="Q136" s="40">
        <v>1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1</v>
      </c>
      <c r="Y136" s="40">
        <v>0</v>
      </c>
      <c r="Z136" s="40">
        <v>1</v>
      </c>
      <c r="AA136" s="40">
        <v>0</v>
      </c>
      <c r="AB136" s="40">
        <v>0</v>
      </c>
      <c r="AC136" s="40">
        <v>0</v>
      </c>
      <c r="AD136" s="40">
        <v>0</v>
      </c>
      <c r="AE136" s="40">
        <v>0</v>
      </c>
      <c r="AF136" s="40">
        <v>0</v>
      </c>
      <c r="AG136" s="40">
        <v>0</v>
      </c>
      <c r="AH136" s="45">
        <f t="shared" si="22"/>
        <v>12</v>
      </c>
      <c r="AI136" s="42">
        <f t="shared" si="21"/>
        <v>1</v>
      </c>
      <c r="AJ136" s="43">
        <f t="shared" si="23"/>
        <v>12</v>
      </c>
      <c r="AK136" s="68" t="s">
        <v>1334</v>
      </c>
      <c r="AN136" s="2">
        <f t="shared" si="17"/>
        <v>12</v>
      </c>
      <c r="AO136" s="2">
        <f t="shared" si="18"/>
        <v>1</v>
      </c>
      <c r="AR136">
        <v>26</v>
      </c>
      <c r="AS136">
        <v>4</v>
      </c>
      <c r="AV136" s="91">
        <f t="shared" si="19"/>
        <v>0.96296296296296291</v>
      </c>
      <c r="AW136">
        <f t="shared" si="20"/>
        <v>4</v>
      </c>
    </row>
    <row r="137" spans="2:49">
      <c r="B137" s="44" t="s">
        <v>372</v>
      </c>
      <c r="C137" s="44" t="s">
        <v>373</v>
      </c>
      <c r="D137" s="44">
        <v>55635</v>
      </c>
      <c r="E137" s="40">
        <v>1</v>
      </c>
      <c r="F137" s="40">
        <v>0</v>
      </c>
      <c r="G137" s="40">
        <v>1</v>
      </c>
      <c r="H137" s="40">
        <v>1</v>
      </c>
      <c r="I137" s="40">
        <v>1</v>
      </c>
      <c r="J137" s="40">
        <v>1</v>
      </c>
      <c r="K137" s="40">
        <v>0</v>
      </c>
      <c r="L137" s="40">
        <v>1</v>
      </c>
      <c r="M137" s="40">
        <v>1</v>
      </c>
      <c r="N137" s="40">
        <v>1</v>
      </c>
      <c r="O137" s="40">
        <v>1</v>
      </c>
      <c r="P137" s="40">
        <v>1</v>
      </c>
      <c r="Q137" s="40">
        <v>1</v>
      </c>
      <c r="R137" s="40">
        <v>1</v>
      </c>
      <c r="S137" s="40">
        <v>1</v>
      </c>
      <c r="T137" s="40">
        <v>1</v>
      </c>
      <c r="U137" s="40">
        <v>1</v>
      </c>
      <c r="V137" s="40">
        <v>0</v>
      </c>
      <c r="W137" s="40">
        <v>1</v>
      </c>
      <c r="X137" s="40">
        <v>1</v>
      </c>
      <c r="Y137" s="40">
        <v>0</v>
      </c>
      <c r="Z137" s="40">
        <v>1</v>
      </c>
      <c r="AA137" s="40">
        <v>1</v>
      </c>
      <c r="AB137" s="40">
        <v>1</v>
      </c>
      <c r="AC137" s="40">
        <v>0</v>
      </c>
      <c r="AD137" s="40">
        <v>1</v>
      </c>
      <c r="AE137" s="40">
        <v>0</v>
      </c>
      <c r="AF137" s="40">
        <v>1</v>
      </c>
      <c r="AG137" s="40">
        <v>1</v>
      </c>
      <c r="AH137" s="45">
        <f t="shared" si="22"/>
        <v>23</v>
      </c>
      <c r="AI137" s="42">
        <f t="shared" si="21"/>
        <v>1</v>
      </c>
      <c r="AJ137" s="43">
        <f t="shared" si="23"/>
        <v>23</v>
      </c>
      <c r="AK137" s="68" t="s">
        <v>1337</v>
      </c>
      <c r="AN137" s="2">
        <f t="shared" si="17"/>
        <v>23</v>
      </c>
      <c r="AO137" s="2">
        <f t="shared" si="18"/>
        <v>4</v>
      </c>
      <c r="AR137">
        <v>26</v>
      </c>
      <c r="AS137">
        <v>4</v>
      </c>
      <c r="AV137" s="91">
        <f t="shared" si="19"/>
        <v>0.96296296296296291</v>
      </c>
      <c r="AW137">
        <f t="shared" si="20"/>
        <v>4</v>
      </c>
    </row>
    <row r="138" spans="2:49">
      <c r="B138" s="44" t="s">
        <v>1052</v>
      </c>
      <c r="C138" s="44" t="s">
        <v>1053</v>
      </c>
      <c r="D138" s="44">
        <v>55635</v>
      </c>
      <c r="E138" s="40">
        <v>0</v>
      </c>
      <c r="F138" s="40">
        <v>0</v>
      </c>
      <c r="G138" s="40">
        <v>0</v>
      </c>
      <c r="H138" s="40">
        <v>0</v>
      </c>
      <c r="I138" s="40">
        <v>0</v>
      </c>
      <c r="J138" s="40">
        <v>1</v>
      </c>
      <c r="K138" s="40">
        <v>0</v>
      </c>
      <c r="L138" s="40">
        <v>1</v>
      </c>
      <c r="M138" s="40">
        <v>1</v>
      </c>
      <c r="N138" s="40">
        <v>1</v>
      </c>
      <c r="O138" s="40">
        <v>1</v>
      </c>
      <c r="P138" s="40">
        <v>1</v>
      </c>
      <c r="Q138" s="40">
        <v>1</v>
      </c>
      <c r="R138" s="40">
        <v>1</v>
      </c>
      <c r="S138" s="40">
        <v>1</v>
      </c>
      <c r="T138" s="40">
        <v>1</v>
      </c>
      <c r="U138" s="40">
        <v>0</v>
      </c>
      <c r="V138" s="40">
        <v>0</v>
      </c>
      <c r="W138" s="40">
        <v>1</v>
      </c>
      <c r="X138" s="40">
        <v>1</v>
      </c>
      <c r="Y138" s="40">
        <v>0</v>
      </c>
      <c r="Z138" s="40">
        <v>1</v>
      </c>
      <c r="AA138" s="40">
        <v>1</v>
      </c>
      <c r="AB138" s="40">
        <v>0</v>
      </c>
      <c r="AC138" s="40">
        <v>0</v>
      </c>
      <c r="AD138" s="40">
        <v>1</v>
      </c>
      <c r="AE138" s="40">
        <v>0</v>
      </c>
      <c r="AF138" s="40">
        <v>1</v>
      </c>
      <c r="AG138" s="40">
        <v>1</v>
      </c>
      <c r="AH138" s="45">
        <f t="shared" si="22"/>
        <v>17</v>
      </c>
      <c r="AI138" s="42">
        <f t="shared" si="21"/>
        <v>1</v>
      </c>
      <c r="AJ138" s="43">
        <f t="shared" si="23"/>
        <v>17</v>
      </c>
      <c r="AK138" s="68" t="s">
        <v>1335</v>
      </c>
      <c r="AN138" s="2">
        <f t="shared" si="17"/>
        <v>17</v>
      </c>
      <c r="AO138" s="2">
        <f t="shared" si="18"/>
        <v>3</v>
      </c>
      <c r="AR138">
        <v>3</v>
      </c>
      <c r="AS138" t="s">
        <v>1349</v>
      </c>
    </row>
    <row r="139" spans="2:49">
      <c r="B139" s="44" t="s">
        <v>378</v>
      </c>
      <c r="C139" s="44" t="s">
        <v>379</v>
      </c>
      <c r="D139" s="44">
        <v>55635</v>
      </c>
      <c r="E139" s="40">
        <v>1</v>
      </c>
      <c r="F139" s="40">
        <v>0</v>
      </c>
      <c r="G139" s="40">
        <v>0</v>
      </c>
      <c r="H139" s="40">
        <v>1</v>
      </c>
      <c r="I139" s="40">
        <v>1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0">
        <v>0</v>
      </c>
      <c r="Q139" s="40">
        <v>0</v>
      </c>
      <c r="R139" s="40">
        <v>0</v>
      </c>
      <c r="S139" s="40">
        <v>0</v>
      </c>
      <c r="T139" s="40">
        <v>0</v>
      </c>
      <c r="U139" s="40">
        <v>0</v>
      </c>
      <c r="V139" s="40">
        <v>0</v>
      </c>
      <c r="W139" s="40">
        <v>1</v>
      </c>
      <c r="X139" s="40">
        <v>0</v>
      </c>
      <c r="Y139" s="40">
        <v>0</v>
      </c>
      <c r="Z139" s="40">
        <v>0</v>
      </c>
      <c r="AA139" s="40">
        <v>0</v>
      </c>
      <c r="AB139" s="40">
        <v>0</v>
      </c>
      <c r="AC139" s="40">
        <v>0</v>
      </c>
      <c r="AD139" s="40">
        <v>0</v>
      </c>
      <c r="AE139" s="40">
        <v>0</v>
      </c>
      <c r="AF139" s="40">
        <v>0</v>
      </c>
      <c r="AG139" s="40">
        <v>0</v>
      </c>
      <c r="AH139" s="45">
        <f t="shared" si="22"/>
        <v>4</v>
      </c>
      <c r="AI139" s="42">
        <f t="shared" si="21"/>
        <v>1</v>
      </c>
      <c r="AJ139" s="43">
        <f t="shared" si="23"/>
        <v>4</v>
      </c>
      <c r="AK139" s="68" t="s">
        <v>1331</v>
      </c>
      <c r="AN139" s="2">
        <f t="shared" si="17"/>
        <v>4</v>
      </c>
      <c r="AO139" s="2" t="str">
        <f t="shared" si="18"/>
        <v>QQQ</v>
      </c>
      <c r="AR139">
        <v>11</v>
      </c>
      <c r="AS139" t="s">
        <v>1349</v>
      </c>
    </row>
    <row r="140" spans="2:49">
      <c r="B140" s="44" t="s">
        <v>1056</v>
      </c>
      <c r="C140" s="44" t="s">
        <v>1057</v>
      </c>
      <c r="D140" s="44">
        <v>55635</v>
      </c>
      <c r="E140" s="40">
        <v>0</v>
      </c>
      <c r="F140" s="40">
        <v>0</v>
      </c>
      <c r="G140" s="40">
        <v>1</v>
      </c>
      <c r="H140" s="40">
        <v>1</v>
      </c>
      <c r="I140" s="40">
        <v>1</v>
      </c>
      <c r="J140" s="40">
        <v>1</v>
      </c>
      <c r="K140" s="40">
        <v>0</v>
      </c>
      <c r="L140" s="40">
        <v>1</v>
      </c>
      <c r="M140" s="40">
        <v>0</v>
      </c>
      <c r="N140" s="40">
        <v>1</v>
      </c>
      <c r="O140" s="40">
        <v>1</v>
      </c>
      <c r="P140" s="40">
        <v>1</v>
      </c>
      <c r="Q140" s="40">
        <v>1</v>
      </c>
      <c r="R140" s="40">
        <v>1</v>
      </c>
      <c r="S140" s="40">
        <v>1</v>
      </c>
      <c r="T140" s="40">
        <v>1</v>
      </c>
      <c r="U140" s="40">
        <v>1</v>
      </c>
      <c r="V140" s="40">
        <v>0</v>
      </c>
      <c r="W140" s="40">
        <v>1</v>
      </c>
      <c r="X140" s="40">
        <v>0</v>
      </c>
      <c r="Y140" s="40">
        <v>0</v>
      </c>
      <c r="Z140" s="40">
        <v>1</v>
      </c>
      <c r="AA140" s="40">
        <v>0</v>
      </c>
      <c r="AB140" s="40">
        <v>0</v>
      </c>
      <c r="AC140" s="40">
        <v>0</v>
      </c>
      <c r="AD140" s="40">
        <v>1</v>
      </c>
      <c r="AE140" s="40">
        <v>1</v>
      </c>
      <c r="AF140" s="40">
        <v>0</v>
      </c>
      <c r="AG140" s="40">
        <v>0</v>
      </c>
      <c r="AH140" s="45">
        <f t="shared" si="22"/>
        <v>17</v>
      </c>
      <c r="AI140" s="42">
        <f t="shared" si="21"/>
        <v>1</v>
      </c>
      <c r="AJ140" s="43">
        <f t="shared" si="23"/>
        <v>17</v>
      </c>
      <c r="AK140" s="68" t="s">
        <v>1337</v>
      </c>
      <c r="AN140" s="2">
        <f t="shared" si="17"/>
        <v>17</v>
      </c>
      <c r="AO140" s="2">
        <f t="shared" si="18"/>
        <v>4</v>
      </c>
      <c r="AR140">
        <v>22</v>
      </c>
      <c r="AS140" t="s">
        <v>1349</v>
      </c>
    </row>
    <row r="141" spans="2:49">
      <c r="B141" s="44" t="s">
        <v>386</v>
      </c>
      <c r="C141" s="44" t="s">
        <v>387</v>
      </c>
      <c r="D141" s="44">
        <v>55635</v>
      </c>
      <c r="E141" s="40">
        <v>0</v>
      </c>
      <c r="F141" s="40">
        <v>0</v>
      </c>
      <c r="G141" s="40">
        <v>1</v>
      </c>
      <c r="H141" s="40">
        <v>1</v>
      </c>
      <c r="I141" s="40">
        <v>1</v>
      </c>
      <c r="J141" s="40">
        <v>1</v>
      </c>
      <c r="K141" s="40">
        <v>0</v>
      </c>
      <c r="L141" s="40">
        <v>1</v>
      </c>
      <c r="M141" s="40">
        <v>1</v>
      </c>
      <c r="N141" s="40">
        <v>1</v>
      </c>
      <c r="O141" s="40">
        <v>1</v>
      </c>
      <c r="P141" s="40">
        <v>1</v>
      </c>
      <c r="Q141" s="40">
        <v>1</v>
      </c>
      <c r="R141" s="40">
        <v>1</v>
      </c>
      <c r="S141" s="40">
        <v>1</v>
      </c>
      <c r="T141" s="40">
        <v>1</v>
      </c>
      <c r="U141" s="40">
        <v>1</v>
      </c>
      <c r="V141" s="40">
        <v>0</v>
      </c>
      <c r="W141" s="40">
        <v>0</v>
      </c>
      <c r="X141" s="40">
        <v>1</v>
      </c>
      <c r="Y141" s="40">
        <v>0</v>
      </c>
      <c r="Z141" s="40">
        <v>0</v>
      </c>
      <c r="AA141" s="40">
        <v>0</v>
      </c>
      <c r="AB141" s="40">
        <v>1</v>
      </c>
      <c r="AC141" s="40">
        <v>0</v>
      </c>
      <c r="AD141" s="40">
        <v>1</v>
      </c>
      <c r="AE141" s="40">
        <v>0</v>
      </c>
      <c r="AF141" s="40">
        <v>0</v>
      </c>
      <c r="AG141" s="40">
        <v>0</v>
      </c>
      <c r="AH141" s="45">
        <f t="shared" si="22"/>
        <v>17</v>
      </c>
      <c r="AI141" s="42">
        <f t="shared" si="21"/>
        <v>1</v>
      </c>
      <c r="AJ141" s="43">
        <f t="shared" si="23"/>
        <v>17</v>
      </c>
      <c r="AK141" s="68" t="s">
        <v>1332</v>
      </c>
      <c r="AN141" s="2">
        <f t="shared" si="17"/>
        <v>17</v>
      </c>
      <c r="AO141" s="2">
        <f t="shared" si="18"/>
        <v>1.667</v>
      </c>
      <c r="AR141">
        <v>5</v>
      </c>
      <c r="AS141" t="s">
        <v>1349</v>
      </c>
    </row>
    <row r="142" spans="2:49">
      <c r="B142" s="44" t="s">
        <v>1060</v>
      </c>
      <c r="C142" s="44" t="s">
        <v>1061</v>
      </c>
      <c r="D142" s="44">
        <v>55635</v>
      </c>
      <c r="E142" s="40">
        <v>1</v>
      </c>
      <c r="F142" s="40">
        <v>0</v>
      </c>
      <c r="G142" s="40">
        <v>1</v>
      </c>
      <c r="H142" s="40">
        <v>1</v>
      </c>
      <c r="I142" s="40">
        <v>1</v>
      </c>
      <c r="J142" s="40">
        <v>1</v>
      </c>
      <c r="K142" s="40">
        <v>0</v>
      </c>
      <c r="L142" s="40">
        <v>1</v>
      </c>
      <c r="M142" s="40">
        <v>1</v>
      </c>
      <c r="N142" s="40">
        <v>1</v>
      </c>
      <c r="O142" s="40">
        <v>1</v>
      </c>
      <c r="P142" s="40">
        <v>1</v>
      </c>
      <c r="Q142" s="40">
        <v>1</v>
      </c>
      <c r="R142" s="40">
        <v>1</v>
      </c>
      <c r="S142" s="40">
        <v>1</v>
      </c>
      <c r="T142" s="40">
        <v>0</v>
      </c>
      <c r="U142" s="40">
        <v>1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1</v>
      </c>
      <c r="AC142" s="40">
        <v>0</v>
      </c>
      <c r="AD142" s="40">
        <v>1</v>
      </c>
      <c r="AE142" s="40">
        <v>0</v>
      </c>
      <c r="AF142" s="40">
        <v>0</v>
      </c>
      <c r="AG142" s="40">
        <v>0</v>
      </c>
      <c r="AH142" s="45">
        <f t="shared" si="22"/>
        <v>16</v>
      </c>
      <c r="AI142" s="42">
        <f t="shared" si="21"/>
        <v>1</v>
      </c>
      <c r="AJ142" s="43">
        <f t="shared" si="23"/>
        <v>16</v>
      </c>
      <c r="AK142" s="68" t="s">
        <v>1344</v>
      </c>
      <c r="AN142" s="2">
        <f t="shared" si="17"/>
        <v>16</v>
      </c>
      <c r="AO142" s="2">
        <f t="shared" si="18"/>
        <v>2</v>
      </c>
      <c r="AR142">
        <v>20</v>
      </c>
      <c r="AS142" t="s">
        <v>1349</v>
      </c>
    </row>
    <row r="143" spans="2:49">
      <c r="B143" s="44" t="s">
        <v>406</v>
      </c>
      <c r="C143" s="44" t="s">
        <v>407</v>
      </c>
      <c r="D143" s="44">
        <v>55635</v>
      </c>
      <c r="E143" s="40">
        <v>1</v>
      </c>
      <c r="F143" s="40">
        <v>0</v>
      </c>
      <c r="G143" s="40">
        <v>1</v>
      </c>
      <c r="H143" s="40">
        <v>1</v>
      </c>
      <c r="I143" s="40">
        <v>1</v>
      </c>
      <c r="J143" s="40">
        <v>1</v>
      </c>
      <c r="K143" s="40">
        <v>0</v>
      </c>
      <c r="L143" s="40">
        <v>1</v>
      </c>
      <c r="M143" s="40">
        <v>1</v>
      </c>
      <c r="N143" s="40">
        <v>1</v>
      </c>
      <c r="O143" s="40">
        <v>1</v>
      </c>
      <c r="P143" s="40">
        <v>1</v>
      </c>
      <c r="Q143" s="40">
        <v>1</v>
      </c>
      <c r="R143" s="40">
        <v>1</v>
      </c>
      <c r="S143" s="40">
        <v>1</v>
      </c>
      <c r="T143" s="40">
        <v>1</v>
      </c>
      <c r="U143" s="40">
        <v>1</v>
      </c>
      <c r="V143" s="40">
        <v>0</v>
      </c>
      <c r="W143" s="40">
        <v>1</v>
      </c>
      <c r="X143" s="40">
        <v>1</v>
      </c>
      <c r="Y143" s="40">
        <v>0</v>
      </c>
      <c r="Z143" s="40">
        <v>1</v>
      </c>
      <c r="AA143" s="40">
        <v>0</v>
      </c>
      <c r="AB143" s="40">
        <v>1</v>
      </c>
      <c r="AC143" s="40">
        <v>0</v>
      </c>
      <c r="AD143" s="40">
        <v>0</v>
      </c>
      <c r="AE143" s="40">
        <v>1</v>
      </c>
      <c r="AF143" s="40">
        <v>1</v>
      </c>
      <c r="AG143" s="40">
        <v>1</v>
      </c>
      <c r="AH143" s="45">
        <f t="shared" si="22"/>
        <v>22</v>
      </c>
      <c r="AI143" s="42">
        <f t="shared" si="21"/>
        <v>1</v>
      </c>
      <c r="AJ143" s="43">
        <f t="shared" si="23"/>
        <v>22</v>
      </c>
      <c r="AK143" s="68" t="s">
        <v>1334</v>
      </c>
      <c r="AN143" s="2">
        <f t="shared" si="17"/>
        <v>22</v>
      </c>
      <c r="AO143" s="2">
        <f t="shared" si="18"/>
        <v>1</v>
      </c>
      <c r="AR143">
        <v>14</v>
      </c>
      <c r="AS143" t="s">
        <v>1349</v>
      </c>
    </row>
    <row r="144" spans="2:49">
      <c r="B144" s="44" t="s">
        <v>408</v>
      </c>
      <c r="C144" s="44" t="s">
        <v>409</v>
      </c>
      <c r="D144" s="44">
        <v>55635</v>
      </c>
      <c r="E144" s="40">
        <v>1</v>
      </c>
      <c r="F144" s="40">
        <v>0</v>
      </c>
      <c r="G144" s="40">
        <v>0</v>
      </c>
      <c r="H144" s="40">
        <v>1</v>
      </c>
      <c r="I144" s="40">
        <v>1</v>
      </c>
      <c r="J144" s="40">
        <v>1</v>
      </c>
      <c r="K144" s="40">
        <v>0</v>
      </c>
      <c r="L144" s="40">
        <v>1</v>
      </c>
      <c r="M144" s="40">
        <v>1</v>
      </c>
      <c r="N144" s="40">
        <v>1</v>
      </c>
      <c r="O144" s="40">
        <v>1</v>
      </c>
      <c r="P144" s="40">
        <v>1</v>
      </c>
      <c r="Q144" s="40">
        <v>1</v>
      </c>
      <c r="R144" s="40">
        <v>1</v>
      </c>
      <c r="S144" s="40">
        <v>1</v>
      </c>
      <c r="T144" s="40">
        <v>1</v>
      </c>
      <c r="U144" s="40">
        <v>1</v>
      </c>
      <c r="V144" s="40">
        <v>0</v>
      </c>
      <c r="W144" s="40">
        <v>0</v>
      </c>
      <c r="X144" s="40">
        <v>1</v>
      </c>
      <c r="Y144" s="40">
        <v>0</v>
      </c>
      <c r="Z144" s="40">
        <v>1</v>
      </c>
      <c r="AA144" s="40">
        <v>0</v>
      </c>
      <c r="AB144" s="40">
        <v>0</v>
      </c>
      <c r="AC144" s="40">
        <v>0</v>
      </c>
      <c r="AD144" s="40">
        <v>0</v>
      </c>
      <c r="AE144" s="40">
        <v>1</v>
      </c>
      <c r="AF144" s="40">
        <v>1</v>
      </c>
      <c r="AG144" s="40">
        <v>0</v>
      </c>
      <c r="AH144" s="45">
        <f t="shared" si="22"/>
        <v>18</v>
      </c>
      <c r="AI144" s="42">
        <f t="shared" si="21"/>
        <v>1</v>
      </c>
      <c r="AJ144" s="43">
        <f t="shared" si="23"/>
        <v>18</v>
      </c>
      <c r="AK144" s="68" t="s">
        <v>1337</v>
      </c>
      <c r="AN144" s="2">
        <f t="shared" si="17"/>
        <v>18</v>
      </c>
      <c r="AO144" s="2">
        <f t="shared" si="18"/>
        <v>4</v>
      </c>
      <c r="AR144">
        <v>5</v>
      </c>
      <c r="AS144" t="s">
        <v>1349</v>
      </c>
    </row>
    <row r="145" spans="2:45">
      <c r="B145" s="44" t="s">
        <v>410</v>
      </c>
      <c r="C145" s="44" t="s">
        <v>411</v>
      </c>
      <c r="D145" s="44">
        <v>55635</v>
      </c>
      <c r="E145" s="40">
        <v>1</v>
      </c>
      <c r="F145" s="40">
        <v>0</v>
      </c>
      <c r="G145" s="40">
        <v>1</v>
      </c>
      <c r="H145" s="40">
        <v>1</v>
      </c>
      <c r="I145" s="40">
        <v>1</v>
      </c>
      <c r="J145" s="40">
        <v>1</v>
      </c>
      <c r="K145" s="40">
        <v>0</v>
      </c>
      <c r="L145" s="40">
        <v>1</v>
      </c>
      <c r="M145" s="40">
        <v>1</v>
      </c>
      <c r="N145" s="40">
        <v>1</v>
      </c>
      <c r="O145" s="40">
        <v>1</v>
      </c>
      <c r="P145" s="40">
        <v>1</v>
      </c>
      <c r="Q145" s="40">
        <v>1</v>
      </c>
      <c r="R145" s="40">
        <v>1</v>
      </c>
      <c r="S145" s="40">
        <v>1</v>
      </c>
      <c r="T145" s="40">
        <v>0</v>
      </c>
      <c r="U145" s="40">
        <v>1</v>
      </c>
      <c r="V145" s="40">
        <v>0</v>
      </c>
      <c r="W145" s="40">
        <v>1</v>
      </c>
      <c r="X145" s="40">
        <v>1</v>
      </c>
      <c r="Y145" s="40">
        <v>0</v>
      </c>
      <c r="Z145" s="40">
        <v>0</v>
      </c>
      <c r="AA145" s="40">
        <v>1</v>
      </c>
      <c r="AB145" s="40">
        <v>0</v>
      </c>
      <c r="AC145" s="40">
        <v>0</v>
      </c>
      <c r="AD145" s="40">
        <v>0</v>
      </c>
      <c r="AE145" s="40">
        <v>1</v>
      </c>
      <c r="AF145" s="40">
        <v>1</v>
      </c>
      <c r="AG145" s="40">
        <v>1</v>
      </c>
      <c r="AH145" s="45">
        <f t="shared" si="22"/>
        <v>20</v>
      </c>
      <c r="AI145" s="42">
        <f t="shared" si="21"/>
        <v>1</v>
      </c>
      <c r="AJ145" s="43">
        <f t="shared" si="23"/>
        <v>20</v>
      </c>
      <c r="AK145" s="68" t="s">
        <v>1337</v>
      </c>
      <c r="AN145" s="2">
        <f t="shared" si="17"/>
        <v>20</v>
      </c>
      <c r="AO145" s="2">
        <f t="shared" si="18"/>
        <v>4</v>
      </c>
      <c r="AR145">
        <v>4</v>
      </c>
      <c r="AS145" t="s">
        <v>1349</v>
      </c>
    </row>
    <row r="147" spans="2:45">
      <c r="B147" t="s">
        <v>1064</v>
      </c>
    </row>
    <row r="148" spans="2:45">
      <c r="B148" t="s">
        <v>1065</v>
      </c>
    </row>
    <row r="239" spans="4:36"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2"/>
      <c r="AI239" s="4"/>
      <c r="AJ239"/>
    </row>
    <row r="269" spans="4:36"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2"/>
      <c r="AI269" s="4"/>
      <c r="AJ269"/>
    </row>
    <row r="367" spans="4:36"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2"/>
      <c r="AI367" s="4"/>
      <c r="AJ367"/>
    </row>
    <row r="373" spans="4:36"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2"/>
      <c r="AI373" s="4"/>
      <c r="AJ373"/>
    </row>
    <row r="419" spans="4:36"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 s="2"/>
      <c r="AI419" s="4"/>
      <c r="AJ419"/>
    </row>
    <row r="618" spans="1:36">
      <c r="A618" t="s">
        <v>22</v>
      </c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</row>
    <row r="648" spans="1:36">
      <c r="A648" t="s">
        <v>22</v>
      </c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</row>
    <row r="746" spans="1:36">
      <c r="A746" t="s">
        <v>22</v>
      </c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</row>
    <row r="752" spans="1:36">
      <c r="A752" t="s">
        <v>22</v>
      </c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</row>
    <row r="798" spans="1:36">
      <c r="A798" t="s">
        <v>22</v>
      </c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</row>
  </sheetData>
  <mergeCells count="7">
    <mergeCell ref="B24:D24"/>
    <mergeCell ref="B25:D25"/>
    <mergeCell ref="AP2:AS2"/>
    <mergeCell ref="AP17:AQ17"/>
    <mergeCell ref="B18:D18"/>
    <mergeCell ref="B19:D19"/>
    <mergeCell ref="B23:D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L103" sqref="L103"/>
    </sheetView>
  </sheetViews>
  <sheetFormatPr baseColWidth="10" defaultColWidth="11" defaultRowHeight="15" x14ac:dyDescent="0"/>
  <cols>
    <col min="1" max="1" width="22.83203125" customWidth="1"/>
    <col min="2" max="2" width="9.1640625" style="2" customWidth="1"/>
    <col min="3" max="3" width="12.83203125" customWidth="1"/>
    <col min="4" max="4" width="3.1640625" style="49" customWidth="1"/>
    <col min="5" max="5" width="22.83203125" customWidth="1"/>
    <col min="7" max="7" width="12.83203125" customWidth="1"/>
  </cols>
  <sheetData>
    <row r="1" spans="1:7" ht="23">
      <c r="A1" s="1" t="s">
        <v>228</v>
      </c>
      <c r="B1" s="47"/>
      <c r="C1" s="48"/>
      <c r="G1" s="50" t="s">
        <v>36</v>
      </c>
    </row>
    <row r="2" spans="1:7" ht="20">
      <c r="A2" s="28" t="s">
        <v>235</v>
      </c>
      <c r="B2" s="47"/>
      <c r="C2" s="48"/>
      <c r="G2" s="50" t="s">
        <v>234</v>
      </c>
    </row>
    <row r="3" spans="1:7">
      <c r="A3" s="11" t="s">
        <v>229</v>
      </c>
    </row>
    <row r="11" spans="1:7" ht="17" customHeight="1">
      <c r="A11" s="206" t="s">
        <v>37</v>
      </c>
      <c r="B11" s="206"/>
      <c r="C11" s="206"/>
      <c r="D11" s="206"/>
      <c r="E11" s="206"/>
      <c r="F11" s="206"/>
      <c r="G11" s="206"/>
    </row>
    <row r="12" spans="1:7" ht="17" customHeight="1">
      <c r="A12" s="205" t="s">
        <v>38</v>
      </c>
      <c r="B12" s="205"/>
      <c r="C12" s="205"/>
      <c r="D12" s="205"/>
      <c r="E12" s="205"/>
      <c r="F12" s="205"/>
      <c r="G12" s="205"/>
    </row>
    <row r="14" spans="1:7" s="53" customFormat="1" ht="21" customHeight="1">
      <c r="A14" s="51" t="s">
        <v>39</v>
      </c>
      <c r="B14" s="51" t="s">
        <v>17</v>
      </c>
      <c r="C14" s="51" t="s">
        <v>40</v>
      </c>
      <c r="D14" s="52"/>
      <c r="E14" s="51" t="s">
        <v>39</v>
      </c>
      <c r="F14" s="51" t="s">
        <v>17</v>
      </c>
      <c r="G14" s="51" t="s">
        <v>40</v>
      </c>
    </row>
    <row r="15" spans="1:7" s="57" customFormat="1" ht="21" customHeight="1">
      <c r="A15" s="54" t="s">
        <v>1014</v>
      </c>
      <c r="B15" s="55" t="s">
        <v>1015</v>
      </c>
      <c r="C15" s="54"/>
      <c r="D15" s="56"/>
      <c r="E15" s="54" t="s">
        <v>1046</v>
      </c>
      <c r="F15" s="55" t="s">
        <v>1047</v>
      </c>
      <c r="G15" s="54"/>
    </row>
    <row r="16" spans="1:7" s="57" customFormat="1" ht="21" customHeight="1">
      <c r="A16" s="58" t="s">
        <v>1016</v>
      </c>
      <c r="B16" s="59" t="s">
        <v>1017</v>
      </c>
      <c r="C16" s="58"/>
      <c r="D16" s="56"/>
      <c r="E16" s="58" t="s">
        <v>1048</v>
      </c>
      <c r="F16" s="59" t="s">
        <v>1049</v>
      </c>
      <c r="G16" s="58"/>
    </row>
    <row r="17" spans="1:7" s="57" customFormat="1" ht="21" customHeight="1">
      <c r="A17" s="54" t="s">
        <v>1018</v>
      </c>
      <c r="B17" s="55" t="s">
        <v>1019</v>
      </c>
      <c r="C17" s="54"/>
      <c r="D17" s="56"/>
      <c r="E17" s="54" t="s">
        <v>366</v>
      </c>
      <c r="F17" s="55" t="s">
        <v>367</v>
      </c>
      <c r="G17" s="54"/>
    </row>
    <row r="18" spans="1:7" s="57" customFormat="1" ht="21" customHeight="1">
      <c r="A18" s="58" t="s">
        <v>254</v>
      </c>
      <c r="B18" s="59" t="s">
        <v>255</v>
      </c>
      <c r="C18" s="58"/>
      <c r="D18" s="56"/>
      <c r="E18" s="58" t="s">
        <v>368</v>
      </c>
      <c r="F18" s="59" t="s">
        <v>369</v>
      </c>
      <c r="G18" s="58"/>
    </row>
    <row r="19" spans="1:7" s="57" customFormat="1" ht="21" customHeight="1">
      <c r="A19" s="54" t="s">
        <v>1020</v>
      </c>
      <c r="B19" s="55" t="s">
        <v>1021</v>
      </c>
      <c r="C19" s="54"/>
      <c r="D19" s="56"/>
      <c r="E19" s="54" t="s">
        <v>1050</v>
      </c>
      <c r="F19" s="55" t="s">
        <v>1051</v>
      </c>
      <c r="G19" s="54"/>
    </row>
    <row r="20" spans="1:7" s="57" customFormat="1" ht="21" customHeight="1">
      <c r="A20" s="58" t="s">
        <v>1024</v>
      </c>
      <c r="B20" s="59" t="s">
        <v>1025</v>
      </c>
      <c r="C20" s="58"/>
      <c r="D20" s="56"/>
      <c r="E20" s="58" t="s">
        <v>374</v>
      </c>
      <c r="F20" s="59" t="s">
        <v>375</v>
      </c>
      <c r="G20" s="58"/>
    </row>
    <row r="21" spans="1:7" s="57" customFormat="1" ht="21" customHeight="1">
      <c r="A21" s="54" t="s">
        <v>260</v>
      </c>
      <c r="B21" s="55" t="s">
        <v>261</v>
      </c>
      <c r="C21" s="54"/>
      <c r="D21" s="56"/>
      <c r="E21" s="54" t="s">
        <v>1054</v>
      </c>
      <c r="F21" s="55" t="s">
        <v>1055</v>
      </c>
      <c r="G21" s="54"/>
    </row>
    <row r="22" spans="1:7" s="57" customFormat="1" ht="21" customHeight="1">
      <c r="A22" s="58" t="s">
        <v>264</v>
      </c>
      <c r="B22" s="59" t="s">
        <v>265</v>
      </c>
      <c r="C22" s="58"/>
      <c r="D22" s="56"/>
      <c r="E22" s="58" t="s">
        <v>388</v>
      </c>
      <c r="F22" s="59" t="s">
        <v>389</v>
      </c>
      <c r="G22" s="58"/>
    </row>
    <row r="23" spans="1:7" s="57" customFormat="1" ht="21" customHeight="1">
      <c r="A23" s="54" t="s">
        <v>1026</v>
      </c>
      <c r="B23" s="55" t="s">
        <v>1027</v>
      </c>
      <c r="C23" s="54"/>
      <c r="D23" s="56"/>
      <c r="E23" s="54" t="s">
        <v>392</v>
      </c>
      <c r="F23" s="55" t="s">
        <v>393</v>
      </c>
      <c r="G23" s="54"/>
    </row>
    <row r="24" spans="1:7" s="57" customFormat="1" ht="21" customHeight="1">
      <c r="A24" s="58" t="s">
        <v>1028</v>
      </c>
      <c r="B24" s="59" t="s">
        <v>1029</v>
      </c>
      <c r="C24" s="58"/>
      <c r="D24" s="56"/>
      <c r="E24" s="58" t="s">
        <v>1058</v>
      </c>
      <c r="F24" s="59" t="s">
        <v>1059</v>
      </c>
      <c r="G24" s="58"/>
    </row>
    <row r="25" spans="1:7" s="57" customFormat="1" ht="21" customHeight="1">
      <c r="A25" s="54" t="s">
        <v>286</v>
      </c>
      <c r="B25" s="55" t="s">
        <v>287</v>
      </c>
      <c r="C25" s="54"/>
      <c r="D25" s="56"/>
      <c r="E25" s="54" t="s">
        <v>396</v>
      </c>
      <c r="F25" s="55" t="s">
        <v>397</v>
      </c>
      <c r="G25" s="54"/>
    </row>
    <row r="26" spans="1:7" s="57" customFormat="1" ht="21" customHeight="1">
      <c r="A26" s="58" t="s">
        <v>1030</v>
      </c>
      <c r="B26" s="59" t="s">
        <v>1031</v>
      </c>
      <c r="C26" s="58"/>
      <c r="D26" s="56"/>
      <c r="E26" s="58" t="s">
        <v>412</v>
      </c>
      <c r="F26" s="59" t="s">
        <v>413</v>
      </c>
      <c r="G26" s="58"/>
    </row>
    <row r="27" spans="1:7" s="57" customFormat="1" ht="21" customHeight="1">
      <c r="A27" s="54" t="s">
        <v>288</v>
      </c>
      <c r="B27" s="55" t="s">
        <v>289</v>
      </c>
      <c r="C27" s="54"/>
      <c r="D27" s="56"/>
      <c r="E27" s="54" t="s">
        <v>414</v>
      </c>
      <c r="F27" s="55" t="s">
        <v>415</v>
      </c>
      <c r="G27" s="54"/>
    </row>
    <row r="28" spans="1:7" s="57" customFormat="1" ht="21" customHeight="1">
      <c r="A28" s="58" t="s">
        <v>290</v>
      </c>
      <c r="B28" s="59" t="s">
        <v>291</v>
      </c>
      <c r="C28" s="58"/>
      <c r="D28" s="56"/>
      <c r="E28" s="58" t="s">
        <v>1062</v>
      </c>
      <c r="F28" s="59" t="s">
        <v>1063</v>
      </c>
      <c r="G28" s="58"/>
    </row>
    <row r="29" spans="1:7" s="57" customFormat="1" ht="21" customHeight="1">
      <c r="A29" s="54" t="s">
        <v>306</v>
      </c>
      <c r="B29" s="55" t="s">
        <v>307</v>
      </c>
      <c r="C29" s="54"/>
      <c r="D29" s="56"/>
      <c r="E29" s="54"/>
      <c r="F29" s="55"/>
      <c r="G29" s="54"/>
    </row>
    <row r="30" spans="1:7" s="57" customFormat="1" ht="21" customHeight="1">
      <c r="A30" s="58" t="s">
        <v>1036</v>
      </c>
      <c r="B30" s="59" t="s">
        <v>1037</v>
      </c>
      <c r="C30" s="58"/>
      <c r="D30" s="56"/>
      <c r="E30" s="58"/>
      <c r="F30" s="59"/>
      <c r="G30" s="58"/>
    </row>
    <row r="31" spans="1:7" s="57" customFormat="1" ht="21" customHeight="1">
      <c r="A31" s="54" t="s">
        <v>320</v>
      </c>
      <c r="B31" s="55" t="s">
        <v>321</v>
      </c>
      <c r="C31" s="54"/>
      <c r="D31" s="56"/>
      <c r="E31" s="54"/>
      <c r="F31" s="55"/>
      <c r="G31" s="54"/>
    </row>
    <row r="32" spans="1:7" s="57" customFormat="1" ht="21" customHeight="1">
      <c r="A32" s="58" t="s">
        <v>324</v>
      </c>
      <c r="B32" s="59" t="s">
        <v>325</v>
      </c>
      <c r="C32" s="58"/>
      <c r="D32" s="56"/>
      <c r="E32" s="58"/>
      <c r="F32" s="59"/>
      <c r="G32" s="58"/>
    </row>
    <row r="33" spans="1:7" s="57" customFormat="1" ht="21" customHeight="1">
      <c r="A33" s="54" t="s">
        <v>326</v>
      </c>
      <c r="B33" s="55" t="s">
        <v>327</v>
      </c>
      <c r="C33" s="54"/>
      <c r="D33" s="56"/>
      <c r="E33" s="54"/>
      <c r="F33" s="55"/>
      <c r="G33" s="54"/>
    </row>
    <row r="34" spans="1:7" s="57" customFormat="1" ht="21" customHeight="1">
      <c r="A34" s="58" t="s">
        <v>552</v>
      </c>
      <c r="B34" s="59" t="s">
        <v>553</v>
      </c>
      <c r="C34" s="58"/>
      <c r="D34" s="56"/>
      <c r="E34" s="58"/>
      <c r="F34" s="59"/>
      <c r="G34" s="58"/>
    </row>
    <row r="35" spans="1:7" s="57" customFormat="1" ht="21" customHeight="1">
      <c r="A35" s="54" t="s">
        <v>330</v>
      </c>
      <c r="B35" s="55" t="s">
        <v>331</v>
      </c>
      <c r="C35" s="54"/>
      <c r="D35" s="56"/>
      <c r="E35" s="54"/>
      <c r="F35" s="55"/>
      <c r="G35" s="54"/>
    </row>
    <row r="36" spans="1:7" s="57" customFormat="1" ht="21" customHeight="1">
      <c r="A36" s="58" t="s">
        <v>336</v>
      </c>
      <c r="B36" s="59" t="s">
        <v>337</v>
      </c>
      <c r="C36" s="58"/>
      <c r="D36" s="56"/>
      <c r="E36" s="58"/>
      <c r="F36" s="59"/>
      <c r="G36" s="58"/>
    </row>
    <row r="37" spans="1:7" s="57" customFormat="1" ht="21" customHeight="1">
      <c r="A37" s="54" t="s">
        <v>344</v>
      </c>
      <c r="B37" s="55" t="s">
        <v>345</v>
      </c>
      <c r="C37" s="54"/>
      <c r="D37" s="56"/>
      <c r="E37" s="54"/>
      <c r="F37" s="55"/>
      <c r="G37" s="54"/>
    </row>
    <row r="38" spans="1:7" s="57" customFormat="1" ht="21" customHeight="1">
      <c r="A38" s="58" t="s">
        <v>348</v>
      </c>
      <c r="B38" s="59" t="s">
        <v>349</v>
      </c>
      <c r="C38" s="58"/>
      <c r="D38" s="56"/>
      <c r="E38" s="58"/>
      <c r="F38" s="59"/>
      <c r="G38" s="58"/>
    </row>
    <row r="39" spans="1:7" s="57" customFormat="1" ht="21" customHeight="1">
      <c r="A39" s="54" t="s">
        <v>350</v>
      </c>
      <c r="B39" s="55" t="s">
        <v>351</v>
      </c>
      <c r="C39" s="54"/>
      <c r="D39" s="56"/>
      <c r="E39" s="54"/>
      <c r="F39" s="55"/>
      <c r="G39" s="54"/>
    </row>
    <row r="40" spans="1:7" s="57" customFormat="1" ht="21" customHeight="1">
      <c r="A40" s="58" t="s">
        <v>356</v>
      </c>
      <c r="B40" s="59" t="s">
        <v>357</v>
      </c>
      <c r="C40" s="58"/>
      <c r="D40" s="56"/>
      <c r="E40" s="58"/>
      <c r="F40" s="59"/>
      <c r="G40" s="58"/>
    </row>
    <row r="41" spans="1:7" ht="23">
      <c r="A41" s="1" t="s">
        <v>228</v>
      </c>
      <c r="B41" s="47"/>
      <c r="C41" s="48"/>
      <c r="G41" s="50" t="s">
        <v>36</v>
      </c>
    </row>
    <row r="42" spans="1:7" ht="20">
      <c r="A42" s="28" t="s">
        <v>236</v>
      </c>
      <c r="B42" s="47"/>
      <c r="C42" s="48"/>
      <c r="G42" s="50" t="s">
        <v>234</v>
      </c>
    </row>
    <row r="43" spans="1:7">
      <c r="A43" s="12" t="s">
        <v>230</v>
      </c>
    </row>
    <row r="51" spans="1:7" ht="20">
      <c r="A51" s="206" t="s">
        <v>37</v>
      </c>
      <c r="B51" s="206"/>
      <c r="C51" s="206"/>
      <c r="D51" s="206"/>
      <c r="E51" s="206"/>
      <c r="F51" s="206"/>
      <c r="G51" s="206"/>
    </row>
    <row r="52" spans="1:7" ht="18">
      <c r="A52" s="205" t="s">
        <v>38</v>
      </c>
      <c r="B52" s="205"/>
      <c r="C52" s="205"/>
      <c r="D52" s="205"/>
      <c r="E52" s="205"/>
      <c r="F52" s="205"/>
      <c r="G52" s="205"/>
    </row>
    <row r="54" spans="1:7" ht="21" customHeight="1">
      <c r="A54" s="51" t="s">
        <v>39</v>
      </c>
      <c r="B54" s="51" t="s">
        <v>17</v>
      </c>
      <c r="C54" s="51" t="s">
        <v>40</v>
      </c>
      <c r="D54" s="52"/>
      <c r="E54" s="51" t="s">
        <v>39</v>
      </c>
      <c r="F54" s="51" t="s">
        <v>17</v>
      </c>
      <c r="G54" s="51" t="s">
        <v>40</v>
      </c>
    </row>
    <row r="55" spans="1:7" ht="21" customHeight="1">
      <c r="A55" s="54" t="s">
        <v>238</v>
      </c>
      <c r="B55" s="55" t="s">
        <v>239</v>
      </c>
      <c r="C55" s="54"/>
      <c r="D55" s="56"/>
      <c r="E55" s="54" t="s">
        <v>364</v>
      </c>
      <c r="F55" s="55" t="s">
        <v>365</v>
      </c>
      <c r="G55" s="54"/>
    </row>
    <row r="56" spans="1:7" ht="21" customHeight="1">
      <c r="A56" s="58" t="s">
        <v>1012</v>
      </c>
      <c r="B56" s="59" t="s">
        <v>1013</v>
      </c>
      <c r="C56" s="58"/>
      <c r="D56" s="56"/>
      <c r="E56" s="58" t="s">
        <v>376</v>
      </c>
      <c r="F56" s="59" t="s">
        <v>377</v>
      </c>
      <c r="G56" s="58"/>
    </row>
    <row r="57" spans="1:7" ht="21" customHeight="1">
      <c r="A57" s="54" t="s">
        <v>244</v>
      </c>
      <c r="B57" s="55" t="s">
        <v>245</v>
      </c>
      <c r="C57" s="54"/>
      <c r="D57" s="56"/>
      <c r="E57" s="54" t="s">
        <v>380</v>
      </c>
      <c r="F57" s="55" t="s">
        <v>381</v>
      </c>
      <c r="G57" s="54"/>
    </row>
    <row r="58" spans="1:7" ht="21" customHeight="1">
      <c r="A58" s="58" t="s">
        <v>250</v>
      </c>
      <c r="B58" s="59" t="s">
        <v>251</v>
      </c>
      <c r="C58" s="58"/>
      <c r="D58" s="56"/>
      <c r="E58" s="58" t="s">
        <v>382</v>
      </c>
      <c r="F58" s="59" t="s">
        <v>383</v>
      </c>
      <c r="G58" s="58"/>
    </row>
    <row r="59" spans="1:7" ht="21" customHeight="1">
      <c r="A59" s="54" t="s">
        <v>252</v>
      </c>
      <c r="B59" s="55" t="s">
        <v>253</v>
      </c>
      <c r="C59" s="54"/>
      <c r="D59" s="56"/>
      <c r="E59" s="54" t="s">
        <v>384</v>
      </c>
      <c r="F59" s="55" t="s">
        <v>385</v>
      </c>
      <c r="G59" s="54"/>
    </row>
    <row r="60" spans="1:7" ht="21" customHeight="1">
      <c r="A60" s="58" t="s">
        <v>256</v>
      </c>
      <c r="B60" s="59" t="s">
        <v>257</v>
      </c>
      <c r="C60" s="58"/>
      <c r="D60" s="56"/>
      <c r="E60" s="58" t="s">
        <v>390</v>
      </c>
      <c r="F60" s="59" t="s">
        <v>391</v>
      </c>
      <c r="G60" s="58"/>
    </row>
    <row r="61" spans="1:7" ht="21" customHeight="1">
      <c r="A61" s="54" t="s">
        <v>262</v>
      </c>
      <c r="B61" s="55" t="s">
        <v>263</v>
      </c>
      <c r="C61" s="54"/>
      <c r="D61" s="56"/>
      <c r="E61" s="54" t="s">
        <v>394</v>
      </c>
      <c r="F61" s="55" t="s">
        <v>395</v>
      </c>
      <c r="G61" s="54"/>
    </row>
    <row r="62" spans="1:7" ht="21" customHeight="1">
      <c r="A62" s="58" t="s">
        <v>266</v>
      </c>
      <c r="B62" s="59" t="s">
        <v>267</v>
      </c>
      <c r="C62" s="58"/>
      <c r="D62" s="56"/>
      <c r="E62" s="58" t="s">
        <v>398</v>
      </c>
      <c r="F62" s="59" t="s">
        <v>399</v>
      </c>
      <c r="G62" s="58"/>
    </row>
    <row r="63" spans="1:7" ht="21" customHeight="1">
      <c r="A63" s="54" t="s">
        <v>272</v>
      </c>
      <c r="B63" s="55" t="s">
        <v>273</v>
      </c>
      <c r="C63" s="54"/>
      <c r="D63" s="56"/>
      <c r="E63" s="54" t="s">
        <v>400</v>
      </c>
      <c r="F63" s="55" t="s">
        <v>401</v>
      </c>
      <c r="G63" s="54"/>
    </row>
    <row r="64" spans="1:7" ht="21" customHeight="1">
      <c r="A64" s="58" t="s">
        <v>276</v>
      </c>
      <c r="B64" s="59" t="s">
        <v>277</v>
      </c>
      <c r="C64" s="58"/>
      <c r="D64" s="56"/>
      <c r="E64" s="58" t="s">
        <v>402</v>
      </c>
      <c r="F64" s="59" t="s">
        <v>403</v>
      </c>
      <c r="G64" s="58"/>
    </row>
    <row r="65" spans="1:7" ht="21" customHeight="1">
      <c r="A65" s="54" t="s">
        <v>278</v>
      </c>
      <c r="B65" s="55" t="s">
        <v>279</v>
      </c>
      <c r="C65" s="54"/>
      <c r="D65" s="56"/>
      <c r="E65" s="54" t="s">
        <v>404</v>
      </c>
      <c r="F65" s="55" t="s">
        <v>405</v>
      </c>
      <c r="G65" s="54"/>
    </row>
    <row r="66" spans="1:7" ht="21" customHeight="1">
      <c r="A66" s="58" t="s">
        <v>282</v>
      </c>
      <c r="B66" s="59" t="s">
        <v>283</v>
      </c>
      <c r="C66" s="58"/>
      <c r="D66" s="56"/>
      <c r="E66" s="58" t="s">
        <v>416</v>
      </c>
      <c r="F66" s="59" t="s">
        <v>417</v>
      </c>
      <c r="G66" s="58"/>
    </row>
    <row r="67" spans="1:7" ht="21" customHeight="1">
      <c r="A67" s="54" t="s">
        <v>284</v>
      </c>
      <c r="B67" s="55" t="s">
        <v>285</v>
      </c>
      <c r="C67" s="54"/>
      <c r="D67" s="56"/>
      <c r="E67" s="54" t="s">
        <v>418</v>
      </c>
      <c r="F67" s="55" t="s">
        <v>419</v>
      </c>
      <c r="G67" s="54"/>
    </row>
    <row r="68" spans="1:7" ht="21" customHeight="1">
      <c r="A68" s="58" t="s">
        <v>1032</v>
      </c>
      <c r="B68" s="59" t="s">
        <v>1033</v>
      </c>
      <c r="C68" s="58"/>
      <c r="D68" s="56"/>
      <c r="E68" s="58"/>
      <c r="F68" s="59"/>
      <c r="G68" s="58"/>
    </row>
    <row r="69" spans="1:7" ht="21" customHeight="1">
      <c r="A69" s="54" t="s">
        <v>292</v>
      </c>
      <c r="B69" s="55" t="s">
        <v>293</v>
      </c>
      <c r="C69" s="54"/>
      <c r="D69" s="56"/>
      <c r="E69" s="54"/>
      <c r="F69" s="55"/>
      <c r="G69" s="54"/>
    </row>
    <row r="70" spans="1:7" ht="21" customHeight="1">
      <c r="A70" s="58" t="s">
        <v>296</v>
      </c>
      <c r="B70" s="59" t="s">
        <v>297</v>
      </c>
      <c r="C70" s="58"/>
      <c r="D70" s="56"/>
      <c r="E70" s="58"/>
      <c r="F70" s="59"/>
      <c r="G70" s="58"/>
    </row>
    <row r="71" spans="1:7" ht="21" customHeight="1">
      <c r="A71" s="54" t="s">
        <v>1034</v>
      </c>
      <c r="B71" s="55" t="s">
        <v>1035</v>
      </c>
      <c r="C71" s="54"/>
      <c r="D71" s="56"/>
      <c r="E71" s="54"/>
      <c r="F71" s="55"/>
      <c r="G71" s="54"/>
    </row>
    <row r="72" spans="1:7" ht="21" customHeight="1">
      <c r="A72" s="58" t="s">
        <v>302</v>
      </c>
      <c r="B72" s="59" t="s">
        <v>303</v>
      </c>
      <c r="C72" s="58"/>
      <c r="D72" s="56"/>
      <c r="E72" s="58"/>
      <c r="F72" s="59"/>
      <c r="G72" s="58"/>
    </row>
    <row r="73" spans="1:7" ht="21" customHeight="1">
      <c r="A73" s="54" t="s">
        <v>304</v>
      </c>
      <c r="B73" s="55" t="s">
        <v>305</v>
      </c>
      <c r="C73" s="54"/>
      <c r="D73" s="56"/>
      <c r="E73" s="54"/>
      <c r="F73" s="55"/>
      <c r="G73" s="54"/>
    </row>
    <row r="74" spans="1:7" ht="21" customHeight="1">
      <c r="A74" s="58" t="s">
        <v>316</v>
      </c>
      <c r="B74" s="59" t="s">
        <v>317</v>
      </c>
      <c r="C74" s="58"/>
      <c r="D74" s="56"/>
      <c r="E74" s="58"/>
      <c r="F74" s="59"/>
      <c r="G74" s="58"/>
    </row>
    <row r="75" spans="1:7" ht="21" customHeight="1">
      <c r="A75" s="54" t="s">
        <v>318</v>
      </c>
      <c r="B75" s="55" t="s">
        <v>319</v>
      </c>
      <c r="C75" s="54"/>
      <c r="D75" s="56"/>
      <c r="E75" s="54"/>
      <c r="F75" s="55"/>
      <c r="G75" s="54"/>
    </row>
    <row r="76" spans="1:7" ht="21" customHeight="1">
      <c r="A76" s="58" t="s">
        <v>322</v>
      </c>
      <c r="B76" s="59" t="s">
        <v>323</v>
      </c>
      <c r="C76" s="58"/>
      <c r="D76" s="56"/>
      <c r="E76" s="58"/>
      <c r="F76" s="59"/>
      <c r="G76" s="58"/>
    </row>
    <row r="77" spans="1:7" ht="21" customHeight="1">
      <c r="A77" s="54" t="s">
        <v>328</v>
      </c>
      <c r="B77" s="55" t="s">
        <v>329</v>
      </c>
      <c r="C77" s="54"/>
      <c r="D77" s="56"/>
      <c r="E77" s="54"/>
      <c r="F77" s="55"/>
      <c r="G77" s="54"/>
    </row>
    <row r="78" spans="1:7" ht="21" customHeight="1">
      <c r="A78" s="58" t="s">
        <v>1040</v>
      </c>
      <c r="B78" s="59" t="s">
        <v>1041</v>
      </c>
      <c r="C78" s="58"/>
      <c r="D78" s="56"/>
      <c r="E78" s="58"/>
      <c r="F78" s="59"/>
      <c r="G78" s="58"/>
    </row>
    <row r="79" spans="1:7" ht="21" customHeight="1">
      <c r="A79" s="54" t="s">
        <v>346</v>
      </c>
      <c r="B79" s="55" t="s">
        <v>347</v>
      </c>
      <c r="C79" s="54"/>
      <c r="D79" s="56"/>
      <c r="E79" s="54"/>
      <c r="F79" s="55"/>
      <c r="G79" s="54"/>
    </row>
    <row r="80" spans="1:7" ht="21" customHeight="1">
      <c r="A80" s="58" t="s">
        <v>354</v>
      </c>
      <c r="B80" s="59" t="s">
        <v>355</v>
      </c>
      <c r="C80" s="58"/>
      <c r="D80" s="56"/>
      <c r="E80" s="58"/>
      <c r="F80" s="59"/>
      <c r="G80" s="58"/>
    </row>
    <row r="81" spans="1:7" ht="23">
      <c r="A81" s="1" t="s">
        <v>228</v>
      </c>
      <c r="B81" s="47"/>
      <c r="C81" s="48"/>
      <c r="G81" s="50" t="s">
        <v>36</v>
      </c>
    </row>
    <row r="82" spans="1:7" ht="20">
      <c r="A82" s="28" t="s">
        <v>237</v>
      </c>
      <c r="B82" s="47"/>
      <c r="C82" s="48"/>
      <c r="G82" s="50" t="s">
        <v>234</v>
      </c>
    </row>
    <row r="83" spans="1:7">
      <c r="A83" s="12" t="s">
        <v>231</v>
      </c>
    </row>
    <row r="91" spans="1:7" ht="20">
      <c r="A91" s="206" t="s">
        <v>37</v>
      </c>
      <c r="B91" s="206"/>
      <c r="C91" s="206"/>
      <c r="D91" s="206"/>
      <c r="E91" s="206"/>
      <c r="F91" s="206"/>
      <c r="G91" s="206"/>
    </row>
    <row r="92" spans="1:7" ht="18">
      <c r="A92" s="205" t="s">
        <v>38</v>
      </c>
      <c r="B92" s="205"/>
      <c r="C92" s="205"/>
      <c r="D92" s="205"/>
      <c r="E92" s="205"/>
      <c r="F92" s="205"/>
      <c r="G92" s="205"/>
    </row>
    <row r="94" spans="1:7" ht="21" customHeight="1">
      <c r="A94" s="51" t="s">
        <v>39</v>
      </c>
      <c r="B94" s="51" t="s">
        <v>17</v>
      </c>
      <c r="C94" s="51" t="s">
        <v>40</v>
      </c>
      <c r="D94" s="52"/>
      <c r="E94" s="51" t="s">
        <v>39</v>
      </c>
      <c r="F94" s="51" t="s">
        <v>17</v>
      </c>
      <c r="G94" s="51" t="s">
        <v>40</v>
      </c>
    </row>
    <row r="95" spans="1:7" ht="21" customHeight="1">
      <c r="A95" s="54" t="s">
        <v>804</v>
      </c>
      <c r="B95" s="55" t="s">
        <v>805</v>
      </c>
      <c r="C95" s="54"/>
      <c r="D95" s="56"/>
      <c r="E95" s="54" t="s">
        <v>352</v>
      </c>
      <c r="F95" s="55" t="s">
        <v>353</v>
      </c>
      <c r="G95" s="54"/>
    </row>
    <row r="96" spans="1:7" ht="21" customHeight="1">
      <c r="A96" s="58" t="s">
        <v>240</v>
      </c>
      <c r="B96" s="59" t="s">
        <v>241</v>
      </c>
      <c r="C96" s="58"/>
      <c r="D96" s="56"/>
      <c r="E96" s="58" t="s">
        <v>358</v>
      </c>
      <c r="F96" s="59" t="s">
        <v>359</v>
      </c>
      <c r="G96" s="58"/>
    </row>
    <row r="97" spans="1:7" ht="21" customHeight="1">
      <c r="A97" s="54" t="s">
        <v>242</v>
      </c>
      <c r="B97" s="55" t="s">
        <v>243</v>
      </c>
      <c r="C97" s="54"/>
      <c r="D97" s="56"/>
      <c r="E97" s="54" t="s">
        <v>360</v>
      </c>
      <c r="F97" s="55" t="s">
        <v>361</v>
      </c>
      <c r="G97" s="54"/>
    </row>
    <row r="98" spans="1:7" ht="21" customHeight="1">
      <c r="A98" s="58" t="s">
        <v>246</v>
      </c>
      <c r="B98" s="59" t="s">
        <v>247</v>
      </c>
      <c r="C98" s="58"/>
      <c r="D98" s="56"/>
      <c r="E98" s="58" t="s">
        <v>362</v>
      </c>
      <c r="F98" s="59" t="s">
        <v>363</v>
      </c>
      <c r="G98" s="58"/>
    </row>
    <row r="99" spans="1:7" ht="21" customHeight="1">
      <c r="A99" s="54" t="s">
        <v>248</v>
      </c>
      <c r="B99" s="55" t="s">
        <v>249</v>
      </c>
      <c r="C99" s="54"/>
      <c r="D99" s="56"/>
      <c r="E99" s="54" t="s">
        <v>370</v>
      </c>
      <c r="F99" s="55" t="s">
        <v>371</v>
      </c>
      <c r="G99" s="54"/>
    </row>
    <row r="100" spans="1:7" ht="21" customHeight="1">
      <c r="A100" s="58" t="s">
        <v>1022</v>
      </c>
      <c r="B100" s="59" t="s">
        <v>1023</v>
      </c>
      <c r="C100" s="58"/>
      <c r="D100" s="56"/>
      <c r="E100" s="58" t="s">
        <v>372</v>
      </c>
      <c r="F100" s="59" t="s">
        <v>373</v>
      </c>
      <c r="G100" s="58"/>
    </row>
    <row r="101" spans="1:7" ht="21" customHeight="1">
      <c r="A101" s="54" t="s">
        <v>258</v>
      </c>
      <c r="B101" s="55" t="s">
        <v>259</v>
      </c>
      <c r="C101" s="54"/>
      <c r="D101" s="56"/>
      <c r="E101" s="54" t="s">
        <v>1052</v>
      </c>
      <c r="F101" s="55" t="s">
        <v>1053</v>
      </c>
      <c r="G101" s="54"/>
    </row>
    <row r="102" spans="1:7" ht="21" customHeight="1">
      <c r="A102" s="58" t="s">
        <v>268</v>
      </c>
      <c r="B102" s="59" t="s">
        <v>269</v>
      </c>
      <c r="C102" s="58"/>
      <c r="D102" s="56"/>
      <c r="E102" s="58" t="s">
        <v>378</v>
      </c>
      <c r="F102" s="59" t="s">
        <v>379</v>
      </c>
      <c r="G102" s="58"/>
    </row>
    <row r="103" spans="1:7" ht="21" customHeight="1">
      <c r="A103" s="54" t="s">
        <v>270</v>
      </c>
      <c r="B103" s="55" t="s">
        <v>271</v>
      </c>
      <c r="C103" s="54"/>
      <c r="D103" s="56"/>
      <c r="E103" s="54" t="s">
        <v>1056</v>
      </c>
      <c r="F103" s="55" t="s">
        <v>1057</v>
      </c>
      <c r="G103" s="54"/>
    </row>
    <row r="104" spans="1:7" ht="21" customHeight="1">
      <c r="A104" s="58" t="s">
        <v>274</v>
      </c>
      <c r="B104" s="59" t="s">
        <v>275</v>
      </c>
      <c r="C104" s="58"/>
      <c r="D104" s="56"/>
      <c r="E104" s="58" t="s">
        <v>386</v>
      </c>
      <c r="F104" s="59" t="s">
        <v>387</v>
      </c>
      <c r="G104" s="58"/>
    </row>
    <row r="105" spans="1:7" ht="21" customHeight="1">
      <c r="A105" s="54" t="s">
        <v>280</v>
      </c>
      <c r="B105" s="55" t="s">
        <v>281</v>
      </c>
      <c r="C105" s="54"/>
      <c r="D105" s="56"/>
      <c r="E105" s="54" t="s">
        <v>1060</v>
      </c>
      <c r="F105" s="55" t="s">
        <v>1061</v>
      </c>
      <c r="G105" s="54"/>
    </row>
    <row r="106" spans="1:7" ht="21" customHeight="1">
      <c r="A106" s="58" t="s">
        <v>294</v>
      </c>
      <c r="B106" s="59" t="s">
        <v>295</v>
      </c>
      <c r="C106" s="58"/>
      <c r="D106" s="56"/>
      <c r="E106" s="58" t="s">
        <v>406</v>
      </c>
      <c r="F106" s="59" t="s">
        <v>407</v>
      </c>
      <c r="G106" s="58"/>
    </row>
    <row r="107" spans="1:7" ht="21" customHeight="1">
      <c r="A107" s="54" t="s">
        <v>298</v>
      </c>
      <c r="B107" s="55" t="s">
        <v>299</v>
      </c>
      <c r="C107" s="54"/>
      <c r="D107" s="56"/>
      <c r="E107" s="54" t="s">
        <v>408</v>
      </c>
      <c r="F107" s="55" t="s">
        <v>409</v>
      </c>
      <c r="G107" s="54"/>
    </row>
    <row r="108" spans="1:7" ht="21" customHeight="1">
      <c r="A108" s="58" t="s">
        <v>300</v>
      </c>
      <c r="B108" s="59" t="s">
        <v>301</v>
      </c>
      <c r="C108" s="58"/>
      <c r="D108" s="56"/>
      <c r="E108" s="58" t="s">
        <v>410</v>
      </c>
      <c r="F108" s="59" t="s">
        <v>411</v>
      </c>
      <c r="G108" s="58"/>
    </row>
    <row r="109" spans="1:7" ht="21" customHeight="1">
      <c r="A109" s="54" t="s">
        <v>308</v>
      </c>
      <c r="B109" s="55" t="s">
        <v>309</v>
      </c>
      <c r="C109" s="54"/>
      <c r="D109" s="56"/>
      <c r="E109" s="54"/>
      <c r="F109" s="55"/>
      <c r="G109" s="54"/>
    </row>
    <row r="110" spans="1:7" ht="21" customHeight="1">
      <c r="A110" s="58" t="s">
        <v>310</v>
      </c>
      <c r="B110" s="59" t="s">
        <v>311</v>
      </c>
      <c r="C110" s="58"/>
      <c r="D110" s="56"/>
      <c r="E110" s="58"/>
      <c r="F110" s="59"/>
      <c r="G110" s="58"/>
    </row>
    <row r="111" spans="1:7" ht="21" customHeight="1">
      <c r="A111" s="54" t="s">
        <v>312</v>
      </c>
      <c r="B111" s="55" t="s">
        <v>313</v>
      </c>
      <c r="C111" s="54"/>
      <c r="D111" s="56"/>
      <c r="E111" s="54"/>
      <c r="F111" s="55"/>
      <c r="G111" s="54"/>
    </row>
    <row r="112" spans="1:7" ht="21" customHeight="1">
      <c r="A112" s="58" t="s">
        <v>314</v>
      </c>
      <c r="B112" s="59" t="s">
        <v>315</v>
      </c>
      <c r="C112" s="58"/>
      <c r="D112" s="56"/>
      <c r="E112" s="58"/>
      <c r="F112" s="59"/>
      <c r="G112" s="58"/>
    </row>
    <row r="113" spans="1:7" ht="21" customHeight="1">
      <c r="A113" s="54" t="s">
        <v>1038</v>
      </c>
      <c r="B113" s="55" t="s">
        <v>1039</v>
      </c>
      <c r="C113" s="54"/>
      <c r="D113" s="56"/>
      <c r="E113" s="54"/>
      <c r="F113" s="55"/>
      <c r="G113" s="54"/>
    </row>
    <row r="114" spans="1:7" ht="21" customHeight="1">
      <c r="A114" s="58" t="s">
        <v>332</v>
      </c>
      <c r="B114" s="59" t="s">
        <v>333</v>
      </c>
      <c r="C114" s="58"/>
      <c r="D114" s="56"/>
      <c r="E114" s="58"/>
      <c r="F114" s="59"/>
      <c r="G114" s="58"/>
    </row>
    <row r="115" spans="1:7" ht="21" customHeight="1">
      <c r="A115" s="54" t="s">
        <v>334</v>
      </c>
      <c r="B115" s="55" t="s">
        <v>335</v>
      </c>
      <c r="C115" s="54"/>
      <c r="D115" s="56"/>
      <c r="E115" s="54"/>
      <c r="F115" s="55"/>
      <c r="G115" s="54"/>
    </row>
    <row r="116" spans="1:7" ht="21" customHeight="1">
      <c r="A116" s="58" t="s">
        <v>338</v>
      </c>
      <c r="B116" s="59" t="s">
        <v>339</v>
      </c>
      <c r="C116" s="58"/>
      <c r="D116" s="56"/>
      <c r="E116" s="58"/>
      <c r="F116" s="59"/>
      <c r="G116" s="58"/>
    </row>
    <row r="117" spans="1:7" ht="21" customHeight="1">
      <c r="A117" s="54" t="s">
        <v>340</v>
      </c>
      <c r="B117" s="55" t="s">
        <v>341</v>
      </c>
      <c r="C117" s="54"/>
      <c r="D117" s="56"/>
      <c r="E117" s="54"/>
      <c r="F117" s="55"/>
      <c r="G117" s="54"/>
    </row>
    <row r="118" spans="1:7" ht="21" customHeight="1">
      <c r="A118" s="58" t="s">
        <v>342</v>
      </c>
      <c r="B118" s="59" t="s">
        <v>343</v>
      </c>
      <c r="C118" s="58"/>
      <c r="D118" s="56"/>
      <c r="E118" s="58"/>
      <c r="F118" s="59"/>
      <c r="G118" s="58"/>
    </row>
    <row r="119" spans="1:7" ht="21" customHeight="1">
      <c r="A119" s="54" t="s">
        <v>1042</v>
      </c>
      <c r="B119" s="55" t="s">
        <v>1043</v>
      </c>
      <c r="C119" s="54"/>
      <c r="D119" s="56"/>
      <c r="E119" s="54"/>
      <c r="F119" s="55"/>
      <c r="G119" s="54"/>
    </row>
    <row r="120" spans="1:7" ht="21" customHeight="1">
      <c r="A120" s="58" t="s">
        <v>1044</v>
      </c>
      <c r="B120" s="59" t="s">
        <v>1045</v>
      </c>
      <c r="C120" s="58"/>
      <c r="D120" s="56"/>
      <c r="E120" s="58"/>
      <c r="F120" s="59"/>
      <c r="G120" s="58"/>
    </row>
    <row r="121" spans="1:7" ht="21" customHeight="1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9"/>
  <sheetViews>
    <sheetView zoomScale="80" zoomScaleNormal="80" zoomScalePageLayoutView="80" workbookViewId="0">
      <pane xSplit="4" ySplit="26" topLeftCell="AC27" activePane="bottomRight" state="frozen"/>
      <selection pane="topRight" activeCell="E1" sqref="E1"/>
      <selection pane="bottomLeft" activeCell="A27" sqref="A27"/>
      <selection pane="bottomRight" activeCell="AR2" sqref="AR2:AU19"/>
    </sheetView>
  </sheetViews>
  <sheetFormatPr baseColWidth="10" defaultColWidth="11" defaultRowHeight="15" x14ac:dyDescent="0"/>
  <cols>
    <col min="1" max="1" width="19.33203125" customWidth="1"/>
    <col min="2" max="2" width="32.6640625" customWidth="1"/>
    <col min="4" max="33" width="11" style="2"/>
    <col min="34" max="34" width="12.33203125" style="4" customWidth="1"/>
    <col min="35" max="35" width="13.6640625" style="2" customWidth="1"/>
    <col min="36" max="36" width="12.5" style="4" customWidth="1"/>
  </cols>
  <sheetData>
    <row r="1" spans="1:47" ht="23">
      <c r="A1" s="1" t="s">
        <v>421</v>
      </c>
    </row>
    <row r="2" spans="1:47" ht="16" thickBot="1">
      <c r="A2" s="28" t="s">
        <v>422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M2" s="69" t="s">
        <v>1347</v>
      </c>
      <c r="AN2" s="69" t="s">
        <v>1348</v>
      </c>
      <c r="AR2" s="207" t="s">
        <v>1356</v>
      </c>
      <c r="AS2" s="208"/>
      <c r="AT2" s="208"/>
      <c r="AU2" s="208"/>
    </row>
    <row r="3" spans="1:47">
      <c r="C3" s="3" t="s">
        <v>0</v>
      </c>
      <c r="D3" s="4">
        <v>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M3" s="70" t="s">
        <v>1337</v>
      </c>
      <c r="AN3" s="70">
        <v>4</v>
      </c>
      <c r="AR3" s="71" t="s">
        <v>1357</v>
      </c>
      <c r="AS3" s="72">
        <v>78</v>
      </c>
      <c r="AT3" s="71" t="s">
        <v>1358</v>
      </c>
      <c r="AU3" s="73">
        <v>2.3764203761720148</v>
      </c>
    </row>
    <row r="4" spans="1:47">
      <c r="C4" s="3" t="s">
        <v>1</v>
      </c>
      <c r="D4" s="5">
        <f>AI19</f>
        <v>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M4" s="70" t="s">
        <v>1342</v>
      </c>
      <c r="AN4" s="70">
        <v>3.6669999999999998</v>
      </c>
    </row>
    <row r="5" spans="1:47">
      <c r="B5" s="3"/>
      <c r="C5" s="3" t="s">
        <v>2</v>
      </c>
      <c r="D5" s="6">
        <f>AH24</f>
        <v>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M5" s="70" t="s">
        <v>1336</v>
      </c>
      <c r="AN5" s="70">
        <v>3.3330000000000002</v>
      </c>
      <c r="AR5" s="72"/>
      <c r="AS5" s="74"/>
      <c r="AT5" s="75" t="s">
        <v>1354</v>
      </c>
      <c r="AU5" s="75" t="s">
        <v>1355</v>
      </c>
    </row>
    <row r="6" spans="1:47">
      <c r="B6" s="3"/>
      <c r="C6" s="3" t="s">
        <v>3</v>
      </c>
      <c r="D6" s="4">
        <f>D5*3</f>
        <v>81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M6" s="70" t="s">
        <v>1335</v>
      </c>
      <c r="AN6" s="70">
        <v>3</v>
      </c>
      <c r="AR6" s="76" t="s">
        <v>1354</v>
      </c>
      <c r="AS6" s="77" t="s">
        <v>1359</v>
      </c>
      <c r="AT6" s="78">
        <v>1</v>
      </c>
      <c r="AU6" s="79"/>
    </row>
    <row r="7" spans="1:47">
      <c r="B7" s="3"/>
      <c r="C7" s="3" t="s">
        <v>4</v>
      </c>
      <c r="D7" s="7">
        <f>AJ19</f>
        <v>1762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M7" s="70" t="s">
        <v>1338</v>
      </c>
      <c r="AN7" s="70">
        <v>2.6669999999999998</v>
      </c>
      <c r="AS7" s="80" t="s">
        <v>1360</v>
      </c>
      <c r="AT7" s="79"/>
      <c r="AU7" s="79"/>
    </row>
    <row r="8" spans="1:47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M8" s="70" t="s">
        <v>1333</v>
      </c>
      <c r="AN8" s="70">
        <v>2.3330000000000002</v>
      </c>
      <c r="AS8" s="80" t="s">
        <v>1361</v>
      </c>
      <c r="AT8" s="79"/>
      <c r="AU8" s="79"/>
    </row>
    <row r="9" spans="1:47" ht="20">
      <c r="A9" s="3" t="s">
        <v>5</v>
      </c>
      <c r="B9" s="9" t="s">
        <v>420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M9" s="70" t="s">
        <v>1344</v>
      </c>
      <c r="AN9" s="70">
        <v>2</v>
      </c>
      <c r="AS9" s="80" t="s">
        <v>1362</v>
      </c>
      <c r="AT9" s="79"/>
      <c r="AU9" s="79"/>
    </row>
    <row r="10" spans="1:47" ht="18">
      <c r="A10" s="3"/>
      <c r="B10" s="10"/>
      <c r="C10" s="2"/>
      <c r="E10"/>
      <c r="F10"/>
      <c r="G10" s="64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M10" s="70" t="s">
        <v>1332</v>
      </c>
      <c r="AN10" s="70">
        <v>1.667</v>
      </c>
      <c r="AS10" s="80" t="s">
        <v>1363</v>
      </c>
      <c r="AT10" s="79"/>
      <c r="AU10" s="79"/>
    </row>
    <row r="11" spans="1:47">
      <c r="A11" s="3" t="s">
        <v>6</v>
      </c>
      <c r="B11" s="11" t="s">
        <v>424</v>
      </c>
      <c r="C11" s="61">
        <v>55430</v>
      </c>
      <c r="E11"/>
      <c r="F11"/>
      <c r="G11" s="64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 s="61"/>
      <c r="AC11" s="61"/>
      <c r="AD11" s="61"/>
      <c r="AE11"/>
      <c r="AF11"/>
      <c r="AG11"/>
      <c r="AH11"/>
      <c r="AI11"/>
      <c r="AJ11"/>
      <c r="AM11" s="70" t="s">
        <v>1345</v>
      </c>
      <c r="AN11" s="70">
        <v>1.333</v>
      </c>
      <c r="AR11" s="81" t="s">
        <v>1355</v>
      </c>
      <c r="AS11" s="82" t="s">
        <v>1359</v>
      </c>
      <c r="AT11" s="89">
        <v>2.7021030229904978E-2</v>
      </c>
      <c r="AU11" s="83">
        <v>1</v>
      </c>
    </row>
    <row r="12" spans="1:47">
      <c r="A12" s="3"/>
      <c r="B12" s="12" t="s">
        <v>423</v>
      </c>
      <c r="C12" s="61">
        <v>55435</v>
      </c>
      <c r="E12"/>
      <c r="F12"/>
      <c r="G12" s="65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61"/>
      <c r="AC12" s="61"/>
      <c r="AD12" s="61"/>
      <c r="AE12"/>
      <c r="AF12"/>
      <c r="AG12"/>
      <c r="AH12"/>
      <c r="AI12"/>
      <c r="AJ12"/>
      <c r="AM12" s="70" t="s">
        <v>1334</v>
      </c>
      <c r="AN12" s="70">
        <v>1</v>
      </c>
      <c r="AS12" s="80" t="s">
        <v>1360</v>
      </c>
      <c r="AT12" s="78">
        <v>1.3148287683227823E-2</v>
      </c>
      <c r="AU12" s="79"/>
    </row>
    <row r="13" spans="1:47">
      <c r="B13" s="12" t="s">
        <v>425</v>
      </c>
      <c r="C13" s="61">
        <v>55440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s="61"/>
      <c r="AC13" s="61"/>
      <c r="AD13" s="61"/>
      <c r="AE13"/>
      <c r="AF13"/>
      <c r="AG13"/>
      <c r="AH13"/>
      <c r="AI13"/>
      <c r="AJ13"/>
      <c r="AM13" s="70" t="s">
        <v>1339</v>
      </c>
      <c r="AN13" s="70">
        <v>0.66700000000000004</v>
      </c>
      <c r="AS13" s="80" t="s">
        <v>1361</v>
      </c>
      <c r="AT13" s="78">
        <v>0.2356499242091763</v>
      </c>
      <c r="AU13" s="79"/>
    </row>
    <row r="14" spans="1:47">
      <c r="B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M14" s="70" t="s">
        <v>1340</v>
      </c>
      <c r="AN14" s="70">
        <v>0</v>
      </c>
      <c r="AS14" s="80" t="s">
        <v>1362</v>
      </c>
      <c r="AT14" s="78">
        <v>0.81433818594941476</v>
      </c>
      <c r="AU14" s="79"/>
    </row>
    <row r="15" spans="1:47">
      <c r="B15" s="3"/>
      <c r="D15" s="4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M15" s="70" t="s">
        <v>1331</v>
      </c>
      <c r="AN15" s="70" t="s">
        <v>1349</v>
      </c>
      <c r="AS15" s="80" t="s">
        <v>1363</v>
      </c>
      <c r="AT15" s="90" t="s">
        <v>1368</v>
      </c>
      <c r="AU15" s="79"/>
    </row>
    <row r="16" spans="1:47">
      <c r="B16" s="3"/>
      <c r="D16" s="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M16" s="70" t="s">
        <v>1341</v>
      </c>
      <c r="AN16" s="70" t="s">
        <v>1350</v>
      </c>
      <c r="AR16" s="84"/>
      <c r="AS16" s="84"/>
      <c r="AT16" s="84"/>
      <c r="AU16" s="84"/>
    </row>
    <row r="17" spans="1:53" ht="16" thickBot="1">
      <c r="B17" s="3"/>
      <c r="D17" s="4"/>
      <c r="AM17" s="70" t="s">
        <v>1351</v>
      </c>
      <c r="AN17" s="70" t="s">
        <v>1352</v>
      </c>
      <c r="AR17" s="209" t="s">
        <v>1365</v>
      </c>
      <c r="AS17" s="210"/>
      <c r="AT17" s="85"/>
      <c r="AU17" s="85"/>
    </row>
    <row r="18" spans="1:53" ht="52" customHeight="1">
      <c r="B18" s="196" t="s">
        <v>7</v>
      </c>
      <c r="C18" s="197"/>
      <c r="D18" s="198"/>
      <c r="E18" s="66" t="s">
        <v>427</v>
      </c>
      <c r="F18" s="13" t="s">
        <v>428</v>
      </c>
      <c r="G18" s="13" t="s">
        <v>429</v>
      </c>
      <c r="H18" s="13" t="s">
        <v>436</v>
      </c>
      <c r="I18" s="13" t="s">
        <v>437</v>
      </c>
      <c r="J18" s="13" t="s">
        <v>1274</v>
      </c>
      <c r="K18" s="13" t="s">
        <v>1275</v>
      </c>
      <c r="L18" s="13" t="s">
        <v>1276</v>
      </c>
      <c r="M18" s="13" t="s">
        <v>1277</v>
      </c>
      <c r="N18" s="13" t="s">
        <v>1278</v>
      </c>
      <c r="O18" s="13" t="s">
        <v>1279</v>
      </c>
      <c r="P18" s="13" t="s">
        <v>1280</v>
      </c>
      <c r="Q18" s="13" t="s">
        <v>1281</v>
      </c>
      <c r="R18" s="13" t="s">
        <v>1282</v>
      </c>
      <c r="S18" s="13" t="s">
        <v>1283</v>
      </c>
      <c r="T18" s="13" t="s">
        <v>1284</v>
      </c>
      <c r="U18" s="13" t="s">
        <v>1285</v>
      </c>
      <c r="V18" s="13" t="s">
        <v>1286</v>
      </c>
      <c r="W18" s="13" t="s">
        <v>1287</v>
      </c>
      <c r="X18" s="13" t="s">
        <v>1288</v>
      </c>
      <c r="Y18" s="13" t="s">
        <v>1289</v>
      </c>
      <c r="Z18" s="13" t="s">
        <v>1290</v>
      </c>
      <c r="AA18" s="13" t="s">
        <v>1291</v>
      </c>
      <c r="AB18" s="13" t="s">
        <v>1292</v>
      </c>
      <c r="AC18" s="13" t="s">
        <v>1293</v>
      </c>
      <c r="AD18" s="13" t="s">
        <v>1294</v>
      </c>
      <c r="AE18" s="13" t="s">
        <v>1295</v>
      </c>
      <c r="AF18" s="13" t="s">
        <v>1296</v>
      </c>
      <c r="AG18" s="13" t="s">
        <v>1297</v>
      </c>
      <c r="AH18" s="14" t="s">
        <v>8</v>
      </c>
      <c r="AI18" s="15" t="s">
        <v>9</v>
      </c>
      <c r="AJ18" s="14" t="s">
        <v>10</v>
      </c>
      <c r="AM18" s="70" t="s">
        <v>1343</v>
      </c>
      <c r="AN18" s="70" t="s">
        <v>1353</v>
      </c>
      <c r="AR18" s="86" t="s">
        <v>1366</v>
      </c>
      <c r="AS18" s="86" t="s">
        <v>1365</v>
      </c>
      <c r="AT18" s="72"/>
      <c r="AU18" s="72"/>
    </row>
    <row r="19" spans="1:53">
      <c r="B19" s="199" t="s">
        <v>11</v>
      </c>
      <c r="C19" s="200"/>
      <c r="D19" s="201"/>
      <c r="E19" s="16">
        <f t="shared" ref="E19:AJ19" si="0">SUM(E27:E125)</f>
        <v>83</v>
      </c>
      <c r="F19" s="16">
        <f t="shared" si="0"/>
        <v>0</v>
      </c>
      <c r="G19" s="16">
        <f t="shared" si="0"/>
        <v>89</v>
      </c>
      <c r="H19" s="16">
        <f t="shared" si="0"/>
        <v>89</v>
      </c>
      <c r="I19" s="16">
        <f t="shared" si="0"/>
        <v>84</v>
      </c>
      <c r="J19" s="16">
        <f t="shared" si="0"/>
        <v>84</v>
      </c>
      <c r="K19" s="16">
        <f t="shared" si="0"/>
        <v>78</v>
      </c>
      <c r="L19" s="16">
        <f t="shared" si="0"/>
        <v>90</v>
      </c>
      <c r="M19" s="16">
        <f t="shared" si="0"/>
        <v>84</v>
      </c>
      <c r="N19" s="16">
        <f t="shared" si="0"/>
        <v>86</v>
      </c>
      <c r="O19" s="16">
        <f t="shared" si="0"/>
        <v>86</v>
      </c>
      <c r="P19" s="16">
        <f t="shared" si="0"/>
        <v>89</v>
      </c>
      <c r="Q19" s="16">
        <f t="shared" si="0"/>
        <v>39</v>
      </c>
      <c r="R19" s="16">
        <f t="shared" si="0"/>
        <v>77</v>
      </c>
      <c r="S19" s="16">
        <f t="shared" si="0"/>
        <v>71</v>
      </c>
      <c r="T19" s="16">
        <f t="shared" si="0"/>
        <v>67</v>
      </c>
      <c r="U19" s="16">
        <f t="shared" si="0"/>
        <v>61</v>
      </c>
      <c r="V19" s="16">
        <f t="shared" si="0"/>
        <v>67</v>
      </c>
      <c r="W19" s="16">
        <f t="shared" si="0"/>
        <v>70</v>
      </c>
      <c r="X19" s="16">
        <f t="shared" si="0"/>
        <v>64</v>
      </c>
      <c r="Y19" s="16">
        <f t="shared" si="0"/>
        <v>27</v>
      </c>
      <c r="Z19" s="16">
        <f t="shared" si="0"/>
        <v>52</v>
      </c>
      <c r="AA19" s="16">
        <f t="shared" si="0"/>
        <v>43</v>
      </c>
      <c r="AB19" s="16">
        <f t="shared" si="0"/>
        <v>2</v>
      </c>
      <c r="AC19" s="16">
        <f t="shared" si="0"/>
        <v>0</v>
      </c>
      <c r="AD19" s="16">
        <f t="shared" si="0"/>
        <v>51</v>
      </c>
      <c r="AE19" s="16">
        <f t="shared" si="0"/>
        <v>47</v>
      </c>
      <c r="AF19" s="16">
        <f t="shared" si="0"/>
        <v>54</v>
      </c>
      <c r="AG19" s="16">
        <f t="shared" si="0"/>
        <v>28</v>
      </c>
      <c r="AH19" s="17">
        <f t="shared" si="0"/>
        <v>1762</v>
      </c>
      <c r="AI19" s="18">
        <f t="shared" si="0"/>
        <v>99</v>
      </c>
      <c r="AJ19" s="19">
        <f t="shared" si="0"/>
        <v>1762</v>
      </c>
      <c r="AR19" s="87" t="s">
        <v>1367</v>
      </c>
      <c r="AS19" s="88">
        <v>2.7021030229904978E-2</v>
      </c>
    </row>
    <row r="20" spans="1:53">
      <c r="B20" s="20"/>
      <c r="C20" s="21"/>
      <c r="D20" s="22" t="s">
        <v>30</v>
      </c>
      <c r="E20" s="23">
        <f t="shared" ref="E20:AG20" si="1">SUMIF($D$27:$D$125,55430,E27:E125)</f>
        <v>30</v>
      </c>
      <c r="F20" s="23">
        <f t="shared" si="1"/>
        <v>0</v>
      </c>
      <c r="G20" s="23">
        <f t="shared" si="1"/>
        <v>30</v>
      </c>
      <c r="H20" s="23">
        <f t="shared" si="1"/>
        <v>31</v>
      </c>
      <c r="I20" s="23">
        <f t="shared" si="1"/>
        <v>28</v>
      </c>
      <c r="J20" s="23">
        <f t="shared" si="1"/>
        <v>29</v>
      </c>
      <c r="K20" s="23">
        <f t="shared" si="1"/>
        <v>24</v>
      </c>
      <c r="L20" s="23">
        <f t="shared" si="1"/>
        <v>31</v>
      </c>
      <c r="M20" s="23">
        <f t="shared" si="1"/>
        <v>28</v>
      </c>
      <c r="N20" s="23">
        <f t="shared" si="1"/>
        <v>29</v>
      </c>
      <c r="O20" s="23">
        <f t="shared" si="1"/>
        <v>27</v>
      </c>
      <c r="P20" s="23">
        <f t="shared" si="1"/>
        <v>26</v>
      </c>
      <c r="Q20" s="23">
        <f t="shared" si="1"/>
        <v>11</v>
      </c>
      <c r="R20" s="23">
        <f t="shared" si="1"/>
        <v>23</v>
      </c>
      <c r="S20" s="23">
        <f t="shared" si="1"/>
        <v>22</v>
      </c>
      <c r="T20" s="23">
        <f t="shared" si="1"/>
        <v>18</v>
      </c>
      <c r="U20" s="23">
        <f t="shared" si="1"/>
        <v>21</v>
      </c>
      <c r="V20" s="23">
        <f t="shared" si="1"/>
        <v>22</v>
      </c>
      <c r="W20" s="23">
        <f t="shared" si="1"/>
        <v>25</v>
      </c>
      <c r="X20" s="23">
        <f t="shared" si="1"/>
        <v>24</v>
      </c>
      <c r="Y20" s="23">
        <f t="shared" si="1"/>
        <v>4</v>
      </c>
      <c r="Z20" s="23">
        <f t="shared" si="1"/>
        <v>21</v>
      </c>
      <c r="AA20" s="23">
        <f t="shared" si="1"/>
        <v>14</v>
      </c>
      <c r="AB20" s="23">
        <f t="shared" si="1"/>
        <v>2</v>
      </c>
      <c r="AC20" s="23">
        <f t="shared" si="1"/>
        <v>0</v>
      </c>
      <c r="AD20" s="23">
        <f t="shared" si="1"/>
        <v>13</v>
      </c>
      <c r="AE20" s="23">
        <f t="shared" si="1"/>
        <v>13</v>
      </c>
      <c r="AF20" s="23">
        <f t="shared" si="1"/>
        <v>16</v>
      </c>
      <c r="AG20" s="23">
        <f t="shared" si="1"/>
        <v>9</v>
      </c>
      <c r="AH20" s="24"/>
      <c r="AI20" s="25"/>
      <c r="AJ20" s="26"/>
    </row>
    <row r="21" spans="1:53">
      <c r="B21" s="20"/>
      <c r="C21" s="21"/>
      <c r="D21" s="22" t="s">
        <v>47</v>
      </c>
      <c r="E21" s="23">
        <f t="shared" ref="E21:AG21" si="2">SUMIF($D$27:$D$125,55435,E27:E125)</f>
        <v>28</v>
      </c>
      <c r="F21" s="23">
        <f t="shared" si="2"/>
        <v>0</v>
      </c>
      <c r="G21" s="23">
        <f t="shared" si="2"/>
        <v>27</v>
      </c>
      <c r="H21" s="23">
        <f t="shared" si="2"/>
        <v>30</v>
      </c>
      <c r="I21" s="23">
        <f t="shared" si="2"/>
        <v>27</v>
      </c>
      <c r="J21" s="23">
        <f t="shared" si="2"/>
        <v>27</v>
      </c>
      <c r="K21" s="23">
        <f t="shared" si="2"/>
        <v>25</v>
      </c>
      <c r="L21" s="23">
        <f t="shared" si="2"/>
        <v>30</v>
      </c>
      <c r="M21" s="23">
        <f t="shared" si="2"/>
        <v>31</v>
      </c>
      <c r="N21" s="23">
        <f t="shared" si="2"/>
        <v>28</v>
      </c>
      <c r="O21" s="23">
        <f t="shared" si="2"/>
        <v>29</v>
      </c>
      <c r="P21" s="23">
        <f t="shared" si="2"/>
        <v>32</v>
      </c>
      <c r="Q21" s="23">
        <f t="shared" si="2"/>
        <v>15</v>
      </c>
      <c r="R21" s="23">
        <f t="shared" si="2"/>
        <v>28</v>
      </c>
      <c r="S21" s="23">
        <f t="shared" si="2"/>
        <v>24</v>
      </c>
      <c r="T21" s="23">
        <f t="shared" si="2"/>
        <v>24</v>
      </c>
      <c r="U21" s="23">
        <f t="shared" si="2"/>
        <v>23</v>
      </c>
      <c r="V21" s="23">
        <f t="shared" si="2"/>
        <v>23</v>
      </c>
      <c r="W21" s="23">
        <f t="shared" si="2"/>
        <v>23</v>
      </c>
      <c r="X21" s="23">
        <f t="shared" si="2"/>
        <v>23</v>
      </c>
      <c r="Y21" s="23">
        <f t="shared" si="2"/>
        <v>16</v>
      </c>
      <c r="Z21" s="23">
        <f t="shared" si="2"/>
        <v>21</v>
      </c>
      <c r="AA21" s="23">
        <f t="shared" si="2"/>
        <v>16</v>
      </c>
      <c r="AB21" s="23">
        <f t="shared" si="2"/>
        <v>0</v>
      </c>
      <c r="AC21" s="23">
        <f t="shared" si="2"/>
        <v>0</v>
      </c>
      <c r="AD21" s="23">
        <f t="shared" si="2"/>
        <v>20</v>
      </c>
      <c r="AE21" s="23">
        <f t="shared" si="2"/>
        <v>20</v>
      </c>
      <c r="AF21" s="23">
        <f t="shared" si="2"/>
        <v>22</v>
      </c>
      <c r="AG21" s="23">
        <f t="shared" si="2"/>
        <v>13</v>
      </c>
      <c r="AH21" s="25"/>
      <c r="AI21" s="25"/>
      <c r="AJ21" s="27"/>
    </row>
    <row r="22" spans="1:53">
      <c r="B22" s="20"/>
      <c r="C22" s="21"/>
      <c r="D22" s="22" t="s">
        <v>232</v>
      </c>
      <c r="E22" s="23">
        <f t="shared" ref="E22:AG22" si="3">SUMIF($D$27:$D$125,55440,E27:E125)</f>
        <v>25</v>
      </c>
      <c r="F22" s="23">
        <f t="shared" si="3"/>
        <v>0</v>
      </c>
      <c r="G22" s="23">
        <f t="shared" si="3"/>
        <v>32</v>
      </c>
      <c r="H22" s="23">
        <f t="shared" si="3"/>
        <v>28</v>
      </c>
      <c r="I22" s="23">
        <f t="shared" si="3"/>
        <v>29</v>
      </c>
      <c r="J22" s="23">
        <f t="shared" si="3"/>
        <v>28</v>
      </c>
      <c r="K22" s="23">
        <f t="shared" si="3"/>
        <v>29</v>
      </c>
      <c r="L22" s="23">
        <f t="shared" si="3"/>
        <v>29</v>
      </c>
      <c r="M22" s="23">
        <f t="shared" si="3"/>
        <v>25</v>
      </c>
      <c r="N22" s="23">
        <f t="shared" si="3"/>
        <v>29</v>
      </c>
      <c r="O22" s="23">
        <f t="shared" si="3"/>
        <v>30</v>
      </c>
      <c r="P22" s="23">
        <f t="shared" si="3"/>
        <v>31</v>
      </c>
      <c r="Q22" s="23">
        <f t="shared" si="3"/>
        <v>13</v>
      </c>
      <c r="R22" s="23">
        <f t="shared" si="3"/>
        <v>26</v>
      </c>
      <c r="S22" s="23">
        <f t="shared" si="3"/>
        <v>25</v>
      </c>
      <c r="T22" s="23">
        <f t="shared" si="3"/>
        <v>25</v>
      </c>
      <c r="U22" s="23">
        <f t="shared" si="3"/>
        <v>17</v>
      </c>
      <c r="V22" s="23">
        <f t="shared" si="3"/>
        <v>22</v>
      </c>
      <c r="W22" s="23">
        <f t="shared" si="3"/>
        <v>22</v>
      </c>
      <c r="X22" s="23">
        <f t="shared" si="3"/>
        <v>17</v>
      </c>
      <c r="Y22" s="23">
        <f t="shared" si="3"/>
        <v>7</v>
      </c>
      <c r="Z22" s="23">
        <f t="shared" si="3"/>
        <v>10</v>
      </c>
      <c r="AA22" s="23">
        <f t="shared" si="3"/>
        <v>13</v>
      </c>
      <c r="AB22" s="23">
        <f t="shared" si="3"/>
        <v>0</v>
      </c>
      <c r="AC22" s="23">
        <f t="shared" si="3"/>
        <v>0</v>
      </c>
      <c r="AD22" s="23">
        <f t="shared" si="3"/>
        <v>18</v>
      </c>
      <c r="AE22" s="23">
        <f t="shared" si="3"/>
        <v>14</v>
      </c>
      <c r="AF22" s="23">
        <f t="shared" si="3"/>
        <v>16</v>
      </c>
      <c r="AG22" s="23">
        <f t="shared" si="3"/>
        <v>6</v>
      </c>
      <c r="AH22" s="25"/>
      <c r="AI22" s="25"/>
      <c r="AJ22" s="27"/>
    </row>
    <row r="23" spans="1:53">
      <c r="A23" s="28"/>
      <c r="B23" s="202" t="s">
        <v>13</v>
      </c>
      <c r="C23" s="203"/>
      <c r="D23" s="204"/>
      <c r="E23" s="29">
        <v>1</v>
      </c>
      <c r="F23" s="29">
        <v>1</v>
      </c>
      <c r="G23" s="29">
        <v>1</v>
      </c>
      <c r="H23" s="29">
        <v>1</v>
      </c>
      <c r="I23" s="29">
        <v>1</v>
      </c>
      <c r="J23" s="29">
        <v>1</v>
      </c>
      <c r="K23" s="29">
        <v>1</v>
      </c>
      <c r="L23" s="29">
        <v>1</v>
      </c>
      <c r="M23" s="29">
        <v>1</v>
      </c>
      <c r="N23" s="29">
        <v>1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29">
        <v>1</v>
      </c>
      <c r="AB23" s="29">
        <v>1</v>
      </c>
      <c r="AC23" s="29">
        <v>1</v>
      </c>
      <c r="AD23" s="29">
        <v>1</v>
      </c>
      <c r="AE23" s="29">
        <v>1</v>
      </c>
      <c r="AF23" s="29">
        <v>1</v>
      </c>
      <c r="AG23" s="29">
        <v>1</v>
      </c>
      <c r="AH23" s="30"/>
      <c r="AI23" s="31"/>
      <c r="AJ23" s="27"/>
    </row>
    <row r="24" spans="1:53">
      <c r="B24" s="190" t="s">
        <v>14</v>
      </c>
      <c r="C24" s="191"/>
      <c r="D24" s="192"/>
      <c r="E24" s="32">
        <f t="shared" ref="E24:AG24" si="4">IF(E19=0,0,1)</f>
        <v>1</v>
      </c>
      <c r="F24" s="32">
        <f t="shared" si="4"/>
        <v>0</v>
      </c>
      <c r="G24" s="32">
        <f t="shared" si="4"/>
        <v>1</v>
      </c>
      <c r="H24" s="32">
        <f t="shared" si="4"/>
        <v>1</v>
      </c>
      <c r="I24" s="32">
        <f t="shared" si="4"/>
        <v>1</v>
      </c>
      <c r="J24" s="32">
        <f t="shared" si="4"/>
        <v>1</v>
      </c>
      <c r="K24" s="32">
        <f t="shared" si="4"/>
        <v>1</v>
      </c>
      <c r="L24" s="32">
        <f t="shared" si="4"/>
        <v>1</v>
      </c>
      <c r="M24" s="32">
        <f t="shared" si="4"/>
        <v>1</v>
      </c>
      <c r="N24" s="32">
        <f t="shared" si="4"/>
        <v>1</v>
      </c>
      <c r="O24" s="32">
        <f t="shared" si="4"/>
        <v>1</v>
      </c>
      <c r="P24" s="32">
        <f t="shared" si="4"/>
        <v>1</v>
      </c>
      <c r="Q24" s="32">
        <f t="shared" si="4"/>
        <v>1</v>
      </c>
      <c r="R24" s="32">
        <f t="shared" si="4"/>
        <v>1</v>
      </c>
      <c r="S24" s="32">
        <f t="shared" si="4"/>
        <v>1</v>
      </c>
      <c r="T24" s="32">
        <f t="shared" si="4"/>
        <v>1</v>
      </c>
      <c r="U24" s="32">
        <f t="shared" si="4"/>
        <v>1</v>
      </c>
      <c r="V24" s="32">
        <f t="shared" si="4"/>
        <v>1</v>
      </c>
      <c r="W24" s="32">
        <f t="shared" si="4"/>
        <v>1</v>
      </c>
      <c r="X24" s="32">
        <f t="shared" si="4"/>
        <v>1</v>
      </c>
      <c r="Y24" s="32">
        <f t="shared" si="4"/>
        <v>1</v>
      </c>
      <c r="Z24" s="32">
        <f t="shared" si="4"/>
        <v>1</v>
      </c>
      <c r="AA24" s="32">
        <f t="shared" si="4"/>
        <v>1</v>
      </c>
      <c r="AB24" s="32">
        <f t="shared" si="4"/>
        <v>1</v>
      </c>
      <c r="AC24" s="32">
        <f t="shared" si="4"/>
        <v>0</v>
      </c>
      <c r="AD24" s="32">
        <f t="shared" si="4"/>
        <v>1</v>
      </c>
      <c r="AE24" s="32">
        <f t="shared" si="4"/>
        <v>1</v>
      </c>
      <c r="AF24" s="32">
        <f t="shared" si="4"/>
        <v>1</v>
      </c>
      <c r="AG24" s="32">
        <f t="shared" si="4"/>
        <v>1</v>
      </c>
      <c r="AH24" s="33">
        <f>SUM(E24:AG24)</f>
        <v>27</v>
      </c>
      <c r="AI24" s="30"/>
      <c r="AJ24" s="27"/>
    </row>
    <row r="25" spans="1:53" ht="67" customHeight="1">
      <c r="A25" s="34"/>
      <c r="B25" s="193" t="s">
        <v>15</v>
      </c>
      <c r="C25" s="194"/>
      <c r="D25" s="195"/>
      <c r="E25" s="46"/>
      <c r="F25" s="46" t="s">
        <v>430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 t="s">
        <v>1329</v>
      </c>
      <c r="AD25" s="46"/>
      <c r="AE25" s="46"/>
      <c r="AF25" s="46"/>
      <c r="AG25" s="46"/>
      <c r="AH25" s="24"/>
      <c r="AI25" s="31"/>
      <c r="AJ25" s="27"/>
    </row>
    <row r="26" spans="1:53">
      <c r="B26" s="35" t="s">
        <v>16</v>
      </c>
      <c r="C26" s="35" t="s">
        <v>17</v>
      </c>
      <c r="D26" s="36" t="s">
        <v>18</v>
      </c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8"/>
      <c r="AI26" s="38"/>
      <c r="AJ26" s="39"/>
      <c r="AK26" s="28" t="s">
        <v>1346</v>
      </c>
      <c r="AN26" t="s">
        <v>1354</v>
      </c>
      <c r="AO26" t="s">
        <v>1355</v>
      </c>
      <c r="AR26" t="s">
        <v>1354</v>
      </c>
      <c r="AS26" t="s">
        <v>1355</v>
      </c>
      <c r="AV26" t="s">
        <v>1369</v>
      </c>
      <c r="AW26" t="s">
        <v>1355</v>
      </c>
    </row>
    <row r="27" spans="1:53">
      <c r="A27" s="28" t="s">
        <v>19</v>
      </c>
      <c r="B27" s="44" t="s">
        <v>800</v>
      </c>
      <c r="C27" s="44" t="s">
        <v>801</v>
      </c>
      <c r="D27" s="44">
        <v>55430</v>
      </c>
      <c r="E27" s="40">
        <v>1</v>
      </c>
      <c r="F27" s="40">
        <v>0</v>
      </c>
      <c r="G27" s="40">
        <v>1</v>
      </c>
      <c r="H27" s="40">
        <v>1</v>
      </c>
      <c r="I27" s="40">
        <v>1</v>
      </c>
      <c r="J27" s="40">
        <v>0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0</v>
      </c>
      <c r="R27" s="40">
        <v>0</v>
      </c>
      <c r="S27" s="40">
        <v>1</v>
      </c>
      <c r="T27" s="40">
        <v>0</v>
      </c>
      <c r="U27" s="40">
        <v>1</v>
      </c>
      <c r="V27" s="40">
        <v>0</v>
      </c>
      <c r="W27" s="40">
        <v>1</v>
      </c>
      <c r="X27" s="40">
        <v>1</v>
      </c>
      <c r="Y27" s="40">
        <v>0</v>
      </c>
      <c r="Z27" s="40">
        <v>1</v>
      </c>
      <c r="AA27" s="40">
        <v>1</v>
      </c>
      <c r="AB27" s="40">
        <v>1</v>
      </c>
      <c r="AC27" s="40">
        <v>0</v>
      </c>
      <c r="AD27" s="40">
        <v>0</v>
      </c>
      <c r="AE27" s="40">
        <v>0</v>
      </c>
      <c r="AF27" s="40">
        <v>1</v>
      </c>
      <c r="AG27" s="40">
        <v>0</v>
      </c>
      <c r="AH27" s="41">
        <f t="shared" ref="AH27:AH58" si="5">SUM(E27:AG27)</f>
        <v>18</v>
      </c>
      <c r="AI27" s="42">
        <f>IF(AH27=0,0,1)</f>
        <v>1</v>
      </c>
      <c r="AJ27" s="43">
        <f t="shared" ref="AJ27:AJ58" si="6">SUMPRODUCT($E$23:$AG$23,E27:AG27)</f>
        <v>18</v>
      </c>
      <c r="AK27" s="68" t="s">
        <v>1336</v>
      </c>
      <c r="AN27">
        <f>AH27</f>
        <v>18</v>
      </c>
      <c r="AO27">
        <f>VLOOKUP(AK27,$AM$3:$AN$18,2,FALSE)</f>
        <v>3.3330000000000002</v>
      </c>
      <c r="AR27">
        <v>4</v>
      </c>
      <c r="AS27">
        <v>2.6669999999999998</v>
      </c>
      <c r="AV27" s="91">
        <f>AR27/27</f>
        <v>0.14814814814814814</v>
      </c>
      <c r="AW27">
        <f>AS27</f>
        <v>2.6669999999999998</v>
      </c>
    </row>
    <row r="28" spans="1:53">
      <c r="A28" t="s">
        <v>20</v>
      </c>
      <c r="B28" s="44" t="s">
        <v>806</v>
      </c>
      <c r="C28" s="44" t="s">
        <v>807</v>
      </c>
      <c r="D28" s="44">
        <v>55430</v>
      </c>
      <c r="E28" s="40">
        <v>1</v>
      </c>
      <c r="F28" s="40">
        <v>0</v>
      </c>
      <c r="G28" s="40">
        <v>1</v>
      </c>
      <c r="H28" s="40">
        <v>1</v>
      </c>
      <c r="I28" s="40">
        <v>0</v>
      </c>
      <c r="J28" s="40">
        <v>1</v>
      </c>
      <c r="K28" s="40">
        <v>1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5">
        <f t="shared" si="5"/>
        <v>5</v>
      </c>
      <c r="AI28" s="42">
        <f t="shared" ref="AI28:AI91" si="7">IF(AH28=0,0,1)</f>
        <v>1</v>
      </c>
      <c r="AJ28" s="43">
        <f t="shared" si="6"/>
        <v>5</v>
      </c>
      <c r="AK28" s="68" t="s">
        <v>1331</v>
      </c>
      <c r="AN28">
        <f t="shared" ref="AN28:AN91" si="8">AH28</f>
        <v>5</v>
      </c>
      <c r="AO28" t="str">
        <f t="shared" ref="AO28:AO91" si="9">VLOOKUP(AK28,$AM$3:$AN$18,2,FALSE)</f>
        <v>QQQ</v>
      </c>
      <c r="AR28">
        <v>6</v>
      </c>
      <c r="AS28">
        <v>4</v>
      </c>
      <c r="AV28" s="91">
        <f t="shared" ref="AV28:AV91" si="10">AR28/27</f>
        <v>0.22222222222222221</v>
      </c>
      <c r="AW28">
        <f t="shared" ref="AW28:AW91" si="11">AS28</f>
        <v>4</v>
      </c>
    </row>
    <row r="29" spans="1:53">
      <c r="A29" t="s">
        <v>21</v>
      </c>
      <c r="B29" s="44" t="s">
        <v>816</v>
      </c>
      <c r="C29" s="44" t="s">
        <v>817</v>
      </c>
      <c r="D29" s="44">
        <v>55430</v>
      </c>
      <c r="E29" s="40">
        <v>1</v>
      </c>
      <c r="F29" s="40">
        <v>0</v>
      </c>
      <c r="G29" s="40">
        <v>1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1</v>
      </c>
      <c r="N29" s="40">
        <v>1</v>
      </c>
      <c r="O29" s="40">
        <v>0</v>
      </c>
      <c r="P29" s="40">
        <v>1</v>
      </c>
      <c r="Q29" s="40">
        <v>1</v>
      </c>
      <c r="R29" s="40">
        <v>1</v>
      </c>
      <c r="S29" s="40">
        <v>1</v>
      </c>
      <c r="T29" s="40">
        <v>0</v>
      </c>
      <c r="U29" s="40">
        <v>0</v>
      </c>
      <c r="V29" s="40">
        <v>1</v>
      </c>
      <c r="W29" s="40">
        <v>1</v>
      </c>
      <c r="X29" s="40">
        <v>1</v>
      </c>
      <c r="Y29" s="40">
        <v>1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5">
        <f t="shared" si="5"/>
        <v>17</v>
      </c>
      <c r="AI29" s="42">
        <f t="shared" si="7"/>
        <v>1</v>
      </c>
      <c r="AJ29" s="43">
        <f t="shared" si="6"/>
        <v>17</v>
      </c>
      <c r="AK29" s="68" t="s">
        <v>1331</v>
      </c>
      <c r="AN29">
        <f t="shared" si="8"/>
        <v>17</v>
      </c>
      <c r="AO29" t="str">
        <f t="shared" si="9"/>
        <v>QQQ</v>
      </c>
      <c r="AR29">
        <v>8</v>
      </c>
      <c r="AS29">
        <v>2.3330000000000002</v>
      </c>
      <c r="AV29" s="91">
        <f t="shared" si="10"/>
        <v>0.29629629629629628</v>
      </c>
      <c r="AW29">
        <f t="shared" si="11"/>
        <v>2.3330000000000002</v>
      </c>
      <c r="AZ29" t="s">
        <v>1374</v>
      </c>
      <c r="BA29" t="s">
        <v>1375</v>
      </c>
    </row>
    <row r="30" spans="1:53">
      <c r="B30" s="44" t="s">
        <v>818</v>
      </c>
      <c r="C30" s="44" t="s">
        <v>819</v>
      </c>
      <c r="D30" s="44">
        <v>55430</v>
      </c>
      <c r="E30" s="40">
        <v>1</v>
      </c>
      <c r="F30" s="40">
        <v>0</v>
      </c>
      <c r="G30" s="40">
        <v>1</v>
      </c>
      <c r="H30" s="40">
        <v>1</v>
      </c>
      <c r="I30" s="40">
        <v>1</v>
      </c>
      <c r="J30" s="40">
        <v>1</v>
      </c>
      <c r="K30" s="40">
        <v>1</v>
      </c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0</v>
      </c>
      <c r="U30" s="40">
        <v>1</v>
      </c>
      <c r="V30" s="40">
        <v>1</v>
      </c>
      <c r="W30" s="40">
        <v>0</v>
      </c>
      <c r="X30" s="40">
        <v>1</v>
      </c>
      <c r="Y30" s="40">
        <v>1</v>
      </c>
      <c r="Z30" s="40">
        <v>1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5">
        <f t="shared" si="5"/>
        <v>19</v>
      </c>
      <c r="AI30" s="42">
        <f t="shared" si="7"/>
        <v>1</v>
      </c>
      <c r="AJ30" s="43">
        <f t="shared" si="6"/>
        <v>19</v>
      </c>
      <c r="AK30" s="68" t="s">
        <v>1331</v>
      </c>
      <c r="AN30">
        <f t="shared" si="8"/>
        <v>19</v>
      </c>
      <c r="AO30" t="str">
        <f t="shared" si="9"/>
        <v>QQQ</v>
      </c>
      <c r="AR30">
        <v>10</v>
      </c>
      <c r="AS30">
        <v>1.667</v>
      </c>
      <c r="AV30" s="91">
        <f t="shared" si="10"/>
        <v>0.37037037037037035</v>
      </c>
      <c r="AW30">
        <f t="shared" si="11"/>
        <v>1.667</v>
      </c>
      <c r="AY30" t="s">
        <v>1370</v>
      </c>
      <c r="AZ30">
        <v>3.33</v>
      </c>
      <c r="BA30">
        <v>2</v>
      </c>
    </row>
    <row r="31" spans="1:53">
      <c r="B31" s="44" t="s">
        <v>822</v>
      </c>
      <c r="C31" s="44" t="s">
        <v>823</v>
      </c>
      <c r="D31" s="44">
        <v>55430</v>
      </c>
      <c r="E31" s="40">
        <v>1</v>
      </c>
      <c r="F31" s="40">
        <v>0</v>
      </c>
      <c r="G31" s="40">
        <v>1</v>
      </c>
      <c r="H31" s="40">
        <v>1</v>
      </c>
      <c r="I31" s="40">
        <v>1</v>
      </c>
      <c r="J31" s="40">
        <v>1</v>
      </c>
      <c r="K31" s="40">
        <v>0</v>
      </c>
      <c r="L31" s="40">
        <v>1</v>
      </c>
      <c r="M31" s="40">
        <v>1</v>
      </c>
      <c r="N31" s="40">
        <v>1</v>
      </c>
      <c r="O31" s="40">
        <v>1</v>
      </c>
      <c r="P31" s="40">
        <v>0</v>
      </c>
      <c r="Q31" s="40">
        <v>1</v>
      </c>
      <c r="R31" s="40">
        <v>0</v>
      </c>
      <c r="S31" s="40">
        <v>1</v>
      </c>
      <c r="T31" s="40">
        <v>1</v>
      </c>
      <c r="U31" s="40">
        <v>0</v>
      </c>
      <c r="V31" s="40">
        <v>0</v>
      </c>
      <c r="W31" s="40">
        <v>1</v>
      </c>
      <c r="X31" s="40">
        <v>0</v>
      </c>
      <c r="Y31" s="40">
        <v>0</v>
      </c>
      <c r="Z31" s="40">
        <v>1</v>
      </c>
      <c r="AA31" s="40">
        <v>0</v>
      </c>
      <c r="AB31" s="40">
        <v>1</v>
      </c>
      <c r="AC31" s="40">
        <v>0</v>
      </c>
      <c r="AD31" s="40">
        <v>1</v>
      </c>
      <c r="AE31" s="40">
        <v>0</v>
      </c>
      <c r="AF31" s="40">
        <v>1</v>
      </c>
      <c r="AG31" s="40">
        <v>0</v>
      </c>
      <c r="AH31" s="45">
        <f t="shared" si="5"/>
        <v>17</v>
      </c>
      <c r="AI31" s="42">
        <f t="shared" si="7"/>
        <v>1</v>
      </c>
      <c r="AJ31" s="43">
        <f t="shared" si="6"/>
        <v>17</v>
      </c>
      <c r="AK31" s="68" t="s">
        <v>1335</v>
      </c>
      <c r="AL31" s="61"/>
      <c r="AM31" s="61"/>
      <c r="AN31">
        <f t="shared" si="8"/>
        <v>17</v>
      </c>
      <c r="AO31">
        <f t="shared" si="9"/>
        <v>3</v>
      </c>
      <c r="AR31">
        <v>10</v>
      </c>
      <c r="AS31">
        <v>1.667</v>
      </c>
      <c r="AV31" s="91">
        <f t="shared" si="10"/>
        <v>0.37037037037037035</v>
      </c>
      <c r="AW31">
        <f t="shared" si="11"/>
        <v>1.667</v>
      </c>
      <c r="AY31" t="s">
        <v>1371</v>
      </c>
      <c r="AZ31">
        <v>2.48</v>
      </c>
      <c r="BA31">
        <v>9</v>
      </c>
    </row>
    <row r="32" spans="1:53">
      <c r="B32" s="44" t="s">
        <v>1070</v>
      </c>
      <c r="C32" s="44" t="s">
        <v>1071</v>
      </c>
      <c r="D32" s="44">
        <v>55430</v>
      </c>
      <c r="E32" s="40">
        <v>1</v>
      </c>
      <c r="F32" s="40">
        <v>0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0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40">
        <v>1</v>
      </c>
      <c r="Y32" s="40">
        <v>0</v>
      </c>
      <c r="Z32" s="40">
        <v>1</v>
      </c>
      <c r="AA32" s="40">
        <v>0</v>
      </c>
      <c r="AB32" s="40">
        <v>0</v>
      </c>
      <c r="AC32" s="40">
        <v>0</v>
      </c>
      <c r="AD32" s="40">
        <v>1</v>
      </c>
      <c r="AE32" s="40">
        <v>1</v>
      </c>
      <c r="AF32" s="40">
        <v>1</v>
      </c>
      <c r="AG32" s="40">
        <v>1</v>
      </c>
      <c r="AH32" s="45">
        <f t="shared" si="5"/>
        <v>23</v>
      </c>
      <c r="AI32" s="42">
        <f t="shared" si="7"/>
        <v>1</v>
      </c>
      <c r="AJ32" s="43">
        <f t="shared" si="6"/>
        <v>23</v>
      </c>
      <c r="AK32" s="68" t="s">
        <v>1332</v>
      </c>
      <c r="AN32">
        <f t="shared" si="8"/>
        <v>23</v>
      </c>
      <c r="AO32">
        <f t="shared" si="9"/>
        <v>1.667</v>
      </c>
      <c r="AR32">
        <v>11</v>
      </c>
      <c r="AS32">
        <v>4</v>
      </c>
      <c r="AV32" s="91">
        <f t="shared" si="10"/>
        <v>0.40740740740740738</v>
      </c>
      <c r="AW32">
        <f t="shared" si="11"/>
        <v>4</v>
      </c>
      <c r="AY32" t="s">
        <v>1372</v>
      </c>
      <c r="AZ32">
        <v>2.66</v>
      </c>
      <c r="BA32">
        <v>31</v>
      </c>
    </row>
    <row r="33" spans="2:53">
      <c r="B33" s="44" t="s">
        <v>1072</v>
      </c>
      <c r="C33" s="44" t="s">
        <v>1073</v>
      </c>
      <c r="D33" s="44">
        <v>55430</v>
      </c>
      <c r="E33" s="40">
        <v>0</v>
      </c>
      <c r="F33" s="40">
        <v>0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0</v>
      </c>
      <c r="R33" s="40">
        <v>1</v>
      </c>
      <c r="S33" s="40">
        <v>1</v>
      </c>
      <c r="T33" s="40">
        <v>1</v>
      </c>
      <c r="U33" s="40">
        <v>1</v>
      </c>
      <c r="V33" s="40">
        <v>1</v>
      </c>
      <c r="W33" s="40">
        <v>1</v>
      </c>
      <c r="X33" s="40">
        <v>1</v>
      </c>
      <c r="Y33" s="40">
        <v>0</v>
      </c>
      <c r="Z33" s="40">
        <v>1</v>
      </c>
      <c r="AA33" s="40">
        <v>1</v>
      </c>
      <c r="AB33" s="40">
        <v>0</v>
      </c>
      <c r="AC33" s="40">
        <v>0</v>
      </c>
      <c r="AD33" s="40">
        <v>1</v>
      </c>
      <c r="AE33" s="40">
        <v>1</v>
      </c>
      <c r="AF33" s="40">
        <v>1</v>
      </c>
      <c r="AG33" s="40">
        <v>1</v>
      </c>
      <c r="AH33" s="45">
        <f t="shared" si="5"/>
        <v>23</v>
      </c>
      <c r="AI33" s="42">
        <f t="shared" si="7"/>
        <v>1</v>
      </c>
      <c r="AJ33" s="43">
        <f t="shared" si="6"/>
        <v>23</v>
      </c>
      <c r="AK33" s="68" t="s">
        <v>1333</v>
      </c>
      <c r="AN33">
        <f t="shared" si="8"/>
        <v>23</v>
      </c>
      <c r="AO33">
        <f t="shared" si="9"/>
        <v>2.3330000000000002</v>
      </c>
      <c r="AR33">
        <v>12</v>
      </c>
      <c r="AS33">
        <v>1.667</v>
      </c>
      <c r="AV33" s="91">
        <f t="shared" si="10"/>
        <v>0.44444444444444442</v>
      </c>
      <c r="AW33">
        <f t="shared" si="11"/>
        <v>1.667</v>
      </c>
      <c r="AY33" t="s">
        <v>1373</v>
      </c>
      <c r="AZ33">
        <v>2.69</v>
      </c>
      <c r="BA33">
        <v>36</v>
      </c>
    </row>
    <row r="34" spans="2:53">
      <c r="B34" s="44" t="s">
        <v>828</v>
      </c>
      <c r="C34" s="44" t="s">
        <v>829</v>
      </c>
      <c r="D34" s="44">
        <v>55430</v>
      </c>
      <c r="E34" s="40">
        <v>1</v>
      </c>
      <c r="F34" s="40">
        <v>0</v>
      </c>
      <c r="G34" s="40">
        <v>1</v>
      </c>
      <c r="H34" s="40">
        <v>1</v>
      </c>
      <c r="I34" s="40">
        <v>0</v>
      </c>
      <c r="J34" s="40">
        <v>0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P34" s="40">
        <v>1</v>
      </c>
      <c r="Q34" s="40">
        <v>0</v>
      </c>
      <c r="R34" s="40">
        <v>1</v>
      </c>
      <c r="S34" s="40">
        <v>1</v>
      </c>
      <c r="T34" s="40">
        <v>1</v>
      </c>
      <c r="U34" s="40">
        <v>1</v>
      </c>
      <c r="V34" s="40">
        <v>1</v>
      </c>
      <c r="W34" s="40">
        <v>1</v>
      </c>
      <c r="X34" s="40">
        <v>1</v>
      </c>
      <c r="Y34" s="40">
        <v>0</v>
      </c>
      <c r="Z34" s="40">
        <v>0</v>
      </c>
      <c r="AA34" s="40">
        <v>1</v>
      </c>
      <c r="AB34" s="40">
        <v>0</v>
      </c>
      <c r="AC34" s="40">
        <v>0</v>
      </c>
      <c r="AD34" s="40">
        <v>0</v>
      </c>
      <c r="AE34" s="40">
        <v>1</v>
      </c>
      <c r="AF34" s="40">
        <v>1</v>
      </c>
      <c r="AG34" s="40">
        <v>0</v>
      </c>
      <c r="AH34" s="45">
        <f t="shared" si="5"/>
        <v>19</v>
      </c>
      <c r="AI34" s="42">
        <f t="shared" si="7"/>
        <v>1</v>
      </c>
      <c r="AJ34" s="43">
        <f t="shared" si="6"/>
        <v>19</v>
      </c>
      <c r="AK34" s="68" t="s">
        <v>1337</v>
      </c>
      <c r="AL34" s="61"/>
      <c r="AM34" s="61"/>
      <c r="AN34">
        <f t="shared" si="8"/>
        <v>19</v>
      </c>
      <c r="AO34">
        <f t="shared" si="9"/>
        <v>4</v>
      </c>
      <c r="AR34">
        <v>12</v>
      </c>
      <c r="AS34">
        <v>4</v>
      </c>
      <c r="AV34" s="91">
        <f t="shared" si="10"/>
        <v>0.44444444444444442</v>
      </c>
      <c r="AW34">
        <f t="shared" si="11"/>
        <v>4</v>
      </c>
    </row>
    <row r="35" spans="2:53">
      <c r="B35" s="44" t="s">
        <v>832</v>
      </c>
      <c r="C35" s="44" t="s">
        <v>833</v>
      </c>
      <c r="D35" s="44">
        <v>55430</v>
      </c>
      <c r="E35" s="40">
        <v>1</v>
      </c>
      <c r="F35" s="40">
        <v>0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0</v>
      </c>
      <c r="N35" s="40">
        <v>0</v>
      </c>
      <c r="O35" s="40">
        <v>1</v>
      </c>
      <c r="P35" s="40">
        <v>0</v>
      </c>
      <c r="Q35" s="40">
        <v>0</v>
      </c>
      <c r="R35" s="40">
        <v>1</v>
      </c>
      <c r="S35" s="40">
        <v>1</v>
      </c>
      <c r="T35" s="40">
        <v>0</v>
      </c>
      <c r="U35" s="40">
        <v>1</v>
      </c>
      <c r="V35" s="40">
        <v>1</v>
      </c>
      <c r="W35" s="40">
        <v>1</v>
      </c>
      <c r="X35" s="40">
        <v>1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0">
        <v>0</v>
      </c>
      <c r="AH35" s="45">
        <f t="shared" si="5"/>
        <v>14</v>
      </c>
      <c r="AI35" s="42">
        <f t="shared" si="7"/>
        <v>1</v>
      </c>
      <c r="AJ35" s="43">
        <f t="shared" si="6"/>
        <v>14</v>
      </c>
      <c r="AK35" s="68" t="s">
        <v>1331</v>
      </c>
      <c r="AN35">
        <f t="shared" si="8"/>
        <v>14</v>
      </c>
      <c r="AO35" t="str">
        <f t="shared" si="9"/>
        <v>QQQ</v>
      </c>
      <c r="AR35">
        <v>13</v>
      </c>
      <c r="AS35">
        <v>1</v>
      </c>
      <c r="AV35" s="91">
        <f t="shared" si="10"/>
        <v>0.48148148148148145</v>
      </c>
      <c r="AW35">
        <f t="shared" si="11"/>
        <v>1</v>
      </c>
    </row>
    <row r="36" spans="2:53">
      <c r="B36" s="44" t="s">
        <v>840</v>
      </c>
      <c r="C36" s="44" t="s">
        <v>841</v>
      </c>
      <c r="D36" s="44">
        <v>55430</v>
      </c>
      <c r="E36" s="40">
        <v>1</v>
      </c>
      <c r="F36" s="40">
        <v>0</v>
      </c>
      <c r="G36" s="40">
        <v>0</v>
      </c>
      <c r="H36" s="40">
        <v>1</v>
      </c>
      <c r="I36" s="40">
        <v>0</v>
      </c>
      <c r="J36" s="40">
        <v>1</v>
      </c>
      <c r="K36" s="40">
        <v>1</v>
      </c>
      <c r="L36" s="40">
        <v>0</v>
      </c>
      <c r="M36" s="40">
        <v>1</v>
      </c>
      <c r="N36" s="40">
        <v>1</v>
      </c>
      <c r="O36" s="40">
        <v>1</v>
      </c>
      <c r="P36" s="40">
        <v>1</v>
      </c>
      <c r="Q36" s="40">
        <v>0</v>
      </c>
      <c r="R36" s="40">
        <v>0</v>
      </c>
      <c r="S36" s="40">
        <v>0</v>
      </c>
      <c r="T36" s="40">
        <v>0</v>
      </c>
      <c r="U36" s="40">
        <v>1</v>
      </c>
      <c r="V36" s="40">
        <v>0</v>
      </c>
      <c r="W36" s="40">
        <v>1</v>
      </c>
      <c r="X36" s="40">
        <v>1</v>
      </c>
      <c r="Y36" s="40">
        <v>0</v>
      </c>
      <c r="Z36" s="40">
        <v>1</v>
      </c>
      <c r="AA36" s="40">
        <v>0</v>
      </c>
      <c r="AB36" s="40">
        <v>0</v>
      </c>
      <c r="AC36" s="40">
        <v>0</v>
      </c>
      <c r="AD36" s="40">
        <v>0</v>
      </c>
      <c r="AE36" s="40">
        <v>1</v>
      </c>
      <c r="AF36" s="40">
        <v>0</v>
      </c>
      <c r="AG36" s="40">
        <v>0</v>
      </c>
      <c r="AH36" s="45">
        <f t="shared" si="5"/>
        <v>13</v>
      </c>
      <c r="AI36" s="42">
        <f t="shared" si="7"/>
        <v>1</v>
      </c>
      <c r="AJ36" s="43">
        <f t="shared" si="6"/>
        <v>13</v>
      </c>
      <c r="AK36" s="68" t="s">
        <v>1334</v>
      </c>
      <c r="AN36">
        <f t="shared" si="8"/>
        <v>13</v>
      </c>
      <c r="AO36">
        <f t="shared" si="9"/>
        <v>1</v>
      </c>
      <c r="AR36">
        <v>13</v>
      </c>
      <c r="AS36">
        <v>2.3330000000000002</v>
      </c>
      <c r="AV36" s="91">
        <f t="shared" si="10"/>
        <v>0.48148148148148145</v>
      </c>
      <c r="AW36">
        <f t="shared" si="11"/>
        <v>2.3330000000000002</v>
      </c>
    </row>
    <row r="37" spans="2:53">
      <c r="B37" s="44" t="s">
        <v>1078</v>
      </c>
      <c r="C37" s="44" t="s">
        <v>1079</v>
      </c>
      <c r="D37" s="44">
        <v>55430</v>
      </c>
      <c r="E37" s="40">
        <v>1</v>
      </c>
      <c r="F37" s="40">
        <v>0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P37" s="40">
        <v>1</v>
      </c>
      <c r="Q37" s="40">
        <v>0</v>
      </c>
      <c r="R37" s="40">
        <v>1</v>
      </c>
      <c r="S37" s="40">
        <v>1</v>
      </c>
      <c r="T37" s="40">
        <v>1</v>
      </c>
      <c r="U37" s="40">
        <v>1</v>
      </c>
      <c r="V37" s="40">
        <v>1</v>
      </c>
      <c r="W37" s="40">
        <v>1</v>
      </c>
      <c r="X37" s="40">
        <v>0</v>
      </c>
      <c r="Y37" s="40">
        <v>0</v>
      </c>
      <c r="Z37" s="40">
        <v>1</v>
      </c>
      <c r="AA37" s="40">
        <v>0</v>
      </c>
      <c r="AB37" s="40">
        <v>0</v>
      </c>
      <c r="AC37" s="40">
        <v>0</v>
      </c>
      <c r="AD37" s="40">
        <v>1</v>
      </c>
      <c r="AE37" s="40">
        <v>0</v>
      </c>
      <c r="AF37" s="40">
        <v>1</v>
      </c>
      <c r="AG37" s="40">
        <v>1</v>
      </c>
      <c r="AH37" s="45">
        <f t="shared" si="5"/>
        <v>21</v>
      </c>
      <c r="AI37" s="42">
        <f t="shared" si="7"/>
        <v>1</v>
      </c>
      <c r="AJ37" s="43">
        <f t="shared" si="6"/>
        <v>21</v>
      </c>
      <c r="AK37" s="68" t="s">
        <v>1336</v>
      </c>
      <c r="AL37" s="61"/>
      <c r="AN37">
        <f t="shared" si="8"/>
        <v>21</v>
      </c>
      <c r="AO37">
        <f t="shared" si="9"/>
        <v>3.3330000000000002</v>
      </c>
      <c r="AR37">
        <v>13</v>
      </c>
      <c r="AS37">
        <v>3.6669999999999998</v>
      </c>
      <c r="AV37" s="91">
        <f t="shared" si="10"/>
        <v>0.48148148148148145</v>
      </c>
      <c r="AW37">
        <f t="shared" si="11"/>
        <v>3.6669999999999998</v>
      </c>
    </row>
    <row r="38" spans="2:53">
      <c r="B38" s="44" t="s">
        <v>846</v>
      </c>
      <c r="C38" s="44" t="s">
        <v>847</v>
      </c>
      <c r="D38" s="44">
        <v>55430</v>
      </c>
      <c r="E38" s="40">
        <v>1</v>
      </c>
      <c r="F38" s="40">
        <v>0</v>
      </c>
      <c r="G38" s="40">
        <v>1</v>
      </c>
      <c r="H38" s="40">
        <v>1</v>
      </c>
      <c r="I38" s="40">
        <v>1</v>
      </c>
      <c r="J38" s="40">
        <v>1</v>
      </c>
      <c r="K38" s="40">
        <v>0</v>
      </c>
      <c r="L38" s="40">
        <v>1</v>
      </c>
      <c r="M38" s="40">
        <v>1</v>
      </c>
      <c r="N38" s="40">
        <v>1</v>
      </c>
      <c r="O38" s="40">
        <v>1</v>
      </c>
      <c r="P38" s="40">
        <v>1</v>
      </c>
      <c r="Q38" s="40">
        <v>1</v>
      </c>
      <c r="R38" s="40">
        <v>1</v>
      </c>
      <c r="S38" s="40">
        <v>1</v>
      </c>
      <c r="T38" s="40">
        <v>1</v>
      </c>
      <c r="U38" s="40">
        <v>1</v>
      </c>
      <c r="V38" s="40">
        <v>1</v>
      </c>
      <c r="W38" s="40">
        <v>1</v>
      </c>
      <c r="X38" s="40">
        <v>1</v>
      </c>
      <c r="Y38" s="40">
        <v>1</v>
      </c>
      <c r="Z38" s="40">
        <v>1</v>
      </c>
      <c r="AA38" s="40">
        <v>1</v>
      </c>
      <c r="AB38" s="40">
        <v>0</v>
      </c>
      <c r="AC38" s="40">
        <v>0</v>
      </c>
      <c r="AD38" s="40">
        <v>1</v>
      </c>
      <c r="AE38" s="40">
        <v>1</v>
      </c>
      <c r="AF38" s="40">
        <v>1</v>
      </c>
      <c r="AG38" s="40">
        <v>1</v>
      </c>
      <c r="AH38" s="45">
        <f t="shared" si="5"/>
        <v>25</v>
      </c>
      <c r="AI38" s="42">
        <f t="shared" si="7"/>
        <v>1</v>
      </c>
      <c r="AJ38" s="43">
        <f t="shared" si="6"/>
        <v>25</v>
      </c>
      <c r="AK38" s="68" t="s">
        <v>1337</v>
      </c>
      <c r="AN38">
        <f t="shared" si="8"/>
        <v>25</v>
      </c>
      <c r="AO38">
        <f t="shared" si="9"/>
        <v>4</v>
      </c>
      <c r="AR38">
        <v>14</v>
      </c>
      <c r="AS38">
        <v>0</v>
      </c>
      <c r="AV38" s="91">
        <f t="shared" si="10"/>
        <v>0.51851851851851849</v>
      </c>
      <c r="AW38">
        <f t="shared" si="11"/>
        <v>0</v>
      </c>
    </row>
    <row r="39" spans="2:53">
      <c r="B39" s="44" t="s">
        <v>850</v>
      </c>
      <c r="C39" s="44" t="s">
        <v>851</v>
      </c>
      <c r="D39" s="44">
        <v>55430</v>
      </c>
      <c r="E39" s="40">
        <v>1</v>
      </c>
      <c r="F39" s="40">
        <v>0</v>
      </c>
      <c r="G39" s="40">
        <v>1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1</v>
      </c>
      <c r="O39" s="40">
        <v>1</v>
      </c>
      <c r="P39" s="40">
        <v>1</v>
      </c>
      <c r="Q39" s="40">
        <v>0</v>
      </c>
      <c r="R39" s="40">
        <v>1</v>
      </c>
      <c r="S39" s="40">
        <v>0</v>
      </c>
      <c r="T39" s="40">
        <v>1</v>
      </c>
      <c r="U39" s="40">
        <v>1</v>
      </c>
      <c r="V39" s="40">
        <v>1</v>
      </c>
      <c r="W39" s="40">
        <v>1</v>
      </c>
      <c r="X39" s="40">
        <v>1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0</v>
      </c>
      <c r="AH39" s="45">
        <f t="shared" si="5"/>
        <v>17</v>
      </c>
      <c r="AI39" s="42">
        <f t="shared" si="7"/>
        <v>1</v>
      </c>
      <c r="AJ39" s="43">
        <f t="shared" si="6"/>
        <v>17</v>
      </c>
      <c r="AK39" s="68" t="s">
        <v>1331</v>
      </c>
      <c r="AN39">
        <f t="shared" si="8"/>
        <v>17</v>
      </c>
      <c r="AO39" t="str">
        <f t="shared" si="9"/>
        <v>QQQ</v>
      </c>
      <c r="AR39">
        <v>14</v>
      </c>
      <c r="AS39">
        <v>1.667</v>
      </c>
      <c r="AV39" s="91">
        <f t="shared" si="10"/>
        <v>0.51851851851851849</v>
      </c>
      <c r="AW39">
        <f t="shared" si="11"/>
        <v>1.667</v>
      </c>
    </row>
    <row r="40" spans="2:53">
      <c r="B40" s="44" t="s">
        <v>852</v>
      </c>
      <c r="C40" s="44" t="s">
        <v>853</v>
      </c>
      <c r="D40" s="44">
        <v>55430</v>
      </c>
      <c r="E40" s="40">
        <v>1</v>
      </c>
      <c r="F40" s="40">
        <v>0</v>
      </c>
      <c r="G40" s="40">
        <v>1</v>
      </c>
      <c r="H40" s="40">
        <v>0</v>
      </c>
      <c r="I40" s="40">
        <v>1</v>
      </c>
      <c r="J40" s="40">
        <v>1</v>
      </c>
      <c r="K40" s="40">
        <v>1</v>
      </c>
      <c r="L40" s="40">
        <v>1</v>
      </c>
      <c r="M40" s="40">
        <v>0</v>
      </c>
      <c r="N40" s="40">
        <v>1</v>
      </c>
      <c r="O40" s="40">
        <v>1</v>
      </c>
      <c r="P40" s="40">
        <v>0</v>
      </c>
      <c r="Q40" s="40">
        <v>0</v>
      </c>
      <c r="R40" s="40">
        <v>1</v>
      </c>
      <c r="S40" s="40">
        <v>1</v>
      </c>
      <c r="T40" s="40">
        <v>1</v>
      </c>
      <c r="U40" s="40">
        <v>0</v>
      </c>
      <c r="V40" s="40">
        <v>1</v>
      </c>
      <c r="W40" s="40">
        <v>1</v>
      </c>
      <c r="X40" s="40">
        <v>1</v>
      </c>
      <c r="Y40" s="40">
        <v>0</v>
      </c>
      <c r="Z40" s="40">
        <v>1</v>
      </c>
      <c r="AA40" s="40">
        <v>0</v>
      </c>
      <c r="AB40" s="40">
        <v>0</v>
      </c>
      <c r="AC40" s="40">
        <v>0</v>
      </c>
      <c r="AD40" s="40">
        <v>1</v>
      </c>
      <c r="AE40" s="40">
        <v>1</v>
      </c>
      <c r="AF40" s="40">
        <v>1</v>
      </c>
      <c r="AG40" s="40">
        <v>0</v>
      </c>
      <c r="AH40" s="45">
        <f t="shared" si="5"/>
        <v>18</v>
      </c>
      <c r="AI40" s="42">
        <f t="shared" si="7"/>
        <v>1</v>
      </c>
      <c r="AJ40" s="43">
        <f t="shared" si="6"/>
        <v>18</v>
      </c>
      <c r="AK40" s="68" t="s">
        <v>1334</v>
      </c>
      <c r="AN40">
        <f t="shared" si="8"/>
        <v>18</v>
      </c>
      <c r="AO40">
        <f t="shared" si="9"/>
        <v>1</v>
      </c>
      <c r="AR40">
        <v>14</v>
      </c>
      <c r="AS40">
        <v>1.667</v>
      </c>
      <c r="AV40" s="91">
        <f t="shared" si="10"/>
        <v>0.51851851851851849</v>
      </c>
      <c r="AW40">
        <f t="shared" si="11"/>
        <v>1.667</v>
      </c>
    </row>
    <row r="41" spans="2:53">
      <c r="B41" s="44" t="s">
        <v>862</v>
      </c>
      <c r="C41" s="44" t="s">
        <v>863</v>
      </c>
      <c r="D41" s="44">
        <v>55430</v>
      </c>
      <c r="E41" s="40">
        <v>1</v>
      </c>
      <c r="F41" s="40">
        <v>0</v>
      </c>
      <c r="G41" s="40">
        <v>1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P41" s="40">
        <v>1</v>
      </c>
      <c r="Q41" s="40">
        <v>0</v>
      </c>
      <c r="R41" s="40">
        <v>1</v>
      </c>
      <c r="S41" s="40">
        <v>1</v>
      </c>
      <c r="T41" s="40">
        <v>1</v>
      </c>
      <c r="U41" s="40">
        <v>0</v>
      </c>
      <c r="V41" s="40">
        <v>1</v>
      </c>
      <c r="W41" s="40">
        <v>1</v>
      </c>
      <c r="X41" s="40">
        <v>1</v>
      </c>
      <c r="Y41" s="40">
        <v>0</v>
      </c>
      <c r="Z41" s="40">
        <v>1</v>
      </c>
      <c r="AA41" s="40">
        <v>0</v>
      </c>
      <c r="AB41" s="40">
        <v>0</v>
      </c>
      <c r="AC41" s="40">
        <v>0</v>
      </c>
      <c r="AD41" s="40">
        <v>1</v>
      </c>
      <c r="AE41" s="40">
        <v>0</v>
      </c>
      <c r="AF41" s="40">
        <v>0</v>
      </c>
      <c r="AG41" s="40">
        <v>0</v>
      </c>
      <c r="AH41" s="45">
        <f t="shared" si="5"/>
        <v>19</v>
      </c>
      <c r="AI41" s="42">
        <f t="shared" si="7"/>
        <v>1</v>
      </c>
      <c r="AJ41" s="43">
        <f t="shared" si="6"/>
        <v>19</v>
      </c>
      <c r="AK41" s="68" t="s">
        <v>1331</v>
      </c>
      <c r="AN41">
        <f t="shared" si="8"/>
        <v>19</v>
      </c>
      <c r="AO41" t="str">
        <f t="shared" si="9"/>
        <v>QQQ</v>
      </c>
      <c r="AR41">
        <v>14</v>
      </c>
      <c r="AS41">
        <v>2.6669999999999998</v>
      </c>
      <c r="AV41" s="91">
        <f t="shared" si="10"/>
        <v>0.51851851851851849</v>
      </c>
      <c r="AW41">
        <f t="shared" si="11"/>
        <v>2.6669999999999998</v>
      </c>
    </row>
    <row r="42" spans="2:53">
      <c r="B42" s="44" t="s">
        <v>1082</v>
      </c>
      <c r="C42" s="44" t="s">
        <v>1083</v>
      </c>
      <c r="D42" s="44">
        <v>55430</v>
      </c>
      <c r="E42" s="40">
        <v>0</v>
      </c>
      <c r="F42" s="40">
        <v>0</v>
      </c>
      <c r="G42" s="40">
        <v>1</v>
      </c>
      <c r="H42" s="40">
        <v>1</v>
      </c>
      <c r="I42" s="40">
        <v>1</v>
      </c>
      <c r="J42" s="40">
        <v>1</v>
      </c>
      <c r="K42" s="40">
        <v>1</v>
      </c>
      <c r="L42" s="40">
        <v>1</v>
      </c>
      <c r="M42" s="40">
        <v>1</v>
      </c>
      <c r="N42" s="40">
        <v>1</v>
      </c>
      <c r="O42" s="40">
        <v>1</v>
      </c>
      <c r="P42" s="40">
        <v>1</v>
      </c>
      <c r="Q42" s="40">
        <v>1</v>
      </c>
      <c r="R42" s="40">
        <v>1</v>
      </c>
      <c r="S42" s="40">
        <v>1</v>
      </c>
      <c r="T42" s="40">
        <v>0</v>
      </c>
      <c r="U42" s="40">
        <v>1</v>
      </c>
      <c r="V42" s="40">
        <v>1</v>
      </c>
      <c r="W42" s="40">
        <v>1</v>
      </c>
      <c r="X42" s="40">
        <v>1</v>
      </c>
      <c r="Y42" s="40">
        <v>1</v>
      </c>
      <c r="Z42" s="40">
        <v>1</v>
      </c>
      <c r="AA42" s="40">
        <v>1</v>
      </c>
      <c r="AB42" s="40">
        <v>0</v>
      </c>
      <c r="AC42" s="40">
        <v>0</v>
      </c>
      <c r="AD42" s="40">
        <v>0</v>
      </c>
      <c r="AE42" s="40">
        <v>0</v>
      </c>
      <c r="AF42" s="40">
        <v>1</v>
      </c>
      <c r="AG42" s="40">
        <v>1</v>
      </c>
      <c r="AH42" s="45">
        <f t="shared" si="5"/>
        <v>22</v>
      </c>
      <c r="AI42" s="42">
        <f t="shared" si="7"/>
        <v>1</v>
      </c>
      <c r="AJ42" s="43">
        <f t="shared" si="6"/>
        <v>22</v>
      </c>
      <c r="AK42" s="68" t="s">
        <v>1337</v>
      </c>
      <c r="AN42">
        <f t="shared" si="8"/>
        <v>22</v>
      </c>
      <c r="AO42">
        <f t="shared" si="9"/>
        <v>4</v>
      </c>
      <c r="AR42">
        <v>15</v>
      </c>
      <c r="AS42">
        <v>3</v>
      </c>
      <c r="AV42" s="91">
        <f t="shared" si="10"/>
        <v>0.55555555555555558</v>
      </c>
      <c r="AW42">
        <f t="shared" si="11"/>
        <v>3</v>
      </c>
    </row>
    <row r="43" spans="2:53">
      <c r="B43" s="44" t="s">
        <v>872</v>
      </c>
      <c r="C43" s="44" t="s">
        <v>873</v>
      </c>
      <c r="D43" s="44">
        <v>55430</v>
      </c>
      <c r="E43" s="40">
        <v>1</v>
      </c>
      <c r="F43" s="40">
        <v>0</v>
      </c>
      <c r="G43" s="40">
        <v>1</v>
      </c>
      <c r="H43" s="40">
        <v>1</v>
      </c>
      <c r="I43" s="40">
        <v>1</v>
      </c>
      <c r="J43" s="40">
        <v>1</v>
      </c>
      <c r="K43" s="40">
        <v>0</v>
      </c>
      <c r="L43" s="40">
        <v>1</v>
      </c>
      <c r="M43" s="40">
        <v>1</v>
      </c>
      <c r="N43" s="40">
        <v>1</v>
      </c>
      <c r="O43" s="40">
        <v>1</v>
      </c>
      <c r="P43" s="40">
        <v>1</v>
      </c>
      <c r="Q43" s="40">
        <v>1</v>
      </c>
      <c r="R43" s="40">
        <v>1</v>
      </c>
      <c r="S43" s="40">
        <v>1</v>
      </c>
      <c r="T43" s="40">
        <v>0</v>
      </c>
      <c r="U43" s="40">
        <v>1</v>
      </c>
      <c r="V43" s="40">
        <v>0</v>
      </c>
      <c r="W43" s="40">
        <v>1</v>
      </c>
      <c r="X43" s="40">
        <v>1</v>
      </c>
      <c r="Y43" s="40">
        <v>0</v>
      </c>
      <c r="Z43" s="40">
        <v>0</v>
      </c>
      <c r="AA43" s="40">
        <v>1</v>
      </c>
      <c r="AB43" s="40">
        <v>0</v>
      </c>
      <c r="AC43" s="40">
        <v>0</v>
      </c>
      <c r="AD43" s="40">
        <v>0</v>
      </c>
      <c r="AE43" s="40">
        <v>0</v>
      </c>
      <c r="AF43" s="40">
        <v>1</v>
      </c>
      <c r="AG43" s="40">
        <v>1</v>
      </c>
      <c r="AH43" s="45">
        <f t="shared" si="5"/>
        <v>19</v>
      </c>
      <c r="AI43" s="42">
        <f t="shared" si="7"/>
        <v>1</v>
      </c>
      <c r="AJ43" s="43">
        <f t="shared" si="6"/>
        <v>19</v>
      </c>
      <c r="AK43" s="68" t="s">
        <v>1337</v>
      </c>
      <c r="AN43">
        <f t="shared" si="8"/>
        <v>19</v>
      </c>
      <c r="AO43">
        <f t="shared" si="9"/>
        <v>4</v>
      </c>
      <c r="AR43">
        <v>15</v>
      </c>
      <c r="AS43">
        <v>3.6669999999999998</v>
      </c>
      <c r="AV43" s="91">
        <f t="shared" si="10"/>
        <v>0.55555555555555558</v>
      </c>
      <c r="AW43">
        <f t="shared" si="11"/>
        <v>3.6669999999999998</v>
      </c>
    </row>
    <row r="44" spans="2:53">
      <c r="B44" s="44" t="s">
        <v>874</v>
      </c>
      <c r="C44" s="44" t="s">
        <v>875</v>
      </c>
      <c r="D44" s="44">
        <v>55430</v>
      </c>
      <c r="E44" s="40">
        <v>1</v>
      </c>
      <c r="F44" s="40">
        <v>0</v>
      </c>
      <c r="G44" s="40">
        <v>1</v>
      </c>
      <c r="H44" s="40">
        <v>1</v>
      </c>
      <c r="I44" s="40">
        <v>1</v>
      </c>
      <c r="J44" s="40">
        <v>1</v>
      </c>
      <c r="K44" s="40">
        <v>0</v>
      </c>
      <c r="L44" s="40">
        <v>1</v>
      </c>
      <c r="M44" s="40">
        <v>1</v>
      </c>
      <c r="N44" s="40">
        <v>1</v>
      </c>
      <c r="O44" s="40">
        <v>1</v>
      </c>
      <c r="P44" s="40">
        <v>0</v>
      </c>
      <c r="Q44" s="40">
        <v>1</v>
      </c>
      <c r="R44" s="40">
        <v>0</v>
      </c>
      <c r="S44" s="40">
        <v>0</v>
      </c>
      <c r="T44" s="40">
        <v>1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5">
        <f t="shared" si="5"/>
        <v>11</v>
      </c>
      <c r="AI44" s="42">
        <f t="shared" si="7"/>
        <v>1</v>
      </c>
      <c r="AJ44" s="43">
        <f t="shared" si="6"/>
        <v>11</v>
      </c>
      <c r="AK44" s="68" t="s">
        <v>1331</v>
      </c>
      <c r="AN44">
        <f t="shared" si="8"/>
        <v>11</v>
      </c>
      <c r="AO44" t="str">
        <f t="shared" si="9"/>
        <v>QQQ</v>
      </c>
      <c r="AR44">
        <v>16</v>
      </c>
      <c r="AS44">
        <v>2</v>
      </c>
      <c r="AV44" s="91">
        <f t="shared" si="10"/>
        <v>0.59259259259259256</v>
      </c>
      <c r="AW44">
        <f t="shared" si="11"/>
        <v>2</v>
      </c>
    </row>
    <row r="45" spans="2:53">
      <c r="B45" s="44" t="s">
        <v>876</v>
      </c>
      <c r="C45" s="44" t="s">
        <v>877</v>
      </c>
      <c r="D45" s="44">
        <v>55430</v>
      </c>
      <c r="E45" s="40">
        <v>1</v>
      </c>
      <c r="F45" s="40">
        <v>0</v>
      </c>
      <c r="G45" s="40">
        <v>1</v>
      </c>
      <c r="H45" s="40">
        <v>1</v>
      </c>
      <c r="I45" s="40">
        <v>1</v>
      </c>
      <c r="J45" s="40">
        <v>1</v>
      </c>
      <c r="K45" s="40">
        <v>1</v>
      </c>
      <c r="L45" s="40">
        <v>1</v>
      </c>
      <c r="M45" s="40">
        <v>1</v>
      </c>
      <c r="N45" s="40">
        <v>0</v>
      </c>
      <c r="O45" s="40">
        <v>1</v>
      </c>
      <c r="P45" s="40">
        <v>1</v>
      </c>
      <c r="Q45" s="40">
        <v>0</v>
      </c>
      <c r="R45" s="40">
        <v>1</v>
      </c>
      <c r="S45" s="40">
        <v>1</v>
      </c>
      <c r="T45" s="40">
        <v>0</v>
      </c>
      <c r="U45" s="40">
        <v>1</v>
      </c>
      <c r="V45" s="40">
        <v>1</v>
      </c>
      <c r="W45" s="40">
        <v>1</v>
      </c>
      <c r="X45" s="40">
        <v>1</v>
      </c>
      <c r="Y45" s="40">
        <v>0</v>
      </c>
      <c r="Z45" s="40">
        <v>1</v>
      </c>
      <c r="AA45" s="40">
        <v>1</v>
      </c>
      <c r="AB45" s="40">
        <v>0</v>
      </c>
      <c r="AC45" s="40">
        <v>0</v>
      </c>
      <c r="AD45" s="40">
        <v>1</v>
      </c>
      <c r="AE45" s="40">
        <v>1</v>
      </c>
      <c r="AF45" s="40">
        <v>1</v>
      </c>
      <c r="AG45" s="40">
        <v>0</v>
      </c>
      <c r="AH45" s="45">
        <f t="shared" si="5"/>
        <v>21</v>
      </c>
      <c r="AI45" s="42">
        <f t="shared" si="7"/>
        <v>1</v>
      </c>
      <c r="AJ45" s="43">
        <f t="shared" si="6"/>
        <v>21</v>
      </c>
      <c r="AK45" s="68" t="s">
        <v>1334</v>
      </c>
      <c r="AN45">
        <f t="shared" si="8"/>
        <v>21</v>
      </c>
      <c r="AO45">
        <f t="shared" si="9"/>
        <v>1</v>
      </c>
      <c r="AR45">
        <v>16</v>
      </c>
      <c r="AS45">
        <v>3.6669999999999998</v>
      </c>
      <c r="AV45" s="91">
        <f t="shared" si="10"/>
        <v>0.59259259259259256</v>
      </c>
      <c r="AW45">
        <f t="shared" si="11"/>
        <v>3.6669999999999998</v>
      </c>
    </row>
    <row r="46" spans="2:53">
      <c r="B46" s="44" t="s">
        <v>1088</v>
      </c>
      <c r="C46" s="44" t="s">
        <v>1089</v>
      </c>
      <c r="D46" s="44">
        <v>55430</v>
      </c>
      <c r="E46" s="40">
        <v>1</v>
      </c>
      <c r="F46" s="40">
        <v>0</v>
      </c>
      <c r="G46" s="40">
        <v>1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1</v>
      </c>
      <c r="O46" s="40">
        <v>1</v>
      </c>
      <c r="P46" s="40">
        <v>1</v>
      </c>
      <c r="Q46" s="40">
        <v>0</v>
      </c>
      <c r="R46" s="40">
        <v>1</v>
      </c>
      <c r="S46" s="40">
        <v>1</v>
      </c>
      <c r="T46" s="40">
        <v>0</v>
      </c>
      <c r="U46" s="40">
        <v>1</v>
      </c>
      <c r="V46" s="40">
        <v>1</v>
      </c>
      <c r="W46" s="40">
        <v>1</v>
      </c>
      <c r="X46" s="40">
        <v>1</v>
      </c>
      <c r="Y46" s="40">
        <v>0</v>
      </c>
      <c r="Z46" s="40">
        <v>1</v>
      </c>
      <c r="AA46" s="40">
        <v>1</v>
      </c>
      <c r="AB46" s="40">
        <v>0</v>
      </c>
      <c r="AC46" s="40">
        <v>0</v>
      </c>
      <c r="AD46" s="40">
        <v>1</v>
      </c>
      <c r="AE46" s="40">
        <v>1</v>
      </c>
      <c r="AF46" s="40">
        <v>1</v>
      </c>
      <c r="AG46" s="40">
        <v>0</v>
      </c>
      <c r="AH46" s="45">
        <f t="shared" si="5"/>
        <v>22</v>
      </c>
      <c r="AI46" s="42">
        <f t="shared" si="7"/>
        <v>1</v>
      </c>
      <c r="AJ46" s="43">
        <f t="shared" si="6"/>
        <v>22</v>
      </c>
      <c r="AK46" s="68" t="s">
        <v>1336</v>
      </c>
      <c r="AN46">
        <f t="shared" si="8"/>
        <v>22</v>
      </c>
      <c r="AO46">
        <f t="shared" si="9"/>
        <v>3.3330000000000002</v>
      </c>
      <c r="AR46">
        <v>16</v>
      </c>
      <c r="AS46">
        <v>4</v>
      </c>
      <c r="AV46" s="91">
        <f t="shared" si="10"/>
        <v>0.59259259259259256</v>
      </c>
      <c r="AW46">
        <f t="shared" si="11"/>
        <v>4</v>
      </c>
    </row>
    <row r="47" spans="2:53">
      <c r="B47" s="44" t="s">
        <v>896</v>
      </c>
      <c r="C47" s="44" t="s">
        <v>897</v>
      </c>
      <c r="D47" s="44">
        <v>55430</v>
      </c>
      <c r="E47" s="40">
        <v>1</v>
      </c>
      <c r="F47" s="40">
        <v>0</v>
      </c>
      <c r="G47" s="40">
        <v>1</v>
      </c>
      <c r="H47" s="40">
        <v>1</v>
      </c>
      <c r="I47" s="40">
        <v>0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40">
        <v>1</v>
      </c>
      <c r="U47" s="40">
        <v>1</v>
      </c>
      <c r="V47" s="40">
        <v>1</v>
      </c>
      <c r="W47" s="40">
        <v>1</v>
      </c>
      <c r="X47" s="40">
        <v>1</v>
      </c>
      <c r="Y47" s="40">
        <v>0</v>
      </c>
      <c r="Z47" s="40">
        <v>1</v>
      </c>
      <c r="AA47" s="40">
        <v>1</v>
      </c>
      <c r="AB47" s="40">
        <v>0</v>
      </c>
      <c r="AC47" s="40">
        <v>0</v>
      </c>
      <c r="AD47" s="40">
        <v>0</v>
      </c>
      <c r="AE47" s="40">
        <v>0</v>
      </c>
      <c r="AF47" s="40">
        <v>1</v>
      </c>
      <c r="AG47" s="40">
        <v>0</v>
      </c>
      <c r="AH47" s="45">
        <f t="shared" si="5"/>
        <v>21</v>
      </c>
      <c r="AI47" s="42">
        <f t="shared" si="7"/>
        <v>1</v>
      </c>
      <c r="AJ47" s="43">
        <f t="shared" si="6"/>
        <v>21</v>
      </c>
      <c r="AK47" s="68" t="s">
        <v>1337</v>
      </c>
      <c r="AN47">
        <f t="shared" si="8"/>
        <v>21</v>
      </c>
      <c r="AO47">
        <f t="shared" si="9"/>
        <v>4</v>
      </c>
      <c r="AR47">
        <v>17</v>
      </c>
      <c r="AS47">
        <v>1</v>
      </c>
      <c r="AV47" s="91">
        <f t="shared" si="10"/>
        <v>0.62962962962962965</v>
      </c>
      <c r="AW47">
        <f t="shared" si="11"/>
        <v>1</v>
      </c>
    </row>
    <row r="48" spans="2:53">
      <c r="B48" s="44" t="s">
        <v>904</v>
      </c>
      <c r="C48" s="44" t="s">
        <v>905</v>
      </c>
      <c r="D48" s="44">
        <v>55430</v>
      </c>
      <c r="E48" s="40">
        <v>1</v>
      </c>
      <c r="F48" s="40">
        <v>0</v>
      </c>
      <c r="G48" s="40">
        <v>1</v>
      </c>
      <c r="H48" s="40">
        <v>1</v>
      </c>
      <c r="I48" s="40">
        <v>1</v>
      </c>
      <c r="J48" s="40">
        <v>1</v>
      </c>
      <c r="K48" s="40">
        <v>1</v>
      </c>
      <c r="L48" s="40">
        <v>1</v>
      </c>
      <c r="M48" s="40">
        <v>1</v>
      </c>
      <c r="N48" s="40">
        <v>1</v>
      </c>
      <c r="O48" s="40">
        <v>1</v>
      </c>
      <c r="P48" s="40">
        <v>1</v>
      </c>
      <c r="Q48" s="40">
        <v>0</v>
      </c>
      <c r="R48" s="40">
        <v>1</v>
      </c>
      <c r="S48" s="40">
        <v>1</v>
      </c>
      <c r="T48" s="40">
        <v>1</v>
      </c>
      <c r="U48" s="40">
        <v>1</v>
      </c>
      <c r="V48" s="40">
        <v>0</v>
      </c>
      <c r="W48" s="40">
        <v>1</v>
      </c>
      <c r="X48" s="40">
        <v>1</v>
      </c>
      <c r="Y48" s="40">
        <v>0</v>
      </c>
      <c r="Z48" s="40">
        <v>0</v>
      </c>
      <c r="AA48" s="40">
        <v>1</v>
      </c>
      <c r="AB48" s="40">
        <v>0</v>
      </c>
      <c r="AC48" s="40">
        <v>0</v>
      </c>
      <c r="AD48" s="40">
        <v>0</v>
      </c>
      <c r="AE48" s="40">
        <v>1</v>
      </c>
      <c r="AF48" s="40">
        <v>0</v>
      </c>
      <c r="AG48" s="40">
        <v>0</v>
      </c>
      <c r="AH48" s="45">
        <f t="shared" si="5"/>
        <v>19</v>
      </c>
      <c r="AI48" s="42">
        <f t="shared" si="7"/>
        <v>1</v>
      </c>
      <c r="AJ48" s="43">
        <f t="shared" si="6"/>
        <v>19</v>
      </c>
      <c r="AK48" s="68" t="s">
        <v>1337</v>
      </c>
      <c r="AN48">
        <f t="shared" si="8"/>
        <v>19</v>
      </c>
      <c r="AO48">
        <f t="shared" si="9"/>
        <v>4</v>
      </c>
      <c r="AR48">
        <v>17</v>
      </c>
      <c r="AS48">
        <v>3</v>
      </c>
      <c r="AV48" s="91">
        <f t="shared" si="10"/>
        <v>0.62962962962962965</v>
      </c>
      <c r="AW48">
        <f t="shared" si="11"/>
        <v>3</v>
      </c>
    </row>
    <row r="49" spans="2:49">
      <c r="B49" s="44" t="s">
        <v>908</v>
      </c>
      <c r="C49" s="44" t="s">
        <v>909</v>
      </c>
      <c r="D49" s="44">
        <v>55430</v>
      </c>
      <c r="E49" s="40">
        <v>1</v>
      </c>
      <c r="F49" s="40">
        <v>0</v>
      </c>
      <c r="G49" s="40">
        <v>0</v>
      </c>
      <c r="H49" s="40">
        <v>1</v>
      </c>
      <c r="I49" s="40">
        <v>0</v>
      </c>
      <c r="J49" s="40">
        <v>0</v>
      </c>
      <c r="K49" s="40">
        <v>0</v>
      </c>
      <c r="L49" s="40">
        <v>1</v>
      </c>
      <c r="M49" s="40">
        <v>0</v>
      </c>
      <c r="N49" s="40">
        <v>1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5">
        <f t="shared" si="5"/>
        <v>4</v>
      </c>
      <c r="AI49" s="42">
        <f t="shared" si="7"/>
        <v>1</v>
      </c>
      <c r="AJ49" s="43">
        <f t="shared" si="6"/>
        <v>4</v>
      </c>
      <c r="AK49" s="68" t="s">
        <v>1338</v>
      </c>
      <c r="AN49">
        <f t="shared" si="8"/>
        <v>4</v>
      </c>
      <c r="AO49">
        <f t="shared" si="9"/>
        <v>2.6669999999999998</v>
      </c>
      <c r="AR49">
        <v>17</v>
      </c>
      <c r="AS49">
        <v>3.3330000000000002</v>
      </c>
      <c r="AV49" s="91">
        <f t="shared" si="10"/>
        <v>0.62962962962962965</v>
      </c>
      <c r="AW49">
        <f t="shared" si="11"/>
        <v>3.3330000000000002</v>
      </c>
    </row>
    <row r="50" spans="2:49">
      <c r="B50" s="44" t="s">
        <v>910</v>
      </c>
      <c r="C50" s="44" t="s">
        <v>911</v>
      </c>
      <c r="D50" s="44">
        <v>55430</v>
      </c>
      <c r="E50" s="40">
        <v>1</v>
      </c>
      <c r="F50" s="40">
        <v>0</v>
      </c>
      <c r="G50" s="40">
        <v>1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1</v>
      </c>
      <c r="N50" s="40">
        <v>1</v>
      </c>
      <c r="O50" s="40">
        <v>1</v>
      </c>
      <c r="P50" s="40">
        <v>1</v>
      </c>
      <c r="Q50" s="40">
        <v>1</v>
      </c>
      <c r="R50" s="40">
        <v>0</v>
      </c>
      <c r="S50" s="40">
        <v>1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5">
        <f t="shared" si="5"/>
        <v>13</v>
      </c>
      <c r="AI50" s="42">
        <f t="shared" si="7"/>
        <v>1</v>
      </c>
      <c r="AJ50" s="43">
        <f t="shared" si="6"/>
        <v>13</v>
      </c>
      <c r="AK50" s="68" t="s">
        <v>1333</v>
      </c>
      <c r="AN50">
        <f t="shared" si="8"/>
        <v>13</v>
      </c>
      <c r="AO50">
        <f t="shared" si="9"/>
        <v>2.3330000000000002</v>
      </c>
      <c r="AR50">
        <v>17</v>
      </c>
      <c r="AS50">
        <v>3.6669999999999998</v>
      </c>
      <c r="AV50" s="91">
        <f t="shared" si="10"/>
        <v>0.62962962962962965</v>
      </c>
      <c r="AW50">
        <f t="shared" si="11"/>
        <v>3.6669999999999998</v>
      </c>
    </row>
    <row r="51" spans="2:49">
      <c r="B51" s="44" t="s">
        <v>916</v>
      </c>
      <c r="C51" s="44" t="s">
        <v>917</v>
      </c>
      <c r="D51" s="44">
        <v>55430</v>
      </c>
      <c r="E51" s="40">
        <v>1</v>
      </c>
      <c r="F51" s="40">
        <v>0</v>
      </c>
      <c r="G51" s="40">
        <v>1</v>
      </c>
      <c r="H51" s="40">
        <v>1</v>
      </c>
      <c r="I51" s="40">
        <v>1</v>
      </c>
      <c r="J51" s="40">
        <v>1</v>
      </c>
      <c r="K51" s="40">
        <v>1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  <c r="Q51" s="40">
        <v>0</v>
      </c>
      <c r="R51" s="40">
        <v>1</v>
      </c>
      <c r="S51" s="40">
        <v>1</v>
      </c>
      <c r="T51" s="40">
        <v>1</v>
      </c>
      <c r="U51" s="40">
        <v>1</v>
      </c>
      <c r="V51" s="40">
        <v>1</v>
      </c>
      <c r="W51" s="40">
        <v>1</v>
      </c>
      <c r="X51" s="40">
        <v>1</v>
      </c>
      <c r="Y51" s="40">
        <v>0</v>
      </c>
      <c r="Z51" s="40">
        <v>1</v>
      </c>
      <c r="AA51" s="40">
        <v>1</v>
      </c>
      <c r="AB51" s="40">
        <v>0</v>
      </c>
      <c r="AC51" s="40">
        <v>0</v>
      </c>
      <c r="AD51" s="40">
        <v>1</v>
      </c>
      <c r="AE51" s="40">
        <v>1</v>
      </c>
      <c r="AF51" s="40">
        <v>1</v>
      </c>
      <c r="AG51" s="40">
        <v>1</v>
      </c>
      <c r="AH51" s="45">
        <f t="shared" si="5"/>
        <v>24</v>
      </c>
      <c r="AI51" s="42">
        <f t="shared" si="7"/>
        <v>1</v>
      </c>
      <c r="AJ51" s="43">
        <f t="shared" si="6"/>
        <v>24</v>
      </c>
      <c r="AK51" s="68" t="s">
        <v>1331</v>
      </c>
      <c r="AN51">
        <f t="shared" si="8"/>
        <v>24</v>
      </c>
      <c r="AO51" t="str">
        <f t="shared" si="9"/>
        <v>QQQ</v>
      </c>
      <c r="AR51">
        <v>17</v>
      </c>
      <c r="AS51">
        <v>3.6669999999999998</v>
      </c>
      <c r="AV51" s="91">
        <f t="shared" si="10"/>
        <v>0.62962962962962965</v>
      </c>
      <c r="AW51">
        <f t="shared" si="11"/>
        <v>3.6669999999999998</v>
      </c>
    </row>
    <row r="52" spans="2:49">
      <c r="B52" s="44" t="s">
        <v>918</v>
      </c>
      <c r="C52" s="44" t="s">
        <v>919</v>
      </c>
      <c r="D52" s="44">
        <v>55430</v>
      </c>
      <c r="E52" s="40">
        <v>1</v>
      </c>
      <c r="F52" s="40">
        <v>0</v>
      </c>
      <c r="G52" s="40">
        <v>1</v>
      </c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0</v>
      </c>
      <c r="R52" s="40">
        <v>0</v>
      </c>
      <c r="S52" s="40">
        <v>1</v>
      </c>
      <c r="T52" s="40">
        <v>1</v>
      </c>
      <c r="U52" s="40">
        <v>1</v>
      </c>
      <c r="V52" s="40">
        <v>1</v>
      </c>
      <c r="W52" s="40">
        <v>0</v>
      </c>
      <c r="X52" s="40">
        <v>1</v>
      </c>
      <c r="Y52" s="40">
        <v>0</v>
      </c>
      <c r="Z52" s="40">
        <v>1</v>
      </c>
      <c r="AA52" s="40">
        <v>0</v>
      </c>
      <c r="AB52" s="40">
        <v>0</v>
      </c>
      <c r="AC52" s="40">
        <v>0</v>
      </c>
      <c r="AD52" s="40">
        <v>0</v>
      </c>
      <c r="AE52" s="40">
        <v>1</v>
      </c>
      <c r="AF52" s="40">
        <v>0</v>
      </c>
      <c r="AG52" s="40">
        <v>0</v>
      </c>
      <c r="AH52" s="45">
        <f t="shared" si="5"/>
        <v>18</v>
      </c>
      <c r="AI52" s="42">
        <f t="shared" si="7"/>
        <v>1</v>
      </c>
      <c r="AJ52" s="43">
        <f t="shared" si="6"/>
        <v>18</v>
      </c>
      <c r="AK52" s="68" t="s">
        <v>1331</v>
      </c>
      <c r="AN52">
        <f t="shared" si="8"/>
        <v>18</v>
      </c>
      <c r="AO52" t="str">
        <f t="shared" si="9"/>
        <v>QQQ</v>
      </c>
      <c r="AR52">
        <v>17</v>
      </c>
      <c r="AS52">
        <v>4</v>
      </c>
      <c r="AV52" s="91">
        <f t="shared" si="10"/>
        <v>0.62962962962962965</v>
      </c>
      <c r="AW52">
        <f t="shared" si="11"/>
        <v>4</v>
      </c>
    </row>
    <row r="53" spans="2:49">
      <c r="B53" s="44" t="s">
        <v>920</v>
      </c>
      <c r="C53" s="44" t="s">
        <v>921</v>
      </c>
      <c r="D53" s="44">
        <v>55430</v>
      </c>
      <c r="E53" s="40">
        <v>1</v>
      </c>
      <c r="F53" s="40">
        <v>0</v>
      </c>
      <c r="G53" s="40">
        <v>1</v>
      </c>
      <c r="H53" s="40">
        <v>1</v>
      </c>
      <c r="I53" s="40">
        <v>1</v>
      </c>
      <c r="J53" s="40">
        <v>1</v>
      </c>
      <c r="K53" s="40">
        <v>1</v>
      </c>
      <c r="L53" s="40">
        <v>1</v>
      </c>
      <c r="M53" s="40">
        <v>1</v>
      </c>
      <c r="N53" s="40">
        <v>1</v>
      </c>
      <c r="O53" s="40">
        <v>0</v>
      </c>
      <c r="P53" s="40">
        <v>1</v>
      </c>
      <c r="Q53" s="40">
        <v>0</v>
      </c>
      <c r="R53" s="40">
        <v>1</v>
      </c>
      <c r="S53" s="40">
        <v>0</v>
      </c>
      <c r="T53" s="40">
        <v>1</v>
      </c>
      <c r="U53" s="40">
        <v>0</v>
      </c>
      <c r="V53" s="40">
        <v>1</v>
      </c>
      <c r="W53" s="40">
        <v>1</v>
      </c>
      <c r="X53" s="40">
        <v>0</v>
      </c>
      <c r="Y53" s="40">
        <v>0</v>
      </c>
      <c r="Z53" s="40">
        <v>1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5">
        <f t="shared" si="5"/>
        <v>15</v>
      </c>
      <c r="AI53" s="42">
        <f t="shared" si="7"/>
        <v>1</v>
      </c>
      <c r="AJ53" s="43">
        <f t="shared" si="6"/>
        <v>15</v>
      </c>
      <c r="AK53" s="68" t="s">
        <v>1342</v>
      </c>
      <c r="AN53">
        <f t="shared" si="8"/>
        <v>15</v>
      </c>
      <c r="AO53">
        <f t="shared" si="9"/>
        <v>3.6669999999999998</v>
      </c>
      <c r="AR53">
        <v>18</v>
      </c>
      <c r="AS53">
        <v>1</v>
      </c>
      <c r="AV53" s="91">
        <f t="shared" si="10"/>
        <v>0.66666666666666663</v>
      </c>
      <c r="AW53">
        <f t="shared" si="11"/>
        <v>1</v>
      </c>
    </row>
    <row r="54" spans="2:49">
      <c r="B54" s="44" t="s">
        <v>928</v>
      </c>
      <c r="C54" s="44" t="s">
        <v>929</v>
      </c>
      <c r="D54" s="44">
        <v>55430</v>
      </c>
      <c r="E54" s="40">
        <v>0</v>
      </c>
      <c r="F54" s="40">
        <v>0</v>
      </c>
      <c r="G54" s="40">
        <v>0</v>
      </c>
      <c r="H54" s="40">
        <v>1</v>
      </c>
      <c r="I54" s="40">
        <v>1</v>
      </c>
      <c r="J54" s="40">
        <v>1</v>
      </c>
      <c r="K54" s="40">
        <v>1</v>
      </c>
      <c r="L54" s="40">
        <v>1</v>
      </c>
      <c r="M54" s="40">
        <v>1</v>
      </c>
      <c r="N54" s="40">
        <v>1</v>
      </c>
      <c r="O54" s="40">
        <v>1</v>
      </c>
      <c r="P54" s="40">
        <v>1</v>
      </c>
      <c r="Q54" s="40">
        <v>1</v>
      </c>
      <c r="R54" s="40">
        <v>1</v>
      </c>
      <c r="S54" s="40">
        <v>0</v>
      </c>
      <c r="T54" s="40">
        <v>1</v>
      </c>
      <c r="U54" s="40">
        <v>1</v>
      </c>
      <c r="V54" s="40">
        <v>1</v>
      </c>
      <c r="W54" s="40">
        <v>1</v>
      </c>
      <c r="X54" s="40">
        <v>1</v>
      </c>
      <c r="Y54" s="40">
        <v>0</v>
      </c>
      <c r="Z54" s="40">
        <v>1</v>
      </c>
      <c r="AA54" s="40">
        <v>1</v>
      </c>
      <c r="AB54" s="40">
        <v>0</v>
      </c>
      <c r="AC54" s="40">
        <v>0</v>
      </c>
      <c r="AD54" s="40">
        <v>1</v>
      </c>
      <c r="AE54" s="40">
        <v>0</v>
      </c>
      <c r="AF54" s="40">
        <v>1</v>
      </c>
      <c r="AG54" s="40">
        <v>1</v>
      </c>
      <c r="AH54" s="45">
        <f t="shared" si="5"/>
        <v>21</v>
      </c>
      <c r="AI54" s="42">
        <f t="shared" si="7"/>
        <v>1</v>
      </c>
      <c r="AJ54" s="43">
        <f t="shared" si="6"/>
        <v>21</v>
      </c>
      <c r="AK54" s="68" t="s">
        <v>1337</v>
      </c>
      <c r="AN54">
        <f t="shared" si="8"/>
        <v>21</v>
      </c>
      <c r="AO54">
        <f t="shared" si="9"/>
        <v>4</v>
      </c>
      <c r="AR54">
        <v>18</v>
      </c>
      <c r="AS54">
        <v>1</v>
      </c>
      <c r="AV54" s="91">
        <f t="shared" si="10"/>
        <v>0.66666666666666663</v>
      </c>
      <c r="AW54">
        <f t="shared" si="11"/>
        <v>1</v>
      </c>
    </row>
    <row r="55" spans="2:49">
      <c r="B55" s="44" t="s">
        <v>930</v>
      </c>
      <c r="C55" s="44" t="s">
        <v>931</v>
      </c>
      <c r="D55" s="44">
        <v>55430</v>
      </c>
      <c r="E55" s="40">
        <v>1</v>
      </c>
      <c r="F55" s="40">
        <v>0</v>
      </c>
      <c r="G55" s="40">
        <v>1</v>
      </c>
      <c r="H55" s="40">
        <v>1</v>
      </c>
      <c r="I55" s="40">
        <v>1</v>
      </c>
      <c r="J55" s="40">
        <v>1</v>
      </c>
      <c r="K55" s="40">
        <v>0</v>
      </c>
      <c r="L55" s="40">
        <v>1</v>
      </c>
      <c r="M55" s="40">
        <v>1</v>
      </c>
      <c r="N55" s="40">
        <v>1</v>
      </c>
      <c r="O55" s="40">
        <v>1</v>
      </c>
      <c r="P55" s="40">
        <v>1</v>
      </c>
      <c r="Q55" s="40">
        <v>1</v>
      </c>
      <c r="R55" s="40">
        <v>1</v>
      </c>
      <c r="S55" s="40">
        <v>0</v>
      </c>
      <c r="T55" s="40">
        <v>1</v>
      </c>
      <c r="U55" s="40">
        <v>1</v>
      </c>
      <c r="V55" s="40">
        <v>1</v>
      </c>
      <c r="W55" s="40">
        <v>1</v>
      </c>
      <c r="X55" s="40">
        <v>1</v>
      </c>
      <c r="Y55" s="40">
        <v>0</v>
      </c>
      <c r="Z55" s="40">
        <v>1</v>
      </c>
      <c r="AA55" s="40">
        <v>1</v>
      </c>
      <c r="AB55" s="40">
        <v>0</v>
      </c>
      <c r="AC55" s="40">
        <v>0</v>
      </c>
      <c r="AD55" s="40">
        <v>1</v>
      </c>
      <c r="AE55" s="40">
        <v>1</v>
      </c>
      <c r="AF55" s="40">
        <v>0</v>
      </c>
      <c r="AG55" s="40">
        <v>0</v>
      </c>
      <c r="AH55" s="45">
        <f t="shared" si="5"/>
        <v>21</v>
      </c>
      <c r="AI55" s="42">
        <f t="shared" si="7"/>
        <v>1</v>
      </c>
      <c r="AJ55" s="43">
        <f t="shared" si="6"/>
        <v>21</v>
      </c>
      <c r="AK55" s="68" t="s">
        <v>1344</v>
      </c>
      <c r="AN55">
        <f t="shared" si="8"/>
        <v>21</v>
      </c>
      <c r="AO55">
        <f t="shared" si="9"/>
        <v>2</v>
      </c>
      <c r="AR55">
        <v>18</v>
      </c>
      <c r="AS55">
        <v>2.6669999999999998</v>
      </c>
      <c r="AV55" s="91">
        <f t="shared" si="10"/>
        <v>0.66666666666666663</v>
      </c>
      <c r="AW55">
        <f t="shared" si="11"/>
        <v>2.6669999999999998</v>
      </c>
    </row>
    <row r="56" spans="2:49">
      <c r="B56" s="44" t="s">
        <v>932</v>
      </c>
      <c r="C56" s="44" t="s">
        <v>933</v>
      </c>
      <c r="D56" s="44">
        <v>55430</v>
      </c>
      <c r="E56" s="40">
        <v>1</v>
      </c>
      <c r="F56" s="40">
        <v>0</v>
      </c>
      <c r="G56" s="40">
        <v>1</v>
      </c>
      <c r="H56" s="40">
        <v>0</v>
      </c>
      <c r="I56" s="40">
        <v>1</v>
      </c>
      <c r="J56" s="40">
        <v>0</v>
      </c>
      <c r="K56" s="40">
        <v>0</v>
      </c>
      <c r="L56" s="40">
        <v>1</v>
      </c>
      <c r="M56" s="40">
        <v>1</v>
      </c>
      <c r="N56" s="40">
        <v>1</v>
      </c>
      <c r="O56" s="40">
        <v>0</v>
      </c>
      <c r="P56" s="40">
        <v>1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1</v>
      </c>
      <c r="W56" s="40">
        <v>0</v>
      </c>
      <c r="X56" s="40">
        <v>1</v>
      </c>
      <c r="Y56" s="40">
        <v>0</v>
      </c>
      <c r="Z56" s="40">
        <v>1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5">
        <f t="shared" si="5"/>
        <v>10</v>
      </c>
      <c r="AI56" s="42">
        <f t="shared" si="7"/>
        <v>1</v>
      </c>
      <c r="AJ56" s="43">
        <f t="shared" si="6"/>
        <v>10</v>
      </c>
      <c r="AK56" s="68" t="s">
        <v>1331</v>
      </c>
      <c r="AN56">
        <f t="shared" si="8"/>
        <v>10</v>
      </c>
      <c r="AO56" t="str">
        <f t="shared" si="9"/>
        <v>QQQ</v>
      </c>
      <c r="AR56">
        <v>18</v>
      </c>
      <c r="AS56">
        <v>2.6669999999999998</v>
      </c>
      <c r="AV56" s="91">
        <f t="shared" si="10"/>
        <v>0.66666666666666663</v>
      </c>
      <c r="AW56">
        <f t="shared" si="11"/>
        <v>2.6669999999999998</v>
      </c>
    </row>
    <row r="57" spans="2:49">
      <c r="B57" s="44" t="s">
        <v>934</v>
      </c>
      <c r="C57" s="44" t="s">
        <v>935</v>
      </c>
      <c r="D57" s="44">
        <v>55430</v>
      </c>
      <c r="E57" s="40">
        <v>1</v>
      </c>
      <c r="F57" s="40">
        <v>0</v>
      </c>
      <c r="G57" s="40">
        <v>1</v>
      </c>
      <c r="H57" s="40">
        <v>1</v>
      </c>
      <c r="I57" s="40">
        <v>1</v>
      </c>
      <c r="J57" s="40">
        <v>1</v>
      </c>
      <c r="K57" s="40">
        <v>0</v>
      </c>
      <c r="L57" s="40">
        <v>1</v>
      </c>
      <c r="M57" s="40">
        <v>1</v>
      </c>
      <c r="N57" s="40">
        <v>1</v>
      </c>
      <c r="O57" s="40">
        <v>0</v>
      </c>
      <c r="P57" s="40">
        <v>1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5">
        <f t="shared" si="5"/>
        <v>9</v>
      </c>
      <c r="AI57" s="42">
        <f t="shared" si="7"/>
        <v>1</v>
      </c>
      <c r="AJ57" s="43">
        <f t="shared" si="6"/>
        <v>9</v>
      </c>
      <c r="AK57" s="68" t="s">
        <v>1331</v>
      </c>
      <c r="AN57">
        <f t="shared" si="8"/>
        <v>9</v>
      </c>
      <c r="AO57" t="str">
        <f t="shared" si="9"/>
        <v>QQQ</v>
      </c>
      <c r="AR57">
        <v>18</v>
      </c>
      <c r="AS57">
        <v>3.3330000000000002</v>
      </c>
      <c r="AV57" s="91">
        <f t="shared" si="10"/>
        <v>0.66666666666666663</v>
      </c>
      <c r="AW57">
        <f t="shared" si="11"/>
        <v>3.3330000000000002</v>
      </c>
    </row>
    <row r="58" spans="2:49">
      <c r="B58" s="44" t="s">
        <v>1108</v>
      </c>
      <c r="C58" s="44" t="s">
        <v>1109</v>
      </c>
      <c r="D58" s="44">
        <v>55430</v>
      </c>
      <c r="E58" s="40">
        <v>1</v>
      </c>
      <c r="F58" s="40">
        <v>0</v>
      </c>
      <c r="G58" s="40">
        <v>1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0</v>
      </c>
      <c r="N58" s="40">
        <v>0</v>
      </c>
      <c r="O58" s="40">
        <v>1</v>
      </c>
      <c r="P58" s="40">
        <v>0</v>
      </c>
      <c r="Q58" s="40">
        <v>0</v>
      </c>
      <c r="R58" s="40">
        <v>1</v>
      </c>
      <c r="S58" s="40">
        <v>0</v>
      </c>
      <c r="T58" s="40">
        <v>0</v>
      </c>
      <c r="U58" s="40">
        <v>0</v>
      </c>
      <c r="V58" s="40">
        <v>0</v>
      </c>
      <c r="W58" s="40">
        <v>1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0">
        <v>0</v>
      </c>
      <c r="AE58" s="40">
        <v>0</v>
      </c>
      <c r="AF58" s="40">
        <v>0</v>
      </c>
      <c r="AG58" s="40">
        <v>0</v>
      </c>
      <c r="AH58" s="45">
        <f t="shared" si="5"/>
        <v>10</v>
      </c>
      <c r="AI58" s="42">
        <f t="shared" si="7"/>
        <v>1</v>
      </c>
      <c r="AJ58" s="43">
        <f t="shared" si="6"/>
        <v>10</v>
      </c>
      <c r="AK58" s="68" t="s">
        <v>1332</v>
      </c>
      <c r="AN58">
        <f t="shared" si="8"/>
        <v>10</v>
      </c>
      <c r="AO58">
        <f t="shared" si="9"/>
        <v>1.667</v>
      </c>
      <c r="AR58">
        <v>19</v>
      </c>
      <c r="AS58">
        <v>1</v>
      </c>
      <c r="AV58" s="91">
        <f t="shared" si="10"/>
        <v>0.70370370370370372</v>
      </c>
      <c r="AW58">
        <f t="shared" si="11"/>
        <v>1</v>
      </c>
    </row>
    <row r="59" spans="2:49">
      <c r="B59" s="44" t="s">
        <v>946</v>
      </c>
      <c r="C59" s="44" t="s">
        <v>947</v>
      </c>
      <c r="D59" s="44">
        <v>55430</v>
      </c>
      <c r="E59" s="40">
        <v>1</v>
      </c>
      <c r="F59" s="40">
        <v>0</v>
      </c>
      <c r="G59" s="40">
        <v>1</v>
      </c>
      <c r="H59" s="40">
        <v>1</v>
      </c>
      <c r="I59" s="40">
        <v>1</v>
      </c>
      <c r="J59" s="40">
        <v>1</v>
      </c>
      <c r="K59" s="40">
        <v>0</v>
      </c>
      <c r="L59" s="40">
        <v>1</v>
      </c>
      <c r="M59" s="40">
        <v>1</v>
      </c>
      <c r="N59" s="40">
        <v>1</v>
      </c>
      <c r="O59" s="40">
        <v>1</v>
      </c>
      <c r="P59" s="40">
        <v>1</v>
      </c>
      <c r="Q59" s="40">
        <v>0</v>
      </c>
      <c r="R59" s="40">
        <v>1</v>
      </c>
      <c r="S59" s="40">
        <v>1</v>
      </c>
      <c r="T59" s="40">
        <v>1</v>
      </c>
      <c r="U59" s="40">
        <v>1</v>
      </c>
      <c r="V59" s="40">
        <v>1</v>
      </c>
      <c r="W59" s="40">
        <v>1</v>
      </c>
      <c r="X59" s="40">
        <v>1</v>
      </c>
      <c r="Y59" s="40">
        <v>0</v>
      </c>
      <c r="Z59" s="40">
        <v>1</v>
      </c>
      <c r="AA59" s="40">
        <v>1</v>
      </c>
      <c r="AB59" s="40">
        <v>0</v>
      </c>
      <c r="AC59" s="40">
        <v>0</v>
      </c>
      <c r="AD59" s="40">
        <v>1</v>
      </c>
      <c r="AE59" s="40">
        <v>1</v>
      </c>
      <c r="AF59" s="40">
        <v>1</v>
      </c>
      <c r="AG59" s="40">
        <v>1</v>
      </c>
      <c r="AH59" s="45">
        <f t="shared" ref="AH59:AH90" si="12">SUM(E59:AG59)</f>
        <v>23</v>
      </c>
      <c r="AI59" s="42">
        <f t="shared" si="7"/>
        <v>1</v>
      </c>
      <c r="AJ59" s="43">
        <f t="shared" ref="AJ59:AJ90" si="13">SUMPRODUCT($E$23:$AG$23,E59:AG59)</f>
        <v>23</v>
      </c>
      <c r="AK59" s="68" t="s">
        <v>1332</v>
      </c>
      <c r="AN59">
        <f t="shared" si="8"/>
        <v>23</v>
      </c>
      <c r="AO59">
        <f t="shared" si="9"/>
        <v>1.667</v>
      </c>
      <c r="AR59">
        <v>19</v>
      </c>
      <c r="AS59">
        <v>1.333</v>
      </c>
      <c r="AV59" s="91">
        <f t="shared" si="10"/>
        <v>0.70370370370370372</v>
      </c>
      <c r="AW59">
        <f t="shared" si="11"/>
        <v>1.333</v>
      </c>
    </row>
    <row r="60" spans="2:49">
      <c r="B60" s="44" t="s">
        <v>796</v>
      </c>
      <c r="C60" s="44" t="s">
        <v>797</v>
      </c>
      <c r="D60" s="44">
        <v>55435</v>
      </c>
      <c r="E60" s="40">
        <v>1</v>
      </c>
      <c r="F60" s="40">
        <v>0</v>
      </c>
      <c r="G60" s="40">
        <v>1</v>
      </c>
      <c r="H60" s="40">
        <v>1</v>
      </c>
      <c r="I60" s="40">
        <v>1</v>
      </c>
      <c r="J60" s="40">
        <v>1</v>
      </c>
      <c r="K60" s="40">
        <v>0</v>
      </c>
      <c r="L60" s="40">
        <v>0</v>
      </c>
      <c r="M60" s="40">
        <v>1</v>
      </c>
      <c r="N60" s="40">
        <v>0</v>
      </c>
      <c r="O60" s="40">
        <v>1</v>
      </c>
      <c r="P60" s="40">
        <v>1</v>
      </c>
      <c r="Q60" s="40">
        <v>1</v>
      </c>
      <c r="R60" s="40">
        <v>1</v>
      </c>
      <c r="S60" s="40">
        <v>1</v>
      </c>
      <c r="T60" s="40">
        <v>0</v>
      </c>
      <c r="U60" s="40">
        <v>1</v>
      </c>
      <c r="V60" s="40">
        <v>0</v>
      </c>
      <c r="W60" s="40">
        <v>0</v>
      </c>
      <c r="X60" s="40">
        <v>1</v>
      </c>
      <c r="Y60" s="40">
        <v>0</v>
      </c>
      <c r="Z60" s="40">
        <v>0</v>
      </c>
      <c r="AA60" s="40">
        <v>1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5">
        <f t="shared" si="12"/>
        <v>14</v>
      </c>
      <c r="AI60" s="42">
        <f t="shared" si="7"/>
        <v>1</v>
      </c>
      <c r="AJ60" s="43">
        <f t="shared" si="13"/>
        <v>14</v>
      </c>
      <c r="AK60" s="68" t="s">
        <v>1332</v>
      </c>
      <c r="AN60">
        <f t="shared" si="8"/>
        <v>14</v>
      </c>
      <c r="AO60">
        <f t="shared" si="9"/>
        <v>1.667</v>
      </c>
      <c r="AR60">
        <v>19</v>
      </c>
      <c r="AS60">
        <v>1.333</v>
      </c>
      <c r="AV60" s="91">
        <f t="shared" si="10"/>
        <v>0.70370370370370372</v>
      </c>
      <c r="AW60">
        <f t="shared" si="11"/>
        <v>1.333</v>
      </c>
    </row>
    <row r="61" spans="2:49">
      <c r="B61" s="44" t="s">
        <v>798</v>
      </c>
      <c r="C61" s="44" t="s">
        <v>799</v>
      </c>
      <c r="D61" s="44">
        <v>55435</v>
      </c>
      <c r="E61" s="40">
        <v>1</v>
      </c>
      <c r="F61" s="40">
        <v>0</v>
      </c>
      <c r="G61" s="40">
        <v>1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1</v>
      </c>
      <c r="P61" s="40">
        <v>1</v>
      </c>
      <c r="Q61" s="40">
        <v>0</v>
      </c>
      <c r="R61" s="40">
        <v>1</v>
      </c>
      <c r="S61" s="40">
        <v>1</v>
      </c>
      <c r="T61" s="40">
        <v>0</v>
      </c>
      <c r="U61" s="40">
        <v>1</v>
      </c>
      <c r="V61" s="40">
        <v>0</v>
      </c>
      <c r="W61" s="40">
        <v>0</v>
      </c>
      <c r="X61" s="40">
        <v>1</v>
      </c>
      <c r="Y61" s="40">
        <v>0</v>
      </c>
      <c r="Z61" s="40">
        <v>0</v>
      </c>
      <c r="AA61" s="40">
        <v>0</v>
      </c>
      <c r="AB61" s="40">
        <v>0</v>
      </c>
      <c r="AC61" s="40">
        <v>0</v>
      </c>
      <c r="AD61" s="40">
        <v>0</v>
      </c>
      <c r="AE61" s="40">
        <v>0</v>
      </c>
      <c r="AF61" s="40">
        <v>1</v>
      </c>
      <c r="AG61" s="40">
        <v>0</v>
      </c>
      <c r="AH61" s="45">
        <f t="shared" si="12"/>
        <v>16</v>
      </c>
      <c r="AI61" s="42">
        <f t="shared" si="7"/>
        <v>1</v>
      </c>
      <c r="AJ61" s="43">
        <f t="shared" si="13"/>
        <v>16</v>
      </c>
      <c r="AK61" s="68" t="s">
        <v>1337</v>
      </c>
      <c r="AN61">
        <f t="shared" si="8"/>
        <v>16</v>
      </c>
      <c r="AO61">
        <f t="shared" si="9"/>
        <v>4</v>
      </c>
      <c r="AR61">
        <v>19</v>
      </c>
      <c r="AS61">
        <v>3</v>
      </c>
      <c r="AV61" s="91">
        <f t="shared" si="10"/>
        <v>0.70370370370370372</v>
      </c>
      <c r="AW61">
        <f t="shared" si="11"/>
        <v>3</v>
      </c>
    </row>
    <row r="62" spans="2:49">
      <c r="B62" s="44" t="s">
        <v>1066</v>
      </c>
      <c r="C62" s="44" t="s">
        <v>1067</v>
      </c>
      <c r="D62" s="44">
        <v>55435</v>
      </c>
      <c r="E62" s="40">
        <v>1</v>
      </c>
      <c r="F62" s="40">
        <v>0</v>
      </c>
      <c r="G62" s="40">
        <v>0</v>
      </c>
      <c r="H62" s="40">
        <v>0</v>
      </c>
      <c r="I62" s="40">
        <v>0</v>
      </c>
      <c r="J62" s="40">
        <v>1</v>
      </c>
      <c r="K62" s="40">
        <v>0</v>
      </c>
      <c r="L62" s="40">
        <v>1</v>
      </c>
      <c r="M62" s="40">
        <v>0</v>
      </c>
      <c r="N62" s="40">
        <v>1</v>
      </c>
      <c r="O62" s="40">
        <v>1</v>
      </c>
      <c r="P62" s="40">
        <v>1</v>
      </c>
      <c r="Q62" s="40">
        <v>0</v>
      </c>
      <c r="R62" s="40">
        <v>1</v>
      </c>
      <c r="S62" s="40">
        <v>0</v>
      </c>
      <c r="T62" s="40">
        <v>0</v>
      </c>
      <c r="U62" s="40">
        <v>1</v>
      </c>
      <c r="V62" s="40">
        <v>0</v>
      </c>
      <c r="W62" s="40">
        <v>1</v>
      </c>
      <c r="X62" s="40">
        <v>0</v>
      </c>
      <c r="Y62" s="40">
        <v>0</v>
      </c>
      <c r="Z62" s="40">
        <v>1</v>
      </c>
      <c r="AA62" s="40">
        <v>0</v>
      </c>
      <c r="AB62" s="40">
        <v>0</v>
      </c>
      <c r="AC62" s="40">
        <v>0</v>
      </c>
      <c r="AD62" s="40">
        <v>0</v>
      </c>
      <c r="AE62" s="40">
        <v>1</v>
      </c>
      <c r="AF62" s="40">
        <v>1</v>
      </c>
      <c r="AG62" s="40">
        <v>0</v>
      </c>
      <c r="AH62" s="45">
        <f t="shared" si="12"/>
        <v>12</v>
      </c>
      <c r="AI62" s="42">
        <f t="shared" si="7"/>
        <v>1</v>
      </c>
      <c r="AJ62" s="43">
        <f t="shared" si="13"/>
        <v>12</v>
      </c>
      <c r="AK62" s="68" t="s">
        <v>1332</v>
      </c>
      <c r="AN62">
        <f t="shared" si="8"/>
        <v>12</v>
      </c>
      <c r="AO62">
        <f t="shared" si="9"/>
        <v>1.667</v>
      </c>
      <c r="AR62">
        <v>19</v>
      </c>
      <c r="AS62">
        <v>4</v>
      </c>
      <c r="AV62" s="91">
        <f t="shared" si="10"/>
        <v>0.70370370370370372</v>
      </c>
      <c r="AW62">
        <f t="shared" si="11"/>
        <v>4</v>
      </c>
    </row>
    <row r="63" spans="2:49">
      <c r="B63" s="44" t="s">
        <v>802</v>
      </c>
      <c r="C63" s="44" t="s">
        <v>803</v>
      </c>
      <c r="D63" s="44">
        <v>55435</v>
      </c>
      <c r="E63" s="40">
        <v>1</v>
      </c>
      <c r="F63" s="40">
        <v>0</v>
      </c>
      <c r="G63" s="40">
        <v>0</v>
      </c>
      <c r="H63" s="40">
        <v>1</v>
      </c>
      <c r="I63" s="40">
        <v>1</v>
      </c>
      <c r="J63" s="40">
        <v>1</v>
      </c>
      <c r="K63" s="40">
        <v>0</v>
      </c>
      <c r="L63" s="40">
        <v>1</v>
      </c>
      <c r="M63" s="40">
        <v>1</v>
      </c>
      <c r="N63" s="40">
        <v>1</v>
      </c>
      <c r="O63" s="40">
        <v>1</v>
      </c>
      <c r="P63" s="40">
        <v>1</v>
      </c>
      <c r="Q63" s="40">
        <v>1</v>
      </c>
      <c r="R63" s="40">
        <v>1</v>
      </c>
      <c r="S63" s="40">
        <v>1</v>
      </c>
      <c r="T63" s="40">
        <v>1</v>
      </c>
      <c r="U63" s="40">
        <v>1</v>
      </c>
      <c r="V63" s="40">
        <v>1</v>
      </c>
      <c r="W63" s="40">
        <v>1</v>
      </c>
      <c r="X63" s="40">
        <v>0</v>
      </c>
      <c r="Y63" s="40">
        <v>1</v>
      </c>
      <c r="Z63" s="40">
        <v>1</v>
      </c>
      <c r="AA63" s="40">
        <v>0</v>
      </c>
      <c r="AB63" s="40">
        <v>0</v>
      </c>
      <c r="AC63" s="40">
        <v>0</v>
      </c>
      <c r="AD63" s="40">
        <v>1</v>
      </c>
      <c r="AE63" s="40">
        <v>0</v>
      </c>
      <c r="AF63" s="40">
        <v>0</v>
      </c>
      <c r="AG63" s="40">
        <v>0</v>
      </c>
      <c r="AH63" s="45">
        <f t="shared" si="12"/>
        <v>19</v>
      </c>
      <c r="AI63" s="42">
        <f t="shared" si="7"/>
        <v>1</v>
      </c>
      <c r="AJ63" s="43">
        <f t="shared" si="13"/>
        <v>19</v>
      </c>
      <c r="AK63" s="68" t="s">
        <v>1334</v>
      </c>
      <c r="AN63">
        <f t="shared" si="8"/>
        <v>19</v>
      </c>
      <c r="AO63">
        <f t="shared" si="9"/>
        <v>1</v>
      </c>
      <c r="AR63">
        <v>19</v>
      </c>
      <c r="AS63">
        <v>4</v>
      </c>
      <c r="AV63" s="91">
        <f t="shared" si="10"/>
        <v>0.70370370370370372</v>
      </c>
      <c r="AW63">
        <f t="shared" si="11"/>
        <v>4</v>
      </c>
    </row>
    <row r="64" spans="2:49">
      <c r="B64" s="44" t="s">
        <v>808</v>
      </c>
      <c r="C64" s="44" t="s">
        <v>809</v>
      </c>
      <c r="D64" s="44">
        <v>55435</v>
      </c>
      <c r="E64" s="40">
        <v>1</v>
      </c>
      <c r="F64" s="40">
        <v>0</v>
      </c>
      <c r="G64" s="40">
        <v>0</v>
      </c>
      <c r="H64" s="40">
        <v>1</v>
      </c>
      <c r="I64" s="40">
        <v>0</v>
      </c>
      <c r="J64" s="40">
        <v>1</v>
      </c>
      <c r="K64" s="40">
        <v>0</v>
      </c>
      <c r="L64" s="40">
        <v>1</v>
      </c>
      <c r="M64" s="40">
        <v>1</v>
      </c>
      <c r="N64" s="40">
        <v>1</v>
      </c>
      <c r="O64" s="40">
        <v>1</v>
      </c>
      <c r="P64" s="40">
        <v>1</v>
      </c>
      <c r="Q64" s="40">
        <v>0</v>
      </c>
      <c r="R64" s="40">
        <v>1</v>
      </c>
      <c r="S64" s="40">
        <v>0</v>
      </c>
      <c r="T64" s="40">
        <v>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0</v>
      </c>
      <c r="AA64" s="40">
        <v>0</v>
      </c>
      <c r="AB64" s="40">
        <v>0</v>
      </c>
      <c r="AC64" s="40">
        <v>0</v>
      </c>
      <c r="AD64" s="40">
        <v>0</v>
      </c>
      <c r="AE64" s="40">
        <v>0</v>
      </c>
      <c r="AF64" s="40">
        <v>0</v>
      </c>
      <c r="AG64" s="40">
        <v>0</v>
      </c>
      <c r="AH64" s="45">
        <f t="shared" si="12"/>
        <v>9</v>
      </c>
      <c r="AI64" s="42">
        <f t="shared" si="7"/>
        <v>1</v>
      </c>
      <c r="AJ64" s="43">
        <f t="shared" si="13"/>
        <v>9</v>
      </c>
      <c r="AK64" s="68" t="s">
        <v>1331</v>
      </c>
      <c r="AN64">
        <f t="shared" si="8"/>
        <v>9</v>
      </c>
      <c r="AO64" t="str">
        <f t="shared" si="9"/>
        <v>QQQ</v>
      </c>
      <c r="AR64">
        <v>19</v>
      </c>
      <c r="AS64">
        <v>4</v>
      </c>
      <c r="AV64" s="91">
        <f t="shared" si="10"/>
        <v>0.70370370370370372</v>
      </c>
      <c r="AW64">
        <f t="shared" si="11"/>
        <v>4</v>
      </c>
    </row>
    <row r="65" spans="2:49">
      <c r="B65" s="44" t="s">
        <v>812</v>
      </c>
      <c r="C65" s="44" t="s">
        <v>813</v>
      </c>
      <c r="D65" s="44">
        <v>55435</v>
      </c>
      <c r="E65" s="40">
        <v>1</v>
      </c>
      <c r="F65" s="40">
        <v>0</v>
      </c>
      <c r="G65" s="40">
        <v>1</v>
      </c>
      <c r="H65" s="40">
        <v>1</v>
      </c>
      <c r="I65" s="40">
        <v>1</v>
      </c>
      <c r="J65" s="40">
        <v>0</v>
      </c>
      <c r="K65" s="40">
        <v>1</v>
      </c>
      <c r="L65" s="40">
        <v>0</v>
      </c>
      <c r="M65" s="40">
        <v>1</v>
      </c>
      <c r="N65" s="40">
        <v>0</v>
      </c>
      <c r="O65" s="40">
        <v>0</v>
      </c>
      <c r="P65" s="40">
        <v>1</v>
      </c>
      <c r="Q65" s="40">
        <v>0</v>
      </c>
      <c r="R65" s="40">
        <v>0</v>
      </c>
      <c r="S65" s="40">
        <v>0</v>
      </c>
      <c r="T65" s="40">
        <v>1</v>
      </c>
      <c r="U65" s="40">
        <v>1</v>
      </c>
      <c r="V65" s="40">
        <v>1</v>
      </c>
      <c r="W65" s="40">
        <v>1</v>
      </c>
      <c r="X65" s="40">
        <v>1</v>
      </c>
      <c r="Y65" s="40">
        <v>1</v>
      </c>
      <c r="Z65" s="40">
        <v>1</v>
      </c>
      <c r="AA65" s="40">
        <v>0</v>
      </c>
      <c r="AB65" s="40">
        <v>0</v>
      </c>
      <c r="AC65" s="40">
        <v>0</v>
      </c>
      <c r="AD65" s="40">
        <v>1</v>
      </c>
      <c r="AE65" s="40">
        <v>1</v>
      </c>
      <c r="AF65" s="40">
        <v>0</v>
      </c>
      <c r="AG65" s="40">
        <v>0</v>
      </c>
      <c r="AH65" s="45">
        <f t="shared" si="12"/>
        <v>16</v>
      </c>
      <c r="AI65" s="42">
        <f t="shared" si="7"/>
        <v>1</v>
      </c>
      <c r="AJ65" s="43">
        <f t="shared" si="13"/>
        <v>16</v>
      </c>
      <c r="AK65" s="68" t="s">
        <v>1344</v>
      </c>
      <c r="AN65">
        <f t="shared" si="8"/>
        <v>16</v>
      </c>
      <c r="AO65">
        <f t="shared" si="9"/>
        <v>2</v>
      </c>
      <c r="AR65">
        <v>19</v>
      </c>
      <c r="AS65">
        <v>4</v>
      </c>
      <c r="AV65" s="91">
        <f t="shared" si="10"/>
        <v>0.70370370370370372</v>
      </c>
      <c r="AW65">
        <f t="shared" si="11"/>
        <v>4</v>
      </c>
    </row>
    <row r="66" spans="2:49">
      <c r="B66" s="44" t="s">
        <v>814</v>
      </c>
      <c r="C66" s="44" t="s">
        <v>815</v>
      </c>
      <c r="D66" s="44">
        <v>55435</v>
      </c>
      <c r="E66" s="40">
        <v>1</v>
      </c>
      <c r="F66" s="40">
        <v>0</v>
      </c>
      <c r="G66" s="40">
        <v>1</v>
      </c>
      <c r="H66" s="40">
        <v>1</v>
      </c>
      <c r="I66" s="40">
        <v>1</v>
      </c>
      <c r="J66" s="40">
        <v>1</v>
      </c>
      <c r="K66" s="40">
        <v>1</v>
      </c>
      <c r="L66" s="40">
        <v>1</v>
      </c>
      <c r="M66" s="40">
        <v>1</v>
      </c>
      <c r="N66" s="40">
        <v>0</v>
      </c>
      <c r="O66" s="40">
        <v>0</v>
      </c>
      <c r="P66" s="40">
        <v>1</v>
      </c>
      <c r="Q66" s="40">
        <v>1</v>
      </c>
      <c r="R66" s="40">
        <v>1</v>
      </c>
      <c r="S66" s="40">
        <v>0</v>
      </c>
      <c r="T66" s="40">
        <v>1</v>
      </c>
      <c r="U66" s="40">
        <v>0</v>
      </c>
      <c r="V66" s="40">
        <v>0</v>
      </c>
      <c r="W66" s="40">
        <v>0</v>
      </c>
      <c r="X66" s="40">
        <v>1</v>
      </c>
      <c r="Y66" s="40">
        <v>0</v>
      </c>
      <c r="Z66" s="40">
        <v>0</v>
      </c>
      <c r="AA66" s="40">
        <v>0</v>
      </c>
      <c r="AB66" s="40">
        <v>0</v>
      </c>
      <c r="AC66" s="40">
        <v>0</v>
      </c>
      <c r="AD66" s="40">
        <v>0</v>
      </c>
      <c r="AE66" s="40">
        <v>0</v>
      </c>
      <c r="AF66" s="40">
        <v>0</v>
      </c>
      <c r="AG66" s="40">
        <v>0</v>
      </c>
      <c r="AH66" s="45">
        <f t="shared" si="12"/>
        <v>13</v>
      </c>
      <c r="AI66" s="42">
        <f t="shared" si="7"/>
        <v>1</v>
      </c>
      <c r="AJ66" s="43">
        <f t="shared" si="13"/>
        <v>13</v>
      </c>
      <c r="AK66" s="68" t="s">
        <v>1342</v>
      </c>
      <c r="AN66">
        <f t="shared" si="8"/>
        <v>13</v>
      </c>
      <c r="AO66">
        <f t="shared" si="9"/>
        <v>3.6669999999999998</v>
      </c>
      <c r="AR66">
        <v>19</v>
      </c>
      <c r="AS66">
        <v>4</v>
      </c>
      <c r="AV66" s="91">
        <f t="shared" si="10"/>
        <v>0.70370370370370372</v>
      </c>
      <c r="AW66">
        <f t="shared" si="11"/>
        <v>4</v>
      </c>
    </row>
    <row r="67" spans="2:49">
      <c r="B67" s="44" t="s">
        <v>1068</v>
      </c>
      <c r="C67" s="44" t="s">
        <v>1069</v>
      </c>
      <c r="D67" s="44">
        <v>55435</v>
      </c>
      <c r="E67" s="40">
        <v>1</v>
      </c>
      <c r="F67" s="40">
        <v>0</v>
      </c>
      <c r="G67" s="40">
        <v>1</v>
      </c>
      <c r="H67" s="40">
        <v>1</v>
      </c>
      <c r="I67" s="40">
        <v>0</v>
      </c>
      <c r="J67" s="40">
        <v>0</v>
      </c>
      <c r="K67" s="40">
        <v>1</v>
      </c>
      <c r="L67" s="40">
        <v>1</v>
      </c>
      <c r="M67" s="40">
        <v>1</v>
      </c>
      <c r="N67" s="40">
        <v>1</v>
      </c>
      <c r="O67" s="40">
        <v>1</v>
      </c>
      <c r="P67" s="40">
        <v>1</v>
      </c>
      <c r="Q67" s="40">
        <v>0</v>
      </c>
      <c r="R67" s="40">
        <v>1</v>
      </c>
      <c r="S67" s="40">
        <v>1</v>
      </c>
      <c r="T67" s="40">
        <v>1</v>
      </c>
      <c r="U67" s="40">
        <v>1</v>
      </c>
      <c r="V67" s="40">
        <v>1</v>
      </c>
      <c r="W67" s="40">
        <v>1</v>
      </c>
      <c r="X67" s="40">
        <v>1</v>
      </c>
      <c r="Y67" s="40">
        <v>0</v>
      </c>
      <c r="Z67" s="40">
        <v>1</v>
      </c>
      <c r="AA67" s="40">
        <v>1</v>
      </c>
      <c r="AB67" s="40">
        <v>0</v>
      </c>
      <c r="AC67" s="40">
        <v>0</v>
      </c>
      <c r="AD67" s="40">
        <v>1</v>
      </c>
      <c r="AE67" s="40">
        <v>1</v>
      </c>
      <c r="AF67" s="40">
        <v>1</v>
      </c>
      <c r="AG67" s="40">
        <v>1</v>
      </c>
      <c r="AH67" s="45">
        <f t="shared" si="12"/>
        <v>22</v>
      </c>
      <c r="AI67" s="42">
        <f t="shared" si="7"/>
        <v>1</v>
      </c>
      <c r="AJ67" s="43">
        <f t="shared" si="13"/>
        <v>22</v>
      </c>
      <c r="AK67" s="68" t="s">
        <v>1337</v>
      </c>
      <c r="AN67">
        <f t="shared" si="8"/>
        <v>22</v>
      </c>
      <c r="AO67">
        <f t="shared" si="9"/>
        <v>4</v>
      </c>
      <c r="AR67">
        <v>19</v>
      </c>
      <c r="AS67">
        <v>4</v>
      </c>
      <c r="AV67" s="91">
        <f t="shared" si="10"/>
        <v>0.70370370370370372</v>
      </c>
      <c r="AW67">
        <f t="shared" si="11"/>
        <v>4</v>
      </c>
    </row>
    <row r="68" spans="2:49">
      <c r="B68" s="44" t="s">
        <v>824</v>
      </c>
      <c r="C68" s="44" t="s">
        <v>825</v>
      </c>
      <c r="D68" s="44">
        <v>55435</v>
      </c>
      <c r="E68" s="40">
        <v>1</v>
      </c>
      <c r="F68" s="40">
        <v>0</v>
      </c>
      <c r="G68" s="40">
        <v>1</v>
      </c>
      <c r="H68" s="40">
        <v>1</v>
      </c>
      <c r="I68" s="40">
        <v>1</v>
      </c>
      <c r="J68" s="40">
        <v>0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>
        <v>1</v>
      </c>
      <c r="Q68" s="40">
        <v>0</v>
      </c>
      <c r="R68" s="40">
        <v>0</v>
      </c>
      <c r="S68" s="40">
        <v>1</v>
      </c>
      <c r="T68" s="40">
        <v>1</v>
      </c>
      <c r="U68" s="40">
        <v>1</v>
      </c>
      <c r="V68" s="40">
        <v>1</v>
      </c>
      <c r="W68" s="40">
        <v>1</v>
      </c>
      <c r="X68" s="40">
        <v>1</v>
      </c>
      <c r="Y68" s="40">
        <v>1</v>
      </c>
      <c r="Z68" s="40">
        <v>1</v>
      </c>
      <c r="AA68" s="40">
        <v>1</v>
      </c>
      <c r="AB68" s="40">
        <v>0</v>
      </c>
      <c r="AC68" s="40">
        <v>0</v>
      </c>
      <c r="AD68" s="40">
        <v>1</v>
      </c>
      <c r="AE68" s="40">
        <v>1</v>
      </c>
      <c r="AF68" s="40">
        <v>1</v>
      </c>
      <c r="AG68" s="40">
        <v>1</v>
      </c>
      <c r="AH68" s="45">
        <f t="shared" si="12"/>
        <v>23</v>
      </c>
      <c r="AI68" s="42">
        <f t="shared" si="7"/>
        <v>1</v>
      </c>
      <c r="AJ68" s="43">
        <f t="shared" si="13"/>
        <v>23</v>
      </c>
      <c r="AK68" s="68" t="s">
        <v>1337</v>
      </c>
      <c r="AN68">
        <f t="shared" si="8"/>
        <v>23</v>
      </c>
      <c r="AO68">
        <f t="shared" si="9"/>
        <v>4</v>
      </c>
      <c r="AR68">
        <v>20</v>
      </c>
      <c r="AS68">
        <v>0</v>
      </c>
      <c r="AV68" s="91">
        <f t="shared" si="10"/>
        <v>0.7407407407407407</v>
      </c>
      <c r="AW68">
        <f t="shared" si="11"/>
        <v>0</v>
      </c>
    </row>
    <row r="69" spans="2:49">
      <c r="B69" s="44" t="s">
        <v>826</v>
      </c>
      <c r="C69" s="44" t="s">
        <v>827</v>
      </c>
      <c r="D69" s="44">
        <v>55435</v>
      </c>
      <c r="E69" s="40">
        <v>1</v>
      </c>
      <c r="F69" s="40">
        <v>0</v>
      </c>
      <c r="G69" s="40">
        <v>1</v>
      </c>
      <c r="H69" s="40">
        <v>1</v>
      </c>
      <c r="I69" s="40">
        <v>1</v>
      </c>
      <c r="J69" s="40">
        <v>1</v>
      </c>
      <c r="K69" s="40">
        <v>1</v>
      </c>
      <c r="L69" s="40">
        <v>1</v>
      </c>
      <c r="M69" s="40">
        <v>1</v>
      </c>
      <c r="N69" s="40">
        <v>1</v>
      </c>
      <c r="O69" s="40">
        <v>1</v>
      </c>
      <c r="P69" s="40">
        <v>1</v>
      </c>
      <c r="Q69" s="40">
        <v>0</v>
      </c>
      <c r="R69" s="40">
        <v>1</v>
      </c>
      <c r="S69" s="40">
        <v>1</v>
      </c>
      <c r="T69" s="40">
        <v>0</v>
      </c>
      <c r="U69" s="40">
        <v>0</v>
      </c>
      <c r="V69" s="40">
        <v>1</v>
      </c>
      <c r="W69" s="40">
        <v>0</v>
      </c>
      <c r="X69" s="40">
        <v>0</v>
      </c>
      <c r="Y69" s="40">
        <v>1</v>
      </c>
      <c r="Z69" s="40">
        <v>1</v>
      </c>
      <c r="AA69" s="40">
        <v>1</v>
      </c>
      <c r="AB69" s="40">
        <v>0</v>
      </c>
      <c r="AC69" s="40">
        <v>0</v>
      </c>
      <c r="AD69" s="40">
        <v>1</v>
      </c>
      <c r="AE69" s="40">
        <v>0</v>
      </c>
      <c r="AF69" s="40">
        <v>1</v>
      </c>
      <c r="AG69" s="40">
        <v>0</v>
      </c>
      <c r="AH69" s="45">
        <f t="shared" si="12"/>
        <v>19</v>
      </c>
      <c r="AI69" s="42">
        <f t="shared" si="7"/>
        <v>1</v>
      </c>
      <c r="AJ69" s="43">
        <f t="shared" si="13"/>
        <v>19</v>
      </c>
      <c r="AK69" s="68" t="s">
        <v>1345</v>
      </c>
      <c r="AN69">
        <f t="shared" si="8"/>
        <v>19</v>
      </c>
      <c r="AO69">
        <f t="shared" si="9"/>
        <v>1.333</v>
      </c>
      <c r="AR69">
        <v>21</v>
      </c>
      <c r="AS69">
        <v>0</v>
      </c>
      <c r="AV69" s="91">
        <f t="shared" si="10"/>
        <v>0.77777777777777779</v>
      </c>
      <c r="AW69">
        <f t="shared" si="11"/>
        <v>0</v>
      </c>
    </row>
    <row r="70" spans="2:49">
      <c r="B70" s="44" t="s">
        <v>830</v>
      </c>
      <c r="C70" s="44" t="s">
        <v>831</v>
      </c>
      <c r="D70" s="44">
        <v>55435</v>
      </c>
      <c r="E70" s="40">
        <v>1</v>
      </c>
      <c r="F70" s="40">
        <v>0</v>
      </c>
      <c r="G70" s="40">
        <v>1</v>
      </c>
      <c r="H70" s="40">
        <v>1</v>
      </c>
      <c r="I70" s="40">
        <v>0</v>
      </c>
      <c r="J70" s="40">
        <v>1</v>
      </c>
      <c r="K70" s="40">
        <v>1</v>
      </c>
      <c r="L70" s="40">
        <v>1</v>
      </c>
      <c r="M70" s="40">
        <v>1</v>
      </c>
      <c r="N70" s="40">
        <v>0</v>
      </c>
      <c r="O70" s="40">
        <v>1</v>
      </c>
      <c r="P70" s="40">
        <v>1</v>
      </c>
      <c r="Q70" s="40">
        <v>0</v>
      </c>
      <c r="R70" s="40">
        <v>0</v>
      </c>
      <c r="S70" s="40">
        <v>1</v>
      </c>
      <c r="T70" s="40">
        <v>1</v>
      </c>
      <c r="U70" s="40">
        <v>1</v>
      </c>
      <c r="V70" s="40">
        <v>1</v>
      </c>
      <c r="W70" s="40">
        <v>0</v>
      </c>
      <c r="X70" s="40">
        <v>1</v>
      </c>
      <c r="Y70" s="40">
        <v>0</v>
      </c>
      <c r="Z70" s="40">
        <v>1</v>
      </c>
      <c r="AA70" s="40">
        <v>0</v>
      </c>
      <c r="AB70" s="40">
        <v>0</v>
      </c>
      <c r="AC70" s="40">
        <v>0</v>
      </c>
      <c r="AD70" s="40">
        <v>1</v>
      </c>
      <c r="AE70" s="40">
        <v>1</v>
      </c>
      <c r="AF70" s="40">
        <v>1</v>
      </c>
      <c r="AG70" s="40">
        <v>0</v>
      </c>
      <c r="AH70" s="45">
        <f t="shared" si="12"/>
        <v>18</v>
      </c>
      <c r="AI70" s="42">
        <f t="shared" si="7"/>
        <v>1</v>
      </c>
      <c r="AJ70" s="43">
        <f t="shared" si="13"/>
        <v>18</v>
      </c>
      <c r="AK70" s="68" t="s">
        <v>1334</v>
      </c>
      <c r="AN70">
        <f t="shared" si="8"/>
        <v>18</v>
      </c>
      <c r="AO70">
        <f t="shared" si="9"/>
        <v>1</v>
      </c>
      <c r="AR70">
        <v>21</v>
      </c>
      <c r="AS70">
        <v>1</v>
      </c>
      <c r="AV70" s="91">
        <f t="shared" si="10"/>
        <v>0.77777777777777779</v>
      </c>
      <c r="AW70">
        <f t="shared" si="11"/>
        <v>1</v>
      </c>
    </row>
    <row r="71" spans="2:49">
      <c r="B71" s="44" t="s">
        <v>838</v>
      </c>
      <c r="C71" s="44" t="s">
        <v>839</v>
      </c>
      <c r="D71" s="44">
        <v>55435</v>
      </c>
      <c r="E71" s="40">
        <v>1</v>
      </c>
      <c r="F71" s="40">
        <v>0</v>
      </c>
      <c r="G71" s="40">
        <v>1</v>
      </c>
      <c r="H71" s="40">
        <v>1</v>
      </c>
      <c r="I71" s="40">
        <v>1</v>
      </c>
      <c r="J71" s="40">
        <v>1</v>
      </c>
      <c r="K71" s="40">
        <v>1</v>
      </c>
      <c r="L71" s="40">
        <v>1</v>
      </c>
      <c r="M71" s="40">
        <v>1</v>
      </c>
      <c r="N71" s="40">
        <v>1</v>
      </c>
      <c r="O71" s="40">
        <v>1</v>
      </c>
      <c r="P71" s="40">
        <v>1</v>
      </c>
      <c r="Q71" s="40">
        <v>1</v>
      </c>
      <c r="R71" s="40">
        <v>1</v>
      </c>
      <c r="S71" s="40">
        <v>1</v>
      </c>
      <c r="T71" s="40">
        <v>1</v>
      </c>
      <c r="U71" s="40">
        <v>1</v>
      </c>
      <c r="V71" s="40">
        <v>1</v>
      </c>
      <c r="W71" s="40">
        <v>1</v>
      </c>
      <c r="X71" s="40">
        <v>1</v>
      </c>
      <c r="Y71" s="40">
        <v>1</v>
      </c>
      <c r="Z71" s="40">
        <v>1</v>
      </c>
      <c r="AA71" s="40">
        <v>1</v>
      </c>
      <c r="AB71" s="40">
        <v>0</v>
      </c>
      <c r="AC71" s="40">
        <v>0</v>
      </c>
      <c r="AD71" s="40">
        <v>1</v>
      </c>
      <c r="AE71" s="40">
        <v>1</v>
      </c>
      <c r="AF71" s="40">
        <v>1</v>
      </c>
      <c r="AG71" s="40">
        <v>0</v>
      </c>
      <c r="AH71" s="45">
        <f t="shared" si="12"/>
        <v>25</v>
      </c>
      <c r="AI71" s="42">
        <f t="shared" si="7"/>
        <v>1</v>
      </c>
      <c r="AJ71" s="43">
        <f t="shared" si="13"/>
        <v>25</v>
      </c>
      <c r="AK71" s="68" t="s">
        <v>1336</v>
      </c>
      <c r="AN71">
        <f t="shared" si="8"/>
        <v>25</v>
      </c>
      <c r="AO71">
        <f t="shared" si="9"/>
        <v>3.3330000000000002</v>
      </c>
      <c r="AR71">
        <v>21</v>
      </c>
      <c r="AS71">
        <v>2</v>
      </c>
      <c r="AV71" s="91">
        <f t="shared" si="10"/>
        <v>0.77777777777777779</v>
      </c>
      <c r="AW71">
        <f t="shared" si="11"/>
        <v>2</v>
      </c>
    </row>
    <row r="72" spans="2:49">
      <c r="B72" s="44" t="s">
        <v>844</v>
      </c>
      <c r="C72" s="44" t="s">
        <v>845</v>
      </c>
      <c r="D72" s="44">
        <v>55435</v>
      </c>
      <c r="E72" s="40">
        <v>1</v>
      </c>
      <c r="F72" s="40">
        <v>0</v>
      </c>
      <c r="G72" s="40">
        <v>1</v>
      </c>
      <c r="H72" s="40">
        <v>1</v>
      </c>
      <c r="I72" s="40">
        <v>1</v>
      </c>
      <c r="J72" s="40">
        <v>1</v>
      </c>
      <c r="K72" s="40">
        <v>0</v>
      </c>
      <c r="L72" s="40">
        <v>1</v>
      </c>
      <c r="M72" s="40">
        <v>1</v>
      </c>
      <c r="N72" s="40">
        <v>1</v>
      </c>
      <c r="O72" s="40">
        <v>1</v>
      </c>
      <c r="P72" s="40">
        <v>1</v>
      </c>
      <c r="Q72" s="40">
        <v>0</v>
      </c>
      <c r="R72" s="40">
        <v>1</v>
      </c>
      <c r="S72" s="40">
        <v>1</v>
      </c>
      <c r="T72" s="40">
        <v>1</v>
      </c>
      <c r="U72" s="40">
        <v>0</v>
      </c>
      <c r="V72" s="40">
        <v>1</v>
      </c>
      <c r="W72" s="40">
        <v>1</v>
      </c>
      <c r="X72" s="40">
        <v>1</v>
      </c>
      <c r="Y72" s="40">
        <v>0</v>
      </c>
      <c r="Z72" s="40">
        <v>1</v>
      </c>
      <c r="AA72" s="40">
        <v>1</v>
      </c>
      <c r="AB72" s="40">
        <v>0</v>
      </c>
      <c r="AC72" s="40">
        <v>0</v>
      </c>
      <c r="AD72" s="40">
        <v>1</v>
      </c>
      <c r="AE72" s="40">
        <v>1</v>
      </c>
      <c r="AF72" s="40">
        <v>1</v>
      </c>
      <c r="AG72" s="40">
        <v>0</v>
      </c>
      <c r="AH72" s="45">
        <f t="shared" si="12"/>
        <v>21</v>
      </c>
      <c r="AI72" s="42">
        <f t="shared" si="7"/>
        <v>1</v>
      </c>
      <c r="AJ72" s="43">
        <f t="shared" si="13"/>
        <v>21</v>
      </c>
      <c r="AK72" s="68" t="s">
        <v>1340</v>
      </c>
      <c r="AN72">
        <f t="shared" si="8"/>
        <v>21</v>
      </c>
      <c r="AO72">
        <f t="shared" si="9"/>
        <v>0</v>
      </c>
      <c r="AR72">
        <v>21</v>
      </c>
      <c r="AS72">
        <v>2.3330000000000002</v>
      </c>
      <c r="AV72" s="91">
        <f t="shared" si="10"/>
        <v>0.77777777777777779</v>
      </c>
      <c r="AW72">
        <f t="shared" si="11"/>
        <v>2.3330000000000002</v>
      </c>
    </row>
    <row r="73" spans="2:49">
      <c r="B73" s="44" t="s">
        <v>854</v>
      </c>
      <c r="C73" s="44" t="s">
        <v>855</v>
      </c>
      <c r="D73" s="44">
        <v>55435</v>
      </c>
      <c r="E73" s="40">
        <v>1</v>
      </c>
      <c r="F73" s="40">
        <v>0</v>
      </c>
      <c r="G73" s="40">
        <v>1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1</v>
      </c>
      <c r="N73" s="40">
        <v>1</v>
      </c>
      <c r="O73" s="40">
        <v>1</v>
      </c>
      <c r="P73" s="40">
        <v>1</v>
      </c>
      <c r="Q73" s="40">
        <v>0</v>
      </c>
      <c r="R73" s="40">
        <v>1</v>
      </c>
      <c r="S73" s="40">
        <v>1</v>
      </c>
      <c r="T73" s="40">
        <v>1</v>
      </c>
      <c r="U73" s="40">
        <v>0</v>
      </c>
      <c r="V73" s="40">
        <v>0</v>
      </c>
      <c r="W73" s="40">
        <v>0</v>
      </c>
      <c r="X73" s="40">
        <v>1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1</v>
      </c>
      <c r="AG73" s="40">
        <v>0</v>
      </c>
      <c r="AH73" s="45">
        <f t="shared" si="12"/>
        <v>16</v>
      </c>
      <c r="AI73" s="42">
        <f t="shared" si="7"/>
        <v>1</v>
      </c>
      <c r="AJ73" s="43">
        <f t="shared" si="13"/>
        <v>16</v>
      </c>
      <c r="AK73" s="68" t="s">
        <v>1342</v>
      </c>
      <c r="AN73">
        <f t="shared" si="8"/>
        <v>16</v>
      </c>
      <c r="AO73">
        <f t="shared" si="9"/>
        <v>3.6669999999999998</v>
      </c>
      <c r="AR73">
        <v>21</v>
      </c>
      <c r="AS73">
        <v>2.6669999999999998</v>
      </c>
      <c r="AV73" s="91">
        <f t="shared" si="10"/>
        <v>0.77777777777777779</v>
      </c>
      <c r="AW73">
        <f t="shared" si="11"/>
        <v>2.6669999999999998</v>
      </c>
    </row>
    <row r="74" spans="2:49">
      <c r="B74" s="44" t="s">
        <v>858</v>
      </c>
      <c r="C74" s="44" t="s">
        <v>859</v>
      </c>
      <c r="D74" s="44">
        <v>55435</v>
      </c>
      <c r="E74" s="40">
        <v>1</v>
      </c>
      <c r="F74" s="40">
        <v>0</v>
      </c>
      <c r="G74" s="40">
        <v>1</v>
      </c>
      <c r="H74" s="40">
        <v>1</v>
      </c>
      <c r="I74" s="40">
        <v>1</v>
      </c>
      <c r="J74" s="40">
        <v>1</v>
      </c>
      <c r="K74" s="40">
        <v>1</v>
      </c>
      <c r="L74" s="40">
        <v>1</v>
      </c>
      <c r="M74" s="40">
        <v>1</v>
      </c>
      <c r="N74" s="40">
        <v>1</v>
      </c>
      <c r="O74" s="40">
        <v>1</v>
      </c>
      <c r="P74" s="40">
        <v>1</v>
      </c>
      <c r="Q74" s="40">
        <v>1</v>
      </c>
      <c r="R74" s="40">
        <v>1</v>
      </c>
      <c r="S74" s="40">
        <v>1</v>
      </c>
      <c r="T74" s="40">
        <v>1</v>
      </c>
      <c r="U74" s="40">
        <v>1</v>
      </c>
      <c r="V74" s="40">
        <v>1</v>
      </c>
      <c r="W74" s="40">
        <v>1</v>
      </c>
      <c r="X74" s="40">
        <v>1</v>
      </c>
      <c r="Y74" s="40">
        <v>1</v>
      </c>
      <c r="Z74" s="40">
        <v>1</v>
      </c>
      <c r="AA74" s="40">
        <v>1</v>
      </c>
      <c r="AB74" s="40">
        <v>0</v>
      </c>
      <c r="AC74" s="40">
        <v>0</v>
      </c>
      <c r="AD74" s="40">
        <v>0</v>
      </c>
      <c r="AE74" s="40">
        <v>1</v>
      </c>
      <c r="AF74" s="40">
        <v>1</v>
      </c>
      <c r="AG74" s="40">
        <v>1</v>
      </c>
      <c r="AH74" s="45">
        <f t="shared" si="12"/>
        <v>25</v>
      </c>
      <c r="AI74" s="42">
        <f t="shared" si="7"/>
        <v>1</v>
      </c>
      <c r="AJ74" s="43">
        <f t="shared" si="13"/>
        <v>25</v>
      </c>
      <c r="AK74" s="68" t="s">
        <v>1338</v>
      </c>
      <c r="AN74">
        <f t="shared" si="8"/>
        <v>25</v>
      </c>
      <c r="AO74">
        <f t="shared" si="9"/>
        <v>2.6669999999999998</v>
      </c>
      <c r="AR74">
        <v>21</v>
      </c>
      <c r="AS74">
        <v>3</v>
      </c>
      <c r="AV74" s="91">
        <f t="shared" si="10"/>
        <v>0.77777777777777779</v>
      </c>
      <c r="AW74">
        <f t="shared" si="11"/>
        <v>3</v>
      </c>
    </row>
    <row r="75" spans="2:49">
      <c r="B75" s="44" t="s">
        <v>860</v>
      </c>
      <c r="C75" s="44" t="s">
        <v>861</v>
      </c>
      <c r="D75" s="44">
        <v>55435</v>
      </c>
      <c r="E75" s="40">
        <v>1</v>
      </c>
      <c r="F75" s="40">
        <v>0</v>
      </c>
      <c r="G75" s="40">
        <v>1</v>
      </c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40">
        <v>1</v>
      </c>
      <c r="N75" s="40">
        <v>1</v>
      </c>
      <c r="O75" s="40">
        <v>1</v>
      </c>
      <c r="P75" s="40">
        <v>1</v>
      </c>
      <c r="Q75" s="40">
        <v>1</v>
      </c>
      <c r="R75" s="40">
        <v>1</v>
      </c>
      <c r="S75" s="40">
        <v>1</v>
      </c>
      <c r="T75" s="40">
        <v>1</v>
      </c>
      <c r="U75" s="40">
        <v>1</v>
      </c>
      <c r="V75" s="40">
        <v>1</v>
      </c>
      <c r="W75" s="40">
        <v>1</v>
      </c>
      <c r="X75" s="40">
        <v>1</v>
      </c>
      <c r="Y75" s="40">
        <v>1</v>
      </c>
      <c r="Z75" s="40">
        <v>1</v>
      </c>
      <c r="AA75" s="40">
        <v>1</v>
      </c>
      <c r="AB75" s="40">
        <v>0</v>
      </c>
      <c r="AC75" s="40">
        <v>0</v>
      </c>
      <c r="AD75" s="40">
        <v>1</v>
      </c>
      <c r="AE75" s="40">
        <v>1</v>
      </c>
      <c r="AF75" s="40">
        <v>1</v>
      </c>
      <c r="AG75" s="40">
        <v>1</v>
      </c>
      <c r="AH75" s="45">
        <f t="shared" si="12"/>
        <v>26</v>
      </c>
      <c r="AI75" s="42">
        <f t="shared" si="7"/>
        <v>1</v>
      </c>
      <c r="AJ75" s="43">
        <f t="shared" si="13"/>
        <v>26</v>
      </c>
      <c r="AK75" s="68" t="s">
        <v>1345</v>
      </c>
      <c r="AN75">
        <f t="shared" si="8"/>
        <v>26</v>
      </c>
      <c r="AO75">
        <f t="shared" si="9"/>
        <v>1.333</v>
      </c>
      <c r="AR75">
        <v>21</v>
      </c>
      <c r="AS75">
        <v>3</v>
      </c>
      <c r="AV75" s="91">
        <f t="shared" si="10"/>
        <v>0.77777777777777779</v>
      </c>
      <c r="AW75">
        <f t="shared" si="11"/>
        <v>3</v>
      </c>
    </row>
    <row r="76" spans="2:49">
      <c r="B76" s="44" t="s">
        <v>864</v>
      </c>
      <c r="C76" s="44" t="s">
        <v>865</v>
      </c>
      <c r="D76" s="44">
        <v>55435</v>
      </c>
      <c r="E76" s="40">
        <v>1</v>
      </c>
      <c r="F76" s="40">
        <v>0</v>
      </c>
      <c r="G76" s="40">
        <v>1</v>
      </c>
      <c r="H76" s="40">
        <v>1</v>
      </c>
      <c r="I76" s="40">
        <v>1</v>
      </c>
      <c r="J76" s="40">
        <v>1</v>
      </c>
      <c r="K76" s="40">
        <v>1</v>
      </c>
      <c r="L76" s="40">
        <v>1</v>
      </c>
      <c r="M76" s="40">
        <v>1</v>
      </c>
      <c r="N76" s="40">
        <v>1</v>
      </c>
      <c r="O76" s="40">
        <v>1</v>
      </c>
      <c r="P76" s="40">
        <v>1</v>
      </c>
      <c r="Q76" s="40">
        <v>1</v>
      </c>
      <c r="R76" s="40">
        <v>1</v>
      </c>
      <c r="S76" s="40">
        <v>0</v>
      </c>
      <c r="T76" s="40">
        <v>1</v>
      </c>
      <c r="U76" s="40">
        <v>1</v>
      </c>
      <c r="V76" s="40">
        <v>0</v>
      </c>
      <c r="W76" s="40">
        <v>1</v>
      </c>
      <c r="X76" s="40">
        <v>1</v>
      </c>
      <c r="Y76" s="40">
        <v>1</v>
      </c>
      <c r="Z76" s="40">
        <v>0</v>
      </c>
      <c r="AA76" s="40">
        <v>0</v>
      </c>
      <c r="AB76" s="40">
        <v>0</v>
      </c>
      <c r="AC76" s="40">
        <v>0</v>
      </c>
      <c r="AD76" s="40">
        <v>1</v>
      </c>
      <c r="AE76" s="40">
        <v>1</v>
      </c>
      <c r="AF76" s="40">
        <v>0</v>
      </c>
      <c r="AG76" s="40">
        <v>0</v>
      </c>
      <c r="AH76" s="45">
        <f t="shared" si="12"/>
        <v>20</v>
      </c>
      <c r="AI76" s="42">
        <f t="shared" si="7"/>
        <v>1</v>
      </c>
      <c r="AJ76" s="43">
        <f t="shared" si="13"/>
        <v>20</v>
      </c>
      <c r="AK76" s="68" t="s">
        <v>1340</v>
      </c>
      <c r="AN76">
        <f t="shared" si="8"/>
        <v>20</v>
      </c>
      <c r="AO76">
        <f t="shared" si="9"/>
        <v>0</v>
      </c>
      <c r="AR76">
        <v>21</v>
      </c>
      <c r="AS76">
        <v>3.3330000000000002</v>
      </c>
      <c r="AV76" s="91">
        <f t="shared" si="10"/>
        <v>0.77777777777777779</v>
      </c>
      <c r="AW76">
        <f t="shared" si="11"/>
        <v>3.3330000000000002</v>
      </c>
    </row>
    <row r="77" spans="2:49">
      <c r="B77" s="44" t="s">
        <v>866</v>
      </c>
      <c r="C77" s="44" t="s">
        <v>867</v>
      </c>
      <c r="D77" s="44">
        <v>55435</v>
      </c>
      <c r="E77" s="40">
        <v>1</v>
      </c>
      <c r="F77" s="40">
        <v>0</v>
      </c>
      <c r="G77" s="40">
        <v>1</v>
      </c>
      <c r="H77" s="40">
        <v>1</v>
      </c>
      <c r="I77" s="40">
        <v>1</v>
      </c>
      <c r="J77" s="40">
        <v>1</v>
      </c>
      <c r="K77" s="40">
        <v>1</v>
      </c>
      <c r="L77" s="40">
        <v>1</v>
      </c>
      <c r="M77" s="40">
        <v>1</v>
      </c>
      <c r="N77" s="40">
        <v>1</v>
      </c>
      <c r="O77" s="40">
        <v>1</v>
      </c>
      <c r="P77" s="40">
        <v>1</v>
      </c>
      <c r="Q77" s="40">
        <v>0</v>
      </c>
      <c r="R77" s="40">
        <v>1</v>
      </c>
      <c r="S77" s="40">
        <v>1</v>
      </c>
      <c r="T77" s="40">
        <v>1</v>
      </c>
      <c r="U77" s="40">
        <v>1</v>
      </c>
      <c r="V77" s="40">
        <v>1</v>
      </c>
      <c r="W77" s="40">
        <v>1</v>
      </c>
      <c r="X77" s="40">
        <v>1</v>
      </c>
      <c r="Y77" s="40">
        <v>0</v>
      </c>
      <c r="Z77" s="40">
        <v>1</v>
      </c>
      <c r="AA77" s="40">
        <v>0</v>
      </c>
      <c r="AB77" s="40">
        <v>0</v>
      </c>
      <c r="AC77" s="40">
        <v>0</v>
      </c>
      <c r="AD77" s="40">
        <v>0</v>
      </c>
      <c r="AE77" s="40">
        <v>1</v>
      </c>
      <c r="AF77" s="40">
        <v>0</v>
      </c>
      <c r="AG77" s="40">
        <v>1</v>
      </c>
      <c r="AH77" s="45">
        <f t="shared" si="12"/>
        <v>21</v>
      </c>
      <c r="AI77" s="42">
        <f t="shared" si="7"/>
        <v>1</v>
      </c>
      <c r="AJ77" s="43">
        <f t="shared" si="13"/>
        <v>21</v>
      </c>
      <c r="AK77" s="68" t="s">
        <v>1337</v>
      </c>
      <c r="AN77">
        <f t="shared" si="8"/>
        <v>21</v>
      </c>
      <c r="AO77">
        <f t="shared" si="9"/>
        <v>4</v>
      </c>
      <c r="AR77">
        <v>21</v>
      </c>
      <c r="AS77">
        <v>4</v>
      </c>
      <c r="AV77" s="91">
        <f t="shared" si="10"/>
        <v>0.77777777777777779</v>
      </c>
      <c r="AW77">
        <f t="shared" si="11"/>
        <v>4</v>
      </c>
    </row>
    <row r="78" spans="2:49">
      <c r="B78" s="44" t="s">
        <v>1084</v>
      </c>
      <c r="C78" s="44" t="s">
        <v>1085</v>
      </c>
      <c r="D78" s="44">
        <v>55435</v>
      </c>
      <c r="E78" s="40">
        <v>0</v>
      </c>
      <c r="F78" s="40">
        <v>0</v>
      </c>
      <c r="G78" s="40">
        <v>1</v>
      </c>
      <c r="H78" s="40">
        <v>1</v>
      </c>
      <c r="I78" s="40">
        <v>1</v>
      </c>
      <c r="J78" s="40">
        <v>1</v>
      </c>
      <c r="K78" s="40">
        <v>0</v>
      </c>
      <c r="L78" s="40">
        <v>1</v>
      </c>
      <c r="M78" s="40">
        <v>1</v>
      </c>
      <c r="N78" s="40">
        <v>1</v>
      </c>
      <c r="O78" s="40">
        <v>1</v>
      </c>
      <c r="P78" s="40">
        <v>1</v>
      </c>
      <c r="Q78" s="40">
        <v>1</v>
      </c>
      <c r="R78" s="40">
        <v>1</v>
      </c>
      <c r="S78" s="40">
        <v>1</v>
      </c>
      <c r="T78" s="40">
        <v>0</v>
      </c>
      <c r="U78" s="40">
        <v>1</v>
      </c>
      <c r="V78" s="40">
        <v>1</v>
      </c>
      <c r="W78" s="40">
        <v>1</v>
      </c>
      <c r="X78" s="40">
        <v>0</v>
      </c>
      <c r="Y78" s="40">
        <v>1</v>
      </c>
      <c r="Z78" s="40">
        <v>1</v>
      </c>
      <c r="AA78" s="40">
        <v>1</v>
      </c>
      <c r="AB78" s="40">
        <v>0</v>
      </c>
      <c r="AC78" s="40">
        <v>0</v>
      </c>
      <c r="AD78" s="40">
        <v>1</v>
      </c>
      <c r="AE78" s="40">
        <v>1</v>
      </c>
      <c r="AF78" s="40">
        <v>1</v>
      </c>
      <c r="AG78" s="40">
        <v>0</v>
      </c>
      <c r="AH78" s="45">
        <f t="shared" si="12"/>
        <v>21</v>
      </c>
      <c r="AI78" s="42">
        <f t="shared" si="7"/>
        <v>1</v>
      </c>
      <c r="AJ78" s="43">
        <f t="shared" si="13"/>
        <v>21</v>
      </c>
      <c r="AK78" s="68" t="s">
        <v>1335</v>
      </c>
      <c r="AN78">
        <f t="shared" si="8"/>
        <v>21</v>
      </c>
      <c r="AO78">
        <f t="shared" si="9"/>
        <v>3</v>
      </c>
      <c r="AR78">
        <v>21</v>
      </c>
      <c r="AS78">
        <v>4</v>
      </c>
      <c r="AV78" s="91">
        <f t="shared" si="10"/>
        <v>0.77777777777777779</v>
      </c>
      <c r="AW78">
        <f t="shared" si="11"/>
        <v>4</v>
      </c>
    </row>
    <row r="79" spans="2:49">
      <c r="B79" s="44" t="s">
        <v>880</v>
      </c>
      <c r="C79" s="44" t="s">
        <v>881</v>
      </c>
      <c r="D79" s="44">
        <v>55435</v>
      </c>
      <c r="E79" s="40">
        <v>1</v>
      </c>
      <c r="F79" s="40">
        <v>0</v>
      </c>
      <c r="G79" s="40">
        <v>0</v>
      </c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40">
        <v>1</v>
      </c>
      <c r="N79" s="40">
        <v>1</v>
      </c>
      <c r="O79" s="40">
        <v>1</v>
      </c>
      <c r="P79" s="40">
        <v>1</v>
      </c>
      <c r="Q79" s="40">
        <v>0</v>
      </c>
      <c r="R79" s="40">
        <v>1</v>
      </c>
      <c r="S79" s="40">
        <v>1</v>
      </c>
      <c r="T79" s="40">
        <v>1</v>
      </c>
      <c r="U79" s="40">
        <v>1</v>
      </c>
      <c r="V79" s="40">
        <v>1</v>
      </c>
      <c r="W79" s="40">
        <v>1</v>
      </c>
      <c r="X79" s="40">
        <v>1</v>
      </c>
      <c r="Y79" s="40">
        <v>0</v>
      </c>
      <c r="Z79" s="40">
        <v>1</v>
      </c>
      <c r="AA79" s="40">
        <v>1</v>
      </c>
      <c r="AB79" s="40">
        <v>0</v>
      </c>
      <c r="AC79" s="40">
        <v>0</v>
      </c>
      <c r="AD79" s="40">
        <v>1</v>
      </c>
      <c r="AE79" s="40">
        <v>1</v>
      </c>
      <c r="AF79" s="40">
        <v>1</v>
      </c>
      <c r="AG79" s="40">
        <v>1</v>
      </c>
      <c r="AH79" s="45">
        <f t="shared" si="12"/>
        <v>23</v>
      </c>
      <c r="AI79" s="42">
        <f t="shared" si="7"/>
        <v>1</v>
      </c>
      <c r="AJ79" s="43">
        <f t="shared" si="13"/>
        <v>23</v>
      </c>
      <c r="AK79" s="68" t="s">
        <v>1334</v>
      </c>
      <c r="AN79">
        <f t="shared" si="8"/>
        <v>23</v>
      </c>
      <c r="AO79">
        <f t="shared" si="9"/>
        <v>1</v>
      </c>
      <c r="AR79">
        <v>21</v>
      </c>
      <c r="AS79">
        <v>4</v>
      </c>
      <c r="AV79" s="91">
        <f t="shared" si="10"/>
        <v>0.77777777777777779</v>
      </c>
      <c r="AW79">
        <f t="shared" si="11"/>
        <v>4</v>
      </c>
    </row>
    <row r="80" spans="2:49">
      <c r="B80" s="44" t="s">
        <v>882</v>
      </c>
      <c r="C80" s="44" t="s">
        <v>883</v>
      </c>
      <c r="D80" s="44">
        <v>55435</v>
      </c>
      <c r="E80" s="40">
        <v>1</v>
      </c>
      <c r="F80" s="40">
        <v>0</v>
      </c>
      <c r="G80" s="40">
        <v>1</v>
      </c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1</v>
      </c>
      <c r="T80" s="40">
        <v>1</v>
      </c>
      <c r="U80" s="40">
        <v>1</v>
      </c>
      <c r="V80" s="40">
        <v>1</v>
      </c>
      <c r="W80" s="40">
        <v>1</v>
      </c>
      <c r="X80" s="40">
        <v>1</v>
      </c>
      <c r="Y80" s="40">
        <v>1</v>
      </c>
      <c r="Z80" s="40">
        <v>1</v>
      </c>
      <c r="AA80" s="40">
        <v>1</v>
      </c>
      <c r="AB80" s="40">
        <v>0</v>
      </c>
      <c r="AC80" s="40">
        <v>0</v>
      </c>
      <c r="AD80" s="40">
        <v>1</v>
      </c>
      <c r="AE80" s="40">
        <v>1</v>
      </c>
      <c r="AF80" s="40">
        <v>1</v>
      </c>
      <c r="AG80" s="40">
        <v>1</v>
      </c>
      <c r="AH80" s="45">
        <f t="shared" si="12"/>
        <v>26</v>
      </c>
      <c r="AI80" s="42">
        <f t="shared" si="7"/>
        <v>1</v>
      </c>
      <c r="AJ80" s="43">
        <f t="shared" si="13"/>
        <v>26</v>
      </c>
      <c r="AK80" s="68" t="s">
        <v>1336</v>
      </c>
      <c r="AN80">
        <f t="shared" si="8"/>
        <v>26</v>
      </c>
      <c r="AO80">
        <f t="shared" si="9"/>
        <v>3.3330000000000002</v>
      </c>
      <c r="AR80">
        <v>21</v>
      </c>
      <c r="AS80">
        <v>4</v>
      </c>
      <c r="AV80" s="91">
        <f t="shared" si="10"/>
        <v>0.77777777777777779</v>
      </c>
      <c r="AW80">
        <f t="shared" si="11"/>
        <v>4</v>
      </c>
    </row>
    <row r="81" spans="2:49">
      <c r="B81" s="44" t="s">
        <v>1092</v>
      </c>
      <c r="C81" s="44" t="s">
        <v>1093</v>
      </c>
      <c r="D81" s="44">
        <v>55435</v>
      </c>
      <c r="E81" s="40">
        <v>1</v>
      </c>
      <c r="F81" s="40">
        <v>0</v>
      </c>
      <c r="G81" s="40">
        <v>1</v>
      </c>
      <c r="H81" s="40">
        <v>1</v>
      </c>
      <c r="I81" s="40">
        <v>0</v>
      </c>
      <c r="J81" s="40">
        <v>0</v>
      </c>
      <c r="K81" s="40">
        <v>1</v>
      </c>
      <c r="L81" s="40">
        <v>1</v>
      </c>
      <c r="M81" s="40">
        <v>1</v>
      </c>
      <c r="N81" s="40">
        <v>1</v>
      </c>
      <c r="O81" s="40">
        <v>0</v>
      </c>
      <c r="P81" s="40">
        <v>1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5">
        <f t="shared" si="12"/>
        <v>8</v>
      </c>
      <c r="AI81" s="42">
        <f t="shared" si="7"/>
        <v>1</v>
      </c>
      <c r="AJ81" s="43">
        <f t="shared" si="13"/>
        <v>8</v>
      </c>
      <c r="AK81" s="68" t="s">
        <v>1333</v>
      </c>
      <c r="AN81">
        <f t="shared" si="8"/>
        <v>8</v>
      </c>
      <c r="AO81">
        <f t="shared" si="9"/>
        <v>2.3330000000000002</v>
      </c>
      <c r="AR81">
        <v>22</v>
      </c>
      <c r="AS81">
        <v>0</v>
      </c>
      <c r="AV81" s="91">
        <f t="shared" si="10"/>
        <v>0.81481481481481477</v>
      </c>
      <c r="AW81">
        <f t="shared" si="11"/>
        <v>0</v>
      </c>
    </row>
    <row r="82" spans="2:49">
      <c r="B82" s="44" t="s">
        <v>1096</v>
      </c>
      <c r="C82" s="44" t="s">
        <v>1097</v>
      </c>
      <c r="D82" s="44">
        <v>55435</v>
      </c>
      <c r="E82" s="40">
        <v>0</v>
      </c>
      <c r="F82" s="40">
        <v>0</v>
      </c>
      <c r="G82" s="40">
        <v>1</v>
      </c>
      <c r="H82" s="40">
        <v>1</v>
      </c>
      <c r="I82" s="40">
        <v>1</v>
      </c>
      <c r="J82" s="40">
        <v>1</v>
      </c>
      <c r="K82" s="40">
        <v>1</v>
      </c>
      <c r="L82" s="40">
        <v>1</v>
      </c>
      <c r="M82" s="40">
        <v>1</v>
      </c>
      <c r="N82" s="40">
        <v>1</v>
      </c>
      <c r="O82" s="40">
        <v>1</v>
      </c>
      <c r="P82" s="40">
        <v>1</v>
      </c>
      <c r="Q82" s="40">
        <v>0</v>
      </c>
      <c r="R82" s="40">
        <v>1</v>
      </c>
      <c r="S82" s="40">
        <v>0</v>
      </c>
      <c r="T82" s="40">
        <v>1</v>
      </c>
      <c r="U82" s="40">
        <v>1</v>
      </c>
      <c r="V82" s="40">
        <v>1</v>
      </c>
      <c r="W82" s="40">
        <v>1</v>
      </c>
      <c r="X82" s="40">
        <v>1</v>
      </c>
      <c r="Y82" s="40">
        <v>1</v>
      </c>
      <c r="Z82" s="40">
        <v>1</v>
      </c>
      <c r="AA82" s="40">
        <v>0</v>
      </c>
      <c r="AB82" s="40">
        <v>0</v>
      </c>
      <c r="AC82" s="40">
        <v>0</v>
      </c>
      <c r="AD82" s="40">
        <v>1</v>
      </c>
      <c r="AE82" s="40">
        <v>1</v>
      </c>
      <c r="AF82" s="40">
        <v>1</v>
      </c>
      <c r="AG82" s="40">
        <v>1</v>
      </c>
      <c r="AH82" s="45">
        <f t="shared" si="12"/>
        <v>22</v>
      </c>
      <c r="AI82" s="42">
        <f t="shared" si="7"/>
        <v>1</v>
      </c>
      <c r="AJ82" s="43">
        <f t="shared" si="13"/>
        <v>22</v>
      </c>
      <c r="AK82" s="68" t="s">
        <v>1335</v>
      </c>
      <c r="AN82">
        <f t="shared" si="8"/>
        <v>22</v>
      </c>
      <c r="AO82">
        <f t="shared" si="9"/>
        <v>3</v>
      </c>
      <c r="AR82">
        <v>22</v>
      </c>
      <c r="AS82">
        <v>1</v>
      </c>
      <c r="AV82" s="91">
        <f t="shared" si="10"/>
        <v>0.81481481481481477</v>
      </c>
      <c r="AW82">
        <f t="shared" si="11"/>
        <v>1</v>
      </c>
    </row>
    <row r="83" spans="2:49">
      <c r="B83" s="44" t="s">
        <v>906</v>
      </c>
      <c r="C83" s="44" t="s">
        <v>907</v>
      </c>
      <c r="D83" s="44">
        <v>55435</v>
      </c>
      <c r="E83" s="40">
        <v>1</v>
      </c>
      <c r="F83" s="40">
        <v>0</v>
      </c>
      <c r="G83" s="40">
        <v>1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0</v>
      </c>
      <c r="R83" s="40">
        <v>1</v>
      </c>
      <c r="S83" s="40">
        <v>1</v>
      </c>
      <c r="T83" s="40">
        <v>1</v>
      </c>
      <c r="U83" s="40">
        <v>1</v>
      </c>
      <c r="V83" s="40">
        <v>1</v>
      </c>
      <c r="W83" s="40">
        <v>1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1</v>
      </c>
      <c r="AE83" s="40">
        <v>1</v>
      </c>
      <c r="AF83" s="40">
        <v>1</v>
      </c>
      <c r="AG83" s="40">
        <v>1</v>
      </c>
      <c r="AH83" s="45">
        <f t="shared" si="12"/>
        <v>21</v>
      </c>
      <c r="AI83" s="42">
        <f t="shared" si="7"/>
        <v>1</v>
      </c>
      <c r="AJ83" s="43">
        <f t="shared" si="13"/>
        <v>21</v>
      </c>
      <c r="AK83" s="68" t="s">
        <v>1338</v>
      </c>
      <c r="AN83">
        <f t="shared" si="8"/>
        <v>21</v>
      </c>
      <c r="AO83">
        <f t="shared" si="9"/>
        <v>2.6669999999999998</v>
      </c>
      <c r="AR83">
        <v>22</v>
      </c>
      <c r="AS83">
        <v>3</v>
      </c>
      <c r="AV83" s="91">
        <f t="shared" si="10"/>
        <v>0.81481481481481477</v>
      </c>
      <c r="AW83">
        <f t="shared" si="11"/>
        <v>3</v>
      </c>
    </row>
    <row r="84" spans="2:49">
      <c r="B84" s="44" t="s">
        <v>912</v>
      </c>
      <c r="C84" s="44" t="s">
        <v>913</v>
      </c>
      <c r="D84" s="44">
        <v>55435</v>
      </c>
      <c r="E84" s="40">
        <v>1</v>
      </c>
      <c r="F84" s="40">
        <v>0</v>
      </c>
      <c r="G84" s="40">
        <v>1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0">
        <v>1</v>
      </c>
      <c r="R84" s="40">
        <v>1</v>
      </c>
      <c r="S84" s="40">
        <v>1</v>
      </c>
      <c r="T84" s="40">
        <v>1</v>
      </c>
      <c r="U84" s="40">
        <v>1</v>
      </c>
      <c r="V84" s="40">
        <v>1</v>
      </c>
      <c r="W84" s="40">
        <v>1</v>
      </c>
      <c r="X84" s="40">
        <v>1</v>
      </c>
      <c r="Y84" s="40">
        <v>0</v>
      </c>
      <c r="Z84" s="40">
        <v>0</v>
      </c>
      <c r="AA84" s="40">
        <v>1</v>
      </c>
      <c r="AB84" s="40">
        <v>0</v>
      </c>
      <c r="AC84" s="40">
        <v>0</v>
      </c>
      <c r="AD84" s="40">
        <v>0</v>
      </c>
      <c r="AE84" s="40">
        <v>0</v>
      </c>
      <c r="AF84" s="40">
        <v>1</v>
      </c>
      <c r="AG84" s="40">
        <v>0</v>
      </c>
      <c r="AH84" s="45">
        <f t="shared" si="12"/>
        <v>21</v>
      </c>
      <c r="AI84" s="42">
        <f t="shared" si="7"/>
        <v>1</v>
      </c>
      <c r="AJ84" s="43">
        <f t="shared" si="13"/>
        <v>21</v>
      </c>
      <c r="AK84" s="68" t="s">
        <v>1333</v>
      </c>
      <c r="AN84">
        <f t="shared" si="8"/>
        <v>21</v>
      </c>
      <c r="AO84">
        <f t="shared" si="9"/>
        <v>2.3330000000000002</v>
      </c>
      <c r="AR84">
        <v>22</v>
      </c>
      <c r="AS84">
        <v>3.3330000000000002</v>
      </c>
      <c r="AV84" s="91">
        <f t="shared" si="10"/>
        <v>0.81481481481481477</v>
      </c>
      <c r="AW84">
        <f t="shared" si="11"/>
        <v>3.3330000000000002</v>
      </c>
    </row>
    <row r="85" spans="2:49">
      <c r="B85" s="44" t="s">
        <v>914</v>
      </c>
      <c r="C85" s="44" t="s">
        <v>915</v>
      </c>
      <c r="D85" s="44">
        <v>55435</v>
      </c>
      <c r="E85" s="40">
        <v>1</v>
      </c>
      <c r="F85" s="40">
        <v>0</v>
      </c>
      <c r="G85" s="40">
        <v>1</v>
      </c>
      <c r="H85" s="40">
        <v>0</v>
      </c>
      <c r="I85" s="40">
        <v>1</v>
      </c>
      <c r="J85" s="40">
        <v>0</v>
      </c>
      <c r="K85" s="40">
        <v>1</v>
      </c>
      <c r="L85" s="40">
        <v>1</v>
      </c>
      <c r="M85" s="40">
        <v>1</v>
      </c>
      <c r="N85" s="40">
        <v>1</v>
      </c>
      <c r="O85" s="40">
        <v>1</v>
      </c>
      <c r="P85" s="40">
        <v>1</v>
      </c>
      <c r="Q85" s="40">
        <v>0</v>
      </c>
      <c r="R85" s="40">
        <v>1</v>
      </c>
      <c r="S85" s="40">
        <v>0</v>
      </c>
      <c r="T85" s="40">
        <v>0</v>
      </c>
      <c r="U85" s="40">
        <v>0</v>
      </c>
      <c r="V85" s="40">
        <v>1</v>
      </c>
      <c r="W85" s="40">
        <v>1</v>
      </c>
      <c r="X85" s="40">
        <v>0</v>
      </c>
      <c r="Y85" s="40">
        <v>0</v>
      </c>
      <c r="Z85" s="40">
        <v>1</v>
      </c>
      <c r="AA85" s="40">
        <v>0</v>
      </c>
      <c r="AB85" s="40">
        <v>0</v>
      </c>
      <c r="AC85" s="40">
        <v>0</v>
      </c>
      <c r="AD85" s="40">
        <v>1</v>
      </c>
      <c r="AE85" s="40">
        <v>0</v>
      </c>
      <c r="AF85" s="40">
        <v>0</v>
      </c>
      <c r="AG85" s="40">
        <v>0</v>
      </c>
      <c r="AH85" s="45">
        <f t="shared" si="12"/>
        <v>14</v>
      </c>
      <c r="AI85" s="42">
        <f t="shared" si="7"/>
        <v>1</v>
      </c>
      <c r="AJ85" s="43">
        <f t="shared" si="13"/>
        <v>14</v>
      </c>
      <c r="AK85" s="68" t="s">
        <v>1338</v>
      </c>
      <c r="AN85">
        <f t="shared" si="8"/>
        <v>14</v>
      </c>
      <c r="AO85">
        <f t="shared" si="9"/>
        <v>2.6669999999999998</v>
      </c>
      <c r="AR85">
        <v>22</v>
      </c>
      <c r="AS85">
        <v>3.3330000000000002</v>
      </c>
      <c r="AV85" s="91">
        <f t="shared" si="10"/>
        <v>0.81481481481481477</v>
      </c>
      <c r="AW85">
        <f t="shared" si="11"/>
        <v>3.3330000000000002</v>
      </c>
    </row>
    <row r="86" spans="2:49">
      <c r="B86" s="44" t="s">
        <v>1100</v>
      </c>
      <c r="C86" s="44" t="s">
        <v>1101</v>
      </c>
      <c r="D86" s="44">
        <v>55435</v>
      </c>
      <c r="E86" s="40">
        <v>0</v>
      </c>
      <c r="F86" s="40">
        <v>0</v>
      </c>
      <c r="G86" s="40">
        <v>0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1</v>
      </c>
      <c r="O86" s="40">
        <v>1</v>
      </c>
      <c r="P86" s="40">
        <v>1</v>
      </c>
      <c r="Q86" s="40">
        <v>1</v>
      </c>
      <c r="R86" s="40">
        <v>1</v>
      </c>
      <c r="S86" s="40">
        <v>1</v>
      </c>
      <c r="T86" s="40">
        <v>1</v>
      </c>
      <c r="U86" s="40">
        <v>1</v>
      </c>
      <c r="V86" s="40">
        <v>1</v>
      </c>
      <c r="W86" s="40">
        <v>1</v>
      </c>
      <c r="X86" s="40">
        <v>1</v>
      </c>
      <c r="Y86" s="40">
        <v>1</v>
      </c>
      <c r="Z86" s="40">
        <v>1</v>
      </c>
      <c r="AA86" s="40">
        <v>1</v>
      </c>
      <c r="AB86" s="40">
        <v>0</v>
      </c>
      <c r="AC86" s="40">
        <v>0</v>
      </c>
      <c r="AD86" s="40">
        <v>0</v>
      </c>
      <c r="AE86" s="40">
        <v>0</v>
      </c>
      <c r="AF86" s="40">
        <v>1</v>
      </c>
      <c r="AG86" s="40">
        <v>1</v>
      </c>
      <c r="AH86" s="45">
        <f t="shared" si="12"/>
        <v>22</v>
      </c>
      <c r="AI86" s="42">
        <f t="shared" si="7"/>
        <v>1</v>
      </c>
      <c r="AJ86" s="43">
        <f t="shared" si="13"/>
        <v>22</v>
      </c>
      <c r="AK86" s="68" t="s">
        <v>1340</v>
      </c>
      <c r="AN86">
        <f t="shared" si="8"/>
        <v>22</v>
      </c>
      <c r="AO86">
        <f t="shared" si="9"/>
        <v>0</v>
      </c>
      <c r="AR86">
        <v>22</v>
      </c>
      <c r="AS86">
        <v>3.6669999999999998</v>
      </c>
      <c r="AV86" s="91">
        <f t="shared" si="10"/>
        <v>0.81481481481481477</v>
      </c>
      <c r="AW86">
        <f t="shared" si="11"/>
        <v>3.6669999999999998</v>
      </c>
    </row>
    <row r="87" spans="2:49">
      <c r="B87" s="44" t="s">
        <v>922</v>
      </c>
      <c r="C87" s="44" t="s">
        <v>923</v>
      </c>
      <c r="D87" s="44">
        <v>55435</v>
      </c>
      <c r="E87" s="40">
        <v>1</v>
      </c>
      <c r="F87" s="40">
        <v>0</v>
      </c>
      <c r="G87" s="40">
        <v>1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1</v>
      </c>
      <c r="O87" s="40">
        <v>1</v>
      </c>
      <c r="P87" s="40">
        <v>1</v>
      </c>
      <c r="Q87" s="40">
        <v>1</v>
      </c>
      <c r="R87" s="40">
        <v>1</v>
      </c>
      <c r="S87" s="40">
        <v>1</v>
      </c>
      <c r="T87" s="40">
        <v>1</v>
      </c>
      <c r="U87" s="40">
        <v>1</v>
      </c>
      <c r="V87" s="40">
        <v>1</v>
      </c>
      <c r="W87" s="40">
        <v>1</v>
      </c>
      <c r="X87" s="40">
        <v>1</v>
      </c>
      <c r="Y87" s="40">
        <v>1</v>
      </c>
      <c r="Z87" s="40">
        <v>1</v>
      </c>
      <c r="AA87" s="40">
        <v>1</v>
      </c>
      <c r="AB87" s="40">
        <v>0</v>
      </c>
      <c r="AC87" s="40">
        <v>0</v>
      </c>
      <c r="AD87" s="40">
        <v>1</v>
      </c>
      <c r="AE87" s="40">
        <v>1</v>
      </c>
      <c r="AF87" s="40">
        <v>1</v>
      </c>
      <c r="AG87" s="40">
        <v>1</v>
      </c>
      <c r="AH87" s="45">
        <f t="shared" si="12"/>
        <v>26</v>
      </c>
      <c r="AI87" s="42">
        <f t="shared" si="7"/>
        <v>1</v>
      </c>
      <c r="AJ87" s="43">
        <f t="shared" si="13"/>
        <v>26</v>
      </c>
      <c r="AK87" s="68" t="s">
        <v>1337</v>
      </c>
      <c r="AN87">
        <f t="shared" si="8"/>
        <v>26</v>
      </c>
      <c r="AO87">
        <f t="shared" si="9"/>
        <v>4</v>
      </c>
      <c r="AR87">
        <v>22</v>
      </c>
      <c r="AS87">
        <v>4</v>
      </c>
      <c r="AV87" s="91">
        <f t="shared" si="10"/>
        <v>0.81481481481481477</v>
      </c>
      <c r="AW87">
        <f t="shared" si="11"/>
        <v>4</v>
      </c>
    </row>
    <row r="88" spans="2:49">
      <c r="B88" s="44" t="s">
        <v>926</v>
      </c>
      <c r="C88" s="44" t="s">
        <v>927</v>
      </c>
      <c r="D88" s="44">
        <v>55435</v>
      </c>
      <c r="E88" s="40">
        <v>1</v>
      </c>
      <c r="F88" s="40">
        <v>0</v>
      </c>
      <c r="G88" s="40">
        <v>1</v>
      </c>
      <c r="H88" s="40">
        <v>1</v>
      </c>
      <c r="I88" s="40">
        <v>1</v>
      </c>
      <c r="J88" s="40">
        <v>1</v>
      </c>
      <c r="K88" s="40">
        <v>1</v>
      </c>
      <c r="L88" s="40">
        <v>1</v>
      </c>
      <c r="M88" s="40">
        <v>1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40">
        <v>0</v>
      </c>
      <c r="V88" s="40">
        <v>1</v>
      </c>
      <c r="W88" s="40">
        <v>1</v>
      </c>
      <c r="X88" s="40">
        <v>1</v>
      </c>
      <c r="Y88" s="40">
        <v>1</v>
      </c>
      <c r="Z88" s="40">
        <v>1</v>
      </c>
      <c r="AA88" s="40">
        <v>1</v>
      </c>
      <c r="AB88" s="40">
        <v>0</v>
      </c>
      <c r="AC88" s="40">
        <v>0</v>
      </c>
      <c r="AD88" s="40">
        <v>1</v>
      </c>
      <c r="AE88" s="40">
        <v>1</v>
      </c>
      <c r="AF88" s="40">
        <v>1</v>
      </c>
      <c r="AG88" s="40">
        <v>1</v>
      </c>
      <c r="AH88" s="45">
        <f t="shared" si="12"/>
        <v>25</v>
      </c>
      <c r="AI88" s="42">
        <f t="shared" si="7"/>
        <v>1</v>
      </c>
      <c r="AJ88" s="43">
        <f t="shared" si="13"/>
        <v>25</v>
      </c>
      <c r="AK88" s="68" t="s">
        <v>1337</v>
      </c>
      <c r="AN88">
        <f t="shared" si="8"/>
        <v>25</v>
      </c>
      <c r="AO88">
        <f t="shared" si="9"/>
        <v>4</v>
      </c>
      <c r="AR88">
        <v>22</v>
      </c>
      <c r="AS88">
        <v>4</v>
      </c>
      <c r="AV88" s="91">
        <f t="shared" si="10"/>
        <v>0.81481481481481477</v>
      </c>
      <c r="AW88">
        <f t="shared" si="11"/>
        <v>4</v>
      </c>
    </row>
    <row r="89" spans="2:49">
      <c r="B89" s="44" t="s">
        <v>1104</v>
      </c>
      <c r="C89" s="44" t="s">
        <v>1105</v>
      </c>
      <c r="D89" s="44">
        <v>55435</v>
      </c>
      <c r="E89" s="40">
        <v>0</v>
      </c>
      <c r="F89" s="40">
        <v>0</v>
      </c>
      <c r="G89" s="40">
        <v>1</v>
      </c>
      <c r="H89" s="40">
        <v>1</v>
      </c>
      <c r="I89" s="40">
        <v>1</v>
      </c>
      <c r="J89" s="40">
        <v>1</v>
      </c>
      <c r="K89" s="40">
        <v>0</v>
      </c>
      <c r="L89" s="40">
        <v>1</v>
      </c>
      <c r="M89" s="40">
        <v>1</v>
      </c>
      <c r="N89" s="40">
        <v>1</v>
      </c>
      <c r="O89" s="40">
        <v>1</v>
      </c>
      <c r="P89" s="40">
        <v>1</v>
      </c>
      <c r="Q89" s="40">
        <v>0</v>
      </c>
      <c r="R89" s="40">
        <v>1</v>
      </c>
      <c r="S89" s="40">
        <v>1</v>
      </c>
      <c r="T89" s="40">
        <v>1</v>
      </c>
      <c r="U89" s="40">
        <v>0</v>
      </c>
      <c r="V89" s="40">
        <v>0</v>
      </c>
      <c r="W89" s="40">
        <v>0</v>
      </c>
      <c r="X89" s="40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0">
        <v>0</v>
      </c>
      <c r="AF89" s="40">
        <v>0</v>
      </c>
      <c r="AG89" s="40">
        <v>0</v>
      </c>
      <c r="AH89" s="45">
        <f t="shared" si="12"/>
        <v>12</v>
      </c>
      <c r="AI89" s="42">
        <f t="shared" si="7"/>
        <v>1</v>
      </c>
      <c r="AJ89" s="43">
        <f t="shared" si="13"/>
        <v>12</v>
      </c>
      <c r="AK89" s="68" t="s">
        <v>1331</v>
      </c>
      <c r="AN89">
        <f t="shared" si="8"/>
        <v>12</v>
      </c>
      <c r="AO89" t="str">
        <f t="shared" si="9"/>
        <v>QQQ</v>
      </c>
      <c r="AR89">
        <v>23</v>
      </c>
      <c r="AS89">
        <v>1</v>
      </c>
      <c r="AV89" s="91">
        <f t="shared" si="10"/>
        <v>0.85185185185185186</v>
      </c>
      <c r="AW89">
        <f t="shared" si="11"/>
        <v>1</v>
      </c>
    </row>
    <row r="90" spans="2:49">
      <c r="B90" s="44" t="s">
        <v>936</v>
      </c>
      <c r="C90" s="44" t="s">
        <v>937</v>
      </c>
      <c r="D90" s="44">
        <v>55435</v>
      </c>
      <c r="E90" s="40">
        <v>1</v>
      </c>
      <c r="F90" s="40">
        <v>0</v>
      </c>
      <c r="G90" s="40">
        <v>1</v>
      </c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40">
        <v>1</v>
      </c>
      <c r="N90" s="40">
        <v>1</v>
      </c>
      <c r="O90" s="40">
        <v>1</v>
      </c>
      <c r="P90" s="40">
        <v>1</v>
      </c>
      <c r="Q90" s="40">
        <v>1</v>
      </c>
      <c r="R90" s="40">
        <v>1</v>
      </c>
      <c r="S90" s="40">
        <v>1</v>
      </c>
      <c r="T90" s="40">
        <v>1</v>
      </c>
      <c r="U90" s="40">
        <v>1</v>
      </c>
      <c r="V90" s="40">
        <v>1</v>
      </c>
      <c r="W90" s="40">
        <v>1</v>
      </c>
      <c r="X90" s="40">
        <v>1</v>
      </c>
      <c r="Y90" s="40">
        <v>1</v>
      </c>
      <c r="Z90" s="40">
        <v>0</v>
      </c>
      <c r="AA90" s="40">
        <v>1</v>
      </c>
      <c r="AB90" s="40">
        <v>0</v>
      </c>
      <c r="AC90" s="40">
        <v>0</v>
      </c>
      <c r="AD90" s="40">
        <v>1</v>
      </c>
      <c r="AE90" s="40">
        <v>1</v>
      </c>
      <c r="AF90" s="40">
        <v>1</v>
      </c>
      <c r="AG90" s="40">
        <v>1</v>
      </c>
      <c r="AH90" s="45">
        <f t="shared" si="12"/>
        <v>25</v>
      </c>
      <c r="AI90" s="42">
        <f t="shared" si="7"/>
        <v>1</v>
      </c>
      <c r="AJ90" s="43">
        <f t="shared" si="13"/>
        <v>25</v>
      </c>
      <c r="AK90" s="68" t="s">
        <v>1336</v>
      </c>
      <c r="AN90">
        <f t="shared" si="8"/>
        <v>25</v>
      </c>
      <c r="AO90">
        <f t="shared" si="9"/>
        <v>3.3330000000000002</v>
      </c>
      <c r="AR90">
        <v>23</v>
      </c>
      <c r="AS90">
        <v>1.667</v>
      </c>
      <c r="AV90" s="91">
        <f t="shared" si="10"/>
        <v>0.85185185185185186</v>
      </c>
      <c r="AW90">
        <f t="shared" si="11"/>
        <v>1.667</v>
      </c>
    </row>
    <row r="91" spans="2:49">
      <c r="B91" s="44" t="s">
        <v>940</v>
      </c>
      <c r="C91" s="44" t="s">
        <v>941</v>
      </c>
      <c r="D91" s="44">
        <v>55435</v>
      </c>
      <c r="E91" s="40">
        <v>1</v>
      </c>
      <c r="F91" s="40">
        <v>0</v>
      </c>
      <c r="G91" s="40">
        <v>1</v>
      </c>
      <c r="H91" s="40">
        <v>1</v>
      </c>
      <c r="I91" s="40">
        <v>1</v>
      </c>
      <c r="J91" s="40">
        <v>1</v>
      </c>
      <c r="K91" s="40">
        <v>1</v>
      </c>
      <c r="L91" s="40">
        <v>1</v>
      </c>
      <c r="M91" s="40">
        <v>1</v>
      </c>
      <c r="N91" s="40">
        <v>1</v>
      </c>
      <c r="O91" s="40">
        <v>1</v>
      </c>
      <c r="P91" s="40">
        <v>1</v>
      </c>
      <c r="Q91" s="40">
        <v>1</v>
      </c>
      <c r="R91" s="40">
        <v>1</v>
      </c>
      <c r="S91" s="40">
        <v>1</v>
      </c>
      <c r="T91" s="40">
        <v>1</v>
      </c>
      <c r="U91" s="40">
        <v>1</v>
      </c>
      <c r="V91" s="40">
        <v>1</v>
      </c>
      <c r="W91" s="40">
        <v>1</v>
      </c>
      <c r="X91" s="40">
        <v>1</v>
      </c>
      <c r="Y91" s="40">
        <v>1</v>
      </c>
      <c r="Z91" s="40">
        <v>1</v>
      </c>
      <c r="AA91" s="40">
        <v>0</v>
      </c>
      <c r="AB91" s="40">
        <v>0</v>
      </c>
      <c r="AC91" s="40">
        <v>0</v>
      </c>
      <c r="AD91" s="40">
        <v>1</v>
      </c>
      <c r="AE91" s="40">
        <v>1</v>
      </c>
      <c r="AF91" s="40">
        <v>1</v>
      </c>
      <c r="AG91" s="40">
        <v>0</v>
      </c>
      <c r="AH91" s="45">
        <f t="shared" ref="AH91:AH122" si="14">SUM(E91:AG91)</f>
        <v>24</v>
      </c>
      <c r="AI91" s="42">
        <f t="shared" si="7"/>
        <v>1</v>
      </c>
      <c r="AJ91" s="43">
        <f t="shared" ref="AJ91:AJ125" si="15">SUMPRODUCT($E$23:$AG$23,E91:AG91)</f>
        <v>24</v>
      </c>
      <c r="AK91" s="68" t="s">
        <v>1340</v>
      </c>
      <c r="AN91">
        <f t="shared" si="8"/>
        <v>24</v>
      </c>
      <c r="AO91">
        <f t="shared" si="9"/>
        <v>0</v>
      </c>
      <c r="AR91">
        <v>23</v>
      </c>
      <c r="AS91">
        <v>1.667</v>
      </c>
      <c r="AV91" s="91">
        <f t="shared" si="10"/>
        <v>0.85185185185185186</v>
      </c>
      <c r="AW91">
        <f t="shared" si="11"/>
        <v>1.667</v>
      </c>
    </row>
    <row r="92" spans="2:49">
      <c r="B92" s="44" t="s">
        <v>810</v>
      </c>
      <c r="C92" s="44" t="s">
        <v>811</v>
      </c>
      <c r="D92" s="44">
        <v>55440</v>
      </c>
      <c r="E92" s="40">
        <v>0</v>
      </c>
      <c r="F92" s="40">
        <v>0</v>
      </c>
      <c r="G92" s="40">
        <v>1</v>
      </c>
      <c r="H92" s="40">
        <v>0</v>
      </c>
      <c r="I92" s="40">
        <v>1</v>
      </c>
      <c r="J92" s="40">
        <v>1</v>
      </c>
      <c r="K92" s="40">
        <v>1</v>
      </c>
      <c r="L92" s="40">
        <v>0</v>
      </c>
      <c r="M92" s="40">
        <v>1</v>
      </c>
      <c r="N92" s="40">
        <v>1</v>
      </c>
      <c r="O92" s="40">
        <v>1</v>
      </c>
      <c r="P92" s="40">
        <v>1</v>
      </c>
      <c r="Q92" s="40">
        <v>1</v>
      </c>
      <c r="R92" s="40">
        <v>1</v>
      </c>
      <c r="S92" s="40">
        <v>0</v>
      </c>
      <c r="T92" s="40">
        <v>1</v>
      </c>
      <c r="U92" s="40">
        <v>0</v>
      </c>
      <c r="V92" s="40">
        <v>1</v>
      </c>
      <c r="W92" s="40">
        <v>1</v>
      </c>
      <c r="X92" s="40">
        <v>1</v>
      </c>
      <c r="Y92" s="40">
        <v>0</v>
      </c>
      <c r="Z92" s="40">
        <v>0</v>
      </c>
      <c r="AA92" s="40">
        <v>1</v>
      </c>
      <c r="AB92" s="40">
        <v>0</v>
      </c>
      <c r="AC92" s="40">
        <v>0</v>
      </c>
      <c r="AD92" s="40">
        <v>1</v>
      </c>
      <c r="AE92" s="40">
        <v>1</v>
      </c>
      <c r="AF92" s="40">
        <v>1</v>
      </c>
      <c r="AG92" s="40">
        <v>0</v>
      </c>
      <c r="AH92" s="45">
        <f t="shared" si="14"/>
        <v>18</v>
      </c>
      <c r="AI92" s="42">
        <f t="shared" ref="AI92:AI125" si="16">IF(AH92=0,0,1)</f>
        <v>1</v>
      </c>
      <c r="AJ92" s="43">
        <f t="shared" si="15"/>
        <v>18</v>
      </c>
      <c r="AK92" s="68" t="s">
        <v>1338</v>
      </c>
      <c r="AN92">
        <f t="shared" ref="AN92:AN125" si="17">AH92</f>
        <v>18</v>
      </c>
      <c r="AO92">
        <f t="shared" ref="AO92:AO125" si="18">VLOOKUP(AK92,$AM$3:$AN$18,2,FALSE)</f>
        <v>2.6669999999999998</v>
      </c>
      <c r="AR92">
        <v>23</v>
      </c>
      <c r="AS92">
        <v>2.3330000000000002</v>
      </c>
      <c r="AV92" s="91">
        <f t="shared" ref="AV92:AV104" si="19">AR92/27</f>
        <v>0.85185185185185186</v>
      </c>
      <c r="AW92">
        <f t="shared" ref="AW92:AW104" si="20">AS92</f>
        <v>2.3330000000000002</v>
      </c>
    </row>
    <row r="93" spans="2:49">
      <c r="B93" s="44" t="s">
        <v>820</v>
      </c>
      <c r="C93" s="44" t="s">
        <v>821</v>
      </c>
      <c r="D93" s="44">
        <v>55440</v>
      </c>
      <c r="E93" s="40">
        <v>1</v>
      </c>
      <c r="F93" s="40">
        <v>0</v>
      </c>
      <c r="G93" s="40">
        <v>1</v>
      </c>
      <c r="H93" s="40">
        <v>1</v>
      </c>
      <c r="I93" s="40">
        <v>0</v>
      </c>
      <c r="J93" s="40">
        <v>0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1</v>
      </c>
      <c r="Q93" s="40">
        <v>0</v>
      </c>
      <c r="R93" s="40">
        <v>1</v>
      </c>
      <c r="S93" s="40">
        <v>1</v>
      </c>
      <c r="T93" s="40">
        <v>1</v>
      </c>
      <c r="U93" s="40">
        <v>1</v>
      </c>
      <c r="V93" s="40">
        <v>1</v>
      </c>
      <c r="W93" s="40">
        <v>1</v>
      </c>
      <c r="X93" s="40">
        <v>1</v>
      </c>
      <c r="Y93" s="40">
        <v>0</v>
      </c>
      <c r="Z93" s="40">
        <v>0</v>
      </c>
      <c r="AA93" s="40">
        <v>0</v>
      </c>
      <c r="AB93" s="40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1</v>
      </c>
      <c r="AH93" s="45">
        <f t="shared" si="14"/>
        <v>17</v>
      </c>
      <c r="AI93" s="42">
        <f t="shared" si="16"/>
        <v>1</v>
      </c>
      <c r="AJ93" s="43">
        <f t="shared" si="15"/>
        <v>17</v>
      </c>
      <c r="AK93" s="68" t="s">
        <v>1336</v>
      </c>
      <c r="AN93">
        <f t="shared" si="17"/>
        <v>17</v>
      </c>
      <c r="AO93">
        <f t="shared" si="18"/>
        <v>3.3330000000000002</v>
      </c>
      <c r="AR93">
        <v>23</v>
      </c>
      <c r="AS93">
        <v>4</v>
      </c>
      <c r="AV93" s="91">
        <f t="shared" si="19"/>
        <v>0.85185185185185186</v>
      </c>
      <c r="AW93">
        <f t="shared" si="20"/>
        <v>4</v>
      </c>
    </row>
    <row r="94" spans="2:49">
      <c r="B94" s="44" t="s">
        <v>1074</v>
      </c>
      <c r="C94" s="44" t="s">
        <v>1075</v>
      </c>
      <c r="D94" s="44">
        <v>55440</v>
      </c>
      <c r="E94" s="40">
        <v>0</v>
      </c>
      <c r="F94" s="40">
        <v>0</v>
      </c>
      <c r="G94" s="40">
        <v>1</v>
      </c>
      <c r="H94" s="40">
        <v>0</v>
      </c>
      <c r="I94" s="40">
        <v>1</v>
      </c>
      <c r="J94" s="40">
        <v>1</v>
      </c>
      <c r="K94" s="40">
        <v>1</v>
      </c>
      <c r="L94" s="40">
        <v>1</v>
      </c>
      <c r="M94" s="40">
        <v>0</v>
      </c>
      <c r="N94" s="40">
        <v>1</v>
      </c>
      <c r="O94" s="40">
        <v>1</v>
      </c>
      <c r="P94" s="40">
        <v>1</v>
      </c>
      <c r="Q94" s="40">
        <v>0</v>
      </c>
      <c r="R94" s="40">
        <v>0</v>
      </c>
      <c r="S94" s="40">
        <v>0</v>
      </c>
      <c r="T94" s="40">
        <v>0</v>
      </c>
      <c r="U94" s="40">
        <v>0</v>
      </c>
      <c r="V94" s="40">
        <v>0</v>
      </c>
      <c r="W94" s="40">
        <v>0</v>
      </c>
      <c r="X94" s="40">
        <v>0</v>
      </c>
      <c r="Y94" s="40">
        <v>0</v>
      </c>
      <c r="Z94" s="40">
        <v>0</v>
      </c>
      <c r="AA94" s="40">
        <v>0</v>
      </c>
      <c r="AB94" s="40">
        <v>0</v>
      </c>
      <c r="AC94" s="40">
        <v>0</v>
      </c>
      <c r="AD94" s="40">
        <v>0</v>
      </c>
      <c r="AE94" s="40">
        <v>0</v>
      </c>
      <c r="AF94" s="40">
        <v>0</v>
      </c>
      <c r="AG94" s="40">
        <v>0</v>
      </c>
      <c r="AH94" s="45">
        <f t="shared" si="14"/>
        <v>8</v>
      </c>
      <c r="AI94" s="42">
        <f t="shared" si="16"/>
        <v>1</v>
      </c>
      <c r="AJ94" s="43">
        <f t="shared" si="15"/>
        <v>8</v>
      </c>
      <c r="AK94" s="68" t="s">
        <v>1331</v>
      </c>
      <c r="AN94">
        <f t="shared" si="17"/>
        <v>8</v>
      </c>
      <c r="AO94" t="str">
        <f t="shared" si="18"/>
        <v>QQQ</v>
      </c>
      <c r="AR94">
        <v>24</v>
      </c>
      <c r="AS94">
        <v>0</v>
      </c>
      <c r="AV94" s="91">
        <f t="shared" si="19"/>
        <v>0.88888888888888884</v>
      </c>
      <c r="AW94">
        <f t="shared" si="20"/>
        <v>0</v>
      </c>
    </row>
    <row r="95" spans="2:49">
      <c r="B95" s="44" t="s">
        <v>1076</v>
      </c>
      <c r="C95" s="44" t="s">
        <v>1077</v>
      </c>
      <c r="D95" s="44">
        <v>55440</v>
      </c>
      <c r="E95" s="40">
        <v>0</v>
      </c>
      <c r="F95" s="40">
        <v>0</v>
      </c>
      <c r="G95" s="40">
        <v>1</v>
      </c>
      <c r="H95" s="40">
        <v>0</v>
      </c>
      <c r="I95" s="40">
        <v>1</v>
      </c>
      <c r="J95" s="40">
        <v>1</v>
      </c>
      <c r="K95" s="40">
        <v>0</v>
      </c>
      <c r="L95" s="40">
        <v>1</v>
      </c>
      <c r="M95" s="40">
        <v>1</v>
      </c>
      <c r="N95" s="40">
        <v>1</v>
      </c>
      <c r="O95" s="40">
        <v>1</v>
      </c>
      <c r="P95" s="40">
        <v>1</v>
      </c>
      <c r="Q95" s="40">
        <v>0</v>
      </c>
      <c r="R95" s="40">
        <v>1</v>
      </c>
      <c r="S95" s="40">
        <v>1</v>
      </c>
      <c r="T95" s="40">
        <v>1</v>
      </c>
      <c r="U95" s="40">
        <v>0</v>
      </c>
      <c r="V95" s="40">
        <v>1</v>
      </c>
      <c r="W95" s="40">
        <v>1</v>
      </c>
      <c r="X95" s="40">
        <v>1</v>
      </c>
      <c r="Y95" s="40">
        <v>0</v>
      </c>
      <c r="Z95" s="40">
        <v>0</v>
      </c>
      <c r="AA95" s="40">
        <v>1</v>
      </c>
      <c r="AB95" s="40">
        <v>0</v>
      </c>
      <c r="AC95" s="40">
        <v>0</v>
      </c>
      <c r="AD95" s="40">
        <v>1</v>
      </c>
      <c r="AE95" s="40">
        <v>0</v>
      </c>
      <c r="AF95" s="40">
        <v>1</v>
      </c>
      <c r="AG95" s="40">
        <v>1</v>
      </c>
      <c r="AH95" s="45">
        <f t="shared" si="14"/>
        <v>18</v>
      </c>
      <c r="AI95" s="42">
        <f t="shared" si="16"/>
        <v>1</v>
      </c>
      <c r="AJ95" s="43">
        <f t="shared" si="15"/>
        <v>18</v>
      </c>
      <c r="AK95" s="68" t="s">
        <v>1338</v>
      </c>
      <c r="AN95">
        <f t="shared" si="17"/>
        <v>18</v>
      </c>
      <c r="AO95">
        <f t="shared" si="18"/>
        <v>2.6669999999999998</v>
      </c>
      <c r="AR95">
        <v>24</v>
      </c>
      <c r="AS95">
        <v>1.667</v>
      </c>
      <c r="AV95" s="91">
        <f t="shared" si="19"/>
        <v>0.88888888888888884</v>
      </c>
      <c r="AW95">
        <f t="shared" si="20"/>
        <v>1.667</v>
      </c>
    </row>
    <row r="96" spans="2:49">
      <c r="B96" s="44" t="s">
        <v>834</v>
      </c>
      <c r="C96" s="44" t="s">
        <v>835</v>
      </c>
      <c r="D96" s="44">
        <v>55440</v>
      </c>
      <c r="E96" s="40">
        <v>1</v>
      </c>
      <c r="F96" s="40">
        <v>0</v>
      </c>
      <c r="G96" s="40">
        <v>1</v>
      </c>
      <c r="H96" s="40">
        <v>1</v>
      </c>
      <c r="I96" s="40">
        <v>0</v>
      </c>
      <c r="J96" s="40">
        <v>1</v>
      </c>
      <c r="K96" s="40">
        <v>1</v>
      </c>
      <c r="L96" s="40">
        <v>0</v>
      </c>
      <c r="M96" s="40">
        <v>0</v>
      </c>
      <c r="N96" s="40">
        <v>1</v>
      </c>
      <c r="O96" s="40">
        <v>1</v>
      </c>
      <c r="P96" s="40">
        <v>1</v>
      </c>
      <c r="Q96" s="40">
        <v>0</v>
      </c>
      <c r="R96" s="40">
        <v>0</v>
      </c>
      <c r="S96" s="40">
        <v>0</v>
      </c>
      <c r="T96" s="40">
        <v>1</v>
      </c>
      <c r="U96" s="40">
        <v>0</v>
      </c>
      <c r="V96" s="40">
        <v>1</v>
      </c>
      <c r="W96" s="40">
        <v>0</v>
      </c>
      <c r="X96" s="40">
        <v>1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0">
        <v>0</v>
      </c>
      <c r="AE96" s="40">
        <v>1</v>
      </c>
      <c r="AF96" s="40">
        <v>0</v>
      </c>
      <c r="AG96" s="40">
        <v>0</v>
      </c>
      <c r="AH96" s="45">
        <f t="shared" si="14"/>
        <v>12</v>
      </c>
      <c r="AI96" s="42">
        <f t="shared" si="16"/>
        <v>1</v>
      </c>
      <c r="AJ96" s="43">
        <f t="shared" si="15"/>
        <v>12</v>
      </c>
      <c r="AK96" s="68" t="s">
        <v>1331</v>
      </c>
      <c r="AN96">
        <f t="shared" si="17"/>
        <v>12</v>
      </c>
      <c r="AO96" t="str">
        <f t="shared" si="18"/>
        <v>QQQ</v>
      </c>
      <c r="AR96">
        <v>25</v>
      </c>
      <c r="AS96">
        <v>2.6669999999999998</v>
      </c>
      <c r="AV96" s="91">
        <f t="shared" si="19"/>
        <v>0.92592592592592593</v>
      </c>
      <c r="AW96">
        <f t="shared" si="20"/>
        <v>2.6669999999999998</v>
      </c>
    </row>
    <row r="97" spans="2:49">
      <c r="B97" s="44" t="s">
        <v>836</v>
      </c>
      <c r="C97" s="44" t="s">
        <v>837</v>
      </c>
      <c r="D97" s="44">
        <v>55440</v>
      </c>
      <c r="E97" s="40">
        <v>1</v>
      </c>
      <c r="F97" s="40">
        <v>0</v>
      </c>
      <c r="G97" s="40">
        <v>1</v>
      </c>
      <c r="H97" s="40">
        <v>1</v>
      </c>
      <c r="I97" s="40">
        <v>0</v>
      </c>
      <c r="J97" s="40">
        <v>1</v>
      </c>
      <c r="K97" s="40">
        <v>1</v>
      </c>
      <c r="L97" s="40">
        <v>1</v>
      </c>
      <c r="M97" s="40">
        <v>1</v>
      </c>
      <c r="N97" s="40">
        <v>1</v>
      </c>
      <c r="O97" s="40">
        <v>0</v>
      </c>
      <c r="P97" s="40">
        <v>1</v>
      </c>
      <c r="Q97" s="40">
        <v>0</v>
      </c>
      <c r="R97" s="40">
        <v>0</v>
      </c>
      <c r="S97" s="40">
        <v>0</v>
      </c>
      <c r="T97" s="40">
        <v>0</v>
      </c>
      <c r="U97" s="40">
        <v>1</v>
      </c>
      <c r="V97" s="40">
        <v>0</v>
      </c>
      <c r="W97" s="40">
        <v>1</v>
      </c>
      <c r="X97" s="40">
        <v>0</v>
      </c>
      <c r="Y97" s="40">
        <v>1</v>
      </c>
      <c r="Z97" s="40">
        <v>0</v>
      </c>
      <c r="AA97" s="40">
        <v>0</v>
      </c>
      <c r="AB97" s="40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5">
        <f t="shared" si="14"/>
        <v>12</v>
      </c>
      <c r="AI97" s="42">
        <f t="shared" si="16"/>
        <v>1</v>
      </c>
      <c r="AJ97" s="43">
        <f t="shared" si="15"/>
        <v>12</v>
      </c>
      <c r="AK97" s="68" t="s">
        <v>1337</v>
      </c>
      <c r="AN97">
        <f t="shared" si="17"/>
        <v>12</v>
      </c>
      <c r="AO97">
        <f t="shared" si="18"/>
        <v>4</v>
      </c>
      <c r="AR97">
        <v>25</v>
      </c>
      <c r="AS97">
        <v>3</v>
      </c>
      <c r="AV97" s="91">
        <f t="shared" si="19"/>
        <v>0.92592592592592593</v>
      </c>
      <c r="AW97">
        <f t="shared" si="20"/>
        <v>3</v>
      </c>
    </row>
    <row r="98" spans="2:49">
      <c r="B98" s="44" t="s">
        <v>842</v>
      </c>
      <c r="C98" s="44" t="s">
        <v>843</v>
      </c>
      <c r="D98" s="44">
        <v>55440</v>
      </c>
      <c r="E98" s="40">
        <v>1</v>
      </c>
      <c r="F98" s="40">
        <v>0</v>
      </c>
      <c r="G98" s="40">
        <v>1</v>
      </c>
      <c r="H98" s="40">
        <v>1</v>
      </c>
      <c r="I98" s="40">
        <v>1</v>
      </c>
      <c r="J98" s="40">
        <v>1</v>
      </c>
      <c r="K98" s="40">
        <v>1</v>
      </c>
      <c r="L98" s="40">
        <v>1</v>
      </c>
      <c r="M98" s="40">
        <v>0</v>
      </c>
      <c r="N98" s="40">
        <v>1</v>
      </c>
      <c r="O98" s="40">
        <v>1</v>
      </c>
      <c r="P98" s="40">
        <v>1</v>
      </c>
      <c r="Q98" s="40">
        <v>1</v>
      </c>
      <c r="R98" s="40">
        <v>1</v>
      </c>
      <c r="S98" s="40">
        <v>1</v>
      </c>
      <c r="T98" s="40">
        <v>1</v>
      </c>
      <c r="U98" s="40">
        <v>1</v>
      </c>
      <c r="V98" s="40">
        <v>1</v>
      </c>
      <c r="W98" s="40">
        <v>1</v>
      </c>
      <c r="X98" s="40">
        <v>1</v>
      </c>
      <c r="Y98" s="40">
        <v>1</v>
      </c>
      <c r="Z98" s="40">
        <v>0</v>
      </c>
      <c r="AA98" s="40">
        <v>0</v>
      </c>
      <c r="AB98" s="40">
        <v>0</v>
      </c>
      <c r="AC98" s="40">
        <v>0</v>
      </c>
      <c r="AD98" s="40">
        <v>1</v>
      </c>
      <c r="AE98" s="40">
        <v>1</v>
      </c>
      <c r="AF98" s="40">
        <v>1</v>
      </c>
      <c r="AG98" s="40">
        <v>0</v>
      </c>
      <c r="AH98" s="45">
        <f t="shared" si="14"/>
        <v>22</v>
      </c>
      <c r="AI98" s="42">
        <f t="shared" si="16"/>
        <v>1</v>
      </c>
      <c r="AJ98" s="43">
        <f t="shared" si="15"/>
        <v>22</v>
      </c>
      <c r="AK98" s="68" t="s">
        <v>1336</v>
      </c>
      <c r="AN98">
        <f t="shared" si="17"/>
        <v>22</v>
      </c>
      <c r="AO98">
        <f t="shared" si="18"/>
        <v>3.3330000000000002</v>
      </c>
      <c r="AR98">
        <v>25</v>
      </c>
      <c r="AS98">
        <v>3.3330000000000002</v>
      </c>
      <c r="AV98" s="91">
        <f t="shared" si="19"/>
        <v>0.92592592592592593</v>
      </c>
      <c r="AW98">
        <f t="shared" si="20"/>
        <v>3.3330000000000002</v>
      </c>
    </row>
    <row r="99" spans="2:49">
      <c r="B99" s="44" t="s">
        <v>848</v>
      </c>
      <c r="C99" s="44" t="s">
        <v>849</v>
      </c>
      <c r="D99" s="44">
        <v>55440</v>
      </c>
      <c r="E99" s="40">
        <v>1</v>
      </c>
      <c r="F99" s="40">
        <v>0</v>
      </c>
      <c r="G99" s="40">
        <v>1</v>
      </c>
      <c r="H99" s="40">
        <v>1</v>
      </c>
      <c r="I99" s="40">
        <v>1</v>
      </c>
      <c r="J99" s="40">
        <v>1</v>
      </c>
      <c r="K99" s="40">
        <v>0</v>
      </c>
      <c r="L99" s="40">
        <v>1</v>
      </c>
      <c r="M99" s="40">
        <v>1</v>
      </c>
      <c r="N99" s="40">
        <v>1</v>
      </c>
      <c r="O99" s="40">
        <v>1</v>
      </c>
      <c r="P99" s="40">
        <v>1</v>
      </c>
      <c r="Q99" s="40">
        <v>1</v>
      </c>
      <c r="R99" s="40">
        <v>1</v>
      </c>
      <c r="S99" s="40">
        <v>1</v>
      </c>
      <c r="T99" s="40">
        <v>1</v>
      </c>
      <c r="U99" s="40">
        <v>0</v>
      </c>
      <c r="V99" s="40">
        <v>1</v>
      </c>
      <c r="W99" s="40">
        <v>1</v>
      </c>
      <c r="X99" s="40">
        <v>0</v>
      </c>
      <c r="Y99" s="40">
        <v>0</v>
      </c>
      <c r="Z99" s="40">
        <v>0</v>
      </c>
      <c r="AA99" s="40">
        <v>1</v>
      </c>
      <c r="AB99" s="40">
        <v>0</v>
      </c>
      <c r="AC99" s="40">
        <v>0</v>
      </c>
      <c r="AD99" s="40">
        <v>0</v>
      </c>
      <c r="AE99" s="40">
        <v>1</v>
      </c>
      <c r="AF99" s="40">
        <v>1</v>
      </c>
      <c r="AG99" s="40">
        <v>0</v>
      </c>
      <c r="AH99" s="45">
        <f t="shared" si="14"/>
        <v>19</v>
      </c>
      <c r="AI99" s="42">
        <f t="shared" si="16"/>
        <v>1</v>
      </c>
      <c r="AJ99" s="43">
        <f t="shared" si="15"/>
        <v>19</v>
      </c>
      <c r="AK99" s="68" t="s">
        <v>1335</v>
      </c>
      <c r="AN99">
        <f t="shared" si="17"/>
        <v>19</v>
      </c>
      <c r="AO99">
        <f t="shared" si="18"/>
        <v>3</v>
      </c>
      <c r="AR99">
        <v>25</v>
      </c>
      <c r="AS99">
        <v>3.3330000000000002</v>
      </c>
      <c r="AV99" s="91">
        <f t="shared" si="19"/>
        <v>0.92592592592592593</v>
      </c>
      <c r="AW99">
        <f t="shared" si="20"/>
        <v>3.3330000000000002</v>
      </c>
    </row>
    <row r="100" spans="2:49">
      <c r="B100" s="44" t="s">
        <v>856</v>
      </c>
      <c r="C100" s="44" t="s">
        <v>857</v>
      </c>
      <c r="D100" s="44">
        <v>55440</v>
      </c>
      <c r="E100" s="40">
        <v>1</v>
      </c>
      <c r="F100" s="40">
        <v>0</v>
      </c>
      <c r="G100" s="40">
        <v>1</v>
      </c>
      <c r="H100" s="40">
        <v>1</v>
      </c>
      <c r="I100" s="40">
        <v>1</v>
      </c>
      <c r="J100" s="40">
        <v>1</v>
      </c>
      <c r="K100" s="40">
        <v>1</v>
      </c>
      <c r="L100" s="40">
        <v>1</v>
      </c>
      <c r="M100" s="40">
        <v>1</v>
      </c>
      <c r="N100" s="40">
        <v>1</v>
      </c>
      <c r="O100" s="40">
        <v>1</v>
      </c>
      <c r="P100" s="40">
        <v>1</v>
      </c>
      <c r="Q100" s="40">
        <v>0</v>
      </c>
      <c r="R100" s="40">
        <v>0</v>
      </c>
      <c r="S100" s="40">
        <v>0</v>
      </c>
      <c r="T100" s="40">
        <v>0</v>
      </c>
      <c r="U100" s="40">
        <v>0</v>
      </c>
      <c r="V100" s="40">
        <v>0</v>
      </c>
      <c r="W100" s="40">
        <v>0</v>
      </c>
      <c r="X100" s="40">
        <v>0</v>
      </c>
      <c r="Y100" s="40">
        <v>0</v>
      </c>
      <c r="Z100" s="40">
        <v>0</v>
      </c>
      <c r="AA100" s="40">
        <v>0</v>
      </c>
      <c r="AB100" s="40">
        <v>0</v>
      </c>
      <c r="AC100" s="40">
        <v>0</v>
      </c>
      <c r="AD100" s="40">
        <v>0</v>
      </c>
      <c r="AE100" s="40">
        <v>0</v>
      </c>
      <c r="AF100" s="40">
        <v>0</v>
      </c>
      <c r="AG100" s="40">
        <v>0</v>
      </c>
      <c r="AH100" s="45">
        <f t="shared" si="14"/>
        <v>11</v>
      </c>
      <c r="AI100" s="42">
        <f t="shared" si="16"/>
        <v>1</v>
      </c>
      <c r="AJ100" s="43">
        <f t="shared" si="15"/>
        <v>11</v>
      </c>
      <c r="AK100" s="68" t="s">
        <v>1331</v>
      </c>
      <c r="AN100">
        <f t="shared" si="17"/>
        <v>11</v>
      </c>
      <c r="AO100" t="str">
        <f t="shared" si="18"/>
        <v>QQQ</v>
      </c>
      <c r="AR100">
        <v>25</v>
      </c>
      <c r="AS100">
        <v>4</v>
      </c>
      <c r="AV100" s="91">
        <f t="shared" si="19"/>
        <v>0.92592592592592593</v>
      </c>
      <c r="AW100">
        <f t="shared" si="20"/>
        <v>4</v>
      </c>
    </row>
    <row r="101" spans="2:49">
      <c r="B101" s="44" t="s">
        <v>1080</v>
      </c>
      <c r="C101" s="44" t="s">
        <v>1081</v>
      </c>
      <c r="D101" s="44">
        <v>55440</v>
      </c>
      <c r="E101" s="40">
        <v>0</v>
      </c>
      <c r="F101" s="40">
        <v>0</v>
      </c>
      <c r="G101" s="40">
        <v>1</v>
      </c>
      <c r="H101" s="40">
        <v>0</v>
      </c>
      <c r="I101" s="40">
        <v>1</v>
      </c>
      <c r="J101" s="40">
        <v>1</v>
      </c>
      <c r="K101" s="40">
        <v>1</v>
      </c>
      <c r="L101" s="40">
        <v>1</v>
      </c>
      <c r="M101" s="40">
        <v>1</v>
      </c>
      <c r="N101" s="40">
        <v>1</v>
      </c>
      <c r="O101" s="40">
        <v>1</v>
      </c>
      <c r="P101" s="40">
        <v>1</v>
      </c>
      <c r="Q101" s="40">
        <v>0</v>
      </c>
      <c r="R101" s="40">
        <v>0</v>
      </c>
      <c r="S101" s="40">
        <v>1</v>
      </c>
      <c r="T101" s="40">
        <v>1</v>
      </c>
      <c r="U101" s="40">
        <v>1</v>
      </c>
      <c r="V101" s="40">
        <v>0</v>
      </c>
      <c r="W101" s="40">
        <v>1</v>
      </c>
      <c r="X101" s="40">
        <v>0</v>
      </c>
      <c r="Y101" s="40">
        <v>0</v>
      </c>
      <c r="Z101" s="40">
        <v>0</v>
      </c>
      <c r="AA101" s="40">
        <v>1</v>
      </c>
      <c r="AB101" s="40">
        <v>0</v>
      </c>
      <c r="AC101" s="40">
        <v>0</v>
      </c>
      <c r="AD101" s="40">
        <v>1</v>
      </c>
      <c r="AE101" s="40">
        <v>1</v>
      </c>
      <c r="AF101" s="40">
        <v>1</v>
      </c>
      <c r="AG101" s="40">
        <v>0</v>
      </c>
      <c r="AH101" s="45">
        <f t="shared" si="14"/>
        <v>17</v>
      </c>
      <c r="AI101" s="42">
        <f t="shared" si="16"/>
        <v>1</v>
      </c>
      <c r="AJ101" s="43">
        <f t="shared" si="15"/>
        <v>17</v>
      </c>
      <c r="AK101" s="68" t="s">
        <v>1342</v>
      </c>
      <c r="AN101">
        <f t="shared" si="17"/>
        <v>17</v>
      </c>
      <c r="AO101">
        <f t="shared" si="18"/>
        <v>3.6669999999999998</v>
      </c>
      <c r="AR101">
        <v>25</v>
      </c>
      <c r="AS101">
        <v>4</v>
      </c>
      <c r="AV101" s="91">
        <f t="shared" si="19"/>
        <v>0.92592592592592593</v>
      </c>
      <c r="AW101">
        <f t="shared" si="20"/>
        <v>4</v>
      </c>
    </row>
    <row r="102" spans="2:49">
      <c r="B102" s="44" t="s">
        <v>868</v>
      </c>
      <c r="C102" s="44" t="s">
        <v>869</v>
      </c>
      <c r="D102" s="44">
        <v>55440</v>
      </c>
      <c r="E102" s="40">
        <v>1</v>
      </c>
      <c r="F102" s="40">
        <v>0</v>
      </c>
      <c r="G102" s="40">
        <v>1</v>
      </c>
      <c r="H102" s="40">
        <v>1</v>
      </c>
      <c r="I102" s="40">
        <v>1</v>
      </c>
      <c r="J102" s="40">
        <v>1</v>
      </c>
      <c r="K102" s="40">
        <v>1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0">
        <v>0</v>
      </c>
      <c r="T102" s="40">
        <v>0</v>
      </c>
      <c r="U102" s="40">
        <v>0</v>
      </c>
      <c r="V102" s="40">
        <v>0</v>
      </c>
      <c r="W102" s="40">
        <v>0</v>
      </c>
      <c r="X102" s="40">
        <v>0</v>
      </c>
      <c r="Y102" s="40">
        <v>0</v>
      </c>
      <c r="Z102" s="40">
        <v>0</v>
      </c>
      <c r="AA102" s="40">
        <v>0</v>
      </c>
      <c r="AB102" s="40">
        <v>0</v>
      </c>
      <c r="AC102" s="40">
        <v>0</v>
      </c>
      <c r="AD102" s="40">
        <v>0</v>
      </c>
      <c r="AE102" s="40">
        <v>0</v>
      </c>
      <c r="AF102" s="40">
        <v>0</v>
      </c>
      <c r="AG102" s="40">
        <v>0</v>
      </c>
      <c r="AH102" s="45">
        <f t="shared" si="14"/>
        <v>6</v>
      </c>
      <c r="AI102" s="42">
        <f t="shared" si="16"/>
        <v>1</v>
      </c>
      <c r="AJ102" s="43">
        <f t="shared" si="15"/>
        <v>6</v>
      </c>
      <c r="AK102" s="68" t="s">
        <v>1337</v>
      </c>
      <c r="AN102">
        <f t="shared" si="17"/>
        <v>6</v>
      </c>
      <c r="AO102">
        <f t="shared" si="18"/>
        <v>4</v>
      </c>
      <c r="AR102">
        <v>26</v>
      </c>
      <c r="AS102">
        <v>1.333</v>
      </c>
      <c r="AV102" s="91">
        <f t="shared" si="19"/>
        <v>0.96296296296296291</v>
      </c>
      <c r="AW102">
        <f t="shared" si="20"/>
        <v>1.333</v>
      </c>
    </row>
    <row r="103" spans="2:49">
      <c r="B103" s="44" t="s">
        <v>870</v>
      </c>
      <c r="C103" s="44" t="s">
        <v>871</v>
      </c>
      <c r="D103" s="44">
        <v>55440</v>
      </c>
      <c r="E103" s="40">
        <v>1</v>
      </c>
      <c r="F103" s="40">
        <v>0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  <c r="N103" s="40">
        <v>1</v>
      </c>
      <c r="O103" s="40">
        <v>1</v>
      </c>
      <c r="P103" s="40">
        <v>1</v>
      </c>
      <c r="Q103" s="40">
        <v>1</v>
      </c>
      <c r="R103" s="40">
        <v>1</v>
      </c>
      <c r="S103" s="40">
        <v>1</v>
      </c>
      <c r="T103" s="40">
        <v>1</v>
      </c>
      <c r="U103" s="40">
        <v>1</v>
      </c>
      <c r="V103" s="40">
        <v>1</v>
      </c>
      <c r="W103" s="40">
        <v>0</v>
      </c>
      <c r="X103" s="40">
        <v>1</v>
      </c>
      <c r="Y103" s="40">
        <v>0</v>
      </c>
      <c r="Z103" s="40">
        <v>0</v>
      </c>
      <c r="AA103" s="40">
        <v>1</v>
      </c>
      <c r="AB103" s="40">
        <v>0</v>
      </c>
      <c r="AC103" s="40">
        <v>0</v>
      </c>
      <c r="AD103" s="40">
        <v>1</v>
      </c>
      <c r="AE103" s="40">
        <v>0</v>
      </c>
      <c r="AF103" s="40">
        <v>1</v>
      </c>
      <c r="AG103" s="40">
        <v>0</v>
      </c>
      <c r="AH103" s="45">
        <f t="shared" si="14"/>
        <v>21</v>
      </c>
      <c r="AI103" s="42">
        <f t="shared" si="16"/>
        <v>1</v>
      </c>
      <c r="AJ103" s="43">
        <f t="shared" si="15"/>
        <v>21</v>
      </c>
      <c r="AK103" s="68" t="s">
        <v>1335</v>
      </c>
      <c r="AN103">
        <f t="shared" si="17"/>
        <v>21</v>
      </c>
      <c r="AO103">
        <f t="shared" si="18"/>
        <v>3</v>
      </c>
      <c r="AR103">
        <v>26</v>
      </c>
      <c r="AS103">
        <v>3.3330000000000002</v>
      </c>
      <c r="AV103" s="91">
        <f t="shared" si="19"/>
        <v>0.96296296296296291</v>
      </c>
      <c r="AW103">
        <f t="shared" si="20"/>
        <v>3.3330000000000002</v>
      </c>
    </row>
    <row r="104" spans="2:49">
      <c r="B104" s="44" t="s">
        <v>1086</v>
      </c>
      <c r="C104" s="44" t="s">
        <v>1087</v>
      </c>
      <c r="D104" s="44">
        <v>55440</v>
      </c>
      <c r="E104" s="40">
        <v>1</v>
      </c>
      <c r="F104" s="40">
        <v>0</v>
      </c>
      <c r="G104" s="40">
        <v>1</v>
      </c>
      <c r="H104" s="40">
        <v>1</v>
      </c>
      <c r="I104" s="40">
        <v>1</v>
      </c>
      <c r="J104" s="40">
        <v>1</v>
      </c>
      <c r="K104" s="40">
        <v>1</v>
      </c>
      <c r="L104" s="40">
        <v>1</v>
      </c>
      <c r="M104" s="40">
        <v>1</v>
      </c>
      <c r="N104" s="40">
        <v>1</v>
      </c>
      <c r="O104" s="40">
        <v>1</v>
      </c>
      <c r="P104" s="40">
        <v>1</v>
      </c>
      <c r="Q104" s="40">
        <v>0</v>
      </c>
      <c r="R104" s="40">
        <v>1</v>
      </c>
      <c r="S104" s="40">
        <v>1</v>
      </c>
      <c r="T104" s="40">
        <v>1</v>
      </c>
      <c r="U104" s="40">
        <v>0</v>
      </c>
      <c r="V104" s="40">
        <v>1</v>
      </c>
      <c r="W104" s="40">
        <v>1</v>
      </c>
      <c r="X104" s="40">
        <v>1</v>
      </c>
      <c r="Y104" s="40">
        <v>0</v>
      </c>
      <c r="Z104" s="40">
        <v>1</v>
      </c>
      <c r="AA104" s="40">
        <v>0</v>
      </c>
      <c r="AB104" s="40">
        <v>0</v>
      </c>
      <c r="AC104" s="40">
        <v>0</v>
      </c>
      <c r="AD104" s="40">
        <v>1</v>
      </c>
      <c r="AE104" s="40">
        <v>0</v>
      </c>
      <c r="AF104" s="40">
        <v>0</v>
      </c>
      <c r="AG104" s="40">
        <v>0</v>
      </c>
      <c r="AH104" s="45">
        <f t="shared" si="14"/>
        <v>19</v>
      </c>
      <c r="AI104" s="42">
        <f t="shared" si="16"/>
        <v>1</v>
      </c>
      <c r="AJ104" s="43">
        <f t="shared" si="15"/>
        <v>19</v>
      </c>
      <c r="AK104" s="68" t="s">
        <v>1345</v>
      </c>
      <c r="AN104">
        <f t="shared" si="17"/>
        <v>19</v>
      </c>
      <c r="AO104">
        <f t="shared" si="18"/>
        <v>1.333</v>
      </c>
      <c r="AR104">
        <v>26</v>
      </c>
      <c r="AS104">
        <v>4</v>
      </c>
      <c r="AV104" s="91">
        <f t="shared" si="19"/>
        <v>0.96296296296296291</v>
      </c>
      <c r="AW104">
        <f t="shared" si="20"/>
        <v>4</v>
      </c>
    </row>
    <row r="105" spans="2:49">
      <c r="B105" s="44" t="s">
        <v>878</v>
      </c>
      <c r="C105" s="44" t="s">
        <v>879</v>
      </c>
      <c r="D105" s="44">
        <v>55440</v>
      </c>
      <c r="E105" s="40">
        <v>1</v>
      </c>
      <c r="F105" s="40">
        <v>0</v>
      </c>
      <c r="G105" s="40">
        <v>1</v>
      </c>
      <c r="H105" s="40">
        <v>1</v>
      </c>
      <c r="I105" s="40">
        <v>1</v>
      </c>
      <c r="J105" s="40">
        <v>1</v>
      </c>
      <c r="K105" s="40">
        <v>0</v>
      </c>
      <c r="L105" s="40">
        <v>1</v>
      </c>
      <c r="M105" s="40">
        <v>1</v>
      </c>
      <c r="N105" s="40">
        <v>0</v>
      </c>
      <c r="O105" s="40">
        <v>1</v>
      </c>
      <c r="P105" s="40">
        <v>1</v>
      </c>
      <c r="Q105" s="40">
        <v>0</v>
      </c>
      <c r="R105" s="40">
        <v>1</v>
      </c>
      <c r="S105" s="40">
        <v>1</v>
      </c>
      <c r="T105" s="40">
        <v>1</v>
      </c>
      <c r="U105" s="40">
        <v>1</v>
      </c>
      <c r="V105" s="40">
        <v>1</v>
      </c>
      <c r="W105" s="40">
        <v>1</v>
      </c>
      <c r="X105" s="40">
        <v>1</v>
      </c>
      <c r="Y105" s="40">
        <v>1</v>
      </c>
      <c r="Z105" s="40">
        <v>1</v>
      </c>
      <c r="AA105" s="40">
        <v>1</v>
      </c>
      <c r="AB105" s="40">
        <v>0</v>
      </c>
      <c r="AC105" s="40">
        <v>0</v>
      </c>
      <c r="AD105" s="40">
        <v>1</v>
      </c>
      <c r="AE105" s="40">
        <v>1</v>
      </c>
      <c r="AF105" s="40">
        <v>1</v>
      </c>
      <c r="AG105" s="40">
        <v>0</v>
      </c>
      <c r="AH105" s="45">
        <f t="shared" si="14"/>
        <v>22</v>
      </c>
      <c r="AI105" s="42">
        <f t="shared" si="16"/>
        <v>1</v>
      </c>
      <c r="AJ105" s="43">
        <f t="shared" si="15"/>
        <v>22</v>
      </c>
      <c r="AK105" s="68" t="s">
        <v>1342</v>
      </c>
      <c r="AN105">
        <f t="shared" si="17"/>
        <v>22</v>
      </c>
      <c r="AO105">
        <f t="shared" si="18"/>
        <v>3.6669999999999998</v>
      </c>
      <c r="AR105">
        <v>5</v>
      </c>
      <c r="AS105" t="s">
        <v>1349</v>
      </c>
    </row>
    <row r="106" spans="2:49">
      <c r="B106" s="44" t="s">
        <v>884</v>
      </c>
      <c r="C106" s="44" t="s">
        <v>885</v>
      </c>
      <c r="D106" s="44">
        <v>55440</v>
      </c>
      <c r="E106" s="40">
        <v>1</v>
      </c>
      <c r="F106" s="40">
        <v>0</v>
      </c>
      <c r="G106" s="40">
        <v>1</v>
      </c>
      <c r="H106" s="40">
        <v>1</v>
      </c>
      <c r="I106" s="40">
        <v>1</v>
      </c>
      <c r="J106" s="40">
        <v>1</v>
      </c>
      <c r="K106" s="40">
        <v>1</v>
      </c>
      <c r="L106" s="40">
        <v>1</v>
      </c>
      <c r="M106" s="40">
        <v>0</v>
      </c>
      <c r="N106" s="40">
        <v>1</v>
      </c>
      <c r="O106" s="40">
        <v>1</v>
      </c>
      <c r="P106" s="40">
        <v>1</v>
      </c>
      <c r="Q106" s="40">
        <v>0</v>
      </c>
      <c r="R106" s="40">
        <v>1</v>
      </c>
      <c r="S106" s="40">
        <v>1</v>
      </c>
      <c r="T106" s="40">
        <v>1</v>
      </c>
      <c r="U106" s="40">
        <v>1</v>
      </c>
      <c r="V106" s="40">
        <v>0</v>
      </c>
      <c r="W106" s="40">
        <v>0</v>
      </c>
      <c r="X106" s="40">
        <v>0</v>
      </c>
      <c r="Y106" s="40">
        <v>0</v>
      </c>
      <c r="Z106" s="40">
        <v>0</v>
      </c>
      <c r="AA106" s="40">
        <v>0</v>
      </c>
      <c r="AB106" s="40">
        <v>0</v>
      </c>
      <c r="AC106" s="40">
        <v>0</v>
      </c>
      <c r="AD106" s="40">
        <v>0</v>
      </c>
      <c r="AE106" s="40">
        <v>0</v>
      </c>
      <c r="AF106" s="40">
        <v>0</v>
      </c>
      <c r="AG106" s="40">
        <v>0</v>
      </c>
      <c r="AH106" s="45">
        <f t="shared" si="14"/>
        <v>14</v>
      </c>
      <c r="AI106" s="42">
        <f t="shared" si="16"/>
        <v>1</v>
      </c>
      <c r="AJ106" s="43">
        <f t="shared" si="15"/>
        <v>14</v>
      </c>
      <c r="AK106" s="68" t="s">
        <v>1340</v>
      </c>
      <c r="AN106">
        <f t="shared" si="17"/>
        <v>14</v>
      </c>
      <c r="AO106">
        <f t="shared" si="18"/>
        <v>0</v>
      </c>
      <c r="AR106">
        <v>17</v>
      </c>
      <c r="AS106" t="s">
        <v>1349</v>
      </c>
    </row>
    <row r="107" spans="2:49">
      <c r="B107" s="44" t="s">
        <v>1090</v>
      </c>
      <c r="C107" s="44" t="s">
        <v>1091</v>
      </c>
      <c r="D107" s="44">
        <v>55440</v>
      </c>
      <c r="E107" s="40">
        <v>0</v>
      </c>
      <c r="F107" s="40">
        <v>0</v>
      </c>
      <c r="G107" s="40">
        <v>1</v>
      </c>
      <c r="H107" s="40">
        <v>1</v>
      </c>
      <c r="I107" s="40">
        <v>0</v>
      </c>
      <c r="J107" s="40">
        <v>1</v>
      </c>
      <c r="K107" s="40">
        <v>1</v>
      </c>
      <c r="L107" s="40">
        <v>1</v>
      </c>
      <c r="M107" s="40">
        <v>0</v>
      </c>
      <c r="N107" s="40">
        <v>1</v>
      </c>
      <c r="O107" s="40">
        <v>1</v>
      </c>
      <c r="P107" s="40">
        <v>1</v>
      </c>
      <c r="Q107" s="40">
        <v>0</v>
      </c>
      <c r="R107" s="40">
        <v>1</v>
      </c>
      <c r="S107" s="40">
        <v>1</v>
      </c>
      <c r="T107" s="40">
        <v>1</v>
      </c>
      <c r="U107" s="40">
        <v>1</v>
      </c>
      <c r="V107" s="40">
        <v>1</v>
      </c>
      <c r="W107" s="40">
        <v>1</v>
      </c>
      <c r="X107" s="40">
        <v>1</v>
      </c>
      <c r="Y107" s="40">
        <v>0</v>
      </c>
      <c r="Z107" s="40">
        <v>1</v>
      </c>
      <c r="AA107" s="40">
        <v>1</v>
      </c>
      <c r="AB107" s="40">
        <v>0</v>
      </c>
      <c r="AC107" s="40">
        <v>0</v>
      </c>
      <c r="AD107" s="40">
        <v>1</v>
      </c>
      <c r="AE107" s="40">
        <v>1</v>
      </c>
      <c r="AF107" s="40">
        <v>1</v>
      </c>
      <c r="AG107" s="40">
        <v>0</v>
      </c>
      <c r="AH107" s="45">
        <f t="shared" si="14"/>
        <v>20</v>
      </c>
      <c r="AI107" s="42">
        <f t="shared" si="16"/>
        <v>1</v>
      </c>
      <c r="AJ107" s="43">
        <f t="shared" si="15"/>
        <v>20</v>
      </c>
      <c r="AK107" s="68" t="s">
        <v>1331</v>
      </c>
      <c r="AN107">
        <f t="shared" si="17"/>
        <v>20</v>
      </c>
      <c r="AO107" t="str">
        <f t="shared" si="18"/>
        <v>QQQ</v>
      </c>
      <c r="AR107">
        <v>19</v>
      </c>
      <c r="AS107" t="s">
        <v>1349</v>
      </c>
    </row>
    <row r="108" spans="2:49">
      <c r="B108" s="44" t="s">
        <v>886</v>
      </c>
      <c r="C108" s="44" t="s">
        <v>887</v>
      </c>
      <c r="D108" s="44">
        <v>55440</v>
      </c>
      <c r="E108" s="40">
        <v>1</v>
      </c>
      <c r="F108" s="40">
        <v>0</v>
      </c>
      <c r="G108" s="40">
        <v>1</v>
      </c>
      <c r="H108" s="40">
        <v>1</v>
      </c>
      <c r="I108" s="40">
        <v>1</v>
      </c>
      <c r="J108" s="40">
        <v>1</v>
      </c>
      <c r="K108" s="40">
        <v>1</v>
      </c>
      <c r="L108" s="40">
        <v>1</v>
      </c>
      <c r="M108" s="40">
        <v>1</v>
      </c>
      <c r="N108" s="40">
        <v>0</v>
      </c>
      <c r="O108" s="40">
        <v>1</v>
      </c>
      <c r="P108" s="40">
        <v>1</v>
      </c>
      <c r="Q108" s="40">
        <v>1</v>
      </c>
      <c r="R108" s="40">
        <v>1</v>
      </c>
      <c r="S108" s="40">
        <v>1</v>
      </c>
      <c r="T108" s="40">
        <v>0</v>
      </c>
      <c r="U108" s="40">
        <v>0</v>
      </c>
      <c r="V108" s="40">
        <v>1</v>
      </c>
      <c r="W108" s="40">
        <v>1</v>
      </c>
      <c r="X108" s="40">
        <v>1</v>
      </c>
      <c r="Y108" s="40">
        <v>0</v>
      </c>
      <c r="Z108" s="40">
        <v>1</v>
      </c>
      <c r="AA108" s="40">
        <v>0</v>
      </c>
      <c r="AB108" s="40">
        <v>0</v>
      </c>
      <c r="AC108" s="40">
        <v>0</v>
      </c>
      <c r="AD108" s="40">
        <v>0</v>
      </c>
      <c r="AE108" s="40">
        <v>0</v>
      </c>
      <c r="AF108" s="40">
        <v>0</v>
      </c>
      <c r="AG108" s="40">
        <v>0</v>
      </c>
      <c r="AH108" s="45">
        <f t="shared" si="14"/>
        <v>17</v>
      </c>
      <c r="AI108" s="42">
        <f t="shared" si="16"/>
        <v>1</v>
      </c>
      <c r="AJ108" s="43">
        <f t="shared" si="15"/>
        <v>17</v>
      </c>
      <c r="AK108" s="68" t="s">
        <v>1337</v>
      </c>
      <c r="AN108">
        <f t="shared" si="17"/>
        <v>17</v>
      </c>
      <c r="AO108">
        <f t="shared" si="18"/>
        <v>4</v>
      </c>
      <c r="AR108">
        <v>14</v>
      </c>
      <c r="AS108" t="s">
        <v>1349</v>
      </c>
    </row>
    <row r="109" spans="2:49">
      <c r="B109" s="44" t="s">
        <v>888</v>
      </c>
      <c r="C109" s="44" t="s">
        <v>889</v>
      </c>
      <c r="D109" s="44">
        <v>55440</v>
      </c>
      <c r="E109" s="40">
        <v>1</v>
      </c>
      <c r="F109" s="40">
        <v>0</v>
      </c>
      <c r="G109" s="40">
        <v>1</v>
      </c>
      <c r="H109" s="40">
        <v>1</v>
      </c>
      <c r="I109" s="40">
        <v>1</v>
      </c>
      <c r="J109" s="40">
        <v>1</v>
      </c>
      <c r="K109" s="40">
        <v>1</v>
      </c>
      <c r="L109" s="40">
        <v>1</v>
      </c>
      <c r="M109" s="40">
        <v>0</v>
      </c>
      <c r="N109" s="40">
        <v>1</v>
      </c>
      <c r="O109" s="40">
        <v>1</v>
      </c>
      <c r="P109" s="40">
        <v>1</v>
      </c>
      <c r="Q109" s="40">
        <v>0</v>
      </c>
      <c r="R109" s="40">
        <v>1</v>
      </c>
      <c r="S109" s="40">
        <v>1</v>
      </c>
      <c r="T109" s="40">
        <v>1</v>
      </c>
      <c r="U109" s="40">
        <v>1</v>
      </c>
      <c r="V109" s="40">
        <v>1</v>
      </c>
      <c r="W109" s="40">
        <v>0</v>
      </c>
      <c r="X109" s="40">
        <v>0</v>
      </c>
      <c r="Y109" s="40">
        <v>1</v>
      </c>
      <c r="Z109" s="40">
        <v>1</v>
      </c>
      <c r="AA109" s="40">
        <v>1</v>
      </c>
      <c r="AB109" s="40">
        <v>0</v>
      </c>
      <c r="AC109" s="40">
        <v>0</v>
      </c>
      <c r="AD109" s="40">
        <v>1</v>
      </c>
      <c r="AE109" s="40">
        <v>1</v>
      </c>
      <c r="AF109" s="40">
        <v>1</v>
      </c>
      <c r="AG109" s="40">
        <v>1</v>
      </c>
      <c r="AH109" s="45">
        <f t="shared" si="14"/>
        <v>22</v>
      </c>
      <c r="AI109" s="42">
        <f t="shared" si="16"/>
        <v>1</v>
      </c>
      <c r="AJ109" s="43">
        <f t="shared" si="15"/>
        <v>22</v>
      </c>
      <c r="AK109" s="68" t="s">
        <v>1334</v>
      </c>
      <c r="AN109">
        <f t="shared" si="17"/>
        <v>22</v>
      </c>
      <c r="AO109">
        <f t="shared" si="18"/>
        <v>1</v>
      </c>
      <c r="AR109">
        <v>17</v>
      </c>
      <c r="AS109" t="s">
        <v>1349</v>
      </c>
    </row>
    <row r="110" spans="2:49">
      <c r="B110" s="44" t="s">
        <v>1094</v>
      </c>
      <c r="C110" s="44" t="s">
        <v>1095</v>
      </c>
      <c r="D110" s="44">
        <v>55440</v>
      </c>
      <c r="E110" s="40">
        <v>1</v>
      </c>
      <c r="F110" s="40">
        <v>0</v>
      </c>
      <c r="G110" s="40">
        <v>1</v>
      </c>
      <c r="H110" s="40">
        <v>1</v>
      </c>
      <c r="I110" s="40">
        <v>1</v>
      </c>
      <c r="J110" s="40">
        <v>0</v>
      </c>
      <c r="K110" s="40">
        <v>1</v>
      </c>
      <c r="L110" s="40">
        <v>1</v>
      </c>
      <c r="M110" s="40">
        <v>1</v>
      </c>
      <c r="N110" s="40">
        <v>1</v>
      </c>
      <c r="O110" s="40">
        <v>1</v>
      </c>
      <c r="P110" s="40">
        <v>1</v>
      </c>
      <c r="Q110" s="40">
        <v>0</v>
      </c>
      <c r="R110" s="40">
        <v>1</v>
      </c>
      <c r="S110" s="40">
        <v>1</v>
      </c>
      <c r="T110" s="40">
        <v>1</v>
      </c>
      <c r="U110" s="40">
        <v>0</v>
      </c>
      <c r="V110" s="40">
        <v>0</v>
      </c>
      <c r="W110" s="40">
        <v>1</v>
      </c>
      <c r="X110" s="40">
        <v>1</v>
      </c>
      <c r="Y110" s="40">
        <v>0</v>
      </c>
      <c r="Z110" s="40">
        <v>0</v>
      </c>
      <c r="AA110" s="40">
        <v>1</v>
      </c>
      <c r="AB110" s="40">
        <v>0</v>
      </c>
      <c r="AC110" s="40">
        <v>0</v>
      </c>
      <c r="AD110" s="40">
        <v>1</v>
      </c>
      <c r="AE110" s="40">
        <v>1</v>
      </c>
      <c r="AF110" s="40">
        <v>1</v>
      </c>
      <c r="AG110" s="40">
        <v>0</v>
      </c>
      <c r="AH110" s="45">
        <f t="shared" si="14"/>
        <v>19</v>
      </c>
      <c r="AI110" s="42">
        <f t="shared" si="16"/>
        <v>1</v>
      </c>
      <c r="AJ110" s="43">
        <f t="shared" si="15"/>
        <v>19</v>
      </c>
      <c r="AK110" s="68" t="s">
        <v>1337</v>
      </c>
      <c r="AN110">
        <f t="shared" si="17"/>
        <v>19</v>
      </c>
      <c r="AO110">
        <f t="shared" si="18"/>
        <v>4</v>
      </c>
      <c r="AR110">
        <v>19</v>
      </c>
      <c r="AS110" t="s">
        <v>1349</v>
      </c>
    </row>
    <row r="111" spans="2:49">
      <c r="B111" s="44" t="s">
        <v>890</v>
      </c>
      <c r="C111" s="44" t="s">
        <v>891</v>
      </c>
      <c r="D111" s="44">
        <v>55440</v>
      </c>
      <c r="E111" s="40">
        <v>0</v>
      </c>
      <c r="F111" s="40">
        <v>0</v>
      </c>
      <c r="G111" s="40">
        <v>0</v>
      </c>
      <c r="H111" s="40">
        <v>1</v>
      </c>
      <c r="I111" s="40">
        <v>1</v>
      </c>
      <c r="J111" s="40">
        <v>0</v>
      </c>
      <c r="K111" s="40">
        <v>1</v>
      </c>
      <c r="L111" s="40">
        <v>1</v>
      </c>
      <c r="M111" s="40">
        <v>1</v>
      </c>
      <c r="N111" s="40">
        <v>0</v>
      </c>
      <c r="O111" s="40">
        <v>0</v>
      </c>
      <c r="P111" s="40">
        <v>0</v>
      </c>
      <c r="Q111" s="40">
        <v>0</v>
      </c>
      <c r="R111" s="40">
        <v>1</v>
      </c>
      <c r="S111" s="40">
        <v>0</v>
      </c>
      <c r="T111" s="40">
        <v>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40">
        <v>0</v>
      </c>
      <c r="AB111" s="40">
        <v>0</v>
      </c>
      <c r="AC111" s="40">
        <v>0</v>
      </c>
      <c r="AD111" s="40">
        <v>0</v>
      </c>
      <c r="AE111" s="40">
        <v>0</v>
      </c>
      <c r="AF111" s="40">
        <v>0</v>
      </c>
      <c r="AG111" s="40">
        <v>0</v>
      </c>
      <c r="AH111" s="45">
        <f t="shared" si="14"/>
        <v>6</v>
      </c>
      <c r="AI111" s="42">
        <f t="shared" si="16"/>
        <v>1</v>
      </c>
      <c r="AJ111" s="43">
        <f t="shared" si="15"/>
        <v>6</v>
      </c>
      <c r="AK111" s="68" t="s">
        <v>1331</v>
      </c>
      <c r="AN111">
        <f t="shared" si="17"/>
        <v>6</v>
      </c>
      <c r="AO111" t="str">
        <f t="shared" si="18"/>
        <v>QQQ</v>
      </c>
      <c r="AR111">
        <v>11</v>
      </c>
      <c r="AS111" t="s">
        <v>1349</v>
      </c>
    </row>
    <row r="112" spans="2:49">
      <c r="B112" s="44" t="s">
        <v>892</v>
      </c>
      <c r="C112" s="44" t="s">
        <v>893</v>
      </c>
      <c r="D112" s="44">
        <v>55440</v>
      </c>
      <c r="E112" s="40">
        <v>1</v>
      </c>
      <c r="F112" s="40">
        <v>0</v>
      </c>
      <c r="G112" s="40">
        <v>1</v>
      </c>
      <c r="H112" s="40">
        <v>1</v>
      </c>
      <c r="I112" s="40">
        <v>1</v>
      </c>
      <c r="J112" s="40">
        <v>1</v>
      </c>
      <c r="K112" s="40">
        <v>1</v>
      </c>
      <c r="L112" s="40">
        <v>1</v>
      </c>
      <c r="M112" s="40">
        <v>1</v>
      </c>
      <c r="N112" s="40">
        <v>1</v>
      </c>
      <c r="O112" s="40">
        <v>1</v>
      </c>
      <c r="P112" s="40">
        <v>1</v>
      </c>
      <c r="Q112" s="40">
        <v>1</v>
      </c>
      <c r="R112" s="40">
        <v>1</v>
      </c>
      <c r="S112" s="40">
        <v>1</v>
      </c>
      <c r="T112" s="40">
        <v>1</v>
      </c>
      <c r="U112" s="40">
        <v>1</v>
      </c>
      <c r="V112" s="40">
        <v>1</v>
      </c>
      <c r="W112" s="40">
        <v>1</v>
      </c>
      <c r="X112" s="40">
        <v>1</v>
      </c>
      <c r="Y112" s="40">
        <v>0</v>
      </c>
      <c r="Z112" s="40">
        <v>0</v>
      </c>
      <c r="AA112" s="40">
        <v>1</v>
      </c>
      <c r="AB112" s="40">
        <v>0</v>
      </c>
      <c r="AC112" s="40">
        <v>0</v>
      </c>
      <c r="AD112" s="40">
        <v>1</v>
      </c>
      <c r="AE112" s="40">
        <v>1</v>
      </c>
      <c r="AF112" s="40">
        <v>1</v>
      </c>
      <c r="AG112" s="40">
        <v>1</v>
      </c>
      <c r="AH112" s="45">
        <f t="shared" si="14"/>
        <v>24</v>
      </c>
      <c r="AI112" s="42">
        <f t="shared" si="16"/>
        <v>1</v>
      </c>
      <c r="AJ112" s="43">
        <f t="shared" si="15"/>
        <v>24</v>
      </c>
      <c r="AK112" s="68" t="s">
        <v>1332</v>
      </c>
      <c r="AN112">
        <f t="shared" si="17"/>
        <v>24</v>
      </c>
      <c r="AO112">
        <f t="shared" si="18"/>
        <v>1.667</v>
      </c>
      <c r="AR112">
        <v>24</v>
      </c>
      <c r="AS112" t="s">
        <v>1349</v>
      </c>
    </row>
    <row r="113" spans="2:45">
      <c r="B113" s="44" t="s">
        <v>894</v>
      </c>
      <c r="C113" s="44" t="s">
        <v>895</v>
      </c>
      <c r="D113" s="44">
        <v>55440</v>
      </c>
      <c r="E113" s="40">
        <v>1</v>
      </c>
      <c r="F113" s="40">
        <v>0</v>
      </c>
      <c r="G113" s="40">
        <v>1</v>
      </c>
      <c r="H113" s="40">
        <v>1</v>
      </c>
      <c r="I113" s="40">
        <v>1</v>
      </c>
      <c r="J113" s="40">
        <v>1</v>
      </c>
      <c r="K113" s="40">
        <v>0</v>
      </c>
      <c r="L113" s="40">
        <v>0</v>
      </c>
      <c r="M113" s="40">
        <v>1</v>
      </c>
      <c r="N113" s="40">
        <v>1</v>
      </c>
      <c r="O113" s="40">
        <v>1</v>
      </c>
      <c r="P113" s="40">
        <v>1</v>
      </c>
      <c r="Q113" s="40">
        <v>0</v>
      </c>
      <c r="R113" s="40">
        <v>1</v>
      </c>
      <c r="S113" s="40">
        <v>1</v>
      </c>
      <c r="T113" s="40">
        <v>1</v>
      </c>
      <c r="U113" s="40">
        <v>1</v>
      </c>
      <c r="V113" s="40">
        <v>1</v>
      </c>
      <c r="W113" s="40">
        <v>1</v>
      </c>
      <c r="X113" s="40">
        <v>1</v>
      </c>
      <c r="Y113" s="40">
        <v>0</v>
      </c>
      <c r="Z113" s="40">
        <v>0</v>
      </c>
      <c r="AA113" s="40">
        <v>0</v>
      </c>
      <c r="AB113" s="40">
        <v>0</v>
      </c>
      <c r="AC113" s="40">
        <v>0</v>
      </c>
      <c r="AD113" s="40">
        <v>1</v>
      </c>
      <c r="AE113" s="40">
        <v>1</v>
      </c>
      <c r="AF113" s="40">
        <v>1</v>
      </c>
      <c r="AG113" s="40">
        <v>0</v>
      </c>
      <c r="AH113" s="45">
        <f t="shared" si="14"/>
        <v>19</v>
      </c>
      <c r="AI113" s="42">
        <f t="shared" si="16"/>
        <v>1</v>
      </c>
      <c r="AJ113" s="43">
        <f t="shared" si="15"/>
        <v>19</v>
      </c>
      <c r="AK113" s="68" t="s">
        <v>1337</v>
      </c>
      <c r="AN113">
        <f t="shared" si="17"/>
        <v>19</v>
      </c>
      <c r="AO113">
        <f t="shared" si="18"/>
        <v>4</v>
      </c>
      <c r="AR113">
        <v>18</v>
      </c>
      <c r="AS113" t="s">
        <v>1349</v>
      </c>
    </row>
    <row r="114" spans="2:45">
      <c r="B114" s="44" t="s">
        <v>898</v>
      </c>
      <c r="C114" s="44" t="s">
        <v>899</v>
      </c>
      <c r="D114" s="44">
        <v>55440</v>
      </c>
      <c r="E114" s="40">
        <v>0</v>
      </c>
      <c r="F114" s="40">
        <v>0</v>
      </c>
      <c r="G114" s="40">
        <v>1</v>
      </c>
      <c r="H114" s="40">
        <v>1</v>
      </c>
      <c r="I114" s="40">
        <v>1</v>
      </c>
      <c r="J114" s="40">
        <v>1</v>
      </c>
      <c r="K114" s="40">
        <v>1</v>
      </c>
      <c r="L114" s="40">
        <v>1</v>
      </c>
      <c r="M114" s="40">
        <v>1</v>
      </c>
      <c r="N114" s="40">
        <v>1</v>
      </c>
      <c r="O114" s="40">
        <v>1</v>
      </c>
      <c r="P114" s="40">
        <v>1</v>
      </c>
      <c r="Q114" s="40">
        <v>1</v>
      </c>
      <c r="R114" s="40">
        <v>1</v>
      </c>
      <c r="S114" s="40">
        <v>1</v>
      </c>
      <c r="T114" s="40">
        <v>1</v>
      </c>
      <c r="U114" s="40">
        <v>0</v>
      </c>
      <c r="V114" s="40">
        <v>1</v>
      </c>
      <c r="W114" s="40">
        <v>1</v>
      </c>
      <c r="X114" s="40">
        <v>0</v>
      </c>
      <c r="Y114" s="40">
        <v>1</v>
      </c>
      <c r="Z114" s="40">
        <v>1</v>
      </c>
      <c r="AA114" s="40">
        <v>0</v>
      </c>
      <c r="AB114" s="40">
        <v>0</v>
      </c>
      <c r="AC114" s="40">
        <v>0</v>
      </c>
      <c r="AD114" s="40">
        <v>1</v>
      </c>
      <c r="AE114" s="40">
        <v>0</v>
      </c>
      <c r="AF114" s="40">
        <v>1</v>
      </c>
      <c r="AG114" s="40">
        <v>0</v>
      </c>
      <c r="AH114" s="45">
        <f t="shared" si="14"/>
        <v>20</v>
      </c>
      <c r="AI114" s="42">
        <f t="shared" si="16"/>
        <v>1</v>
      </c>
      <c r="AJ114" s="43">
        <f t="shared" si="15"/>
        <v>20</v>
      </c>
      <c r="AK114" s="68" t="s">
        <v>1331</v>
      </c>
      <c r="AN114">
        <f t="shared" si="17"/>
        <v>20</v>
      </c>
      <c r="AO114" t="str">
        <f t="shared" si="18"/>
        <v>QQQ</v>
      </c>
      <c r="AR114">
        <v>10</v>
      </c>
      <c r="AS114" t="s">
        <v>1349</v>
      </c>
    </row>
    <row r="115" spans="2:45">
      <c r="B115" s="44" t="s">
        <v>900</v>
      </c>
      <c r="C115" s="44" t="s">
        <v>901</v>
      </c>
      <c r="D115" s="44">
        <v>55440</v>
      </c>
      <c r="E115" s="40">
        <v>1</v>
      </c>
      <c r="F115" s="40">
        <v>0</v>
      </c>
      <c r="G115" s="40">
        <v>1</v>
      </c>
      <c r="H115" s="40">
        <v>1</v>
      </c>
      <c r="I115" s="40">
        <v>1</v>
      </c>
      <c r="J115" s="40">
        <v>1</v>
      </c>
      <c r="K115" s="40">
        <v>1</v>
      </c>
      <c r="L115" s="40">
        <v>1</v>
      </c>
      <c r="M115" s="40">
        <v>1</v>
      </c>
      <c r="N115" s="40">
        <v>1</v>
      </c>
      <c r="O115" s="40">
        <v>1</v>
      </c>
      <c r="P115" s="40">
        <v>1</v>
      </c>
      <c r="Q115" s="40">
        <v>1</v>
      </c>
      <c r="R115" s="40">
        <v>1</v>
      </c>
      <c r="S115" s="40">
        <v>1</v>
      </c>
      <c r="T115" s="40">
        <v>1</v>
      </c>
      <c r="U115" s="40">
        <v>0</v>
      </c>
      <c r="V115" s="40">
        <v>1</v>
      </c>
      <c r="W115" s="40">
        <v>1</v>
      </c>
      <c r="X115" s="40">
        <v>1</v>
      </c>
      <c r="Y115" s="40">
        <v>0</v>
      </c>
      <c r="Z115" s="40">
        <v>0</v>
      </c>
      <c r="AA115" s="40">
        <v>0</v>
      </c>
      <c r="AB115" s="40">
        <v>0</v>
      </c>
      <c r="AC115" s="40">
        <v>0</v>
      </c>
      <c r="AD115" s="40">
        <v>0</v>
      </c>
      <c r="AE115" s="40">
        <v>0</v>
      </c>
      <c r="AF115" s="40">
        <v>0</v>
      </c>
      <c r="AG115" s="40">
        <v>0</v>
      </c>
      <c r="AH115" s="45">
        <f t="shared" si="14"/>
        <v>18</v>
      </c>
      <c r="AI115" s="42">
        <f t="shared" si="16"/>
        <v>1</v>
      </c>
      <c r="AJ115" s="43">
        <f t="shared" si="15"/>
        <v>18</v>
      </c>
      <c r="AK115" s="68" t="s">
        <v>1331</v>
      </c>
      <c r="AN115">
        <f t="shared" si="17"/>
        <v>18</v>
      </c>
      <c r="AO115" t="str">
        <f t="shared" si="18"/>
        <v>QQQ</v>
      </c>
      <c r="AR115">
        <v>9</v>
      </c>
      <c r="AS115" t="s">
        <v>1349</v>
      </c>
    </row>
    <row r="116" spans="2:45">
      <c r="B116" s="44" t="s">
        <v>902</v>
      </c>
      <c r="C116" s="44" t="s">
        <v>903</v>
      </c>
      <c r="D116" s="44">
        <v>55440</v>
      </c>
      <c r="E116" s="40">
        <v>1</v>
      </c>
      <c r="F116" s="40">
        <v>0</v>
      </c>
      <c r="G116" s="40">
        <v>1</v>
      </c>
      <c r="H116" s="40">
        <v>1</v>
      </c>
      <c r="I116" s="40">
        <v>1</v>
      </c>
      <c r="J116" s="40">
        <v>1</v>
      </c>
      <c r="K116" s="40">
        <v>1</v>
      </c>
      <c r="L116" s="40">
        <v>1</v>
      </c>
      <c r="M116" s="40">
        <v>1</v>
      </c>
      <c r="N116" s="40">
        <v>1</v>
      </c>
      <c r="O116" s="40">
        <v>0</v>
      </c>
      <c r="P116" s="40">
        <v>1</v>
      </c>
      <c r="Q116" s="40">
        <v>0</v>
      </c>
      <c r="R116" s="40">
        <v>0</v>
      </c>
      <c r="S116" s="40">
        <v>1</v>
      </c>
      <c r="T116" s="40">
        <v>0</v>
      </c>
      <c r="U116" s="40">
        <v>0</v>
      </c>
      <c r="V116" s="40">
        <v>0</v>
      </c>
      <c r="W116" s="40">
        <v>0</v>
      </c>
      <c r="X116" s="40">
        <v>0</v>
      </c>
      <c r="Y116" s="40">
        <v>0</v>
      </c>
      <c r="Z116" s="40">
        <v>0</v>
      </c>
      <c r="AA116" s="40">
        <v>0</v>
      </c>
      <c r="AB116" s="40">
        <v>0</v>
      </c>
      <c r="AC116" s="40">
        <v>0</v>
      </c>
      <c r="AD116" s="40">
        <v>0</v>
      </c>
      <c r="AE116" s="40">
        <v>0</v>
      </c>
      <c r="AF116" s="40">
        <v>0</v>
      </c>
      <c r="AG116" s="40">
        <v>0</v>
      </c>
      <c r="AH116" s="45">
        <f t="shared" si="14"/>
        <v>11</v>
      </c>
      <c r="AI116" s="42">
        <f t="shared" si="16"/>
        <v>1</v>
      </c>
      <c r="AJ116" s="43">
        <f t="shared" si="15"/>
        <v>11</v>
      </c>
      <c r="AK116" s="68" t="s">
        <v>1337</v>
      </c>
      <c r="AN116">
        <f t="shared" si="17"/>
        <v>11</v>
      </c>
      <c r="AO116">
        <f t="shared" si="18"/>
        <v>4</v>
      </c>
      <c r="AR116">
        <v>9</v>
      </c>
      <c r="AS116" t="s">
        <v>1349</v>
      </c>
    </row>
    <row r="117" spans="2:45">
      <c r="B117" s="44" t="s">
        <v>1098</v>
      </c>
      <c r="C117" s="44" t="s">
        <v>1099</v>
      </c>
      <c r="D117" s="44">
        <v>55440</v>
      </c>
      <c r="E117" s="40">
        <v>0</v>
      </c>
      <c r="F117" s="40">
        <v>0</v>
      </c>
      <c r="G117" s="40">
        <v>0</v>
      </c>
      <c r="H117" s="40">
        <v>0</v>
      </c>
      <c r="I117" s="40">
        <v>1</v>
      </c>
      <c r="J117" s="40">
        <v>1</v>
      </c>
      <c r="K117" s="40">
        <v>1</v>
      </c>
      <c r="L117" s="40">
        <v>1</v>
      </c>
      <c r="M117" s="40">
        <v>1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1</v>
      </c>
      <c r="U117" s="40">
        <v>1</v>
      </c>
      <c r="V117" s="40">
        <v>1</v>
      </c>
      <c r="W117" s="40">
        <v>0</v>
      </c>
      <c r="X117" s="40">
        <v>1</v>
      </c>
      <c r="Y117" s="40">
        <v>1</v>
      </c>
      <c r="Z117" s="40">
        <v>1</v>
      </c>
      <c r="AA117" s="40">
        <v>1</v>
      </c>
      <c r="AB117" s="40">
        <v>0</v>
      </c>
      <c r="AC117" s="40">
        <v>0</v>
      </c>
      <c r="AD117" s="40">
        <v>1</v>
      </c>
      <c r="AE117" s="40">
        <v>1</v>
      </c>
      <c r="AF117" s="40">
        <v>1</v>
      </c>
      <c r="AG117" s="40">
        <v>0</v>
      </c>
      <c r="AH117" s="45">
        <f t="shared" si="14"/>
        <v>21</v>
      </c>
      <c r="AI117" s="42">
        <f t="shared" si="16"/>
        <v>1</v>
      </c>
      <c r="AJ117" s="43">
        <f t="shared" si="15"/>
        <v>21</v>
      </c>
      <c r="AK117" s="68" t="s">
        <v>1337</v>
      </c>
      <c r="AN117">
        <f t="shared" si="17"/>
        <v>21</v>
      </c>
      <c r="AO117">
        <f t="shared" si="18"/>
        <v>4</v>
      </c>
      <c r="AR117">
        <v>12</v>
      </c>
      <c r="AS117" t="s">
        <v>1349</v>
      </c>
    </row>
    <row r="118" spans="2:45">
      <c r="B118" s="44" t="s">
        <v>924</v>
      </c>
      <c r="C118" s="44" t="s">
        <v>925</v>
      </c>
      <c r="D118" s="44">
        <v>55440</v>
      </c>
      <c r="E118" s="40">
        <v>1</v>
      </c>
      <c r="F118" s="40">
        <v>0</v>
      </c>
      <c r="G118" s="40">
        <v>1</v>
      </c>
      <c r="H118" s="40">
        <v>1</v>
      </c>
      <c r="I118" s="40">
        <v>0</v>
      </c>
      <c r="J118" s="40">
        <v>1</v>
      </c>
      <c r="K118" s="40">
        <v>1</v>
      </c>
      <c r="L118" s="40">
        <v>1</v>
      </c>
      <c r="M118" s="40">
        <v>1</v>
      </c>
      <c r="N118" s="40">
        <v>1</v>
      </c>
      <c r="O118" s="40">
        <v>1</v>
      </c>
      <c r="P118" s="40">
        <v>1</v>
      </c>
      <c r="Q118" s="40">
        <v>1</v>
      </c>
      <c r="R118" s="40">
        <v>1</v>
      </c>
      <c r="S118" s="40">
        <v>1</v>
      </c>
      <c r="T118" s="40">
        <v>1</v>
      </c>
      <c r="U118" s="40">
        <v>1</v>
      </c>
      <c r="V118" s="40">
        <v>0</v>
      </c>
      <c r="W118" s="40">
        <v>1</v>
      </c>
      <c r="X118" s="40">
        <v>0</v>
      </c>
      <c r="Y118" s="40">
        <v>0</v>
      </c>
      <c r="Z118" s="40">
        <v>0</v>
      </c>
      <c r="AA118" s="40">
        <v>0</v>
      </c>
      <c r="AB118" s="40">
        <v>0</v>
      </c>
      <c r="AC118" s="40">
        <v>0</v>
      </c>
      <c r="AD118" s="40">
        <v>1</v>
      </c>
      <c r="AE118" s="40">
        <v>0</v>
      </c>
      <c r="AF118" s="40">
        <v>0</v>
      </c>
      <c r="AG118" s="40">
        <v>0</v>
      </c>
      <c r="AH118" s="45">
        <f t="shared" si="14"/>
        <v>17</v>
      </c>
      <c r="AI118" s="42">
        <f t="shared" si="16"/>
        <v>1</v>
      </c>
      <c r="AJ118" s="43">
        <f t="shared" si="15"/>
        <v>17</v>
      </c>
      <c r="AK118" s="68" t="s">
        <v>1334</v>
      </c>
      <c r="AN118">
        <f t="shared" si="17"/>
        <v>17</v>
      </c>
      <c r="AO118">
        <f t="shared" si="18"/>
        <v>1</v>
      </c>
      <c r="AR118">
        <v>8</v>
      </c>
      <c r="AS118" t="s">
        <v>1349</v>
      </c>
    </row>
    <row r="119" spans="2:45">
      <c r="B119" s="44" t="s">
        <v>1102</v>
      </c>
      <c r="C119" s="44" t="s">
        <v>1103</v>
      </c>
      <c r="D119" s="44">
        <v>55440</v>
      </c>
      <c r="E119" s="40">
        <v>1</v>
      </c>
      <c r="F119" s="40">
        <v>0</v>
      </c>
      <c r="G119" s="40">
        <v>1</v>
      </c>
      <c r="H119" s="40">
        <v>1</v>
      </c>
      <c r="I119" s="40">
        <v>1</v>
      </c>
      <c r="J119" s="40">
        <v>0</v>
      </c>
      <c r="K119" s="40">
        <v>1</v>
      </c>
      <c r="L119" s="40">
        <v>1</v>
      </c>
      <c r="M119" s="40">
        <v>0</v>
      </c>
      <c r="N119" s="40">
        <v>1</v>
      </c>
      <c r="O119" s="40">
        <v>1</v>
      </c>
      <c r="P119" s="40">
        <v>1</v>
      </c>
      <c r="Q119" s="40">
        <v>0</v>
      </c>
      <c r="R119" s="40">
        <v>1</v>
      </c>
      <c r="S119" s="40">
        <v>0</v>
      </c>
      <c r="T119" s="40">
        <v>1</v>
      </c>
      <c r="U119" s="40">
        <v>0</v>
      </c>
      <c r="V119" s="40">
        <v>1</v>
      </c>
      <c r="W119" s="40">
        <v>1</v>
      </c>
      <c r="X119" s="40">
        <v>1</v>
      </c>
      <c r="Y119" s="40">
        <v>0</v>
      </c>
      <c r="Z119" s="40">
        <v>0</v>
      </c>
      <c r="AA119" s="40">
        <v>1</v>
      </c>
      <c r="AB119" s="40">
        <v>0</v>
      </c>
      <c r="AC119" s="40">
        <v>0</v>
      </c>
      <c r="AD119" s="40">
        <v>0</v>
      </c>
      <c r="AE119" s="40">
        <v>0</v>
      </c>
      <c r="AF119" s="40">
        <v>0</v>
      </c>
      <c r="AG119" s="40">
        <v>0</v>
      </c>
      <c r="AH119" s="45">
        <f t="shared" si="14"/>
        <v>15</v>
      </c>
      <c r="AI119" s="42">
        <f t="shared" si="16"/>
        <v>1</v>
      </c>
      <c r="AJ119" s="43">
        <f t="shared" si="15"/>
        <v>15</v>
      </c>
      <c r="AK119" s="68" t="s">
        <v>1335</v>
      </c>
      <c r="AN119">
        <f t="shared" si="17"/>
        <v>15</v>
      </c>
      <c r="AO119">
        <f t="shared" si="18"/>
        <v>3</v>
      </c>
      <c r="AR119">
        <v>12</v>
      </c>
      <c r="AS119" t="s">
        <v>1349</v>
      </c>
    </row>
    <row r="120" spans="2:45">
      <c r="B120" s="44" t="s">
        <v>1106</v>
      </c>
      <c r="C120" s="44" t="s">
        <v>1107</v>
      </c>
      <c r="D120" s="44">
        <v>55440</v>
      </c>
      <c r="E120" s="40">
        <v>0</v>
      </c>
      <c r="F120" s="40">
        <v>0</v>
      </c>
      <c r="G120" s="40">
        <v>1</v>
      </c>
      <c r="H120" s="40">
        <v>1</v>
      </c>
      <c r="I120" s="40">
        <v>1</v>
      </c>
      <c r="J120" s="40">
        <v>1</v>
      </c>
      <c r="K120" s="40">
        <v>0</v>
      </c>
      <c r="L120" s="40">
        <v>1</v>
      </c>
      <c r="M120" s="40">
        <v>1</v>
      </c>
      <c r="N120" s="40">
        <v>1</v>
      </c>
      <c r="O120" s="40">
        <v>1</v>
      </c>
      <c r="P120" s="40">
        <v>1</v>
      </c>
      <c r="Q120" s="40">
        <v>1</v>
      </c>
      <c r="R120" s="40">
        <v>1</v>
      </c>
      <c r="S120" s="40">
        <v>1</v>
      </c>
      <c r="T120" s="40">
        <v>1</v>
      </c>
      <c r="U120" s="40">
        <v>1</v>
      </c>
      <c r="V120" s="40">
        <v>1</v>
      </c>
      <c r="W120" s="40">
        <v>0</v>
      </c>
      <c r="X120" s="40">
        <v>0</v>
      </c>
      <c r="Y120" s="40">
        <v>0</v>
      </c>
      <c r="Z120" s="40">
        <v>1</v>
      </c>
      <c r="AA120" s="40">
        <v>0</v>
      </c>
      <c r="AB120" s="40">
        <v>0</v>
      </c>
      <c r="AC120" s="40">
        <v>0</v>
      </c>
      <c r="AD120" s="40">
        <v>1</v>
      </c>
      <c r="AE120" s="40">
        <v>0</v>
      </c>
      <c r="AF120" s="40">
        <v>0</v>
      </c>
      <c r="AG120" s="40">
        <v>0</v>
      </c>
      <c r="AH120" s="45">
        <f t="shared" si="14"/>
        <v>17</v>
      </c>
      <c r="AI120" s="42">
        <f t="shared" si="16"/>
        <v>1</v>
      </c>
      <c r="AJ120" s="43">
        <f t="shared" si="15"/>
        <v>17</v>
      </c>
      <c r="AK120" s="68" t="s">
        <v>1342</v>
      </c>
      <c r="AN120">
        <f t="shared" si="17"/>
        <v>17</v>
      </c>
      <c r="AO120">
        <f t="shared" si="18"/>
        <v>3.6669999999999998</v>
      </c>
      <c r="AR120">
        <v>11</v>
      </c>
      <c r="AS120" t="s">
        <v>1349</v>
      </c>
    </row>
    <row r="121" spans="2:45">
      <c r="B121" s="44" t="s">
        <v>938</v>
      </c>
      <c r="C121" s="44" t="s">
        <v>939</v>
      </c>
      <c r="D121" s="44">
        <v>55440</v>
      </c>
      <c r="E121" s="40">
        <v>1</v>
      </c>
      <c r="F121" s="40">
        <v>0</v>
      </c>
      <c r="G121" s="40">
        <v>1</v>
      </c>
      <c r="H121" s="40">
        <v>1</v>
      </c>
      <c r="I121" s="40">
        <v>1</v>
      </c>
      <c r="J121" s="40">
        <v>1</v>
      </c>
      <c r="K121" s="40">
        <v>1</v>
      </c>
      <c r="L121" s="40">
        <v>1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1</v>
      </c>
      <c r="S121" s="40">
        <v>1</v>
      </c>
      <c r="T121" s="40">
        <v>1</v>
      </c>
      <c r="U121" s="40">
        <v>0</v>
      </c>
      <c r="V121" s="40">
        <v>1</v>
      </c>
      <c r="W121" s="40">
        <v>1</v>
      </c>
      <c r="X121" s="40">
        <v>1</v>
      </c>
      <c r="Y121" s="40">
        <v>1</v>
      </c>
      <c r="Z121" s="40">
        <v>1</v>
      </c>
      <c r="AA121" s="40">
        <v>1</v>
      </c>
      <c r="AB121" s="40">
        <v>0</v>
      </c>
      <c r="AC121" s="40">
        <v>0</v>
      </c>
      <c r="AD121" s="40">
        <v>1</v>
      </c>
      <c r="AE121" s="40">
        <v>1</v>
      </c>
      <c r="AF121" s="40">
        <v>1</v>
      </c>
      <c r="AG121" s="40">
        <v>1</v>
      </c>
      <c r="AH121" s="45">
        <f t="shared" si="14"/>
        <v>25</v>
      </c>
      <c r="AI121" s="42">
        <f t="shared" si="16"/>
        <v>1</v>
      </c>
      <c r="AJ121" s="43">
        <f t="shared" si="15"/>
        <v>25</v>
      </c>
      <c r="AK121" s="68" t="s">
        <v>1335</v>
      </c>
      <c r="AN121">
        <f t="shared" si="17"/>
        <v>25</v>
      </c>
      <c r="AO121">
        <f t="shared" si="18"/>
        <v>3</v>
      </c>
      <c r="AR121">
        <v>20</v>
      </c>
      <c r="AS121" t="s">
        <v>1349</v>
      </c>
    </row>
    <row r="122" spans="2:45">
      <c r="B122" s="44" t="s">
        <v>1110</v>
      </c>
      <c r="C122" s="44" t="s">
        <v>1111</v>
      </c>
      <c r="D122" s="44">
        <v>55440</v>
      </c>
      <c r="E122" s="40">
        <v>1</v>
      </c>
      <c r="F122" s="40">
        <v>0</v>
      </c>
      <c r="G122" s="40">
        <v>1</v>
      </c>
      <c r="H122" s="40">
        <v>1</v>
      </c>
      <c r="I122" s="40">
        <v>1</v>
      </c>
      <c r="J122" s="40">
        <v>0</v>
      </c>
      <c r="K122" s="40">
        <v>1</v>
      </c>
      <c r="L122" s="40">
        <v>1</v>
      </c>
      <c r="M122" s="40">
        <v>1</v>
      </c>
      <c r="N122" s="40">
        <v>1</v>
      </c>
      <c r="O122" s="40">
        <v>1</v>
      </c>
      <c r="P122" s="40">
        <v>1</v>
      </c>
      <c r="Q122" s="40">
        <v>0</v>
      </c>
      <c r="R122" s="40">
        <v>1</v>
      </c>
      <c r="S122" s="40">
        <v>1</v>
      </c>
      <c r="T122" s="40">
        <v>1</v>
      </c>
      <c r="U122" s="40">
        <v>1</v>
      </c>
      <c r="V122" s="40">
        <v>1</v>
      </c>
      <c r="W122" s="40">
        <v>1</v>
      </c>
      <c r="X122" s="40">
        <v>0</v>
      </c>
      <c r="Y122" s="40">
        <v>0</v>
      </c>
      <c r="Z122" s="40">
        <v>1</v>
      </c>
      <c r="AA122" s="40">
        <v>0</v>
      </c>
      <c r="AB122" s="40">
        <v>0</v>
      </c>
      <c r="AC122" s="40">
        <v>0</v>
      </c>
      <c r="AD122" s="40">
        <v>0</v>
      </c>
      <c r="AE122" s="40">
        <v>0</v>
      </c>
      <c r="AF122" s="40">
        <v>1</v>
      </c>
      <c r="AG122" s="40">
        <v>1</v>
      </c>
      <c r="AH122" s="45">
        <f t="shared" si="14"/>
        <v>19</v>
      </c>
      <c r="AI122" s="42">
        <f t="shared" si="16"/>
        <v>1</v>
      </c>
      <c r="AJ122" s="43">
        <f t="shared" si="15"/>
        <v>19</v>
      </c>
      <c r="AK122" s="68" t="s">
        <v>1337</v>
      </c>
      <c r="AN122">
        <f t="shared" si="17"/>
        <v>19</v>
      </c>
      <c r="AO122">
        <f t="shared" si="18"/>
        <v>4</v>
      </c>
      <c r="AR122">
        <v>6</v>
      </c>
      <c r="AS122" t="s">
        <v>1349</v>
      </c>
    </row>
    <row r="123" spans="2:45">
      <c r="B123" s="44" t="s">
        <v>942</v>
      </c>
      <c r="C123" s="44" t="s">
        <v>943</v>
      </c>
      <c r="D123" s="44">
        <v>55440</v>
      </c>
      <c r="E123" s="40">
        <v>1</v>
      </c>
      <c r="F123" s="40">
        <v>0</v>
      </c>
      <c r="G123" s="40">
        <v>1</v>
      </c>
      <c r="H123" s="40">
        <v>1</v>
      </c>
      <c r="I123" s="40">
        <v>1</v>
      </c>
      <c r="J123" s="40">
        <v>1</v>
      </c>
      <c r="K123" s="40">
        <v>1</v>
      </c>
      <c r="L123" s="40">
        <v>1</v>
      </c>
      <c r="M123" s="40">
        <v>0</v>
      </c>
      <c r="N123" s="40">
        <v>1</v>
      </c>
      <c r="O123" s="40">
        <v>1</v>
      </c>
      <c r="P123" s="40">
        <v>1</v>
      </c>
      <c r="Q123" s="40">
        <v>0</v>
      </c>
      <c r="R123" s="40">
        <v>1</v>
      </c>
      <c r="S123" s="40">
        <v>0</v>
      </c>
      <c r="T123" s="40">
        <v>0</v>
      </c>
      <c r="U123" s="40">
        <v>0</v>
      </c>
      <c r="V123" s="40">
        <v>0</v>
      </c>
      <c r="W123" s="40">
        <v>1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1</v>
      </c>
      <c r="AE123" s="40">
        <v>1</v>
      </c>
      <c r="AF123" s="40">
        <v>0</v>
      </c>
      <c r="AG123" s="40">
        <v>0</v>
      </c>
      <c r="AH123" s="45">
        <f t="shared" ref="AH123:AH125" si="21">SUM(E123:AG123)</f>
        <v>14</v>
      </c>
      <c r="AI123" s="42">
        <f t="shared" si="16"/>
        <v>1</v>
      </c>
      <c r="AJ123" s="43">
        <f t="shared" si="15"/>
        <v>14</v>
      </c>
      <c r="AK123" s="68" t="s">
        <v>1332</v>
      </c>
      <c r="AN123">
        <f t="shared" si="17"/>
        <v>14</v>
      </c>
      <c r="AO123">
        <f t="shared" si="18"/>
        <v>1.667</v>
      </c>
      <c r="AR123">
        <v>20</v>
      </c>
      <c r="AS123" t="s">
        <v>1349</v>
      </c>
    </row>
    <row r="124" spans="2:45">
      <c r="B124" s="44" t="s">
        <v>944</v>
      </c>
      <c r="C124" s="44" t="s">
        <v>945</v>
      </c>
      <c r="D124" s="44">
        <v>55440</v>
      </c>
      <c r="E124" s="40">
        <v>1</v>
      </c>
      <c r="F124" s="40">
        <v>0</v>
      </c>
      <c r="G124" s="40">
        <v>1</v>
      </c>
      <c r="H124" s="40">
        <v>1</v>
      </c>
      <c r="I124" s="40">
        <v>1</v>
      </c>
      <c r="J124" s="40">
        <v>1</v>
      </c>
      <c r="K124" s="40">
        <v>1</v>
      </c>
      <c r="L124" s="40">
        <v>1</v>
      </c>
      <c r="M124" s="40">
        <v>1</v>
      </c>
      <c r="N124" s="40">
        <v>1</v>
      </c>
      <c r="O124" s="40">
        <v>1</v>
      </c>
      <c r="P124" s="40">
        <v>1</v>
      </c>
      <c r="Q124" s="40">
        <v>0</v>
      </c>
      <c r="R124" s="40">
        <v>1</v>
      </c>
      <c r="S124" s="40">
        <v>1</v>
      </c>
      <c r="T124" s="40">
        <v>1</v>
      </c>
      <c r="U124" s="40">
        <v>1</v>
      </c>
      <c r="V124" s="40">
        <v>1</v>
      </c>
      <c r="W124" s="40">
        <v>0</v>
      </c>
      <c r="X124" s="40">
        <v>0</v>
      </c>
      <c r="Y124" s="40">
        <v>0</v>
      </c>
      <c r="Z124" s="40">
        <v>0</v>
      </c>
      <c r="AA124" s="40">
        <v>0</v>
      </c>
      <c r="AB124" s="40">
        <v>0</v>
      </c>
      <c r="AC124" s="40">
        <v>0</v>
      </c>
      <c r="AD124" s="40">
        <v>0</v>
      </c>
      <c r="AE124" s="40">
        <v>0</v>
      </c>
      <c r="AF124" s="40">
        <v>0</v>
      </c>
      <c r="AG124" s="40">
        <v>0</v>
      </c>
      <c r="AH124" s="45">
        <f t="shared" si="21"/>
        <v>16</v>
      </c>
      <c r="AI124" s="42">
        <f t="shared" si="16"/>
        <v>1</v>
      </c>
      <c r="AJ124" s="43">
        <f t="shared" si="15"/>
        <v>16</v>
      </c>
      <c r="AK124" s="68" t="s">
        <v>1331</v>
      </c>
      <c r="AN124">
        <f t="shared" si="17"/>
        <v>16</v>
      </c>
      <c r="AO124" t="str">
        <f t="shared" si="18"/>
        <v>QQQ</v>
      </c>
      <c r="AR124">
        <v>18</v>
      </c>
      <c r="AS124" t="s">
        <v>1349</v>
      </c>
    </row>
    <row r="125" spans="2:45">
      <c r="B125" s="44" t="s">
        <v>948</v>
      </c>
      <c r="C125" s="44" t="s">
        <v>949</v>
      </c>
      <c r="D125" s="44">
        <v>55440</v>
      </c>
      <c r="E125" s="40">
        <v>1</v>
      </c>
      <c r="F125" s="40">
        <v>0</v>
      </c>
      <c r="G125" s="40">
        <v>1</v>
      </c>
      <c r="H125" s="40">
        <v>0</v>
      </c>
      <c r="I125" s="40">
        <v>1</v>
      </c>
      <c r="J125" s="40">
        <v>0</v>
      </c>
      <c r="K125" s="40">
        <v>1</v>
      </c>
      <c r="L125" s="40">
        <v>0</v>
      </c>
      <c r="M125" s="40">
        <v>1</v>
      </c>
      <c r="N125" s="40">
        <v>0</v>
      </c>
      <c r="O125" s="40">
        <v>1</v>
      </c>
      <c r="P125" s="40">
        <v>0</v>
      </c>
      <c r="Q125" s="40">
        <v>1</v>
      </c>
      <c r="R125" s="40">
        <v>0</v>
      </c>
      <c r="S125" s="40">
        <v>1</v>
      </c>
      <c r="T125" s="40">
        <v>0</v>
      </c>
      <c r="U125" s="40">
        <v>1</v>
      </c>
      <c r="V125" s="40">
        <v>0</v>
      </c>
      <c r="W125" s="40">
        <v>1</v>
      </c>
      <c r="X125" s="40">
        <v>0</v>
      </c>
      <c r="Y125" s="40">
        <v>0</v>
      </c>
      <c r="Z125" s="40">
        <v>0</v>
      </c>
      <c r="AA125" s="40">
        <v>0</v>
      </c>
      <c r="AB125" s="40">
        <v>0</v>
      </c>
      <c r="AC125" s="40">
        <v>0</v>
      </c>
      <c r="AD125" s="40">
        <v>0</v>
      </c>
      <c r="AE125" s="40">
        <v>0</v>
      </c>
      <c r="AF125" s="40">
        <v>0</v>
      </c>
      <c r="AG125" s="40">
        <v>0</v>
      </c>
      <c r="AH125" s="45">
        <f t="shared" si="21"/>
        <v>10</v>
      </c>
      <c r="AI125" s="42">
        <f t="shared" si="16"/>
        <v>1</v>
      </c>
      <c r="AJ125" s="43">
        <f t="shared" si="15"/>
        <v>10</v>
      </c>
      <c r="AK125" s="68" t="s">
        <v>1332</v>
      </c>
      <c r="AN125">
        <f t="shared" si="17"/>
        <v>10</v>
      </c>
      <c r="AO125">
        <f t="shared" si="18"/>
        <v>1.667</v>
      </c>
      <c r="AR125">
        <v>16</v>
      </c>
      <c r="AS125" t="s">
        <v>1349</v>
      </c>
    </row>
    <row r="127" spans="2:45">
      <c r="B127" t="s">
        <v>1112</v>
      </c>
    </row>
    <row r="128" spans="2:45">
      <c r="B128" t="s">
        <v>1113</v>
      </c>
    </row>
    <row r="220" spans="4:36"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2"/>
      <c r="AI220" s="4"/>
      <c r="AJ220"/>
    </row>
    <row r="250" spans="4:36"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2"/>
      <c r="AI250" s="4"/>
      <c r="AJ250"/>
    </row>
    <row r="348" spans="4:36"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2"/>
      <c r="AI348" s="4"/>
      <c r="AJ348"/>
    </row>
    <row r="354" spans="4:36"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2"/>
      <c r="AI354" s="4"/>
      <c r="AJ354"/>
    </row>
    <row r="400" spans="4:36"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 s="2"/>
      <c r="AI400" s="4"/>
      <c r="AJ400"/>
    </row>
    <row r="599" spans="1:36">
      <c r="A599" t="s">
        <v>22</v>
      </c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</row>
    <row r="629" spans="1:36">
      <c r="A629" t="s">
        <v>22</v>
      </c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</row>
    <row r="727" spans="1:36">
      <c r="A727" t="s">
        <v>22</v>
      </c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</row>
    <row r="733" spans="1:36">
      <c r="A733" t="s">
        <v>22</v>
      </c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</row>
    <row r="779" spans="1:36">
      <c r="A779" t="s">
        <v>22</v>
      </c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</row>
  </sheetData>
  <sortState ref="AR27:AS104">
    <sortCondition ref="AR27:AR104"/>
    <sortCondition ref="AS27:AS104"/>
  </sortState>
  <mergeCells count="7">
    <mergeCell ref="B24:D24"/>
    <mergeCell ref="B25:D25"/>
    <mergeCell ref="AR2:AU2"/>
    <mergeCell ref="AR17:AS17"/>
    <mergeCell ref="B18:D18"/>
    <mergeCell ref="B19:D19"/>
    <mergeCell ref="B23:D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H5" sqref="H5"/>
    </sheetView>
  </sheetViews>
  <sheetFormatPr baseColWidth="10" defaultColWidth="11" defaultRowHeight="15" x14ac:dyDescent="0"/>
  <cols>
    <col min="1" max="1" width="22.83203125" customWidth="1"/>
    <col min="2" max="2" width="9.1640625" style="2" customWidth="1"/>
    <col min="3" max="3" width="12.83203125" customWidth="1"/>
    <col min="4" max="4" width="3.1640625" style="49" customWidth="1"/>
    <col min="5" max="5" width="22.83203125" customWidth="1"/>
    <col min="7" max="7" width="12.83203125" customWidth="1"/>
  </cols>
  <sheetData>
    <row r="1" spans="1:7" ht="23">
      <c r="A1" s="1" t="s">
        <v>421</v>
      </c>
      <c r="B1" s="47"/>
      <c r="C1" s="48"/>
      <c r="G1" s="50" t="s">
        <v>36</v>
      </c>
    </row>
    <row r="2" spans="1:7" ht="20">
      <c r="A2" s="28" t="s">
        <v>438</v>
      </c>
      <c r="B2" s="47"/>
      <c r="C2" s="48"/>
      <c r="G2" s="50" t="s">
        <v>426</v>
      </c>
    </row>
    <row r="3" spans="1:7">
      <c r="A3" s="11" t="s">
        <v>424</v>
      </c>
    </row>
    <row r="11" spans="1:7" ht="17" customHeight="1">
      <c r="A11" s="206" t="s">
        <v>37</v>
      </c>
      <c r="B11" s="206"/>
      <c r="C11" s="206"/>
      <c r="D11" s="206"/>
      <c r="E11" s="206"/>
      <c r="F11" s="206"/>
      <c r="G11" s="206"/>
    </row>
    <row r="12" spans="1:7" ht="17" customHeight="1">
      <c r="A12" s="205" t="s">
        <v>38</v>
      </c>
      <c r="B12" s="205"/>
      <c r="C12" s="205"/>
      <c r="D12" s="205"/>
      <c r="E12" s="205"/>
      <c r="F12" s="205"/>
      <c r="G12" s="205"/>
    </row>
    <row r="14" spans="1:7" s="53" customFormat="1" ht="21" customHeight="1">
      <c r="A14" s="51" t="s">
        <v>39</v>
      </c>
      <c r="B14" s="51" t="s">
        <v>17</v>
      </c>
      <c r="C14" s="51" t="s">
        <v>40</v>
      </c>
      <c r="D14" s="52"/>
      <c r="E14" s="51" t="s">
        <v>39</v>
      </c>
      <c r="F14" s="51" t="s">
        <v>17</v>
      </c>
      <c r="G14" s="51" t="s">
        <v>40</v>
      </c>
    </row>
    <row r="15" spans="1:7" s="57" customFormat="1" ht="21" customHeight="1">
      <c r="A15" s="54" t="s">
        <v>800</v>
      </c>
      <c r="B15" s="55" t="s">
        <v>801</v>
      </c>
      <c r="C15" s="54"/>
      <c r="D15" s="56"/>
      <c r="E15" s="54" t="s">
        <v>920</v>
      </c>
      <c r="F15" s="55" t="s">
        <v>921</v>
      </c>
      <c r="G15" s="54"/>
    </row>
    <row r="16" spans="1:7" s="57" customFormat="1" ht="21" customHeight="1">
      <c r="A16" s="58" t="s">
        <v>806</v>
      </c>
      <c r="B16" s="59" t="s">
        <v>807</v>
      </c>
      <c r="C16" s="58"/>
      <c r="D16" s="56"/>
      <c r="E16" s="58" t="s">
        <v>928</v>
      </c>
      <c r="F16" s="59" t="s">
        <v>929</v>
      </c>
      <c r="G16" s="58"/>
    </row>
    <row r="17" spans="1:7" s="57" customFormat="1" ht="21" customHeight="1">
      <c r="A17" s="54" t="s">
        <v>816</v>
      </c>
      <c r="B17" s="55" t="s">
        <v>817</v>
      </c>
      <c r="C17" s="54"/>
      <c r="D17" s="56"/>
      <c r="E17" s="54" t="s">
        <v>930</v>
      </c>
      <c r="F17" s="55" t="s">
        <v>931</v>
      </c>
      <c r="G17" s="54"/>
    </row>
    <row r="18" spans="1:7" s="57" customFormat="1" ht="21" customHeight="1">
      <c r="A18" s="58" t="s">
        <v>818</v>
      </c>
      <c r="B18" s="59" t="s">
        <v>819</v>
      </c>
      <c r="C18" s="58"/>
      <c r="D18" s="56"/>
      <c r="E18" s="58" t="s">
        <v>932</v>
      </c>
      <c r="F18" s="59" t="s">
        <v>933</v>
      </c>
      <c r="G18" s="58"/>
    </row>
    <row r="19" spans="1:7" s="57" customFormat="1" ht="21" customHeight="1">
      <c r="A19" s="54" t="s">
        <v>822</v>
      </c>
      <c r="B19" s="55" t="s">
        <v>823</v>
      </c>
      <c r="C19" s="54"/>
      <c r="D19" s="56"/>
      <c r="E19" s="54" t="s">
        <v>934</v>
      </c>
      <c r="F19" s="55" t="s">
        <v>935</v>
      </c>
      <c r="G19" s="54"/>
    </row>
    <row r="20" spans="1:7" s="57" customFormat="1" ht="21" customHeight="1">
      <c r="A20" s="58" t="s">
        <v>1070</v>
      </c>
      <c r="B20" s="59" t="s">
        <v>1071</v>
      </c>
      <c r="C20" s="58"/>
      <c r="D20" s="56"/>
      <c r="E20" s="58" t="s">
        <v>1108</v>
      </c>
      <c r="F20" s="59" t="s">
        <v>1109</v>
      </c>
      <c r="G20" s="58"/>
    </row>
    <row r="21" spans="1:7" s="57" customFormat="1" ht="21" customHeight="1">
      <c r="A21" s="54" t="s">
        <v>1072</v>
      </c>
      <c r="B21" s="55" t="s">
        <v>1073</v>
      </c>
      <c r="C21" s="54"/>
      <c r="D21" s="56"/>
      <c r="E21" s="54" t="s">
        <v>946</v>
      </c>
      <c r="F21" s="55" t="s">
        <v>947</v>
      </c>
      <c r="G21" s="54"/>
    </row>
    <row r="22" spans="1:7" s="57" customFormat="1" ht="21" customHeight="1">
      <c r="A22" s="58" t="s">
        <v>828</v>
      </c>
      <c r="B22" s="59" t="s">
        <v>829</v>
      </c>
      <c r="C22" s="58"/>
      <c r="D22" s="56"/>
      <c r="E22" s="58"/>
      <c r="F22" s="59"/>
      <c r="G22" s="58"/>
    </row>
    <row r="23" spans="1:7" s="57" customFormat="1" ht="21" customHeight="1">
      <c r="A23" s="54" t="s">
        <v>832</v>
      </c>
      <c r="B23" s="55" t="s">
        <v>833</v>
      </c>
      <c r="C23" s="54"/>
      <c r="D23" s="56"/>
      <c r="E23" s="54"/>
      <c r="F23" s="55"/>
      <c r="G23" s="54"/>
    </row>
    <row r="24" spans="1:7" s="57" customFormat="1" ht="21" customHeight="1">
      <c r="A24" s="58" t="s">
        <v>840</v>
      </c>
      <c r="B24" s="59" t="s">
        <v>841</v>
      </c>
      <c r="C24" s="58"/>
      <c r="D24" s="56"/>
      <c r="E24" s="58"/>
      <c r="F24" s="59"/>
      <c r="G24" s="58"/>
    </row>
    <row r="25" spans="1:7" s="57" customFormat="1" ht="21" customHeight="1">
      <c r="A25" s="54" t="s">
        <v>1078</v>
      </c>
      <c r="B25" s="55" t="s">
        <v>1079</v>
      </c>
      <c r="C25" s="54"/>
      <c r="D25" s="56"/>
      <c r="E25" s="54"/>
      <c r="F25" s="55"/>
      <c r="G25" s="54"/>
    </row>
    <row r="26" spans="1:7" s="57" customFormat="1" ht="21" customHeight="1">
      <c r="A26" s="58" t="s">
        <v>846</v>
      </c>
      <c r="B26" s="59" t="s">
        <v>847</v>
      </c>
      <c r="C26" s="58"/>
      <c r="D26" s="56"/>
      <c r="E26" s="58"/>
      <c r="F26" s="59"/>
      <c r="G26" s="58"/>
    </row>
    <row r="27" spans="1:7" s="57" customFormat="1" ht="21" customHeight="1">
      <c r="A27" s="54" t="s">
        <v>850</v>
      </c>
      <c r="B27" s="55" t="s">
        <v>851</v>
      </c>
      <c r="C27" s="54"/>
      <c r="D27" s="56"/>
      <c r="E27" s="54"/>
      <c r="F27" s="55"/>
      <c r="G27" s="54"/>
    </row>
    <row r="28" spans="1:7" s="57" customFormat="1" ht="21" customHeight="1">
      <c r="A28" s="58" t="s">
        <v>852</v>
      </c>
      <c r="B28" s="59" t="s">
        <v>853</v>
      </c>
      <c r="C28" s="58"/>
      <c r="D28" s="56"/>
      <c r="E28" s="58"/>
      <c r="F28" s="59"/>
      <c r="G28" s="58"/>
    </row>
    <row r="29" spans="1:7" s="57" customFormat="1" ht="21" customHeight="1">
      <c r="A29" s="54" t="s">
        <v>862</v>
      </c>
      <c r="B29" s="55" t="s">
        <v>863</v>
      </c>
      <c r="C29" s="54"/>
      <c r="D29" s="56"/>
      <c r="E29" s="54"/>
      <c r="F29" s="55"/>
      <c r="G29" s="54"/>
    </row>
    <row r="30" spans="1:7" s="57" customFormat="1" ht="21" customHeight="1">
      <c r="A30" s="58" t="s">
        <v>1082</v>
      </c>
      <c r="B30" s="59" t="s">
        <v>1083</v>
      </c>
      <c r="C30" s="58"/>
      <c r="D30" s="56"/>
      <c r="E30" s="58"/>
      <c r="F30" s="59"/>
      <c r="G30" s="58"/>
    </row>
    <row r="31" spans="1:7" s="57" customFormat="1" ht="21" customHeight="1">
      <c r="A31" s="54" t="s">
        <v>872</v>
      </c>
      <c r="B31" s="55" t="s">
        <v>873</v>
      </c>
      <c r="C31" s="54"/>
      <c r="D31" s="56"/>
      <c r="E31" s="54"/>
      <c r="F31" s="55"/>
      <c r="G31" s="54"/>
    </row>
    <row r="32" spans="1:7" s="57" customFormat="1" ht="21" customHeight="1">
      <c r="A32" s="58" t="s">
        <v>874</v>
      </c>
      <c r="B32" s="59" t="s">
        <v>875</v>
      </c>
      <c r="C32" s="58"/>
      <c r="D32" s="56"/>
      <c r="E32" s="58"/>
      <c r="F32" s="59"/>
      <c r="G32" s="58"/>
    </row>
    <row r="33" spans="1:7" s="57" customFormat="1" ht="21" customHeight="1">
      <c r="A33" s="54" t="s">
        <v>876</v>
      </c>
      <c r="B33" s="55" t="s">
        <v>877</v>
      </c>
      <c r="C33" s="54"/>
      <c r="D33" s="56"/>
      <c r="E33" s="54"/>
      <c r="F33" s="55"/>
      <c r="G33" s="54"/>
    </row>
    <row r="34" spans="1:7" s="57" customFormat="1" ht="21" customHeight="1">
      <c r="A34" s="58" t="s">
        <v>1088</v>
      </c>
      <c r="B34" s="59" t="s">
        <v>1089</v>
      </c>
      <c r="C34" s="58"/>
      <c r="D34" s="56"/>
      <c r="E34" s="58"/>
      <c r="F34" s="59"/>
      <c r="G34" s="58"/>
    </row>
    <row r="35" spans="1:7" s="57" customFormat="1" ht="21" customHeight="1">
      <c r="A35" s="54" t="s">
        <v>896</v>
      </c>
      <c r="B35" s="55" t="s">
        <v>897</v>
      </c>
      <c r="C35" s="54"/>
      <c r="D35" s="56"/>
      <c r="E35" s="54"/>
      <c r="F35" s="55"/>
      <c r="G35" s="54"/>
    </row>
    <row r="36" spans="1:7" s="57" customFormat="1" ht="21" customHeight="1">
      <c r="A36" s="58" t="s">
        <v>904</v>
      </c>
      <c r="B36" s="59" t="s">
        <v>905</v>
      </c>
      <c r="C36" s="58"/>
      <c r="D36" s="56"/>
      <c r="E36" s="58"/>
      <c r="F36" s="59"/>
      <c r="G36" s="58"/>
    </row>
    <row r="37" spans="1:7" s="57" customFormat="1" ht="21" customHeight="1">
      <c r="A37" s="54" t="s">
        <v>908</v>
      </c>
      <c r="B37" s="55" t="s">
        <v>909</v>
      </c>
      <c r="C37" s="54"/>
      <c r="D37" s="56"/>
      <c r="E37" s="54"/>
      <c r="F37" s="55"/>
      <c r="G37" s="54"/>
    </row>
    <row r="38" spans="1:7" s="57" customFormat="1" ht="21" customHeight="1">
      <c r="A38" s="58" t="s">
        <v>910</v>
      </c>
      <c r="B38" s="59" t="s">
        <v>911</v>
      </c>
      <c r="C38" s="58"/>
      <c r="D38" s="56"/>
      <c r="E38" s="58"/>
      <c r="F38" s="59"/>
      <c r="G38" s="58"/>
    </row>
    <row r="39" spans="1:7" s="57" customFormat="1" ht="21" customHeight="1">
      <c r="A39" s="54" t="s">
        <v>916</v>
      </c>
      <c r="B39" s="55" t="s">
        <v>917</v>
      </c>
      <c r="C39" s="54"/>
      <c r="D39" s="56"/>
      <c r="E39" s="54"/>
      <c r="F39" s="55"/>
      <c r="G39" s="54"/>
    </row>
    <row r="40" spans="1:7" s="57" customFormat="1" ht="21" customHeight="1">
      <c r="A40" s="58" t="s">
        <v>918</v>
      </c>
      <c r="B40" s="59" t="s">
        <v>919</v>
      </c>
      <c r="C40" s="58"/>
      <c r="D40" s="56"/>
      <c r="E40" s="58"/>
      <c r="F40" s="59"/>
      <c r="G40" s="58"/>
    </row>
    <row r="41" spans="1:7" ht="23">
      <c r="A41" s="1" t="s">
        <v>421</v>
      </c>
      <c r="B41" s="47"/>
      <c r="C41" s="48"/>
      <c r="G41" s="50" t="s">
        <v>36</v>
      </c>
    </row>
    <row r="42" spans="1:7" ht="20">
      <c r="A42" s="28" t="s">
        <v>439</v>
      </c>
      <c r="B42" s="47"/>
      <c r="C42" s="48"/>
      <c r="G42" s="50" t="s">
        <v>426</v>
      </c>
    </row>
    <row r="43" spans="1:7">
      <c r="A43" s="12" t="s">
        <v>423</v>
      </c>
    </row>
    <row r="51" spans="1:7" ht="20">
      <c r="A51" s="206" t="s">
        <v>37</v>
      </c>
      <c r="B51" s="206"/>
      <c r="C51" s="206"/>
      <c r="D51" s="206"/>
      <c r="E51" s="206"/>
      <c r="F51" s="206"/>
      <c r="G51" s="206"/>
    </row>
    <row r="52" spans="1:7" ht="18">
      <c r="A52" s="205" t="s">
        <v>38</v>
      </c>
      <c r="B52" s="205"/>
      <c r="C52" s="205"/>
      <c r="D52" s="205"/>
      <c r="E52" s="205"/>
      <c r="F52" s="205"/>
      <c r="G52" s="205"/>
    </row>
    <row r="54" spans="1:7" ht="21" customHeight="1">
      <c r="A54" s="51" t="s">
        <v>39</v>
      </c>
      <c r="B54" s="51" t="s">
        <v>17</v>
      </c>
      <c r="C54" s="51" t="s">
        <v>40</v>
      </c>
      <c r="D54" s="52"/>
      <c r="E54" s="51" t="s">
        <v>39</v>
      </c>
      <c r="F54" s="51" t="s">
        <v>17</v>
      </c>
      <c r="G54" s="51" t="s">
        <v>40</v>
      </c>
    </row>
    <row r="55" spans="1:7" ht="21" customHeight="1">
      <c r="A55" s="54" t="s">
        <v>796</v>
      </c>
      <c r="B55" s="55" t="s">
        <v>797</v>
      </c>
      <c r="C55" s="54"/>
      <c r="D55" s="56"/>
      <c r="E55" s="54" t="s">
        <v>1100</v>
      </c>
      <c r="F55" s="55" t="s">
        <v>1101</v>
      </c>
      <c r="G55" s="54"/>
    </row>
    <row r="56" spans="1:7" ht="21" customHeight="1">
      <c r="A56" s="58" t="s">
        <v>798</v>
      </c>
      <c r="B56" s="59" t="s">
        <v>799</v>
      </c>
      <c r="C56" s="58"/>
      <c r="D56" s="56"/>
      <c r="E56" s="58" t="s">
        <v>922</v>
      </c>
      <c r="F56" s="59" t="s">
        <v>923</v>
      </c>
      <c r="G56" s="58"/>
    </row>
    <row r="57" spans="1:7" ht="21" customHeight="1">
      <c r="A57" s="54" t="s">
        <v>1066</v>
      </c>
      <c r="B57" s="55" t="s">
        <v>1067</v>
      </c>
      <c r="C57" s="54"/>
      <c r="D57" s="56"/>
      <c r="E57" s="54" t="s">
        <v>926</v>
      </c>
      <c r="F57" s="55" t="s">
        <v>927</v>
      </c>
      <c r="G57" s="54"/>
    </row>
    <row r="58" spans="1:7" ht="21" customHeight="1">
      <c r="A58" s="58" t="s">
        <v>802</v>
      </c>
      <c r="B58" s="59" t="s">
        <v>803</v>
      </c>
      <c r="C58" s="58"/>
      <c r="D58" s="56"/>
      <c r="E58" s="58" t="s">
        <v>1104</v>
      </c>
      <c r="F58" s="59" t="s">
        <v>1105</v>
      </c>
      <c r="G58" s="58"/>
    </row>
    <row r="59" spans="1:7" ht="21" customHeight="1">
      <c r="A59" s="54" t="s">
        <v>808</v>
      </c>
      <c r="B59" s="55" t="s">
        <v>809</v>
      </c>
      <c r="C59" s="54"/>
      <c r="D59" s="56"/>
      <c r="E59" s="54" t="s">
        <v>936</v>
      </c>
      <c r="F59" s="55" t="s">
        <v>937</v>
      </c>
      <c r="G59" s="54"/>
    </row>
    <row r="60" spans="1:7" ht="21" customHeight="1">
      <c r="A60" s="58" t="s">
        <v>812</v>
      </c>
      <c r="B60" s="59" t="s">
        <v>813</v>
      </c>
      <c r="C60" s="58"/>
      <c r="D60" s="56"/>
      <c r="E60" s="58" t="s">
        <v>940</v>
      </c>
      <c r="F60" s="59" t="s">
        <v>941</v>
      </c>
      <c r="G60" s="58"/>
    </row>
    <row r="61" spans="1:7" ht="21" customHeight="1">
      <c r="A61" s="54" t="s">
        <v>814</v>
      </c>
      <c r="B61" s="55" t="s">
        <v>815</v>
      </c>
      <c r="C61" s="54"/>
      <c r="D61" s="56"/>
      <c r="E61" s="54"/>
      <c r="F61" s="55"/>
      <c r="G61" s="54"/>
    </row>
    <row r="62" spans="1:7" ht="21" customHeight="1">
      <c r="A62" s="58" t="s">
        <v>1068</v>
      </c>
      <c r="B62" s="59" t="s">
        <v>1069</v>
      </c>
      <c r="C62" s="58"/>
      <c r="D62" s="56"/>
      <c r="E62" s="58"/>
      <c r="F62" s="59"/>
      <c r="G62" s="58"/>
    </row>
    <row r="63" spans="1:7" ht="21" customHeight="1">
      <c r="A63" s="54" t="s">
        <v>824</v>
      </c>
      <c r="B63" s="55" t="s">
        <v>825</v>
      </c>
      <c r="C63" s="54"/>
      <c r="D63" s="56"/>
      <c r="E63" s="54"/>
      <c r="F63" s="55"/>
      <c r="G63" s="54"/>
    </row>
    <row r="64" spans="1:7" ht="21" customHeight="1">
      <c r="A64" s="58" t="s">
        <v>826</v>
      </c>
      <c r="B64" s="59" t="s">
        <v>827</v>
      </c>
      <c r="C64" s="58"/>
      <c r="D64" s="56"/>
      <c r="E64" s="58"/>
      <c r="F64" s="59"/>
      <c r="G64" s="58"/>
    </row>
    <row r="65" spans="1:7" ht="21" customHeight="1">
      <c r="A65" s="54" t="s">
        <v>830</v>
      </c>
      <c r="B65" s="55" t="s">
        <v>831</v>
      </c>
      <c r="C65" s="54"/>
      <c r="D65" s="56"/>
      <c r="E65" s="54"/>
      <c r="F65" s="55"/>
      <c r="G65" s="54"/>
    </row>
    <row r="66" spans="1:7" ht="21" customHeight="1">
      <c r="A66" s="58" t="s">
        <v>838</v>
      </c>
      <c r="B66" s="59" t="s">
        <v>839</v>
      </c>
      <c r="C66" s="58"/>
      <c r="D66" s="56"/>
      <c r="E66" s="58"/>
      <c r="F66" s="59"/>
      <c r="G66" s="58"/>
    </row>
    <row r="67" spans="1:7" ht="21" customHeight="1">
      <c r="A67" s="54" t="s">
        <v>844</v>
      </c>
      <c r="B67" s="55" t="s">
        <v>845</v>
      </c>
      <c r="C67" s="54"/>
      <c r="D67" s="56"/>
      <c r="E67" s="54"/>
      <c r="F67" s="55"/>
      <c r="G67" s="54"/>
    </row>
    <row r="68" spans="1:7" ht="21" customHeight="1">
      <c r="A68" s="58" t="s">
        <v>854</v>
      </c>
      <c r="B68" s="59" t="s">
        <v>855</v>
      </c>
      <c r="C68" s="58"/>
      <c r="D68" s="56"/>
      <c r="E68" s="58"/>
      <c r="F68" s="59"/>
      <c r="G68" s="58"/>
    </row>
    <row r="69" spans="1:7" ht="21" customHeight="1">
      <c r="A69" s="54" t="s">
        <v>858</v>
      </c>
      <c r="B69" s="55" t="s">
        <v>859</v>
      </c>
      <c r="C69" s="54"/>
      <c r="D69" s="56"/>
      <c r="E69" s="54"/>
      <c r="F69" s="55"/>
      <c r="G69" s="54"/>
    </row>
    <row r="70" spans="1:7" ht="21" customHeight="1">
      <c r="A70" s="58" t="s">
        <v>860</v>
      </c>
      <c r="B70" s="59" t="s">
        <v>861</v>
      </c>
      <c r="C70" s="58"/>
      <c r="D70" s="56"/>
      <c r="E70" s="58"/>
      <c r="F70" s="59"/>
      <c r="G70" s="58"/>
    </row>
    <row r="71" spans="1:7" ht="21" customHeight="1">
      <c r="A71" s="54" t="s">
        <v>864</v>
      </c>
      <c r="B71" s="55" t="s">
        <v>865</v>
      </c>
      <c r="C71" s="54"/>
      <c r="D71" s="56"/>
      <c r="E71" s="54"/>
      <c r="F71" s="55"/>
      <c r="G71" s="54"/>
    </row>
    <row r="72" spans="1:7" ht="21" customHeight="1">
      <c r="A72" s="58" t="s">
        <v>866</v>
      </c>
      <c r="B72" s="59" t="s">
        <v>867</v>
      </c>
      <c r="C72" s="58"/>
      <c r="D72" s="56"/>
      <c r="E72" s="58"/>
      <c r="F72" s="59"/>
      <c r="G72" s="58"/>
    </row>
    <row r="73" spans="1:7" ht="21" customHeight="1">
      <c r="A73" s="54" t="s">
        <v>1084</v>
      </c>
      <c r="B73" s="55" t="s">
        <v>1085</v>
      </c>
      <c r="C73" s="54"/>
      <c r="D73" s="56"/>
      <c r="E73" s="54"/>
      <c r="F73" s="55"/>
      <c r="G73" s="54"/>
    </row>
    <row r="74" spans="1:7" ht="21" customHeight="1">
      <c r="A74" s="58" t="s">
        <v>880</v>
      </c>
      <c r="B74" s="59" t="s">
        <v>881</v>
      </c>
      <c r="C74" s="58"/>
      <c r="D74" s="56"/>
      <c r="E74" s="58"/>
      <c r="F74" s="59"/>
      <c r="G74" s="58"/>
    </row>
    <row r="75" spans="1:7" ht="21" customHeight="1">
      <c r="A75" s="54" t="s">
        <v>882</v>
      </c>
      <c r="B75" s="55" t="s">
        <v>883</v>
      </c>
      <c r="C75" s="54"/>
      <c r="D75" s="56"/>
      <c r="E75" s="54"/>
      <c r="F75" s="55"/>
      <c r="G75" s="54"/>
    </row>
    <row r="76" spans="1:7" ht="21" customHeight="1">
      <c r="A76" s="58" t="s">
        <v>1092</v>
      </c>
      <c r="B76" s="59" t="s">
        <v>1093</v>
      </c>
      <c r="C76" s="58"/>
      <c r="D76" s="56"/>
      <c r="E76" s="58"/>
      <c r="F76" s="59"/>
      <c r="G76" s="58"/>
    </row>
    <row r="77" spans="1:7" ht="21" customHeight="1">
      <c r="A77" s="54" t="s">
        <v>1096</v>
      </c>
      <c r="B77" s="55" t="s">
        <v>1097</v>
      </c>
      <c r="C77" s="54"/>
      <c r="D77" s="56"/>
      <c r="E77" s="54"/>
      <c r="F77" s="55"/>
      <c r="G77" s="54"/>
    </row>
    <row r="78" spans="1:7" ht="21" customHeight="1">
      <c r="A78" s="58" t="s">
        <v>906</v>
      </c>
      <c r="B78" s="59" t="s">
        <v>907</v>
      </c>
      <c r="C78" s="58"/>
      <c r="D78" s="56"/>
      <c r="E78" s="58"/>
      <c r="F78" s="59"/>
      <c r="G78" s="58"/>
    </row>
    <row r="79" spans="1:7" ht="21" customHeight="1">
      <c r="A79" s="54" t="s">
        <v>912</v>
      </c>
      <c r="B79" s="55" t="s">
        <v>913</v>
      </c>
      <c r="C79" s="54"/>
      <c r="D79" s="56"/>
      <c r="E79" s="54"/>
      <c r="F79" s="55"/>
      <c r="G79" s="54"/>
    </row>
    <row r="80" spans="1:7" ht="21" customHeight="1">
      <c r="A80" s="58" t="s">
        <v>914</v>
      </c>
      <c r="B80" s="59" t="s">
        <v>915</v>
      </c>
      <c r="C80" s="58"/>
      <c r="D80" s="56"/>
      <c r="E80" s="58"/>
      <c r="F80" s="59"/>
      <c r="G80" s="58"/>
    </row>
    <row r="81" spans="1:7" ht="23">
      <c r="A81" s="1" t="s">
        <v>421</v>
      </c>
      <c r="B81" s="47"/>
      <c r="C81" s="48"/>
      <c r="G81" s="50" t="s">
        <v>36</v>
      </c>
    </row>
    <row r="82" spans="1:7" ht="20">
      <c r="A82" s="28" t="s">
        <v>440</v>
      </c>
      <c r="B82" s="47"/>
      <c r="C82" s="48"/>
      <c r="G82" s="50" t="s">
        <v>426</v>
      </c>
    </row>
    <row r="83" spans="1:7">
      <c r="A83" s="12" t="s">
        <v>425</v>
      </c>
    </row>
    <row r="91" spans="1:7" ht="20">
      <c r="A91" s="206" t="s">
        <v>37</v>
      </c>
      <c r="B91" s="206"/>
      <c r="C91" s="206"/>
      <c r="D91" s="206"/>
      <c r="E91" s="206"/>
      <c r="F91" s="206"/>
      <c r="G91" s="206"/>
    </row>
    <row r="92" spans="1:7" ht="18">
      <c r="A92" s="205" t="s">
        <v>38</v>
      </c>
      <c r="B92" s="205"/>
      <c r="C92" s="205"/>
      <c r="D92" s="205"/>
      <c r="E92" s="205"/>
      <c r="F92" s="205"/>
      <c r="G92" s="205"/>
    </row>
    <row r="94" spans="1:7" ht="21" customHeight="1">
      <c r="A94" s="51" t="s">
        <v>39</v>
      </c>
      <c r="B94" s="51" t="s">
        <v>17</v>
      </c>
      <c r="C94" s="51" t="s">
        <v>40</v>
      </c>
      <c r="D94" s="52"/>
      <c r="E94" s="51" t="s">
        <v>39</v>
      </c>
      <c r="F94" s="51" t="s">
        <v>17</v>
      </c>
      <c r="G94" s="51" t="s">
        <v>40</v>
      </c>
    </row>
    <row r="95" spans="1:7" ht="21" customHeight="1">
      <c r="A95" s="54" t="s">
        <v>810</v>
      </c>
      <c r="B95" s="55" t="s">
        <v>811</v>
      </c>
      <c r="C95" s="54"/>
      <c r="D95" s="56"/>
      <c r="E95" s="54" t="s">
        <v>924</v>
      </c>
      <c r="F95" s="55" t="s">
        <v>925</v>
      </c>
      <c r="G95" s="54"/>
    </row>
    <row r="96" spans="1:7" ht="21" customHeight="1">
      <c r="A96" s="58" t="s">
        <v>820</v>
      </c>
      <c r="B96" s="59" t="s">
        <v>821</v>
      </c>
      <c r="C96" s="58"/>
      <c r="D96" s="56"/>
      <c r="E96" s="58" t="s">
        <v>1102</v>
      </c>
      <c r="F96" s="59" t="s">
        <v>1103</v>
      </c>
      <c r="G96" s="58"/>
    </row>
    <row r="97" spans="1:7" ht="21" customHeight="1">
      <c r="A97" s="54" t="s">
        <v>1074</v>
      </c>
      <c r="B97" s="55" t="s">
        <v>1075</v>
      </c>
      <c r="C97" s="54"/>
      <c r="D97" s="56"/>
      <c r="E97" s="54" t="s">
        <v>1106</v>
      </c>
      <c r="F97" s="55" t="s">
        <v>1107</v>
      </c>
      <c r="G97" s="54"/>
    </row>
    <row r="98" spans="1:7" ht="21" customHeight="1">
      <c r="A98" s="58" t="s">
        <v>1076</v>
      </c>
      <c r="B98" s="59" t="s">
        <v>1077</v>
      </c>
      <c r="C98" s="58"/>
      <c r="D98" s="56"/>
      <c r="E98" s="58" t="s">
        <v>938</v>
      </c>
      <c r="F98" s="59" t="s">
        <v>939</v>
      </c>
      <c r="G98" s="58"/>
    </row>
    <row r="99" spans="1:7" ht="21" customHeight="1">
      <c r="A99" s="54" t="s">
        <v>834</v>
      </c>
      <c r="B99" s="55" t="s">
        <v>835</v>
      </c>
      <c r="C99" s="54"/>
      <c r="D99" s="56"/>
      <c r="E99" s="54" t="s">
        <v>1110</v>
      </c>
      <c r="F99" s="55" t="s">
        <v>1111</v>
      </c>
      <c r="G99" s="54"/>
    </row>
    <row r="100" spans="1:7" ht="21" customHeight="1">
      <c r="A100" s="58" t="s">
        <v>836</v>
      </c>
      <c r="B100" s="59" t="s">
        <v>837</v>
      </c>
      <c r="C100" s="58"/>
      <c r="D100" s="56"/>
      <c r="E100" s="58" t="s">
        <v>942</v>
      </c>
      <c r="F100" s="59" t="s">
        <v>943</v>
      </c>
      <c r="G100" s="58"/>
    </row>
    <row r="101" spans="1:7" ht="21" customHeight="1">
      <c r="A101" s="54" t="s">
        <v>842</v>
      </c>
      <c r="B101" s="55" t="s">
        <v>843</v>
      </c>
      <c r="C101" s="54"/>
      <c r="D101" s="56"/>
      <c r="E101" s="54" t="s">
        <v>944</v>
      </c>
      <c r="F101" s="55" t="s">
        <v>945</v>
      </c>
      <c r="G101" s="54"/>
    </row>
    <row r="102" spans="1:7" ht="21" customHeight="1">
      <c r="A102" s="58" t="s">
        <v>848</v>
      </c>
      <c r="B102" s="59" t="s">
        <v>849</v>
      </c>
      <c r="C102" s="58"/>
      <c r="D102" s="56"/>
      <c r="E102" s="58" t="s">
        <v>948</v>
      </c>
      <c r="F102" s="59" t="s">
        <v>949</v>
      </c>
      <c r="G102" s="58"/>
    </row>
    <row r="103" spans="1:7" ht="21" customHeight="1">
      <c r="A103" s="54" t="s">
        <v>856</v>
      </c>
      <c r="B103" s="55" t="s">
        <v>857</v>
      </c>
      <c r="C103" s="54"/>
      <c r="D103" s="56"/>
      <c r="E103" s="54"/>
      <c r="F103" s="55"/>
      <c r="G103" s="54"/>
    </row>
    <row r="104" spans="1:7" ht="21" customHeight="1">
      <c r="A104" s="58" t="s">
        <v>1080</v>
      </c>
      <c r="B104" s="59" t="s">
        <v>1081</v>
      </c>
      <c r="C104" s="58"/>
      <c r="D104" s="56"/>
      <c r="E104" s="58"/>
      <c r="F104" s="59"/>
      <c r="G104" s="58"/>
    </row>
    <row r="105" spans="1:7" ht="21" customHeight="1">
      <c r="A105" s="54" t="s">
        <v>868</v>
      </c>
      <c r="B105" s="55" t="s">
        <v>869</v>
      </c>
      <c r="C105" s="54"/>
      <c r="D105" s="56"/>
      <c r="E105" s="54"/>
      <c r="F105" s="55"/>
      <c r="G105" s="54"/>
    </row>
    <row r="106" spans="1:7" ht="21" customHeight="1">
      <c r="A106" s="58" t="s">
        <v>870</v>
      </c>
      <c r="B106" s="59" t="s">
        <v>871</v>
      </c>
      <c r="C106" s="58"/>
      <c r="D106" s="56"/>
      <c r="E106" s="58"/>
      <c r="F106" s="59"/>
      <c r="G106" s="58"/>
    </row>
    <row r="107" spans="1:7" ht="21" customHeight="1">
      <c r="A107" s="54" t="s">
        <v>1086</v>
      </c>
      <c r="B107" s="55" t="s">
        <v>1087</v>
      </c>
      <c r="C107" s="54"/>
      <c r="D107" s="56"/>
      <c r="E107" s="54"/>
      <c r="F107" s="55"/>
      <c r="G107" s="54"/>
    </row>
    <row r="108" spans="1:7" ht="21" customHeight="1">
      <c r="A108" s="58" t="s">
        <v>878</v>
      </c>
      <c r="B108" s="59" t="s">
        <v>879</v>
      </c>
      <c r="C108" s="58"/>
      <c r="D108" s="56"/>
      <c r="E108" s="58"/>
      <c r="F108" s="59"/>
      <c r="G108" s="58"/>
    </row>
    <row r="109" spans="1:7" ht="21" customHeight="1">
      <c r="A109" s="54" t="s">
        <v>884</v>
      </c>
      <c r="B109" s="55" t="s">
        <v>885</v>
      </c>
      <c r="C109" s="54"/>
      <c r="D109" s="56"/>
      <c r="E109" s="54"/>
      <c r="F109" s="55"/>
      <c r="G109" s="54"/>
    </row>
    <row r="110" spans="1:7" ht="21" customHeight="1">
      <c r="A110" s="58" t="s">
        <v>1090</v>
      </c>
      <c r="B110" s="59" t="s">
        <v>1091</v>
      </c>
      <c r="C110" s="58"/>
      <c r="D110" s="56"/>
      <c r="E110" s="58"/>
      <c r="F110" s="59"/>
      <c r="G110" s="58"/>
    </row>
    <row r="111" spans="1:7" ht="21" customHeight="1">
      <c r="A111" s="54" t="s">
        <v>886</v>
      </c>
      <c r="B111" s="55" t="s">
        <v>887</v>
      </c>
      <c r="C111" s="54"/>
      <c r="D111" s="56"/>
      <c r="E111" s="54"/>
      <c r="F111" s="55"/>
      <c r="G111" s="54"/>
    </row>
    <row r="112" spans="1:7" ht="21" customHeight="1">
      <c r="A112" s="58" t="s">
        <v>888</v>
      </c>
      <c r="B112" s="59" t="s">
        <v>889</v>
      </c>
      <c r="C112" s="58"/>
      <c r="D112" s="56"/>
      <c r="E112" s="58"/>
      <c r="F112" s="59"/>
      <c r="G112" s="58"/>
    </row>
    <row r="113" spans="1:7" ht="21" customHeight="1">
      <c r="A113" s="54" t="s">
        <v>1094</v>
      </c>
      <c r="B113" s="55" t="s">
        <v>1095</v>
      </c>
      <c r="C113" s="54"/>
      <c r="D113" s="56"/>
      <c r="E113" s="54"/>
      <c r="F113" s="55"/>
      <c r="G113" s="54"/>
    </row>
    <row r="114" spans="1:7" ht="21" customHeight="1">
      <c r="A114" s="58" t="s">
        <v>890</v>
      </c>
      <c r="B114" s="59" t="s">
        <v>891</v>
      </c>
      <c r="C114" s="58"/>
      <c r="D114" s="56"/>
      <c r="E114" s="58"/>
      <c r="F114" s="59"/>
      <c r="G114" s="58"/>
    </row>
    <row r="115" spans="1:7" ht="21" customHeight="1">
      <c r="A115" s="54" t="s">
        <v>892</v>
      </c>
      <c r="B115" s="55" t="s">
        <v>893</v>
      </c>
      <c r="C115" s="54"/>
      <c r="D115" s="56"/>
      <c r="E115" s="54"/>
      <c r="F115" s="55"/>
      <c r="G115" s="54"/>
    </row>
    <row r="116" spans="1:7" ht="21" customHeight="1">
      <c r="A116" s="58" t="s">
        <v>894</v>
      </c>
      <c r="B116" s="59" t="s">
        <v>895</v>
      </c>
      <c r="C116" s="58"/>
      <c r="D116" s="56"/>
      <c r="E116" s="58"/>
      <c r="F116" s="59"/>
      <c r="G116" s="58"/>
    </row>
    <row r="117" spans="1:7" ht="21" customHeight="1">
      <c r="A117" s="54" t="s">
        <v>898</v>
      </c>
      <c r="B117" s="55" t="s">
        <v>899</v>
      </c>
      <c r="C117" s="54"/>
      <c r="D117" s="56"/>
      <c r="E117" s="54"/>
      <c r="F117" s="55"/>
      <c r="G117" s="54"/>
    </row>
    <row r="118" spans="1:7" ht="21" customHeight="1">
      <c r="A118" s="58" t="s">
        <v>900</v>
      </c>
      <c r="B118" s="59" t="s">
        <v>901</v>
      </c>
      <c r="C118" s="58"/>
      <c r="D118" s="56"/>
      <c r="E118" s="58"/>
      <c r="F118" s="59"/>
      <c r="G118" s="58"/>
    </row>
    <row r="119" spans="1:7" ht="21" customHeight="1">
      <c r="A119" s="54" t="s">
        <v>902</v>
      </c>
      <c r="B119" s="55" t="s">
        <v>903</v>
      </c>
      <c r="C119" s="54"/>
      <c r="D119" s="56"/>
      <c r="E119" s="54"/>
      <c r="F119" s="55"/>
      <c r="G119" s="54"/>
    </row>
    <row r="120" spans="1:7" ht="21" customHeight="1">
      <c r="A120" s="58" t="s">
        <v>1098</v>
      </c>
      <c r="B120" s="59" t="s">
        <v>1099</v>
      </c>
      <c r="C120" s="58"/>
      <c r="D120" s="56"/>
      <c r="E120" s="58"/>
      <c r="F120" s="59"/>
      <c r="G120" s="58"/>
    </row>
    <row r="121" spans="1:7" ht="21" customHeight="1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01"/>
  <sheetViews>
    <sheetView zoomScale="80" zoomScaleNormal="80" zoomScalePageLayoutView="80" workbookViewId="0">
      <pane xSplit="4" ySplit="26" topLeftCell="AF27" activePane="bottomRight" state="frozen"/>
      <selection pane="topRight" activeCell="E1" sqref="E1"/>
      <selection pane="bottomLeft" activeCell="A27" sqref="A27"/>
      <selection pane="bottomRight" activeCell="AS2" sqref="AS2:AV19"/>
    </sheetView>
  </sheetViews>
  <sheetFormatPr baseColWidth="10" defaultColWidth="11" defaultRowHeight="15" x14ac:dyDescent="0"/>
  <cols>
    <col min="1" max="1" width="19.33203125" customWidth="1"/>
    <col min="2" max="2" width="32.6640625" customWidth="1"/>
    <col min="4" max="36" width="11" style="2"/>
    <col min="37" max="37" width="12.33203125" style="4" customWidth="1"/>
    <col min="38" max="38" width="13.6640625" style="2" customWidth="1"/>
    <col min="39" max="39" width="12.5" style="4" customWidth="1"/>
  </cols>
  <sheetData>
    <row r="1" spans="1:48" ht="23">
      <c r="A1" s="1" t="s">
        <v>431</v>
      </c>
    </row>
    <row r="2" spans="1:48" ht="16" thickBot="1">
      <c r="A2" s="28" t="s">
        <v>435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O2" s="69" t="s">
        <v>1347</v>
      </c>
      <c r="AP2" s="69" t="s">
        <v>1348</v>
      </c>
      <c r="AS2" s="207" t="s">
        <v>1356</v>
      </c>
      <c r="AT2" s="208"/>
      <c r="AU2" s="208"/>
      <c r="AV2" s="208"/>
    </row>
    <row r="3" spans="1:48">
      <c r="C3" s="3" t="s">
        <v>0</v>
      </c>
      <c r="D3" s="4">
        <v>121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O3" s="70" t="s">
        <v>1337</v>
      </c>
      <c r="AP3" s="70">
        <v>4</v>
      </c>
      <c r="AS3" s="71" t="s">
        <v>1357</v>
      </c>
      <c r="AT3" s="72">
        <v>104</v>
      </c>
      <c r="AU3" s="71" t="s">
        <v>1358</v>
      </c>
      <c r="AV3" s="73">
        <v>2.3634635729125861</v>
      </c>
    </row>
    <row r="4" spans="1:48">
      <c r="C4" s="3" t="s">
        <v>1</v>
      </c>
      <c r="D4" s="5">
        <f>AL19</f>
        <v>116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O4" s="70" t="s">
        <v>1342</v>
      </c>
      <c r="AP4" s="70">
        <v>3.6669999999999998</v>
      </c>
    </row>
    <row r="5" spans="1:48">
      <c r="B5" s="3"/>
      <c r="C5" s="3" t="s">
        <v>2</v>
      </c>
      <c r="D5" s="6">
        <f>AK24</f>
        <v>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O5" s="70" t="s">
        <v>1336</v>
      </c>
      <c r="AP5" s="70">
        <v>3.3330000000000002</v>
      </c>
      <c r="AS5" s="72"/>
      <c r="AT5" s="74"/>
      <c r="AU5" s="75" t="s">
        <v>1354</v>
      </c>
      <c r="AV5" s="75" t="s">
        <v>1355</v>
      </c>
    </row>
    <row r="6" spans="1:48">
      <c r="B6" s="3"/>
      <c r="C6" s="3" t="s">
        <v>3</v>
      </c>
      <c r="D6" s="4">
        <f>D5*3</f>
        <v>81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O6" s="70" t="s">
        <v>1335</v>
      </c>
      <c r="AP6" s="70">
        <v>3</v>
      </c>
      <c r="AS6" s="76" t="s">
        <v>1354</v>
      </c>
      <c r="AT6" s="77" t="s">
        <v>1359</v>
      </c>
      <c r="AU6" s="78">
        <v>1</v>
      </c>
      <c r="AV6" s="79"/>
    </row>
    <row r="7" spans="1:48">
      <c r="B7" s="3"/>
      <c r="C7" s="3" t="s">
        <v>4</v>
      </c>
      <c r="D7" s="7">
        <f>AM19</f>
        <v>2082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O7" s="70" t="s">
        <v>1338</v>
      </c>
      <c r="AP7" s="70">
        <v>2.6669999999999998</v>
      </c>
      <c r="AT7" s="80" t="s">
        <v>1360</v>
      </c>
      <c r="AU7" s="79"/>
      <c r="AV7" s="79"/>
    </row>
    <row r="8" spans="1:48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O8" s="70" t="s">
        <v>1333</v>
      </c>
      <c r="AP8" s="70">
        <v>2.3330000000000002</v>
      </c>
      <c r="AT8" s="80" t="s">
        <v>1361</v>
      </c>
      <c r="AU8" s="79"/>
      <c r="AV8" s="79"/>
    </row>
    <row r="9" spans="1:48" ht="20">
      <c r="A9" s="3" t="s">
        <v>5</v>
      </c>
      <c r="B9" s="9" t="s">
        <v>432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O9" s="70" t="s">
        <v>1344</v>
      </c>
      <c r="AP9" s="70">
        <v>2</v>
      </c>
      <c r="AT9" s="80" t="s">
        <v>1362</v>
      </c>
      <c r="AU9" s="79"/>
      <c r="AV9" s="79"/>
    </row>
    <row r="10" spans="1:48" ht="18">
      <c r="A10" s="3"/>
      <c r="B10" s="10"/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O10" s="70" t="s">
        <v>1332</v>
      </c>
      <c r="AP10" s="70">
        <v>1.667</v>
      </c>
      <c r="AT10" s="80" t="s">
        <v>1363</v>
      </c>
      <c r="AU10" s="79"/>
      <c r="AV10" s="79"/>
    </row>
    <row r="11" spans="1:48">
      <c r="A11" s="3" t="s">
        <v>6</v>
      </c>
      <c r="B11" s="11" t="s">
        <v>433</v>
      </c>
      <c r="C11" s="61">
        <v>55095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 s="61"/>
      <c r="AC11" s="61"/>
      <c r="AD11" s="61"/>
      <c r="AE11"/>
      <c r="AF11"/>
      <c r="AG11" s="61"/>
      <c r="AH11"/>
      <c r="AI11"/>
      <c r="AJ11"/>
      <c r="AK11"/>
      <c r="AL11"/>
      <c r="AM11"/>
      <c r="AO11" s="70" t="s">
        <v>1345</v>
      </c>
      <c r="AP11" s="70">
        <v>1.333</v>
      </c>
      <c r="AS11" s="81" t="s">
        <v>1355</v>
      </c>
      <c r="AT11" s="82" t="s">
        <v>1359</v>
      </c>
      <c r="AU11" s="89">
        <v>0.10923515705304226</v>
      </c>
      <c r="AV11" s="83">
        <v>1</v>
      </c>
    </row>
    <row r="12" spans="1:48">
      <c r="A12" s="3"/>
      <c r="B12" s="12" t="s">
        <v>230</v>
      </c>
      <c r="C12">
        <v>55100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61"/>
      <c r="AC12" s="61"/>
      <c r="AD12" s="61"/>
      <c r="AE12"/>
      <c r="AF12"/>
      <c r="AG12"/>
      <c r="AH12"/>
      <c r="AI12"/>
      <c r="AJ12"/>
      <c r="AK12"/>
      <c r="AL12"/>
      <c r="AM12"/>
      <c r="AO12" s="70" t="s">
        <v>1334</v>
      </c>
      <c r="AP12" s="70">
        <v>1</v>
      </c>
      <c r="AT12" s="80" t="s">
        <v>1360</v>
      </c>
      <c r="AU12" s="78">
        <v>9.6869380437607563E-3</v>
      </c>
      <c r="AV12" s="79"/>
    </row>
    <row r="13" spans="1:48">
      <c r="B13" s="12" t="s">
        <v>1328</v>
      </c>
      <c r="C13">
        <v>55105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s="61"/>
      <c r="AC13" s="61"/>
      <c r="AD13" s="61"/>
      <c r="AE13"/>
      <c r="AF13"/>
      <c r="AG13"/>
      <c r="AH13"/>
      <c r="AI13"/>
      <c r="AJ13"/>
      <c r="AK13"/>
      <c r="AL13"/>
      <c r="AM13"/>
      <c r="AO13" s="70" t="s">
        <v>1339</v>
      </c>
      <c r="AP13" s="70">
        <v>0.66700000000000004</v>
      </c>
      <c r="AT13" s="80" t="s">
        <v>1361</v>
      </c>
      <c r="AU13" s="78">
        <v>1.1098624966226636</v>
      </c>
      <c r="AV13" s="79"/>
    </row>
    <row r="14" spans="1:48">
      <c r="B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O14" s="70" t="s">
        <v>1340</v>
      </c>
      <c r="AP14" s="70">
        <v>0</v>
      </c>
      <c r="AT14" s="80" t="s">
        <v>1362</v>
      </c>
      <c r="AU14" s="78">
        <v>0.26966799940433406</v>
      </c>
      <c r="AV14" s="79"/>
    </row>
    <row r="15" spans="1:48">
      <c r="B15" s="3"/>
      <c r="D15" s="4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O15" s="70" t="s">
        <v>1331</v>
      </c>
      <c r="AP15" s="70" t="s">
        <v>1349</v>
      </c>
      <c r="AT15" s="80" t="s">
        <v>1363</v>
      </c>
      <c r="AU15" s="90" t="s">
        <v>1368</v>
      </c>
      <c r="AV15" s="79"/>
    </row>
    <row r="16" spans="1:48">
      <c r="B16" s="3"/>
      <c r="D16" s="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O16" s="70" t="s">
        <v>1341</v>
      </c>
      <c r="AP16" s="70" t="s">
        <v>1350</v>
      </c>
      <c r="AS16" s="84"/>
      <c r="AT16" s="84"/>
      <c r="AU16" s="84"/>
      <c r="AV16" s="84"/>
    </row>
    <row r="17" spans="1:57" ht="16" thickBot="1">
      <c r="B17" s="3"/>
      <c r="D17" s="4"/>
      <c r="AO17" s="70" t="s">
        <v>1351</v>
      </c>
      <c r="AP17" s="70" t="s">
        <v>1352</v>
      </c>
      <c r="AS17" s="209" t="s">
        <v>1365</v>
      </c>
      <c r="AT17" s="210"/>
      <c r="AU17" s="85"/>
      <c r="AV17" s="85"/>
    </row>
    <row r="18" spans="1:57" ht="52" customHeight="1">
      <c r="B18" s="196" t="s">
        <v>7</v>
      </c>
      <c r="C18" s="197"/>
      <c r="D18" s="198"/>
      <c r="E18" s="66" t="s">
        <v>427</v>
      </c>
      <c r="F18" s="13" t="s">
        <v>428</v>
      </c>
      <c r="G18" s="13" t="s">
        <v>429</v>
      </c>
      <c r="H18" s="13" t="s">
        <v>436</v>
      </c>
      <c r="I18" s="13" t="s">
        <v>437</v>
      </c>
      <c r="J18" s="13" t="s">
        <v>1274</v>
      </c>
      <c r="K18" s="13" t="s">
        <v>1275</v>
      </c>
      <c r="L18" s="13" t="s">
        <v>1276</v>
      </c>
      <c r="M18" s="13" t="s">
        <v>1277</v>
      </c>
      <c r="N18" s="13" t="s">
        <v>1278</v>
      </c>
      <c r="O18" s="13" t="s">
        <v>1279</v>
      </c>
      <c r="P18" s="13" t="s">
        <v>1280</v>
      </c>
      <c r="Q18" s="13" t="s">
        <v>1281</v>
      </c>
      <c r="R18" s="13" t="s">
        <v>1282</v>
      </c>
      <c r="S18" s="13" t="s">
        <v>1283</v>
      </c>
      <c r="T18" s="13" t="s">
        <v>1284</v>
      </c>
      <c r="U18" s="13" t="s">
        <v>1285</v>
      </c>
      <c r="V18" s="13" t="s">
        <v>1286</v>
      </c>
      <c r="W18" s="13" t="s">
        <v>1287</v>
      </c>
      <c r="X18" s="13" t="s">
        <v>1288</v>
      </c>
      <c r="Y18" s="13" t="s">
        <v>1289</v>
      </c>
      <c r="Z18" s="13" t="s">
        <v>1290</v>
      </c>
      <c r="AA18" s="13" t="s">
        <v>1291</v>
      </c>
      <c r="AB18" s="13" t="s">
        <v>1292</v>
      </c>
      <c r="AC18" s="13" t="s">
        <v>1293</v>
      </c>
      <c r="AD18" s="13" t="s">
        <v>1294</v>
      </c>
      <c r="AE18" s="13" t="s">
        <v>1295</v>
      </c>
      <c r="AF18" s="13" t="s">
        <v>1296</v>
      </c>
      <c r="AG18" s="13" t="s">
        <v>1297</v>
      </c>
      <c r="AH18" s="13" t="s">
        <v>1298</v>
      </c>
      <c r="AI18" s="66" t="s">
        <v>1303</v>
      </c>
      <c r="AJ18" s="66" t="s">
        <v>1304</v>
      </c>
      <c r="AK18" s="14" t="s">
        <v>8</v>
      </c>
      <c r="AL18" s="15" t="s">
        <v>9</v>
      </c>
      <c r="AM18" s="14" t="s">
        <v>10</v>
      </c>
      <c r="AO18" s="70" t="s">
        <v>1343</v>
      </c>
      <c r="AP18" s="70" t="s">
        <v>1353</v>
      </c>
      <c r="AS18" s="86" t="s">
        <v>1366</v>
      </c>
      <c r="AT18" s="86" t="s">
        <v>1365</v>
      </c>
      <c r="AU18" s="72"/>
      <c r="AV18" s="72"/>
    </row>
    <row r="19" spans="1:57">
      <c r="B19" s="199" t="s">
        <v>11</v>
      </c>
      <c r="C19" s="200"/>
      <c r="D19" s="201"/>
      <c r="E19" s="16">
        <f t="shared" ref="E19:AM19" si="0">SUM(E27:E147)</f>
        <v>102</v>
      </c>
      <c r="F19" s="16">
        <f t="shared" si="0"/>
        <v>0</v>
      </c>
      <c r="G19" s="16">
        <f t="shared" si="0"/>
        <v>108</v>
      </c>
      <c r="H19" s="16">
        <f t="shared" si="0"/>
        <v>99</v>
      </c>
      <c r="I19" s="16">
        <f t="shared" si="0"/>
        <v>100</v>
      </c>
      <c r="J19" s="16">
        <f t="shared" si="0"/>
        <v>102</v>
      </c>
      <c r="K19" s="16">
        <f t="shared" si="0"/>
        <v>95</v>
      </c>
      <c r="L19" s="16">
        <f t="shared" si="0"/>
        <v>92</v>
      </c>
      <c r="M19" s="16">
        <f t="shared" si="0"/>
        <v>88</v>
      </c>
      <c r="N19" s="16">
        <f t="shared" si="0"/>
        <v>89</v>
      </c>
      <c r="O19" s="16">
        <f t="shared" si="0"/>
        <v>87</v>
      </c>
      <c r="P19" s="16">
        <f t="shared" si="0"/>
        <v>81</v>
      </c>
      <c r="Q19" s="16">
        <f t="shared" si="0"/>
        <v>72</v>
      </c>
      <c r="R19" s="16">
        <f t="shared" si="0"/>
        <v>72</v>
      </c>
      <c r="S19" s="16">
        <f t="shared" si="0"/>
        <v>66</v>
      </c>
      <c r="T19" s="16">
        <f t="shared" si="0"/>
        <v>74</v>
      </c>
      <c r="U19" s="16">
        <f t="shared" si="0"/>
        <v>72</v>
      </c>
      <c r="V19" s="16">
        <f t="shared" si="0"/>
        <v>68</v>
      </c>
      <c r="W19" s="16">
        <f t="shared" si="0"/>
        <v>68</v>
      </c>
      <c r="X19" s="16">
        <f t="shared" si="0"/>
        <v>83</v>
      </c>
      <c r="Y19" s="16">
        <f t="shared" si="0"/>
        <v>55</v>
      </c>
      <c r="Z19" s="16">
        <f t="shared" si="0"/>
        <v>62</v>
      </c>
      <c r="AA19" s="16">
        <f t="shared" si="0"/>
        <v>65</v>
      </c>
      <c r="AB19" s="16">
        <f t="shared" si="0"/>
        <v>67</v>
      </c>
      <c r="AC19" s="16">
        <f t="shared" si="0"/>
        <v>0</v>
      </c>
      <c r="AD19" s="16">
        <f t="shared" si="0"/>
        <v>59</v>
      </c>
      <c r="AE19" s="16">
        <f t="shared" si="0"/>
        <v>52</v>
      </c>
      <c r="AF19" s="16">
        <f t="shared" si="0"/>
        <v>57</v>
      </c>
      <c r="AG19" s="16">
        <f t="shared" si="0"/>
        <v>47</v>
      </c>
      <c r="AH19" s="16">
        <f t="shared" si="0"/>
        <v>0</v>
      </c>
      <c r="AI19" s="16">
        <f t="shared" si="0"/>
        <v>0</v>
      </c>
      <c r="AJ19" s="16">
        <f t="shared" si="0"/>
        <v>0</v>
      </c>
      <c r="AK19" s="17">
        <f t="shared" si="0"/>
        <v>2082</v>
      </c>
      <c r="AL19" s="18">
        <f t="shared" si="0"/>
        <v>116</v>
      </c>
      <c r="AM19" s="19">
        <f t="shared" si="0"/>
        <v>2082</v>
      </c>
      <c r="AS19" s="87" t="s">
        <v>1367</v>
      </c>
      <c r="AT19" s="88">
        <v>0.10923515705304226</v>
      </c>
    </row>
    <row r="20" spans="1:57">
      <c r="B20" s="20"/>
      <c r="C20" s="21"/>
      <c r="D20" s="22" t="s">
        <v>30</v>
      </c>
      <c r="E20" s="23">
        <f>SUMIF($D$27:$D$147,55095,E27:E147)</f>
        <v>34</v>
      </c>
      <c r="F20" s="23">
        <f t="shared" ref="F20:AJ20" si="1">SUMIF($D$27:$D$147,55430,F27:F147)</f>
        <v>0</v>
      </c>
      <c r="G20" s="23">
        <f t="shared" si="1"/>
        <v>0</v>
      </c>
      <c r="H20" s="23">
        <f t="shared" si="1"/>
        <v>0</v>
      </c>
      <c r="I20" s="23">
        <f t="shared" si="1"/>
        <v>0</v>
      </c>
      <c r="J20" s="23">
        <f t="shared" si="1"/>
        <v>0</v>
      </c>
      <c r="K20" s="23">
        <f t="shared" si="1"/>
        <v>0</v>
      </c>
      <c r="L20" s="23">
        <f t="shared" si="1"/>
        <v>0</v>
      </c>
      <c r="M20" s="23">
        <f t="shared" si="1"/>
        <v>0</v>
      </c>
      <c r="N20" s="23">
        <f t="shared" si="1"/>
        <v>0</v>
      </c>
      <c r="O20" s="23">
        <f t="shared" si="1"/>
        <v>0</v>
      </c>
      <c r="P20" s="23">
        <f t="shared" si="1"/>
        <v>0</v>
      </c>
      <c r="Q20" s="23">
        <f t="shared" si="1"/>
        <v>0</v>
      </c>
      <c r="R20" s="23">
        <f t="shared" si="1"/>
        <v>0</v>
      </c>
      <c r="S20" s="23">
        <f t="shared" si="1"/>
        <v>0</v>
      </c>
      <c r="T20" s="23">
        <f t="shared" si="1"/>
        <v>0</v>
      </c>
      <c r="U20" s="23">
        <f t="shared" si="1"/>
        <v>0</v>
      </c>
      <c r="V20" s="23">
        <f t="shared" si="1"/>
        <v>0</v>
      </c>
      <c r="W20" s="23">
        <f t="shared" si="1"/>
        <v>0</v>
      </c>
      <c r="X20" s="23">
        <f t="shared" si="1"/>
        <v>0</v>
      </c>
      <c r="Y20" s="23">
        <f t="shared" si="1"/>
        <v>0</v>
      </c>
      <c r="Z20" s="23">
        <f t="shared" si="1"/>
        <v>0</v>
      </c>
      <c r="AA20" s="23">
        <f t="shared" si="1"/>
        <v>0</v>
      </c>
      <c r="AB20" s="23">
        <f t="shared" si="1"/>
        <v>0</v>
      </c>
      <c r="AC20" s="23">
        <f t="shared" si="1"/>
        <v>0</v>
      </c>
      <c r="AD20" s="23">
        <f t="shared" si="1"/>
        <v>0</v>
      </c>
      <c r="AE20" s="23">
        <f t="shared" si="1"/>
        <v>0</v>
      </c>
      <c r="AF20" s="23">
        <f t="shared" si="1"/>
        <v>0</v>
      </c>
      <c r="AG20" s="23">
        <f t="shared" si="1"/>
        <v>0</v>
      </c>
      <c r="AH20" s="23">
        <f t="shared" si="1"/>
        <v>0</v>
      </c>
      <c r="AI20" s="23">
        <f t="shared" si="1"/>
        <v>0</v>
      </c>
      <c r="AJ20" s="23">
        <f t="shared" si="1"/>
        <v>0</v>
      </c>
      <c r="AK20" s="24"/>
      <c r="AL20" s="25"/>
      <c r="AM20" s="26"/>
    </row>
    <row r="21" spans="1:57">
      <c r="B21" s="20"/>
      <c r="C21" s="21"/>
      <c r="D21" s="22" t="s">
        <v>12</v>
      </c>
      <c r="E21" s="23">
        <f>SUMIF($D$27:$D$147,55100,E27:E147)</f>
        <v>32</v>
      </c>
      <c r="F21" s="23">
        <f t="shared" ref="F21:AJ21" si="2">SUMIF($D$27:$D$147,55435,F27:F147)</f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 t="shared" si="2"/>
        <v>0</v>
      </c>
      <c r="P21" s="23">
        <f t="shared" si="2"/>
        <v>0</v>
      </c>
      <c r="Q21" s="23">
        <f t="shared" si="2"/>
        <v>0</v>
      </c>
      <c r="R21" s="23">
        <f t="shared" si="2"/>
        <v>0</v>
      </c>
      <c r="S21" s="23">
        <f t="shared" si="2"/>
        <v>0</v>
      </c>
      <c r="T21" s="23">
        <f t="shared" si="2"/>
        <v>0</v>
      </c>
      <c r="U21" s="23">
        <f t="shared" si="2"/>
        <v>0</v>
      </c>
      <c r="V21" s="23">
        <f t="shared" si="2"/>
        <v>0</v>
      </c>
      <c r="W21" s="23">
        <f t="shared" si="2"/>
        <v>0</v>
      </c>
      <c r="X21" s="23">
        <f t="shared" si="2"/>
        <v>0</v>
      </c>
      <c r="Y21" s="23">
        <f t="shared" si="2"/>
        <v>0</v>
      </c>
      <c r="Z21" s="23">
        <f t="shared" si="2"/>
        <v>0</v>
      </c>
      <c r="AA21" s="23">
        <f t="shared" si="2"/>
        <v>0</v>
      </c>
      <c r="AB21" s="23">
        <f t="shared" si="2"/>
        <v>0</v>
      </c>
      <c r="AC21" s="23">
        <f t="shared" si="2"/>
        <v>0</v>
      </c>
      <c r="AD21" s="23">
        <f t="shared" si="2"/>
        <v>0</v>
      </c>
      <c r="AE21" s="23">
        <f t="shared" si="2"/>
        <v>0</v>
      </c>
      <c r="AF21" s="23">
        <f t="shared" si="2"/>
        <v>0</v>
      </c>
      <c r="AG21" s="23">
        <f t="shared" si="2"/>
        <v>0</v>
      </c>
      <c r="AH21" s="23">
        <f t="shared" si="2"/>
        <v>0</v>
      </c>
      <c r="AI21" s="23">
        <f t="shared" si="2"/>
        <v>0</v>
      </c>
      <c r="AJ21" s="23">
        <f t="shared" si="2"/>
        <v>0</v>
      </c>
      <c r="AK21" s="25"/>
      <c r="AL21" s="25"/>
      <c r="AM21" s="27"/>
    </row>
    <row r="22" spans="1:57">
      <c r="B22" s="20"/>
      <c r="C22" s="21"/>
      <c r="D22" s="22" t="s">
        <v>29</v>
      </c>
      <c r="E22" s="23">
        <f>SUMIF($D$27:$D$147,55105,E27:E147)</f>
        <v>36</v>
      </c>
      <c r="F22" s="23">
        <f t="shared" ref="F22:AJ22" si="3">SUMIF($D$27:$D$147,55440,F27:F147)</f>
        <v>0</v>
      </c>
      <c r="G22" s="23">
        <f t="shared" si="3"/>
        <v>0</v>
      </c>
      <c r="H22" s="23">
        <f t="shared" si="3"/>
        <v>0</v>
      </c>
      <c r="I22" s="23">
        <f t="shared" si="3"/>
        <v>0</v>
      </c>
      <c r="J22" s="23">
        <f t="shared" si="3"/>
        <v>0</v>
      </c>
      <c r="K22" s="23">
        <f t="shared" si="3"/>
        <v>0</v>
      </c>
      <c r="L22" s="23">
        <f t="shared" si="3"/>
        <v>0</v>
      </c>
      <c r="M22" s="23">
        <f t="shared" si="3"/>
        <v>0</v>
      </c>
      <c r="N22" s="23">
        <f t="shared" si="3"/>
        <v>0</v>
      </c>
      <c r="O22" s="23">
        <f t="shared" si="3"/>
        <v>0</v>
      </c>
      <c r="P22" s="23">
        <f t="shared" si="3"/>
        <v>0</v>
      </c>
      <c r="Q22" s="23">
        <f t="shared" si="3"/>
        <v>0</v>
      </c>
      <c r="R22" s="23">
        <f t="shared" si="3"/>
        <v>0</v>
      </c>
      <c r="S22" s="23">
        <f t="shared" si="3"/>
        <v>0</v>
      </c>
      <c r="T22" s="23">
        <f t="shared" si="3"/>
        <v>0</v>
      </c>
      <c r="U22" s="23">
        <f t="shared" si="3"/>
        <v>0</v>
      </c>
      <c r="V22" s="23">
        <f t="shared" si="3"/>
        <v>0</v>
      </c>
      <c r="W22" s="23">
        <f t="shared" si="3"/>
        <v>0</v>
      </c>
      <c r="X22" s="23">
        <f t="shared" si="3"/>
        <v>0</v>
      </c>
      <c r="Y22" s="23">
        <f t="shared" si="3"/>
        <v>0</v>
      </c>
      <c r="Z22" s="23">
        <f t="shared" si="3"/>
        <v>0</v>
      </c>
      <c r="AA22" s="23">
        <f t="shared" si="3"/>
        <v>0</v>
      </c>
      <c r="AB22" s="23">
        <f t="shared" si="3"/>
        <v>0</v>
      </c>
      <c r="AC22" s="23">
        <f t="shared" si="3"/>
        <v>0</v>
      </c>
      <c r="AD22" s="23">
        <f t="shared" si="3"/>
        <v>0</v>
      </c>
      <c r="AE22" s="23">
        <f t="shared" si="3"/>
        <v>0</v>
      </c>
      <c r="AF22" s="23">
        <f t="shared" si="3"/>
        <v>0</v>
      </c>
      <c r="AG22" s="23">
        <f t="shared" si="3"/>
        <v>0</v>
      </c>
      <c r="AH22" s="23">
        <f t="shared" si="3"/>
        <v>0</v>
      </c>
      <c r="AI22" s="23">
        <f t="shared" si="3"/>
        <v>0</v>
      </c>
      <c r="AJ22" s="23">
        <f t="shared" si="3"/>
        <v>0</v>
      </c>
      <c r="AK22" s="25"/>
      <c r="AL22" s="25"/>
      <c r="AM22" s="27"/>
    </row>
    <row r="23" spans="1:57">
      <c r="A23" s="28"/>
      <c r="B23" s="202" t="s">
        <v>13</v>
      </c>
      <c r="C23" s="203"/>
      <c r="D23" s="204"/>
      <c r="E23" s="29">
        <v>1</v>
      </c>
      <c r="F23" s="29">
        <v>1</v>
      </c>
      <c r="G23" s="29">
        <v>1</v>
      </c>
      <c r="H23" s="29">
        <v>1</v>
      </c>
      <c r="I23" s="29">
        <v>1</v>
      </c>
      <c r="J23" s="29">
        <v>1</v>
      </c>
      <c r="K23" s="29">
        <v>1</v>
      </c>
      <c r="L23" s="29">
        <v>1</v>
      </c>
      <c r="M23" s="29">
        <v>1</v>
      </c>
      <c r="N23" s="29">
        <v>1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29">
        <v>1</v>
      </c>
      <c r="AB23" s="29">
        <v>1</v>
      </c>
      <c r="AC23" s="29">
        <v>1</v>
      </c>
      <c r="AD23" s="29">
        <v>1</v>
      </c>
      <c r="AE23" s="29">
        <v>1</v>
      </c>
      <c r="AF23" s="29">
        <v>1</v>
      </c>
      <c r="AG23" s="29">
        <v>1</v>
      </c>
      <c r="AH23" s="29">
        <v>1</v>
      </c>
      <c r="AI23" s="29">
        <v>1</v>
      </c>
      <c r="AJ23" s="29">
        <v>1</v>
      </c>
      <c r="AK23" s="30"/>
      <c r="AL23" s="31"/>
      <c r="AM23" s="27"/>
    </row>
    <row r="24" spans="1:57">
      <c r="B24" s="190" t="s">
        <v>14</v>
      </c>
      <c r="C24" s="191"/>
      <c r="D24" s="192"/>
      <c r="E24" s="32">
        <f t="shared" ref="E24:AJ24" si="4">IF(E19=0,0,1)</f>
        <v>1</v>
      </c>
      <c r="F24" s="32">
        <f t="shared" si="4"/>
        <v>0</v>
      </c>
      <c r="G24" s="32">
        <f t="shared" si="4"/>
        <v>1</v>
      </c>
      <c r="H24" s="32">
        <f t="shared" si="4"/>
        <v>1</v>
      </c>
      <c r="I24" s="32">
        <f t="shared" si="4"/>
        <v>1</v>
      </c>
      <c r="J24" s="32">
        <f t="shared" si="4"/>
        <v>1</v>
      </c>
      <c r="K24" s="32">
        <f t="shared" si="4"/>
        <v>1</v>
      </c>
      <c r="L24" s="32">
        <f t="shared" si="4"/>
        <v>1</v>
      </c>
      <c r="M24" s="32">
        <f t="shared" si="4"/>
        <v>1</v>
      </c>
      <c r="N24" s="32">
        <f t="shared" si="4"/>
        <v>1</v>
      </c>
      <c r="O24" s="32">
        <f t="shared" si="4"/>
        <v>1</v>
      </c>
      <c r="P24" s="32">
        <f t="shared" si="4"/>
        <v>1</v>
      </c>
      <c r="Q24" s="32">
        <f t="shared" si="4"/>
        <v>1</v>
      </c>
      <c r="R24" s="32">
        <f t="shared" si="4"/>
        <v>1</v>
      </c>
      <c r="S24" s="32">
        <f t="shared" si="4"/>
        <v>1</v>
      </c>
      <c r="T24" s="32">
        <f t="shared" si="4"/>
        <v>1</v>
      </c>
      <c r="U24" s="32">
        <f t="shared" si="4"/>
        <v>1</v>
      </c>
      <c r="V24" s="32">
        <f t="shared" si="4"/>
        <v>1</v>
      </c>
      <c r="W24" s="32">
        <f t="shared" si="4"/>
        <v>1</v>
      </c>
      <c r="X24" s="32">
        <f t="shared" si="4"/>
        <v>1</v>
      </c>
      <c r="Y24" s="32">
        <f t="shared" si="4"/>
        <v>1</v>
      </c>
      <c r="Z24" s="32">
        <f t="shared" si="4"/>
        <v>1</v>
      </c>
      <c r="AA24" s="32">
        <f t="shared" si="4"/>
        <v>1</v>
      </c>
      <c r="AB24" s="32">
        <f t="shared" si="4"/>
        <v>1</v>
      </c>
      <c r="AC24" s="32">
        <f t="shared" si="4"/>
        <v>0</v>
      </c>
      <c r="AD24" s="32">
        <f t="shared" si="4"/>
        <v>1</v>
      </c>
      <c r="AE24" s="32">
        <f t="shared" si="4"/>
        <v>1</v>
      </c>
      <c r="AF24" s="32">
        <f t="shared" si="4"/>
        <v>1</v>
      </c>
      <c r="AG24" s="32">
        <f t="shared" si="4"/>
        <v>1</v>
      </c>
      <c r="AH24" s="32">
        <f t="shared" si="4"/>
        <v>0</v>
      </c>
      <c r="AI24" s="32">
        <f t="shared" si="4"/>
        <v>0</v>
      </c>
      <c r="AJ24" s="32">
        <f t="shared" si="4"/>
        <v>0</v>
      </c>
      <c r="AK24" s="33">
        <f>SUM(E24:AJ24)</f>
        <v>27</v>
      </c>
      <c r="AL24" s="30"/>
      <c r="AM24" s="27"/>
    </row>
    <row r="25" spans="1:57" ht="67" customHeight="1">
      <c r="A25" s="34"/>
      <c r="B25" s="193" t="s">
        <v>15</v>
      </c>
      <c r="C25" s="194"/>
      <c r="D25" s="195"/>
      <c r="E25" s="46"/>
      <c r="F25" s="46" t="s">
        <v>430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 t="s">
        <v>1329</v>
      </c>
      <c r="AD25" s="46"/>
      <c r="AE25" s="46"/>
      <c r="AF25" s="46"/>
      <c r="AG25" s="46"/>
      <c r="AH25" s="46"/>
      <c r="AI25" s="46"/>
      <c r="AJ25" s="46"/>
      <c r="AK25" s="24"/>
      <c r="AL25" s="31"/>
      <c r="AM25" s="27"/>
    </row>
    <row r="26" spans="1:57">
      <c r="B26" s="35" t="s">
        <v>16</v>
      </c>
      <c r="C26" s="35" t="s">
        <v>17</v>
      </c>
      <c r="D26" s="36" t="s">
        <v>18</v>
      </c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8"/>
      <c r="AL26" s="38"/>
      <c r="AM26" s="39"/>
      <c r="AN26" s="28" t="s">
        <v>1346</v>
      </c>
      <c r="AQ26" t="s">
        <v>1354</v>
      </c>
      <c r="AR26" t="s">
        <v>1355</v>
      </c>
      <c r="AU26" t="s">
        <v>1354</v>
      </c>
      <c r="AV26" t="s">
        <v>1355</v>
      </c>
      <c r="AY26" t="s">
        <v>1369</v>
      </c>
      <c r="AZ26" t="s">
        <v>1355</v>
      </c>
    </row>
    <row r="27" spans="1:57">
      <c r="A27" s="28" t="s">
        <v>19</v>
      </c>
      <c r="B27" s="44" t="s">
        <v>446</v>
      </c>
      <c r="C27" s="44" t="s">
        <v>447</v>
      </c>
      <c r="D27" s="44">
        <v>55095</v>
      </c>
      <c r="E27" s="40">
        <v>1</v>
      </c>
      <c r="F27" s="40">
        <v>0</v>
      </c>
      <c r="G27" s="40">
        <v>1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0</v>
      </c>
      <c r="R27" s="40">
        <v>1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>
        <v>1</v>
      </c>
      <c r="Z27" s="40">
        <v>0</v>
      </c>
      <c r="AA27" s="40">
        <v>1</v>
      </c>
      <c r="AB27" s="40">
        <v>1</v>
      </c>
      <c r="AC27" s="40">
        <v>0</v>
      </c>
      <c r="AD27" s="40">
        <v>1</v>
      </c>
      <c r="AE27" s="40">
        <v>0</v>
      </c>
      <c r="AF27" s="40">
        <v>1</v>
      </c>
      <c r="AG27" s="40">
        <v>1</v>
      </c>
      <c r="AH27" s="40">
        <v>0</v>
      </c>
      <c r="AI27" s="40">
        <v>0</v>
      </c>
      <c r="AJ27" s="40">
        <v>0</v>
      </c>
      <c r="AK27" s="41">
        <f t="shared" ref="AK27:AK102" si="5">SUM(E27:AJ27)</f>
        <v>24</v>
      </c>
      <c r="AL27" s="42">
        <f>IF(AK27=0,0,1)</f>
        <v>1</v>
      </c>
      <c r="AM27" s="43">
        <f t="shared" ref="AM27:AM102" si="6">SUMPRODUCT($E$23:$AJ$23,E27:AJ27)</f>
        <v>24</v>
      </c>
      <c r="AN27" s="68" t="s">
        <v>1336</v>
      </c>
      <c r="AQ27" s="2">
        <f>AK27</f>
        <v>24</v>
      </c>
      <c r="AR27" s="2">
        <f>VLOOKUP(AN27,$AO$3:$AP$18,2,FALSE)</f>
        <v>3.3330000000000002</v>
      </c>
      <c r="AU27">
        <v>0</v>
      </c>
      <c r="AV27">
        <v>0</v>
      </c>
      <c r="AY27" s="91">
        <f>AU27/27</f>
        <v>0</v>
      </c>
      <c r="AZ27">
        <f>AV27</f>
        <v>0</v>
      </c>
    </row>
    <row r="28" spans="1:57">
      <c r="A28" t="s">
        <v>20</v>
      </c>
      <c r="B28" s="44" t="s">
        <v>448</v>
      </c>
      <c r="C28" s="44" t="s">
        <v>449</v>
      </c>
      <c r="D28" s="44">
        <v>55095</v>
      </c>
      <c r="E28" s="40">
        <v>1</v>
      </c>
      <c r="F28" s="40">
        <v>0</v>
      </c>
      <c r="G28" s="40">
        <v>1</v>
      </c>
      <c r="H28" s="40">
        <v>1</v>
      </c>
      <c r="I28" s="40">
        <v>0</v>
      </c>
      <c r="J28" s="40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0</v>
      </c>
      <c r="R28" s="40">
        <v>1</v>
      </c>
      <c r="S28" s="40">
        <v>1</v>
      </c>
      <c r="T28" s="40">
        <v>1</v>
      </c>
      <c r="U28" s="40">
        <v>1</v>
      </c>
      <c r="V28" s="40">
        <v>1</v>
      </c>
      <c r="W28" s="40">
        <v>1</v>
      </c>
      <c r="X28" s="40">
        <v>1</v>
      </c>
      <c r="Y28" s="40">
        <v>0</v>
      </c>
      <c r="Z28" s="40">
        <v>1</v>
      </c>
      <c r="AA28" s="40">
        <v>1</v>
      </c>
      <c r="AB28" s="40">
        <v>1</v>
      </c>
      <c r="AC28" s="40">
        <v>0</v>
      </c>
      <c r="AD28" s="40">
        <v>1</v>
      </c>
      <c r="AE28" s="40">
        <v>1</v>
      </c>
      <c r="AF28" s="40">
        <v>1</v>
      </c>
      <c r="AG28" s="40">
        <v>1</v>
      </c>
      <c r="AH28" s="40">
        <v>0</v>
      </c>
      <c r="AI28" s="40">
        <v>0</v>
      </c>
      <c r="AJ28" s="40">
        <v>0</v>
      </c>
      <c r="AK28" s="45">
        <f t="shared" si="5"/>
        <v>24</v>
      </c>
      <c r="AL28" s="42">
        <f t="shared" ref="AL28:AL103" si="7">IF(AK28=0,0,1)</f>
        <v>1</v>
      </c>
      <c r="AM28" s="43">
        <f t="shared" si="6"/>
        <v>24</v>
      </c>
      <c r="AN28" s="68" t="s">
        <v>1335</v>
      </c>
      <c r="AQ28" s="2">
        <f t="shared" ref="AQ28:AQ91" si="8">AK28</f>
        <v>24</v>
      </c>
      <c r="AR28" s="2">
        <f t="shared" ref="AR28:AR91" si="9">VLOOKUP(AN28,$AO$3:$AP$18,2,FALSE)</f>
        <v>3</v>
      </c>
      <c r="AU28">
        <v>0</v>
      </c>
      <c r="AV28">
        <v>1.333</v>
      </c>
      <c r="AY28" s="91">
        <f t="shared" ref="AY28:AY91" si="10">AU28/27</f>
        <v>0</v>
      </c>
      <c r="AZ28">
        <f t="shared" ref="AZ28:AZ91" si="11">AV28</f>
        <v>1.333</v>
      </c>
    </row>
    <row r="29" spans="1:57">
      <c r="A29" t="s">
        <v>21</v>
      </c>
      <c r="B29" s="44" t="s">
        <v>1116</v>
      </c>
      <c r="C29" s="44" t="s">
        <v>1117</v>
      </c>
      <c r="D29" s="44">
        <v>55095</v>
      </c>
      <c r="E29" s="40">
        <v>0</v>
      </c>
      <c r="F29" s="40">
        <v>0</v>
      </c>
      <c r="G29" s="40">
        <v>1</v>
      </c>
      <c r="H29" s="40">
        <v>0</v>
      </c>
      <c r="I29" s="40">
        <v>0</v>
      </c>
      <c r="J29" s="40">
        <v>1</v>
      </c>
      <c r="K29" s="40">
        <v>0</v>
      </c>
      <c r="L29" s="40">
        <v>0</v>
      </c>
      <c r="M29" s="40">
        <v>0</v>
      </c>
      <c r="N29" s="40">
        <v>0</v>
      </c>
      <c r="O29" s="40">
        <v>1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1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40">
        <v>0</v>
      </c>
      <c r="AJ29" s="40">
        <v>0</v>
      </c>
      <c r="AK29" s="45">
        <f t="shared" si="5"/>
        <v>4</v>
      </c>
      <c r="AL29" s="42">
        <f t="shared" si="7"/>
        <v>1</v>
      </c>
      <c r="AM29" s="43">
        <f t="shared" si="6"/>
        <v>4</v>
      </c>
      <c r="AN29" s="68" t="s">
        <v>1338</v>
      </c>
      <c r="AQ29" s="2">
        <f t="shared" si="8"/>
        <v>4</v>
      </c>
      <c r="AR29" s="2">
        <f t="shared" si="9"/>
        <v>2.6669999999999998</v>
      </c>
      <c r="AU29">
        <v>0</v>
      </c>
      <c r="AV29">
        <v>2.3330000000000002</v>
      </c>
      <c r="AY29" s="91">
        <f t="shared" si="10"/>
        <v>0</v>
      </c>
      <c r="AZ29">
        <f t="shared" si="11"/>
        <v>2.3330000000000002</v>
      </c>
    </row>
    <row r="30" spans="1:57">
      <c r="B30" s="44" t="s">
        <v>452</v>
      </c>
      <c r="C30" s="44" t="s">
        <v>453</v>
      </c>
      <c r="D30" s="44">
        <v>55095</v>
      </c>
      <c r="E30" s="40">
        <v>1</v>
      </c>
      <c r="F30" s="40">
        <v>0</v>
      </c>
      <c r="G30" s="40">
        <v>0</v>
      </c>
      <c r="H30" s="40">
        <v>1</v>
      </c>
      <c r="I30" s="40">
        <v>1</v>
      </c>
      <c r="J30" s="40">
        <v>1</v>
      </c>
      <c r="K30" s="40">
        <v>1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5">
        <f t="shared" si="5"/>
        <v>5</v>
      </c>
      <c r="AL30" s="42">
        <f t="shared" si="7"/>
        <v>1</v>
      </c>
      <c r="AM30" s="43">
        <f t="shared" si="6"/>
        <v>5</v>
      </c>
      <c r="AN30" s="68" t="s">
        <v>1338</v>
      </c>
      <c r="AQ30" s="2">
        <f t="shared" si="8"/>
        <v>5</v>
      </c>
      <c r="AR30" s="2">
        <f t="shared" si="9"/>
        <v>2.6669999999999998</v>
      </c>
      <c r="AU30">
        <v>2</v>
      </c>
      <c r="AV30">
        <v>1.667</v>
      </c>
      <c r="AY30" s="91">
        <f t="shared" si="10"/>
        <v>7.407407407407407E-2</v>
      </c>
      <c r="AZ30">
        <f t="shared" si="11"/>
        <v>1.667</v>
      </c>
      <c r="BD30" t="s">
        <v>1374</v>
      </c>
      <c r="BE30" t="s">
        <v>1375</v>
      </c>
    </row>
    <row r="31" spans="1:57">
      <c r="B31" s="44" t="s">
        <v>470</v>
      </c>
      <c r="C31" s="44" t="s">
        <v>471</v>
      </c>
      <c r="D31" s="44">
        <v>55095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 s="40">
        <v>0</v>
      </c>
      <c r="AH31" s="40">
        <v>0</v>
      </c>
      <c r="AI31" s="40">
        <v>0</v>
      </c>
      <c r="AJ31" s="40">
        <v>0</v>
      </c>
      <c r="AK31" s="45">
        <f t="shared" si="5"/>
        <v>0</v>
      </c>
      <c r="AL31" s="42">
        <f t="shared" si="7"/>
        <v>0</v>
      </c>
      <c r="AM31" s="43">
        <f t="shared" si="6"/>
        <v>0</v>
      </c>
      <c r="AN31" s="68" t="s">
        <v>1345</v>
      </c>
      <c r="AO31" s="61"/>
      <c r="AP31" s="61"/>
      <c r="AQ31" s="2">
        <f t="shared" si="8"/>
        <v>0</v>
      </c>
      <c r="AR31" s="2">
        <f t="shared" si="9"/>
        <v>1.333</v>
      </c>
      <c r="AU31">
        <v>2</v>
      </c>
      <c r="AV31">
        <v>4</v>
      </c>
      <c r="AY31" s="91">
        <f t="shared" si="10"/>
        <v>7.407407407407407E-2</v>
      </c>
      <c r="AZ31">
        <f t="shared" si="11"/>
        <v>4</v>
      </c>
      <c r="BC31" t="s">
        <v>1370</v>
      </c>
      <c r="BD31">
        <v>2.4500000000000002</v>
      </c>
      <c r="BE31">
        <v>11</v>
      </c>
    </row>
    <row r="32" spans="1:57">
      <c r="B32" s="44" t="s">
        <v>478</v>
      </c>
      <c r="C32" s="44" t="s">
        <v>479</v>
      </c>
      <c r="D32" s="44">
        <v>55095</v>
      </c>
      <c r="E32" s="40">
        <v>1</v>
      </c>
      <c r="F32" s="40">
        <v>0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0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40">
        <v>0</v>
      </c>
      <c r="Y32" s="40">
        <v>1</v>
      </c>
      <c r="Z32" s="40">
        <v>0</v>
      </c>
      <c r="AA32" s="40">
        <v>1</v>
      </c>
      <c r="AB32" s="40">
        <v>1</v>
      </c>
      <c r="AC32" s="40">
        <v>0</v>
      </c>
      <c r="AD32" s="40">
        <v>1</v>
      </c>
      <c r="AE32" s="40">
        <v>1</v>
      </c>
      <c r="AF32" s="40">
        <v>1</v>
      </c>
      <c r="AG32" s="40">
        <v>0</v>
      </c>
      <c r="AH32" s="40">
        <v>0</v>
      </c>
      <c r="AI32" s="40">
        <v>0</v>
      </c>
      <c r="AJ32" s="40">
        <v>0</v>
      </c>
      <c r="AK32" s="45">
        <f t="shared" si="5"/>
        <v>23</v>
      </c>
      <c r="AL32" s="42">
        <f t="shared" si="7"/>
        <v>1</v>
      </c>
      <c r="AM32" s="43">
        <f t="shared" si="6"/>
        <v>23</v>
      </c>
      <c r="AN32" s="68" t="s">
        <v>1337</v>
      </c>
      <c r="AQ32" s="2">
        <f t="shared" si="8"/>
        <v>23</v>
      </c>
      <c r="AR32" s="2">
        <f t="shared" si="9"/>
        <v>4</v>
      </c>
      <c r="AU32">
        <v>2</v>
      </c>
      <c r="AV32">
        <v>4</v>
      </c>
      <c r="AY32" s="91">
        <f t="shared" si="10"/>
        <v>7.407407407407407E-2</v>
      </c>
      <c r="AZ32">
        <f t="shared" si="11"/>
        <v>4</v>
      </c>
      <c r="BC32" t="s">
        <v>1371</v>
      </c>
      <c r="BD32">
        <v>2.48</v>
      </c>
      <c r="BE32">
        <v>16</v>
      </c>
    </row>
    <row r="33" spans="2:57">
      <c r="B33" s="44" t="s">
        <v>480</v>
      </c>
      <c r="C33" s="44" t="s">
        <v>481</v>
      </c>
      <c r="D33" s="44">
        <v>55095</v>
      </c>
      <c r="E33" s="40">
        <v>1</v>
      </c>
      <c r="F33" s="40">
        <v>0</v>
      </c>
      <c r="G33" s="40">
        <v>1</v>
      </c>
      <c r="H33" s="40">
        <v>0</v>
      </c>
      <c r="I33" s="40">
        <v>0</v>
      </c>
      <c r="J33" s="40">
        <v>1</v>
      </c>
      <c r="K33" s="40">
        <v>0</v>
      </c>
      <c r="L33" s="40">
        <v>1</v>
      </c>
      <c r="M33" s="40">
        <v>0</v>
      </c>
      <c r="N33" s="40">
        <v>0</v>
      </c>
      <c r="O33" s="40">
        <v>0</v>
      </c>
      <c r="P33" s="40">
        <v>1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1</v>
      </c>
      <c r="AF33" s="40">
        <v>1</v>
      </c>
      <c r="AG33" s="40">
        <v>1</v>
      </c>
      <c r="AH33" s="40">
        <v>0</v>
      </c>
      <c r="AI33" s="40">
        <v>0</v>
      </c>
      <c r="AJ33" s="40">
        <v>0</v>
      </c>
      <c r="AK33" s="45">
        <f t="shared" ref="AK33:AK38" si="12">SUM(E33:AJ33)</f>
        <v>8</v>
      </c>
      <c r="AL33" s="42">
        <f t="shared" ref="AL33:AL38" si="13">IF(AK33=0,0,1)</f>
        <v>1</v>
      </c>
      <c r="AM33" s="43">
        <f t="shared" ref="AM33:AM38" si="14">SUMPRODUCT($E$23:$AJ$23,E33:AJ33)</f>
        <v>8</v>
      </c>
      <c r="AN33" s="68" t="s">
        <v>1340</v>
      </c>
      <c r="AQ33" s="2">
        <f t="shared" si="8"/>
        <v>8</v>
      </c>
      <c r="AR33" s="2">
        <f t="shared" si="9"/>
        <v>0</v>
      </c>
      <c r="AU33">
        <v>3</v>
      </c>
      <c r="AV33">
        <v>3</v>
      </c>
      <c r="AY33" s="91">
        <f t="shared" si="10"/>
        <v>0.1111111111111111</v>
      </c>
      <c r="AZ33">
        <f t="shared" si="11"/>
        <v>3</v>
      </c>
      <c r="BC33" t="s">
        <v>1372</v>
      </c>
      <c r="BD33">
        <v>2.39</v>
      </c>
      <c r="BE33">
        <v>22</v>
      </c>
    </row>
    <row r="34" spans="2:57">
      <c r="B34" s="44" t="s">
        <v>482</v>
      </c>
      <c r="C34" s="44" t="s">
        <v>483</v>
      </c>
      <c r="D34" s="44">
        <v>55095</v>
      </c>
      <c r="E34" s="40">
        <v>1</v>
      </c>
      <c r="F34" s="40">
        <v>0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P34" s="40">
        <v>1</v>
      </c>
      <c r="Q34" s="40">
        <v>1</v>
      </c>
      <c r="R34" s="40">
        <v>1</v>
      </c>
      <c r="S34" s="40">
        <v>0</v>
      </c>
      <c r="T34" s="40">
        <v>1</v>
      </c>
      <c r="U34" s="40">
        <v>1</v>
      </c>
      <c r="V34" s="40">
        <v>0</v>
      </c>
      <c r="W34" s="40">
        <v>1</v>
      </c>
      <c r="X34" s="40">
        <v>1</v>
      </c>
      <c r="Y34" s="40">
        <v>1</v>
      </c>
      <c r="Z34" s="40">
        <v>1</v>
      </c>
      <c r="AA34" s="40">
        <v>1</v>
      </c>
      <c r="AB34" s="40">
        <v>1</v>
      </c>
      <c r="AC34" s="40">
        <v>0</v>
      </c>
      <c r="AD34" s="40">
        <v>1</v>
      </c>
      <c r="AE34" s="40">
        <v>1</v>
      </c>
      <c r="AF34" s="40">
        <v>1</v>
      </c>
      <c r="AG34" s="40">
        <v>0</v>
      </c>
      <c r="AH34" s="40">
        <v>0</v>
      </c>
      <c r="AI34" s="40">
        <v>0</v>
      </c>
      <c r="AJ34" s="40">
        <v>0</v>
      </c>
      <c r="AK34" s="45">
        <f t="shared" si="12"/>
        <v>24</v>
      </c>
      <c r="AL34" s="42">
        <f t="shared" si="13"/>
        <v>1</v>
      </c>
      <c r="AM34" s="43">
        <f t="shared" si="14"/>
        <v>24</v>
      </c>
      <c r="AN34" s="68" t="s">
        <v>1331</v>
      </c>
      <c r="AQ34" s="2">
        <f t="shared" si="8"/>
        <v>24</v>
      </c>
      <c r="AR34" s="2" t="str">
        <f t="shared" si="9"/>
        <v>QQQ</v>
      </c>
      <c r="AU34">
        <v>4</v>
      </c>
      <c r="AV34">
        <v>2.6669999999999998</v>
      </c>
      <c r="AY34" s="91">
        <f t="shared" si="10"/>
        <v>0.14814814814814814</v>
      </c>
      <c r="AZ34">
        <f t="shared" si="11"/>
        <v>2.6669999999999998</v>
      </c>
      <c r="BC34" t="s">
        <v>1373</v>
      </c>
      <c r="BD34">
        <v>2.78</v>
      </c>
      <c r="BE34">
        <v>55</v>
      </c>
    </row>
    <row r="35" spans="2:57">
      <c r="B35" s="44" t="s">
        <v>490</v>
      </c>
      <c r="C35" s="44" t="s">
        <v>491</v>
      </c>
      <c r="D35" s="44">
        <v>55095</v>
      </c>
      <c r="E35" s="40">
        <v>1</v>
      </c>
      <c r="F35" s="40">
        <v>0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P35" s="40">
        <v>1</v>
      </c>
      <c r="Q35" s="40">
        <v>1</v>
      </c>
      <c r="R35" s="40">
        <v>1</v>
      </c>
      <c r="S35" s="40">
        <v>1</v>
      </c>
      <c r="T35" s="40">
        <v>1</v>
      </c>
      <c r="U35" s="40">
        <v>1</v>
      </c>
      <c r="V35" s="40">
        <v>1</v>
      </c>
      <c r="W35" s="40">
        <v>1</v>
      </c>
      <c r="X35" s="40">
        <v>1</v>
      </c>
      <c r="Y35" s="40">
        <v>1</v>
      </c>
      <c r="Z35" s="40">
        <v>0</v>
      </c>
      <c r="AA35" s="40">
        <v>1</v>
      </c>
      <c r="AB35" s="40">
        <v>1</v>
      </c>
      <c r="AC35" s="40">
        <v>0</v>
      </c>
      <c r="AD35" s="40">
        <v>1</v>
      </c>
      <c r="AE35" s="40">
        <v>0</v>
      </c>
      <c r="AF35" s="40">
        <v>0</v>
      </c>
      <c r="AG35" s="40">
        <v>0</v>
      </c>
      <c r="AH35" s="40">
        <v>0</v>
      </c>
      <c r="AI35" s="40">
        <v>0</v>
      </c>
      <c r="AJ35" s="40">
        <v>0</v>
      </c>
      <c r="AK35" s="45">
        <f t="shared" si="12"/>
        <v>23</v>
      </c>
      <c r="AL35" s="42">
        <f t="shared" si="13"/>
        <v>1</v>
      </c>
      <c r="AM35" s="43">
        <f t="shared" si="14"/>
        <v>23</v>
      </c>
      <c r="AN35" s="68" t="s">
        <v>1332</v>
      </c>
      <c r="AQ35" s="2">
        <f t="shared" si="8"/>
        <v>23</v>
      </c>
      <c r="AR35" s="2">
        <f t="shared" si="9"/>
        <v>1.667</v>
      </c>
      <c r="AU35">
        <v>4</v>
      </c>
      <c r="AV35">
        <v>3</v>
      </c>
      <c r="AY35" s="91">
        <f t="shared" si="10"/>
        <v>0.14814814814814814</v>
      </c>
      <c r="AZ35">
        <f t="shared" si="11"/>
        <v>3</v>
      </c>
    </row>
    <row r="36" spans="2:57">
      <c r="B36" s="44" t="s">
        <v>492</v>
      </c>
      <c r="C36" s="44" t="s">
        <v>493</v>
      </c>
      <c r="D36" s="44">
        <v>55095</v>
      </c>
      <c r="E36" s="40">
        <v>1</v>
      </c>
      <c r="F36" s="40">
        <v>0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  <c r="P36" s="40">
        <v>1</v>
      </c>
      <c r="Q36" s="40">
        <v>1</v>
      </c>
      <c r="R36" s="40">
        <v>1</v>
      </c>
      <c r="S36" s="40">
        <v>0</v>
      </c>
      <c r="T36" s="40">
        <v>1</v>
      </c>
      <c r="U36" s="40">
        <v>1</v>
      </c>
      <c r="V36" s="40">
        <v>0</v>
      </c>
      <c r="W36" s="40">
        <v>1</v>
      </c>
      <c r="X36" s="40">
        <v>1</v>
      </c>
      <c r="Y36" s="40">
        <v>0</v>
      </c>
      <c r="Z36" s="40">
        <v>0</v>
      </c>
      <c r="AA36" s="40">
        <v>1</v>
      </c>
      <c r="AB36" s="40">
        <v>0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0</v>
      </c>
      <c r="AK36" s="45">
        <f t="shared" si="12"/>
        <v>19</v>
      </c>
      <c r="AL36" s="42">
        <f t="shared" si="13"/>
        <v>1</v>
      </c>
      <c r="AM36" s="43">
        <f t="shared" si="14"/>
        <v>19</v>
      </c>
      <c r="AN36" s="68" t="s">
        <v>1336</v>
      </c>
      <c r="AQ36" s="2">
        <f t="shared" si="8"/>
        <v>19</v>
      </c>
      <c r="AR36" s="2">
        <f t="shared" si="9"/>
        <v>3.3330000000000002</v>
      </c>
      <c r="AU36">
        <v>5</v>
      </c>
      <c r="AV36">
        <v>2.3330000000000002</v>
      </c>
      <c r="AY36" s="91">
        <f t="shared" si="10"/>
        <v>0.18518518518518517</v>
      </c>
      <c r="AZ36">
        <f t="shared" si="11"/>
        <v>2.3330000000000002</v>
      </c>
    </row>
    <row r="37" spans="2:57">
      <c r="B37" s="44" t="s">
        <v>496</v>
      </c>
      <c r="C37" s="44" t="s">
        <v>497</v>
      </c>
      <c r="D37" s="44">
        <v>55095</v>
      </c>
      <c r="E37" s="40">
        <v>1</v>
      </c>
      <c r="F37" s="40">
        <v>0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P37" s="40">
        <v>1</v>
      </c>
      <c r="Q37" s="40">
        <v>0</v>
      </c>
      <c r="R37" s="40">
        <v>0</v>
      </c>
      <c r="S37" s="40">
        <v>1</v>
      </c>
      <c r="T37" s="40">
        <v>1</v>
      </c>
      <c r="U37" s="40">
        <v>1</v>
      </c>
      <c r="V37" s="40">
        <v>1</v>
      </c>
      <c r="W37" s="40">
        <v>0</v>
      </c>
      <c r="X37" s="40">
        <v>1</v>
      </c>
      <c r="Y37" s="40">
        <v>1</v>
      </c>
      <c r="Z37" s="40">
        <v>0</v>
      </c>
      <c r="AA37" s="40">
        <v>1</v>
      </c>
      <c r="AB37" s="40">
        <v>1</v>
      </c>
      <c r="AC37" s="40">
        <v>0</v>
      </c>
      <c r="AD37" s="40">
        <v>1</v>
      </c>
      <c r="AE37" s="40">
        <v>1</v>
      </c>
      <c r="AF37" s="40">
        <v>1</v>
      </c>
      <c r="AG37" s="40">
        <v>0</v>
      </c>
      <c r="AH37" s="40">
        <v>0</v>
      </c>
      <c r="AI37" s="40">
        <v>0</v>
      </c>
      <c r="AJ37" s="40">
        <v>0</v>
      </c>
      <c r="AK37" s="45">
        <f t="shared" si="12"/>
        <v>22</v>
      </c>
      <c r="AL37" s="42">
        <f t="shared" si="13"/>
        <v>1</v>
      </c>
      <c r="AM37" s="43">
        <f t="shared" si="14"/>
        <v>22</v>
      </c>
      <c r="AN37" s="68" t="s">
        <v>1345</v>
      </c>
      <c r="AQ37" s="2">
        <f t="shared" si="8"/>
        <v>22</v>
      </c>
      <c r="AR37" s="2">
        <f t="shared" si="9"/>
        <v>1.333</v>
      </c>
      <c r="AU37">
        <v>5</v>
      </c>
      <c r="AV37">
        <v>2.6669999999999998</v>
      </c>
      <c r="AY37" s="91">
        <f t="shared" si="10"/>
        <v>0.18518518518518517</v>
      </c>
      <c r="AZ37">
        <f t="shared" si="11"/>
        <v>2.6669999999999998</v>
      </c>
    </row>
    <row r="38" spans="2:57">
      <c r="B38" s="44" t="s">
        <v>1128</v>
      </c>
      <c r="C38" s="44" t="s">
        <v>1129</v>
      </c>
      <c r="D38" s="44">
        <v>55095</v>
      </c>
      <c r="E38" s="40">
        <v>1</v>
      </c>
      <c r="F38" s="40">
        <v>0</v>
      </c>
      <c r="G38" s="40">
        <v>0</v>
      </c>
      <c r="H38" s="40">
        <v>0</v>
      </c>
      <c r="I38" s="40">
        <v>0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  <c r="P38" s="40">
        <v>1</v>
      </c>
      <c r="Q38" s="40">
        <v>0</v>
      </c>
      <c r="R38" s="40">
        <v>1</v>
      </c>
      <c r="S38" s="40">
        <v>0</v>
      </c>
      <c r="T38" s="40">
        <v>1</v>
      </c>
      <c r="U38" s="40">
        <v>1</v>
      </c>
      <c r="V38" s="40">
        <v>1</v>
      </c>
      <c r="W38" s="40">
        <v>1</v>
      </c>
      <c r="X38" s="40">
        <v>1</v>
      </c>
      <c r="Y38" s="40">
        <v>1</v>
      </c>
      <c r="Z38" s="40">
        <v>1</v>
      </c>
      <c r="AA38" s="40">
        <v>0</v>
      </c>
      <c r="AB38" s="40">
        <v>1</v>
      </c>
      <c r="AC38" s="40">
        <v>0</v>
      </c>
      <c r="AD38" s="40">
        <v>1</v>
      </c>
      <c r="AE38" s="40">
        <v>1</v>
      </c>
      <c r="AF38" s="40">
        <v>1</v>
      </c>
      <c r="AG38" s="40">
        <v>1</v>
      </c>
      <c r="AH38" s="40">
        <v>0</v>
      </c>
      <c r="AI38" s="40">
        <v>0</v>
      </c>
      <c r="AJ38" s="40">
        <v>0</v>
      </c>
      <c r="AK38" s="45">
        <f t="shared" si="12"/>
        <v>21</v>
      </c>
      <c r="AL38" s="42">
        <f t="shared" si="13"/>
        <v>1</v>
      </c>
      <c r="AM38" s="43">
        <f t="shared" si="14"/>
        <v>21</v>
      </c>
      <c r="AN38" s="68" t="s">
        <v>1335</v>
      </c>
      <c r="AQ38" s="2">
        <f t="shared" si="8"/>
        <v>21</v>
      </c>
      <c r="AR38" s="2">
        <f t="shared" si="9"/>
        <v>3</v>
      </c>
      <c r="AU38">
        <v>8</v>
      </c>
      <c r="AV38">
        <v>0</v>
      </c>
      <c r="AY38" s="91">
        <f t="shared" si="10"/>
        <v>0.29629629629629628</v>
      </c>
      <c r="AZ38">
        <f t="shared" si="11"/>
        <v>0</v>
      </c>
    </row>
    <row r="39" spans="2:57">
      <c r="B39" s="44" t="s">
        <v>502</v>
      </c>
      <c r="C39" s="44" t="s">
        <v>503</v>
      </c>
      <c r="D39" s="44">
        <v>55095</v>
      </c>
      <c r="E39" s="40">
        <v>1</v>
      </c>
      <c r="F39" s="40">
        <v>0</v>
      </c>
      <c r="G39" s="40">
        <v>1</v>
      </c>
      <c r="H39" s="40">
        <v>0</v>
      </c>
      <c r="I39" s="40">
        <v>0</v>
      </c>
      <c r="J39" s="40">
        <v>1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5">
        <f t="shared" si="5"/>
        <v>3</v>
      </c>
      <c r="AL39" s="42">
        <f t="shared" si="7"/>
        <v>1</v>
      </c>
      <c r="AM39" s="43">
        <f t="shared" si="6"/>
        <v>3</v>
      </c>
      <c r="AN39" s="68" t="s">
        <v>1335</v>
      </c>
      <c r="AQ39" s="2">
        <f t="shared" si="8"/>
        <v>3</v>
      </c>
      <c r="AR39" s="2">
        <f t="shared" si="9"/>
        <v>3</v>
      </c>
      <c r="AU39">
        <v>8</v>
      </c>
      <c r="AV39">
        <v>2.3330000000000002</v>
      </c>
      <c r="AY39" s="91">
        <f t="shared" si="10"/>
        <v>0.29629629629629628</v>
      </c>
      <c r="AZ39">
        <f t="shared" si="11"/>
        <v>2.3330000000000002</v>
      </c>
    </row>
    <row r="40" spans="2:57">
      <c r="B40" s="44" t="s">
        <v>508</v>
      </c>
      <c r="C40" s="44" t="s">
        <v>509</v>
      </c>
      <c r="D40" s="44">
        <v>55095</v>
      </c>
      <c r="E40" s="40">
        <v>1</v>
      </c>
      <c r="F40" s="40">
        <v>0</v>
      </c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0">
        <v>0</v>
      </c>
      <c r="N40" s="40">
        <v>1</v>
      </c>
      <c r="O40" s="40">
        <v>1</v>
      </c>
      <c r="P40" s="40">
        <v>1</v>
      </c>
      <c r="Q40" s="40">
        <v>0</v>
      </c>
      <c r="R40" s="40">
        <v>1</v>
      </c>
      <c r="S40" s="40">
        <v>1</v>
      </c>
      <c r="T40" s="40">
        <v>1</v>
      </c>
      <c r="U40" s="40">
        <v>1</v>
      </c>
      <c r="V40" s="40">
        <v>1</v>
      </c>
      <c r="W40" s="40">
        <v>0</v>
      </c>
      <c r="X40" s="40">
        <v>1</v>
      </c>
      <c r="Y40" s="40">
        <v>1</v>
      </c>
      <c r="Z40" s="40">
        <v>0</v>
      </c>
      <c r="AA40" s="40">
        <v>1</v>
      </c>
      <c r="AB40" s="40">
        <v>1</v>
      </c>
      <c r="AC40" s="40">
        <v>0</v>
      </c>
      <c r="AD40" s="40">
        <v>1</v>
      </c>
      <c r="AE40" s="40">
        <v>1</v>
      </c>
      <c r="AF40" s="40">
        <v>0</v>
      </c>
      <c r="AG40" s="40">
        <v>0</v>
      </c>
      <c r="AH40" s="40">
        <v>0</v>
      </c>
      <c r="AI40" s="40">
        <v>0</v>
      </c>
      <c r="AJ40" s="40">
        <v>0</v>
      </c>
      <c r="AK40" s="45">
        <f t="shared" si="5"/>
        <v>21</v>
      </c>
      <c r="AL40" s="42">
        <f t="shared" si="7"/>
        <v>1</v>
      </c>
      <c r="AM40" s="43">
        <f t="shared" si="6"/>
        <v>21</v>
      </c>
      <c r="AN40" s="68" t="s">
        <v>1337</v>
      </c>
      <c r="AO40" s="61"/>
      <c r="AP40" s="61"/>
      <c r="AQ40" s="2">
        <f t="shared" si="8"/>
        <v>21</v>
      </c>
      <c r="AR40" s="2">
        <f t="shared" si="9"/>
        <v>4</v>
      </c>
      <c r="AU40">
        <v>9</v>
      </c>
      <c r="AV40">
        <v>1</v>
      </c>
      <c r="AY40" s="91">
        <f t="shared" si="10"/>
        <v>0.33333333333333331</v>
      </c>
      <c r="AZ40">
        <f t="shared" si="11"/>
        <v>1</v>
      </c>
    </row>
    <row r="41" spans="2:57">
      <c r="B41" s="44" t="s">
        <v>510</v>
      </c>
      <c r="C41" s="44" t="s">
        <v>511</v>
      </c>
      <c r="D41" s="44">
        <v>55095</v>
      </c>
      <c r="E41" s="40">
        <v>1</v>
      </c>
      <c r="F41" s="40">
        <v>0</v>
      </c>
      <c r="G41" s="40">
        <v>1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1</v>
      </c>
      <c r="N41" s="40">
        <v>0</v>
      </c>
      <c r="O41" s="40">
        <v>1</v>
      </c>
      <c r="P41" s="40">
        <v>1</v>
      </c>
      <c r="Q41" s="40">
        <v>0</v>
      </c>
      <c r="R41" s="40">
        <v>0</v>
      </c>
      <c r="S41" s="40">
        <v>1</v>
      </c>
      <c r="T41" s="40">
        <v>1</v>
      </c>
      <c r="U41" s="40">
        <v>1</v>
      </c>
      <c r="V41" s="40">
        <v>0</v>
      </c>
      <c r="W41" s="40">
        <v>1</v>
      </c>
      <c r="X41" s="40">
        <v>1</v>
      </c>
      <c r="Y41" s="40">
        <v>0</v>
      </c>
      <c r="Z41" s="40">
        <v>1</v>
      </c>
      <c r="AA41" s="40">
        <v>0</v>
      </c>
      <c r="AB41" s="40">
        <v>0</v>
      </c>
      <c r="AC41" s="40">
        <v>0</v>
      </c>
      <c r="AD41" s="40">
        <v>1</v>
      </c>
      <c r="AE41" s="40">
        <v>1</v>
      </c>
      <c r="AF41" s="40">
        <v>0</v>
      </c>
      <c r="AG41" s="40">
        <v>1</v>
      </c>
      <c r="AH41" s="40">
        <v>0</v>
      </c>
      <c r="AI41" s="40">
        <v>0</v>
      </c>
      <c r="AJ41" s="40">
        <v>0</v>
      </c>
      <c r="AK41" s="45">
        <f t="shared" si="5"/>
        <v>14</v>
      </c>
      <c r="AL41" s="42">
        <f t="shared" si="7"/>
        <v>1</v>
      </c>
      <c r="AM41" s="43">
        <f t="shared" si="6"/>
        <v>14</v>
      </c>
      <c r="AN41" s="68" t="s">
        <v>1344</v>
      </c>
      <c r="AO41" s="61"/>
      <c r="AQ41" s="2">
        <f t="shared" si="8"/>
        <v>14</v>
      </c>
      <c r="AR41" s="2">
        <f t="shared" si="9"/>
        <v>2</v>
      </c>
      <c r="AU41">
        <v>9</v>
      </c>
      <c r="AV41">
        <v>2.6669999999999998</v>
      </c>
      <c r="AY41" s="91">
        <f t="shared" si="10"/>
        <v>0.33333333333333331</v>
      </c>
      <c r="AZ41">
        <f t="shared" si="11"/>
        <v>2.6669999999999998</v>
      </c>
    </row>
    <row r="42" spans="2:57">
      <c r="B42" s="44" t="s">
        <v>514</v>
      </c>
      <c r="C42" s="44" t="s">
        <v>515</v>
      </c>
      <c r="D42" s="44">
        <v>55095</v>
      </c>
      <c r="E42" s="40">
        <v>1</v>
      </c>
      <c r="F42" s="40">
        <v>0</v>
      </c>
      <c r="G42" s="40">
        <v>1</v>
      </c>
      <c r="H42" s="40">
        <v>1</v>
      </c>
      <c r="I42" s="40">
        <v>1</v>
      </c>
      <c r="J42" s="40">
        <v>1</v>
      </c>
      <c r="K42" s="40">
        <v>1</v>
      </c>
      <c r="L42" s="40">
        <v>1</v>
      </c>
      <c r="M42" s="40">
        <v>1</v>
      </c>
      <c r="N42" s="40">
        <v>1</v>
      </c>
      <c r="O42" s="40">
        <v>1</v>
      </c>
      <c r="P42" s="40">
        <v>1</v>
      </c>
      <c r="Q42" s="40">
        <v>1</v>
      </c>
      <c r="R42" s="40">
        <v>1</v>
      </c>
      <c r="S42" s="40">
        <v>0</v>
      </c>
      <c r="T42" s="40">
        <v>1</v>
      </c>
      <c r="U42" s="40">
        <v>1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1</v>
      </c>
      <c r="AB42" s="40">
        <v>1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5">
        <f t="shared" si="5"/>
        <v>17</v>
      </c>
      <c r="AL42" s="42">
        <f t="shared" si="7"/>
        <v>1</v>
      </c>
      <c r="AM42" s="43">
        <f t="shared" si="6"/>
        <v>17</v>
      </c>
      <c r="AN42" s="68" t="s">
        <v>1344</v>
      </c>
      <c r="AQ42" s="2">
        <f t="shared" si="8"/>
        <v>17</v>
      </c>
      <c r="AR42" s="2">
        <f t="shared" si="9"/>
        <v>2</v>
      </c>
      <c r="AU42">
        <v>9</v>
      </c>
      <c r="AV42">
        <v>3.6669999999999998</v>
      </c>
      <c r="AY42" s="91">
        <f t="shared" si="10"/>
        <v>0.33333333333333331</v>
      </c>
      <c r="AZ42">
        <f t="shared" si="11"/>
        <v>3.6669999999999998</v>
      </c>
    </row>
    <row r="43" spans="2:57">
      <c r="B43" s="44" t="s">
        <v>518</v>
      </c>
      <c r="C43" s="44" t="s">
        <v>519</v>
      </c>
      <c r="D43" s="44">
        <v>55095</v>
      </c>
      <c r="E43" s="40">
        <v>1</v>
      </c>
      <c r="F43" s="40">
        <v>0</v>
      </c>
      <c r="G43" s="40">
        <v>1</v>
      </c>
      <c r="H43" s="40">
        <v>1</v>
      </c>
      <c r="I43" s="40">
        <v>1</v>
      </c>
      <c r="J43" s="40">
        <v>0</v>
      </c>
      <c r="K43" s="40">
        <v>1</v>
      </c>
      <c r="L43" s="40">
        <v>1</v>
      </c>
      <c r="M43" s="40">
        <v>1</v>
      </c>
      <c r="N43" s="40">
        <v>1</v>
      </c>
      <c r="O43" s="40">
        <v>1</v>
      </c>
      <c r="P43" s="40">
        <v>1</v>
      </c>
      <c r="Q43" s="40">
        <v>1</v>
      </c>
      <c r="R43" s="40">
        <v>1</v>
      </c>
      <c r="S43" s="40">
        <v>1</v>
      </c>
      <c r="T43" s="40">
        <v>1</v>
      </c>
      <c r="U43" s="40">
        <v>1</v>
      </c>
      <c r="V43" s="40">
        <v>1</v>
      </c>
      <c r="W43" s="40">
        <v>1</v>
      </c>
      <c r="X43" s="40">
        <v>1</v>
      </c>
      <c r="Y43" s="40">
        <v>1</v>
      </c>
      <c r="Z43" s="40">
        <v>1</v>
      </c>
      <c r="AA43" s="40">
        <v>1</v>
      </c>
      <c r="AB43" s="40">
        <v>1</v>
      </c>
      <c r="AC43" s="40">
        <v>0</v>
      </c>
      <c r="AD43" s="40">
        <v>1</v>
      </c>
      <c r="AE43" s="40">
        <v>1</v>
      </c>
      <c r="AF43" s="40">
        <v>1</v>
      </c>
      <c r="AG43" s="40">
        <v>1</v>
      </c>
      <c r="AH43" s="40">
        <v>0</v>
      </c>
      <c r="AI43" s="40">
        <v>0</v>
      </c>
      <c r="AJ43" s="40">
        <v>0</v>
      </c>
      <c r="AK43" s="45">
        <f t="shared" si="5"/>
        <v>26</v>
      </c>
      <c r="AL43" s="42">
        <f t="shared" si="7"/>
        <v>1</v>
      </c>
      <c r="AM43" s="43">
        <f t="shared" si="6"/>
        <v>26</v>
      </c>
      <c r="AN43" s="68" t="s">
        <v>1345</v>
      </c>
      <c r="AO43" s="61"/>
      <c r="AQ43" s="2">
        <f t="shared" si="8"/>
        <v>26</v>
      </c>
      <c r="AR43" s="2">
        <f t="shared" si="9"/>
        <v>1.333</v>
      </c>
      <c r="AU43">
        <v>9</v>
      </c>
      <c r="AV43">
        <v>4</v>
      </c>
      <c r="AY43" s="91">
        <f t="shared" si="10"/>
        <v>0.33333333333333331</v>
      </c>
      <c r="AZ43">
        <f t="shared" si="11"/>
        <v>4</v>
      </c>
    </row>
    <row r="44" spans="2:57">
      <c r="B44" s="44" t="s">
        <v>522</v>
      </c>
      <c r="C44" s="44" t="s">
        <v>523</v>
      </c>
      <c r="D44" s="44">
        <v>55095</v>
      </c>
      <c r="E44" s="40">
        <v>1</v>
      </c>
      <c r="F44" s="40">
        <v>0</v>
      </c>
      <c r="G44" s="40">
        <v>1</v>
      </c>
      <c r="H44" s="40">
        <v>1</v>
      </c>
      <c r="I44" s="40">
        <v>1</v>
      </c>
      <c r="J44" s="40">
        <v>1</v>
      </c>
      <c r="K44" s="40">
        <v>1</v>
      </c>
      <c r="L44" s="40">
        <v>1</v>
      </c>
      <c r="M44" s="40">
        <v>0</v>
      </c>
      <c r="N44" s="40">
        <v>0</v>
      </c>
      <c r="O44" s="40">
        <v>1</v>
      </c>
      <c r="P44" s="40">
        <v>0</v>
      </c>
      <c r="Q44" s="40">
        <v>1</v>
      </c>
      <c r="R44" s="40">
        <v>0</v>
      </c>
      <c r="S44" s="40">
        <v>0</v>
      </c>
      <c r="T44" s="40">
        <v>0</v>
      </c>
      <c r="U44" s="40">
        <v>0</v>
      </c>
      <c r="V44" s="40">
        <v>1</v>
      </c>
      <c r="W44" s="40">
        <v>1</v>
      </c>
      <c r="X44" s="40">
        <v>1</v>
      </c>
      <c r="Y44" s="40">
        <v>1</v>
      </c>
      <c r="Z44" s="40">
        <v>1</v>
      </c>
      <c r="AA44" s="40">
        <v>1</v>
      </c>
      <c r="AB44" s="40">
        <v>1</v>
      </c>
      <c r="AC44" s="40">
        <v>0</v>
      </c>
      <c r="AD44" s="40">
        <v>0</v>
      </c>
      <c r="AE44" s="40">
        <v>0</v>
      </c>
      <c r="AF44" s="40">
        <v>1</v>
      </c>
      <c r="AG44" s="40">
        <v>1</v>
      </c>
      <c r="AH44" s="40">
        <v>0</v>
      </c>
      <c r="AI44" s="40">
        <v>0</v>
      </c>
      <c r="AJ44" s="40">
        <v>0</v>
      </c>
      <c r="AK44" s="45">
        <f t="shared" si="5"/>
        <v>18</v>
      </c>
      <c r="AL44" s="42">
        <f t="shared" si="7"/>
        <v>1</v>
      </c>
      <c r="AM44" s="43">
        <f t="shared" si="6"/>
        <v>18</v>
      </c>
      <c r="AN44" s="68" t="s">
        <v>1344</v>
      </c>
      <c r="AQ44" s="2">
        <f t="shared" si="8"/>
        <v>18</v>
      </c>
      <c r="AR44" s="2">
        <f t="shared" si="9"/>
        <v>2</v>
      </c>
      <c r="AU44">
        <v>9</v>
      </c>
      <c r="AV44">
        <v>4</v>
      </c>
      <c r="AY44" s="91">
        <f t="shared" si="10"/>
        <v>0.33333333333333331</v>
      </c>
      <c r="AZ44">
        <f t="shared" si="11"/>
        <v>4</v>
      </c>
    </row>
    <row r="45" spans="2:57">
      <c r="B45" s="44" t="s">
        <v>1134</v>
      </c>
      <c r="C45" s="44" t="s">
        <v>1135</v>
      </c>
      <c r="D45" s="44">
        <v>55095</v>
      </c>
      <c r="E45" s="40">
        <v>1</v>
      </c>
      <c r="F45" s="40">
        <v>0</v>
      </c>
      <c r="G45" s="40">
        <v>1</v>
      </c>
      <c r="H45" s="40">
        <v>1</v>
      </c>
      <c r="I45" s="40">
        <v>1</v>
      </c>
      <c r="J45" s="40">
        <v>1</v>
      </c>
      <c r="K45" s="40">
        <v>0</v>
      </c>
      <c r="L45" s="40">
        <v>1</v>
      </c>
      <c r="M45" s="40">
        <v>0</v>
      </c>
      <c r="N45" s="40">
        <v>1</v>
      </c>
      <c r="O45" s="40">
        <v>1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1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5">
        <f t="shared" si="5"/>
        <v>9</v>
      </c>
      <c r="AL45" s="42">
        <f t="shared" si="7"/>
        <v>1</v>
      </c>
      <c r="AM45" s="43">
        <f t="shared" si="6"/>
        <v>9</v>
      </c>
      <c r="AN45" s="68" t="s">
        <v>1337</v>
      </c>
      <c r="AQ45" s="2">
        <f t="shared" si="8"/>
        <v>9</v>
      </c>
      <c r="AR45" s="2">
        <f t="shared" si="9"/>
        <v>4</v>
      </c>
      <c r="AU45">
        <v>10</v>
      </c>
      <c r="AV45">
        <v>0</v>
      </c>
      <c r="AY45" s="91">
        <f t="shared" si="10"/>
        <v>0.37037037037037035</v>
      </c>
      <c r="AZ45">
        <f t="shared" si="11"/>
        <v>0</v>
      </c>
    </row>
    <row r="46" spans="2:57">
      <c r="B46" s="44" t="s">
        <v>530</v>
      </c>
      <c r="C46" s="44" t="s">
        <v>531</v>
      </c>
      <c r="D46" s="44">
        <v>55095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0</v>
      </c>
      <c r="AC46" s="40">
        <v>0</v>
      </c>
      <c r="AD46" s="40">
        <v>0</v>
      </c>
      <c r="AE46" s="40">
        <v>0</v>
      </c>
      <c r="AF46" s="40">
        <v>0</v>
      </c>
      <c r="AG46" s="40">
        <v>0</v>
      </c>
      <c r="AH46" s="40">
        <v>0</v>
      </c>
      <c r="AI46" s="40">
        <v>0</v>
      </c>
      <c r="AJ46" s="40">
        <v>0</v>
      </c>
      <c r="AK46" s="45">
        <f t="shared" si="5"/>
        <v>0</v>
      </c>
      <c r="AL46" s="42">
        <f t="shared" si="7"/>
        <v>0</v>
      </c>
      <c r="AM46" s="43">
        <f t="shared" si="6"/>
        <v>0</v>
      </c>
      <c r="AN46" s="68" t="s">
        <v>1331</v>
      </c>
      <c r="AQ46" s="2">
        <f t="shared" si="8"/>
        <v>0</v>
      </c>
      <c r="AR46" s="2" t="str">
        <f t="shared" si="9"/>
        <v>QQQ</v>
      </c>
      <c r="AU46">
        <v>11</v>
      </c>
      <c r="AV46">
        <v>3</v>
      </c>
      <c r="AY46" s="91">
        <f t="shared" si="10"/>
        <v>0.40740740740740738</v>
      </c>
      <c r="AZ46">
        <f t="shared" si="11"/>
        <v>3</v>
      </c>
    </row>
    <row r="47" spans="2:57">
      <c r="B47" s="44" t="s">
        <v>532</v>
      </c>
      <c r="C47" s="44" t="s">
        <v>533</v>
      </c>
      <c r="D47" s="44">
        <v>55095</v>
      </c>
      <c r="E47" s="40">
        <v>1</v>
      </c>
      <c r="F47" s="40">
        <v>0</v>
      </c>
      <c r="G47" s="40">
        <v>0</v>
      </c>
      <c r="H47" s="40">
        <v>1</v>
      </c>
      <c r="I47" s="40">
        <v>0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40">
        <v>1</v>
      </c>
      <c r="U47" s="40">
        <v>1</v>
      </c>
      <c r="V47" s="40">
        <v>1</v>
      </c>
      <c r="W47" s="40">
        <v>1</v>
      </c>
      <c r="X47" s="40">
        <v>1</v>
      </c>
      <c r="Y47" s="40">
        <v>0</v>
      </c>
      <c r="Z47" s="40">
        <v>1</v>
      </c>
      <c r="AA47" s="40">
        <v>0</v>
      </c>
      <c r="AB47" s="40">
        <v>1</v>
      </c>
      <c r="AC47" s="40">
        <v>0</v>
      </c>
      <c r="AD47" s="40">
        <v>1</v>
      </c>
      <c r="AE47" s="40">
        <v>0</v>
      </c>
      <c r="AF47" s="40">
        <v>1</v>
      </c>
      <c r="AG47" s="40">
        <v>0</v>
      </c>
      <c r="AH47" s="40">
        <v>0</v>
      </c>
      <c r="AI47" s="40">
        <v>0</v>
      </c>
      <c r="AJ47" s="40">
        <v>0</v>
      </c>
      <c r="AK47" s="45">
        <f t="shared" si="5"/>
        <v>21</v>
      </c>
      <c r="AL47" s="42">
        <f t="shared" si="7"/>
        <v>1</v>
      </c>
      <c r="AM47" s="43">
        <f t="shared" si="6"/>
        <v>21</v>
      </c>
      <c r="AN47" s="68" t="s">
        <v>1335</v>
      </c>
      <c r="AQ47" s="2">
        <f t="shared" si="8"/>
        <v>21</v>
      </c>
      <c r="AR47" s="2">
        <f t="shared" si="9"/>
        <v>3</v>
      </c>
      <c r="AU47">
        <v>11</v>
      </c>
      <c r="AV47">
        <v>3</v>
      </c>
      <c r="AY47" s="91">
        <f t="shared" si="10"/>
        <v>0.40740740740740738</v>
      </c>
      <c r="AZ47">
        <f t="shared" si="11"/>
        <v>3</v>
      </c>
    </row>
    <row r="48" spans="2:57">
      <c r="B48" s="44" t="s">
        <v>1136</v>
      </c>
      <c r="C48" s="44" t="s">
        <v>1137</v>
      </c>
      <c r="D48" s="44">
        <v>55095</v>
      </c>
      <c r="E48" s="40">
        <v>1</v>
      </c>
      <c r="F48" s="40">
        <v>0</v>
      </c>
      <c r="G48" s="40">
        <v>1</v>
      </c>
      <c r="H48" s="40">
        <v>1</v>
      </c>
      <c r="I48" s="40">
        <v>1</v>
      </c>
      <c r="J48" s="40">
        <v>1</v>
      </c>
      <c r="K48" s="40">
        <v>1</v>
      </c>
      <c r="L48" s="40">
        <v>1</v>
      </c>
      <c r="M48" s="40">
        <v>1</v>
      </c>
      <c r="N48" s="40">
        <v>1</v>
      </c>
      <c r="O48" s="40">
        <v>1</v>
      </c>
      <c r="P48" s="40">
        <v>1</v>
      </c>
      <c r="Q48" s="40">
        <v>1</v>
      </c>
      <c r="R48" s="40">
        <v>1</v>
      </c>
      <c r="S48" s="40">
        <v>1</v>
      </c>
      <c r="T48" s="40">
        <v>1</v>
      </c>
      <c r="U48" s="40">
        <v>1</v>
      </c>
      <c r="V48" s="40">
        <v>1</v>
      </c>
      <c r="W48" s="40">
        <v>1</v>
      </c>
      <c r="X48" s="40">
        <v>1</v>
      </c>
      <c r="Y48" s="40">
        <v>1</v>
      </c>
      <c r="Z48" s="40">
        <v>1</v>
      </c>
      <c r="AA48" s="40">
        <v>1</v>
      </c>
      <c r="AB48" s="40">
        <v>1</v>
      </c>
      <c r="AC48" s="40">
        <v>0</v>
      </c>
      <c r="AD48" s="40">
        <v>1</v>
      </c>
      <c r="AE48" s="40">
        <v>1</v>
      </c>
      <c r="AF48" s="40">
        <v>1</v>
      </c>
      <c r="AG48" s="40">
        <v>1</v>
      </c>
      <c r="AH48" s="40">
        <v>0</v>
      </c>
      <c r="AI48" s="40">
        <v>0</v>
      </c>
      <c r="AJ48" s="40">
        <v>0</v>
      </c>
      <c r="AK48" s="45">
        <f t="shared" si="5"/>
        <v>27</v>
      </c>
      <c r="AL48" s="42">
        <f t="shared" si="7"/>
        <v>1</v>
      </c>
      <c r="AM48" s="43">
        <f t="shared" si="6"/>
        <v>27</v>
      </c>
      <c r="AN48" s="68" t="s">
        <v>1342</v>
      </c>
      <c r="AQ48" s="2">
        <f t="shared" si="8"/>
        <v>27</v>
      </c>
      <c r="AR48" s="2">
        <f t="shared" si="9"/>
        <v>3.6669999999999998</v>
      </c>
      <c r="AU48">
        <v>11</v>
      </c>
      <c r="AV48">
        <v>3.3330000000000002</v>
      </c>
      <c r="AY48" s="91">
        <f t="shared" si="10"/>
        <v>0.40740740740740738</v>
      </c>
      <c r="AZ48">
        <f t="shared" si="11"/>
        <v>3.3330000000000002</v>
      </c>
    </row>
    <row r="49" spans="2:52">
      <c r="B49" s="44" t="s">
        <v>1140</v>
      </c>
      <c r="C49" s="44" t="s">
        <v>1141</v>
      </c>
      <c r="D49" s="44">
        <v>55095</v>
      </c>
      <c r="E49" s="40">
        <v>1</v>
      </c>
      <c r="F49" s="40">
        <v>0</v>
      </c>
      <c r="G49" s="40">
        <v>1</v>
      </c>
      <c r="H49" s="40">
        <v>1</v>
      </c>
      <c r="I49" s="40">
        <v>1</v>
      </c>
      <c r="J49" s="40">
        <v>1</v>
      </c>
      <c r="K49" s="40">
        <v>0</v>
      </c>
      <c r="L49" s="40">
        <v>0</v>
      </c>
      <c r="M49" s="40">
        <v>1</v>
      </c>
      <c r="N49" s="40">
        <v>1</v>
      </c>
      <c r="O49" s="40">
        <v>1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5">
        <f t="shared" ref="AK49:AK54" si="15">SUM(E49:AJ49)</f>
        <v>8</v>
      </c>
      <c r="AL49" s="42">
        <f t="shared" ref="AL49:AL54" si="16">IF(AK49=0,0,1)</f>
        <v>1</v>
      </c>
      <c r="AM49" s="43">
        <f t="shared" ref="AM49:AM54" si="17">SUMPRODUCT($E$23:$AJ$23,E49:AJ49)</f>
        <v>8</v>
      </c>
      <c r="AN49" s="68" t="s">
        <v>1333</v>
      </c>
      <c r="AQ49" s="2">
        <f t="shared" si="8"/>
        <v>8</v>
      </c>
      <c r="AR49" s="2">
        <f t="shared" si="9"/>
        <v>2.3330000000000002</v>
      </c>
      <c r="AU49">
        <v>12</v>
      </c>
      <c r="AV49">
        <v>2</v>
      </c>
      <c r="AY49" s="91">
        <f t="shared" si="10"/>
        <v>0.44444444444444442</v>
      </c>
      <c r="AZ49">
        <f t="shared" si="11"/>
        <v>2</v>
      </c>
    </row>
    <row r="50" spans="2:52">
      <c r="B50" s="44" t="s">
        <v>540</v>
      </c>
      <c r="C50" s="44" t="s">
        <v>541</v>
      </c>
      <c r="D50" s="44">
        <v>55095</v>
      </c>
      <c r="E50" s="40">
        <v>1</v>
      </c>
      <c r="F50" s="40">
        <v>0</v>
      </c>
      <c r="G50" s="40">
        <v>1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0</v>
      </c>
      <c r="N50" s="40">
        <v>1</v>
      </c>
      <c r="O50" s="40">
        <v>0</v>
      </c>
      <c r="P50" s="40">
        <v>1</v>
      </c>
      <c r="Q50" s="40">
        <v>0</v>
      </c>
      <c r="R50" s="40">
        <v>1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1</v>
      </c>
      <c r="Y50" s="40">
        <v>0</v>
      </c>
      <c r="Z50" s="40">
        <v>0</v>
      </c>
      <c r="AA50" s="40">
        <v>0</v>
      </c>
      <c r="AB50" s="40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5">
        <f t="shared" si="15"/>
        <v>11</v>
      </c>
      <c r="AL50" s="42">
        <f t="shared" si="16"/>
        <v>1</v>
      </c>
      <c r="AM50" s="43">
        <f t="shared" si="17"/>
        <v>11</v>
      </c>
      <c r="AN50" s="68" t="s">
        <v>1335</v>
      </c>
      <c r="AQ50" s="2">
        <f t="shared" si="8"/>
        <v>11</v>
      </c>
      <c r="AR50" s="2">
        <f t="shared" si="9"/>
        <v>3</v>
      </c>
      <c r="AU50">
        <v>12</v>
      </c>
      <c r="AV50">
        <v>2.3330000000000002</v>
      </c>
      <c r="AY50" s="91">
        <f t="shared" si="10"/>
        <v>0.44444444444444442</v>
      </c>
      <c r="AZ50">
        <f t="shared" si="11"/>
        <v>2.3330000000000002</v>
      </c>
    </row>
    <row r="51" spans="2:52">
      <c r="B51" s="44" t="s">
        <v>542</v>
      </c>
      <c r="C51" s="44" t="s">
        <v>543</v>
      </c>
      <c r="D51" s="44">
        <v>55095</v>
      </c>
      <c r="E51" s="40">
        <v>1</v>
      </c>
      <c r="F51" s="40">
        <v>0</v>
      </c>
      <c r="G51" s="40">
        <v>1</v>
      </c>
      <c r="H51" s="40">
        <v>1</v>
      </c>
      <c r="I51" s="40">
        <v>1</v>
      </c>
      <c r="J51" s="40">
        <v>1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5">
        <f t="shared" si="15"/>
        <v>5</v>
      </c>
      <c r="AL51" s="42">
        <f t="shared" si="16"/>
        <v>1</v>
      </c>
      <c r="AM51" s="43">
        <f t="shared" si="17"/>
        <v>5</v>
      </c>
      <c r="AN51" s="68" t="s">
        <v>1331</v>
      </c>
      <c r="AQ51" s="2">
        <f t="shared" si="8"/>
        <v>5</v>
      </c>
      <c r="AR51" s="2" t="str">
        <f t="shared" si="9"/>
        <v>QQQ</v>
      </c>
      <c r="AU51">
        <v>13</v>
      </c>
      <c r="AV51">
        <v>2</v>
      </c>
      <c r="AY51" s="91">
        <f t="shared" si="10"/>
        <v>0.48148148148148145</v>
      </c>
      <c r="AZ51">
        <f t="shared" si="11"/>
        <v>2</v>
      </c>
    </row>
    <row r="52" spans="2:52">
      <c r="B52" s="44" t="s">
        <v>1144</v>
      </c>
      <c r="C52" s="44" t="s">
        <v>1145</v>
      </c>
      <c r="D52" s="44">
        <v>55095</v>
      </c>
      <c r="E52" s="40">
        <v>1</v>
      </c>
      <c r="F52" s="40">
        <v>0</v>
      </c>
      <c r="G52" s="40">
        <v>1</v>
      </c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40">
        <v>1</v>
      </c>
      <c r="U52" s="40">
        <v>1</v>
      </c>
      <c r="V52" s="40">
        <v>1</v>
      </c>
      <c r="W52" s="40">
        <v>1</v>
      </c>
      <c r="X52" s="40">
        <v>1</v>
      </c>
      <c r="Y52" s="40">
        <v>0</v>
      </c>
      <c r="Z52" s="40">
        <v>1</v>
      </c>
      <c r="AA52" s="40">
        <v>1</v>
      </c>
      <c r="AB52" s="40">
        <v>1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5">
        <f t="shared" si="15"/>
        <v>22</v>
      </c>
      <c r="AL52" s="42">
        <f t="shared" si="16"/>
        <v>1</v>
      </c>
      <c r="AM52" s="43">
        <f t="shared" si="17"/>
        <v>22</v>
      </c>
      <c r="AN52" s="68" t="s">
        <v>1345</v>
      </c>
      <c r="AQ52" s="2">
        <f t="shared" si="8"/>
        <v>22</v>
      </c>
      <c r="AR52" s="2">
        <f t="shared" si="9"/>
        <v>1.333</v>
      </c>
      <c r="AU52">
        <v>13</v>
      </c>
      <c r="AV52">
        <v>2.6669999999999998</v>
      </c>
      <c r="AY52" s="91">
        <f t="shared" si="10"/>
        <v>0.48148148148148145</v>
      </c>
      <c r="AZ52">
        <f t="shared" si="11"/>
        <v>2.6669999999999998</v>
      </c>
    </row>
    <row r="53" spans="2:52">
      <c r="B53" s="44" t="s">
        <v>1146</v>
      </c>
      <c r="C53" s="44" t="s">
        <v>1147</v>
      </c>
      <c r="D53" s="44">
        <v>55095</v>
      </c>
      <c r="E53" s="40">
        <v>1</v>
      </c>
      <c r="F53" s="40">
        <v>0</v>
      </c>
      <c r="G53" s="40">
        <v>1</v>
      </c>
      <c r="H53" s="40">
        <v>1</v>
      </c>
      <c r="I53" s="40">
        <v>1</v>
      </c>
      <c r="J53" s="40">
        <v>1</v>
      </c>
      <c r="K53" s="40">
        <v>1</v>
      </c>
      <c r="L53" s="40">
        <v>1</v>
      </c>
      <c r="M53" s="40">
        <v>1</v>
      </c>
      <c r="N53" s="40">
        <v>1</v>
      </c>
      <c r="O53" s="40">
        <v>1</v>
      </c>
      <c r="P53" s="40">
        <v>1</v>
      </c>
      <c r="Q53" s="40">
        <v>0</v>
      </c>
      <c r="R53" s="40">
        <v>1</v>
      </c>
      <c r="S53" s="40">
        <v>1</v>
      </c>
      <c r="T53" s="40">
        <v>1</v>
      </c>
      <c r="U53" s="40">
        <v>1</v>
      </c>
      <c r="V53" s="40">
        <v>1</v>
      </c>
      <c r="W53" s="40">
        <v>0</v>
      </c>
      <c r="X53" s="40">
        <v>1</v>
      </c>
      <c r="Y53" s="40">
        <v>1</v>
      </c>
      <c r="Z53" s="40">
        <v>1</v>
      </c>
      <c r="AA53" s="40">
        <v>1</v>
      </c>
      <c r="AB53" s="40">
        <v>1</v>
      </c>
      <c r="AC53" s="40">
        <v>0</v>
      </c>
      <c r="AD53" s="40">
        <v>1</v>
      </c>
      <c r="AE53" s="40">
        <v>1</v>
      </c>
      <c r="AF53" s="40">
        <v>1</v>
      </c>
      <c r="AG53" s="40">
        <v>0</v>
      </c>
      <c r="AH53" s="40">
        <v>0</v>
      </c>
      <c r="AI53" s="40">
        <v>0</v>
      </c>
      <c r="AJ53" s="40">
        <v>0</v>
      </c>
      <c r="AK53" s="45">
        <f t="shared" si="15"/>
        <v>24</v>
      </c>
      <c r="AL53" s="42">
        <f t="shared" si="16"/>
        <v>1</v>
      </c>
      <c r="AM53" s="43">
        <f t="shared" si="17"/>
        <v>24</v>
      </c>
      <c r="AN53" s="68" t="s">
        <v>1332</v>
      </c>
      <c r="AQ53" s="2">
        <f t="shared" si="8"/>
        <v>24</v>
      </c>
      <c r="AR53" s="2">
        <f t="shared" si="9"/>
        <v>1.667</v>
      </c>
      <c r="AU53">
        <v>13</v>
      </c>
      <c r="AV53">
        <v>3.6669999999999998</v>
      </c>
      <c r="AY53" s="91">
        <f t="shared" si="10"/>
        <v>0.48148148148148145</v>
      </c>
      <c r="AZ53">
        <f t="shared" si="11"/>
        <v>3.6669999999999998</v>
      </c>
    </row>
    <row r="54" spans="2:52">
      <c r="B54" s="44" t="s">
        <v>1148</v>
      </c>
      <c r="C54" s="44" t="s">
        <v>1149</v>
      </c>
      <c r="D54" s="44">
        <v>55095</v>
      </c>
      <c r="E54" s="40">
        <v>1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1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5">
        <f t="shared" si="15"/>
        <v>2</v>
      </c>
      <c r="AL54" s="42">
        <f t="shared" si="16"/>
        <v>1</v>
      </c>
      <c r="AM54" s="43">
        <f t="shared" si="17"/>
        <v>2</v>
      </c>
      <c r="AN54" s="68" t="s">
        <v>1332</v>
      </c>
      <c r="AQ54" s="2">
        <f t="shared" si="8"/>
        <v>2</v>
      </c>
      <c r="AR54" s="2">
        <f t="shared" si="9"/>
        <v>1.667</v>
      </c>
      <c r="AU54">
        <v>14</v>
      </c>
      <c r="AV54">
        <v>2</v>
      </c>
      <c r="AY54" s="91">
        <f t="shared" si="10"/>
        <v>0.51851851851851849</v>
      </c>
      <c r="AZ54">
        <f t="shared" si="11"/>
        <v>2</v>
      </c>
    </row>
    <row r="55" spans="2:52">
      <c r="B55" s="44" t="s">
        <v>556</v>
      </c>
      <c r="C55" s="44" t="s">
        <v>557</v>
      </c>
      <c r="D55" s="44">
        <v>55095</v>
      </c>
      <c r="E55" s="40">
        <v>1</v>
      </c>
      <c r="F55" s="40">
        <v>0</v>
      </c>
      <c r="G55" s="40">
        <v>1</v>
      </c>
      <c r="H55" s="40">
        <v>1</v>
      </c>
      <c r="I55" s="40">
        <v>0</v>
      </c>
      <c r="J55" s="40">
        <v>1</v>
      </c>
      <c r="K55" s="40">
        <v>1</v>
      </c>
      <c r="L55" s="40">
        <v>1</v>
      </c>
      <c r="M55" s="40">
        <v>1</v>
      </c>
      <c r="N55" s="40">
        <v>1</v>
      </c>
      <c r="O55" s="40">
        <v>1</v>
      </c>
      <c r="P55" s="40">
        <v>1</v>
      </c>
      <c r="Q55" s="40">
        <v>0</v>
      </c>
      <c r="R55" s="40">
        <v>1</v>
      </c>
      <c r="S55" s="40">
        <v>1</v>
      </c>
      <c r="T55" s="40">
        <v>1</v>
      </c>
      <c r="U55" s="40">
        <v>0</v>
      </c>
      <c r="V55" s="40">
        <v>0</v>
      </c>
      <c r="W55" s="40">
        <v>1</v>
      </c>
      <c r="X55" s="40">
        <v>1</v>
      </c>
      <c r="Y55" s="40">
        <v>0</v>
      </c>
      <c r="Z55" s="40">
        <v>0</v>
      </c>
      <c r="AA55" s="40">
        <v>0</v>
      </c>
      <c r="AB55" s="40">
        <v>1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5">
        <f t="shared" si="5"/>
        <v>16</v>
      </c>
      <c r="AL55" s="42">
        <f t="shared" si="7"/>
        <v>1</v>
      </c>
      <c r="AM55" s="43">
        <f t="shared" si="6"/>
        <v>16</v>
      </c>
      <c r="AN55" s="68" t="s">
        <v>1336</v>
      </c>
      <c r="AQ55" s="2">
        <f t="shared" si="8"/>
        <v>16</v>
      </c>
      <c r="AR55" s="2">
        <f t="shared" si="9"/>
        <v>3.3330000000000002</v>
      </c>
      <c r="AU55">
        <v>14</v>
      </c>
      <c r="AV55">
        <v>2.6669999999999998</v>
      </c>
      <c r="AY55" s="91">
        <f t="shared" si="10"/>
        <v>0.51851851851851849</v>
      </c>
      <c r="AZ55">
        <f t="shared" si="11"/>
        <v>2.6669999999999998</v>
      </c>
    </row>
    <row r="56" spans="2:52">
      <c r="B56" s="44" t="s">
        <v>560</v>
      </c>
      <c r="C56" s="44" t="s">
        <v>561</v>
      </c>
      <c r="D56" s="44">
        <v>55095</v>
      </c>
      <c r="E56" s="40">
        <v>1</v>
      </c>
      <c r="F56" s="40">
        <v>0</v>
      </c>
      <c r="G56" s="40">
        <v>1</v>
      </c>
      <c r="H56" s="40">
        <v>1</v>
      </c>
      <c r="I56" s="40">
        <v>1</v>
      </c>
      <c r="J56" s="40">
        <v>1</v>
      </c>
      <c r="K56" s="40">
        <v>1</v>
      </c>
      <c r="L56" s="40">
        <v>1</v>
      </c>
      <c r="M56" s="40">
        <v>1</v>
      </c>
      <c r="N56" s="40">
        <v>1</v>
      </c>
      <c r="O56" s="40">
        <v>1</v>
      </c>
      <c r="P56" s="40">
        <v>1</v>
      </c>
      <c r="Q56" s="40">
        <v>1</v>
      </c>
      <c r="R56" s="40">
        <v>1</v>
      </c>
      <c r="S56" s="40">
        <v>1</v>
      </c>
      <c r="T56" s="40">
        <v>1</v>
      </c>
      <c r="U56" s="40">
        <v>0</v>
      </c>
      <c r="V56" s="40">
        <v>1</v>
      </c>
      <c r="W56" s="40">
        <v>1</v>
      </c>
      <c r="X56" s="40">
        <v>1</v>
      </c>
      <c r="Y56" s="40">
        <v>1</v>
      </c>
      <c r="Z56" s="40">
        <v>1</v>
      </c>
      <c r="AA56" s="40">
        <v>1</v>
      </c>
      <c r="AB56" s="40">
        <v>1</v>
      </c>
      <c r="AC56" s="40">
        <v>0</v>
      </c>
      <c r="AD56" s="40">
        <v>1</v>
      </c>
      <c r="AE56" s="40">
        <v>0</v>
      </c>
      <c r="AF56" s="40">
        <v>1</v>
      </c>
      <c r="AG56" s="40">
        <v>1</v>
      </c>
      <c r="AH56" s="40">
        <v>0</v>
      </c>
      <c r="AI56" s="40">
        <v>0</v>
      </c>
      <c r="AJ56" s="40">
        <v>0</v>
      </c>
      <c r="AK56" s="45">
        <f t="shared" si="5"/>
        <v>25</v>
      </c>
      <c r="AL56" s="42">
        <f t="shared" si="7"/>
        <v>1</v>
      </c>
      <c r="AM56" s="43">
        <f t="shared" si="6"/>
        <v>25</v>
      </c>
      <c r="AN56" s="68" t="s">
        <v>1335</v>
      </c>
      <c r="AQ56" s="2">
        <f t="shared" si="8"/>
        <v>25</v>
      </c>
      <c r="AR56" s="2">
        <f t="shared" si="9"/>
        <v>3</v>
      </c>
      <c r="AU56">
        <v>14</v>
      </c>
      <c r="AV56">
        <v>3</v>
      </c>
      <c r="AY56" s="91">
        <f t="shared" si="10"/>
        <v>0.51851851851851849</v>
      </c>
      <c r="AZ56">
        <f t="shared" si="11"/>
        <v>3</v>
      </c>
    </row>
    <row r="57" spans="2:52">
      <c r="B57" s="44" t="s">
        <v>1150</v>
      </c>
      <c r="C57" s="44" t="s">
        <v>1151</v>
      </c>
      <c r="D57" s="44">
        <v>55095</v>
      </c>
      <c r="E57" s="40">
        <v>1</v>
      </c>
      <c r="F57" s="40">
        <v>0</v>
      </c>
      <c r="G57" s="40">
        <v>1</v>
      </c>
      <c r="H57" s="40">
        <v>1</v>
      </c>
      <c r="I57" s="40">
        <v>1</v>
      </c>
      <c r="J57" s="40">
        <v>1</v>
      </c>
      <c r="K57" s="40">
        <v>1</v>
      </c>
      <c r="L57" s="40">
        <v>1</v>
      </c>
      <c r="M57" s="40">
        <v>0</v>
      </c>
      <c r="N57" s="40">
        <v>1</v>
      </c>
      <c r="O57" s="40">
        <v>1</v>
      </c>
      <c r="P57" s="40">
        <v>1</v>
      </c>
      <c r="Q57" s="40">
        <v>0</v>
      </c>
      <c r="R57" s="40">
        <v>1</v>
      </c>
      <c r="S57" s="40">
        <v>1</v>
      </c>
      <c r="T57" s="40">
        <v>1</v>
      </c>
      <c r="U57" s="40">
        <v>0</v>
      </c>
      <c r="V57" s="40">
        <v>1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1</v>
      </c>
      <c r="AC57" s="40">
        <v>0</v>
      </c>
      <c r="AD57" s="40">
        <v>1</v>
      </c>
      <c r="AE57" s="40">
        <v>0</v>
      </c>
      <c r="AF57" s="40">
        <v>0</v>
      </c>
      <c r="AG57" s="40">
        <v>1</v>
      </c>
      <c r="AH57" s="40">
        <v>0</v>
      </c>
      <c r="AI57" s="40">
        <v>0</v>
      </c>
      <c r="AJ57" s="40">
        <v>0</v>
      </c>
      <c r="AK57" s="45">
        <f t="shared" si="5"/>
        <v>22</v>
      </c>
      <c r="AL57" s="42">
        <f t="shared" si="7"/>
        <v>1</v>
      </c>
      <c r="AM57" s="43">
        <f t="shared" si="6"/>
        <v>22</v>
      </c>
      <c r="AN57" s="68" t="s">
        <v>1337</v>
      </c>
      <c r="AQ57" s="2">
        <f t="shared" si="8"/>
        <v>22</v>
      </c>
      <c r="AR57" s="2">
        <f t="shared" si="9"/>
        <v>4</v>
      </c>
      <c r="AU57">
        <v>14</v>
      </c>
      <c r="AV57">
        <v>3.3330000000000002</v>
      </c>
      <c r="AY57" s="91">
        <f t="shared" si="10"/>
        <v>0.51851851851851849</v>
      </c>
      <c r="AZ57">
        <f t="shared" si="11"/>
        <v>3.3330000000000002</v>
      </c>
    </row>
    <row r="58" spans="2:52">
      <c r="B58" s="44" t="s">
        <v>1154</v>
      </c>
      <c r="C58" s="44" t="s">
        <v>1155</v>
      </c>
      <c r="D58" s="44">
        <v>55095</v>
      </c>
      <c r="E58" s="40">
        <v>1</v>
      </c>
      <c r="F58" s="40">
        <v>0</v>
      </c>
      <c r="G58" s="40">
        <v>1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0">
        <v>0</v>
      </c>
      <c r="AE58" s="40">
        <v>0</v>
      </c>
      <c r="AF58" s="40">
        <v>0</v>
      </c>
      <c r="AG58" s="40">
        <v>0</v>
      </c>
      <c r="AH58" s="40">
        <v>0</v>
      </c>
      <c r="AI58" s="40">
        <v>0</v>
      </c>
      <c r="AJ58" s="40">
        <v>0</v>
      </c>
      <c r="AK58" s="45">
        <f t="shared" si="5"/>
        <v>2</v>
      </c>
      <c r="AL58" s="42">
        <f t="shared" si="7"/>
        <v>1</v>
      </c>
      <c r="AM58" s="43">
        <f t="shared" si="6"/>
        <v>2</v>
      </c>
      <c r="AN58" s="68" t="s">
        <v>1337</v>
      </c>
      <c r="AQ58" s="2">
        <f t="shared" si="8"/>
        <v>2</v>
      </c>
      <c r="AR58" s="2">
        <f t="shared" si="9"/>
        <v>4</v>
      </c>
      <c r="AU58">
        <v>14</v>
      </c>
      <c r="AV58">
        <v>4</v>
      </c>
      <c r="AY58" s="91">
        <f t="shared" si="10"/>
        <v>0.51851851851851849</v>
      </c>
      <c r="AZ58">
        <f t="shared" si="11"/>
        <v>4</v>
      </c>
    </row>
    <row r="59" spans="2:52">
      <c r="B59" s="44" t="s">
        <v>1156</v>
      </c>
      <c r="C59" s="44" t="s">
        <v>1157</v>
      </c>
      <c r="D59" s="44">
        <v>55095</v>
      </c>
      <c r="E59" s="40">
        <v>1</v>
      </c>
      <c r="F59" s="40">
        <v>0</v>
      </c>
      <c r="G59" s="40">
        <v>1</v>
      </c>
      <c r="H59" s="40">
        <v>1</v>
      </c>
      <c r="I59" s="40">
        <v>1</v>
      </c>
      <c r="J59" s="40">
        <v>1</v>
      </c>
      <c r="K59" s="40">
        <v>1</v>
      </c>
      <c r="L59" s="40">
        <v>1</v>
      </c>
      <c r="M59" s="40">
        <v>1</v>
      </c>
      <c r="N59" s="40">
        <v>1</v>
      </c>
      <c r="O59" s="40">
        <v>1</v>
      </c>
      <c r="P59" s="40">
        <v>1</v>
      </c>
      <c r="Q59" s="40">
        <v>1</v>
      </c>
      <c r="R59" s="40">
        <v>0</v>
      </c>
      <c r="S59" s="40">
        <v>1</v>
      </c>
      <c r="T59" s="40">
        <v>0</v>
      </c>
      <c r="U59" s="40">
        <v>1</v>
      </c>
      <c r="V59" s="40">
        <v>0</v>
      </c>
      <c r="W59" s="40">
        <v>1</v>
      </c>
      <c r="X59" s="40">
        <v>1</v>
      </c>
      <c r="Y59" s="40">
        <v>0</v>
      </c>
      <c r="Z59" s="40">
        <v>0</v>
      </c>
      <c r="AA59" s="40">
        <v>1</v>
      </c>
      <c r="AB59" s="40">
        <v>0</v>
      </c>
      <c r="AC59" s="40">
        <v>0</v>
      </c>
      <c r="AD59" s="40">
        <v>0</v>
      </c>
      <c r="AE59" s="40">
        <v>1</v>
      </c>
      <c r="AF59" s="40">
        <v>1</v>
      </c>
      <c r="AG59" s="40">
        <v>0</v>
      </c>
      <c r="AH59" s="40">
        <v>0</v>
      </c>
      <c r="AI59" s="40">
        <v>0</v>
      </c>
      <c r="AJ59" s="40">
        <v>0</v>
      </c>
      <c r="AK59" s="45">
        <f t="shared" si="5"/>
        <v>19</v>
      </c>
      <c r="AL59" s="42">
        <f t="shared" si="7"/>
        <v>1</v>
      </c>
      <c r="AM59" s="43">
        <f t="shared" si="6"/>
        <v>19</v>
      </c>
      <c r="AN59" s="68" t="s">
        <v>1337</v>
      </c>
      <c r="AQ59" s="2">
        <f t="shared" si="8"/>
        <v>19</v>
      </c>
      <c r="AR59" s="2">
        <f t="shared" si="9"/>
        <v>4</v>
      </c>
      <c r="AU59">
        <v>15</v>
      </c>
      <c r="AV59">
        <v>0</v>
      </c>
      <c r="AY59" s="91">
        <f t="shared" si="10"/>
        <v>0.55555555555555558</v>
      </c>
      <c r="AZ59">
        <f t="shared" si="11"/>
        <v>0</v>
      </c>
    </row>
    <row r="60" spans="2:52">
      <c r="B60" s="44" t="s">
        <v>1164</v>
      </c>
      <c r="C60" s="44" t="s">
        <v>1165</v>
      </c>
      <c r="D60" s="44">
        <v>55095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5">
        <f t="shared" si="5"/>
        <v>0</v>
      </c>
      <c r="AL60" s="42">
        <f t="shared" si="7"/>
        <v>0</v>
      </c>
      <c r="AM60" s="43">
        <f t="shared" si="6"/>
        <v>0</v>
      </c>
      <c r="AN60" s="68" t="s">
        <v>1333</v>
      </c>
      <c r="AQ60" s="2">
        <f t="shared" si="8"/>
        <v>0</v>
      </c>
      <c r="AR60" s="2">
        <f t="shared" si="9"/>
        <v>2.3330000000000002</v>
      </c>
      <c r="AU60">
        <v>15</v>
      </c>
      <c r="AV60">
        <v>1.333</v>
      </c>
      <c r="AY60" s="91">
        <f t="shared" si="10"/>
        <v>0.55555555555555558</v>
      </c>
      <c r="AZ60">
        <f t="shared" si="11"/>
        <v>1.333</v>
      </c>
    </row>
    <row r="61" spans="2:52">
      <c r="B61" s="44" t="s">
        <v>584</v>
      </c>
      <c r="C61" s="44" t="s">
        <v>585</v>
      </c>
      <c r="D61" s="44">
        <v>55095</v>
      </c>
      <c r="E61" s="40">
        <v>1</v>
      </c>
      <c r="F61" s="40">
        <v>0</v>
      </c>
      <c r="G61" s="40">
        <v>1</v>
      </c>
      <c r="H61" s="40">
        <v>1</v>
      </c>
      <c r="I61" s="40">
        <v>0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0</v>
      </c>
      <c r="P61" s="40">
        <v>1</v>
      </c>
      <c r="Q61" s="40">
        <v>0</v>
      </c>
      <c r="R61" s="40">
        <v>1</v>
      </c>
      <c r="S61" s="40">
        <v>1</v>
      </c>
      <c r="T61" s="40">
        <v>1</v>
      </c>
      <c r="U61" s="40">
        <v>1</v>
      </c>
      <c r="V61" s="40">
        <v>1</v>
      </c>
      <c r="W61" s="40">
        <v>1</v>
      </c>
      <c r="X61" s="40">
        <v>1</v>
      </c>
      <c r="Y61" s="40">
        <v>0</v>
      </c>
      <c r="Z61" s="40">
        <v>1</v>
      </c>
      <c r="AA61" s="40">
        <v>1</v>
      </c>
      <c r="AB61" s="40">
        <v>1</v>
      </c>
      <c r="AC61" s="40">
        <v>0</v>
      </c>
      <c r="AD61" s="40">
        <v>0</v>
      </c>
      <c r="AE61" s="40">
        <v>0</v>
      </c>
      <c r="AF61" s="40">
        <v>1</v>
      </c>
      <c r="AG61" s="40">
        <v>0</v>
      </c>
      <c r="AH61" s="40">
        <v>0</v>
      </c>
      <c r="AI61" s="40">
        <v>0</v>
      </c>
      <c r="AJ61" s="40">
        <v>0</v>
      </c>
      <c r="AK61" s="45">
        <f t="shared" si="5"/>
        <v>20</v>
      </c>
      <c r="AL61" s="42">
        <f t="shared" si="7"/>
        <v>1</v>
      </c>
      <c r="AM61" s="43">
        <f t="shared" si="6"/>
        <v>20</v>
      </c>
      <c r="AN61" s="68" t="s">
        <v>1338</v>
      </c>
      <c r="AQ61" s="2">
        <f t="shared" si="8"/>
        <v>20</v>
      </c>
      <c r="AR61" s="2">
        <f t="shared" si="9"/>
        <v>2.6669999999999998</v>
      </c>
      <c r="AU61">
        <v>16</v>
      </c>
      <c r="AV61">
        <v>3.3330000000000002</v>
      </c>
      <c r="AY61" s="91">
        <f t="shared" si="10"/>
        <v>0.59259259259259256</v>
      </c>
      <c r="AZ61">
        <f t="shared" si="11"/>
        <v>3.3330000000000002</v>
      </c>
    </row>
    <row r="62" spans="2:52">
      <c r="B62" s="44" t="s">
        <v>1172</v>
      </c>
      <c r="C62" s="44" t="s">
        <v>1173</v>
      </c>
      <c r="D62" s="44">
        <v>55095</v>
      </c>
      <c r="E62" s="40">
        <v>1</v>
      </c>
      <c r="F62" s="40">
        <v>0</v>
      </c>
      <c r="G62" s="40">
        <v>1</v>
      </c>
      <c r="H62" s="40">
        <v>1</v>
      </c>
      <c r="I62" s="40">
        <v>1</v>
      </c>
      <c r="J62" s="40">
        <v>1</v>
      </c>
      <c r="K62" s="40">
        <v>0</v>
      </c>
      <c r="L62" s="40">
        <v>0</v>
      </c>
      <c r="M62" s="40">
        <v>0</v>
      </c>
      <c r="N62" s="40">
        <v>1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0">
        <v>0</v>
      </c>
      <c r="AE62" s="40">
        <v>0</v>
      </c>
      <c r="AF62" s="40">
        <v>0</v>
      </c>
      <c r="AG62" s="40">
        <v>0</v>
      </c>
      <c r="AH62" s="40">
        <v>0</v>
      </c>
      <c r="AI62" s="40">
        <v>0</v>
      </c>
      <c r="AJ62" s="40">
        <v>0</v>
      </c>
      <c r="AK62" s="45">
        <f t="shared" si="5"/>
        <v>6</v>
      </c>
      <c r="AL62" s="42">
        <f t="shared" si="7"/>
        <v>1</v>
      </c>
      <c r="AM62" s="43">
        <f t="shared" si="6"/>
        <v>6</v>
      </c>
      <c r="AN62" s="68" t="s">
        <v>1331</v>
      </c>
      <c r="AQ62" s="2">
        <f t="shared" si="8"/>
        <v>6</v>
      </c>
      <c r="AR62" s="2" t="str">
        <f t="shared" si="9"/>
        <v>QQQ</v>
      </c>
      <c r="AU62">
        <v>17</v>
      </c>
      <c r="AV62">
        <v>2</v>
      </c>
      <c r="AY62" s="91">
        <f t="shared" si="10"/>
        <v>0.62962962962962965</v>
      </c>
      <c r="AZ62">
        <f t="shared" si="11"/>
        <v>2</v>
      </c>
    </row>
    <row r="63" spans="2:52">
      <c r="B63" s="44" t="s">
        <v>603</v>
      </c>
      <c r="C63" s="44" t="s">
        <v>604</v>
      </c>
      <c r="D63" s="44">
        <v>55095</v>
      </c>
      <c r="E63" s="40">
        <v>1</v>
      </c>
      <c r="F63" s="40">
        <v>0</v>
      </c>
      <c r="G63" s="40">
        <v>1</v>
      </c>
      <c r="H63" s="40">
        <v>0</v>
      </c>
      <c r="I63" s="40">
        <v>0</v>
      </c>
      <c r="J63" s="40">
        <v>1</v>
      </c>
      <c r="K63" s="40">
        <v>0</v>
      </c>
      <c r="L63" s="40">
        <v>0</v>
      </c>
      <c r="M63" s="40">
        <v>0</v>
      </c>
      <c r="N63" s="40">
        <v>1</v>
      </c>
      <c r="O63" s="40">
        <v>1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40">
        <v>0</v>
      </c>
      <c r="AD63" s="40">
        <v>0</v>
      </c>
      <c r="AE63" s="40">
        <v>0</v>
      </c>
      <c r="AF63" s="40">
        <v>0</v>
      </c>
      <c r="AG63" s="40">
        <v>0</v>
      </c>
      <c r="AH63" s="40">
        <v>0</v>
      </c>
      <c r="AI63" s="40">
        <v>0</v>
      </c>
      <c r="AJ63" s="40">
        <v>0</v>
      </c>
      <c r="AK63" s="45">
        <f t="shared" si="5"/>
        <v>6</v>
      </c>
      <c r="AL63" s="42">
        <f t="shared" si="7"/>
        <v>1</v>
      </c>
      <c r="AM63" s="43">
        <f t="shared" si="6"/>
        <v>6</v>
      </c>
      <c r="AN63" s="68" t="s">
        <v>1331</v>
      </c>
      <c r="AQ63" s="2">
        <f t="shared" si="8"/>
        <v>6</v>
      </c>
      <c r="AR63" s="2" t="str">
        <f t="shared" si="9"/>
        <v>QQQ</v>
      </c>
      <c r="AU63">
        <v>18</v>
      </c>
      <c r="AV63">
        <v>1.333</v>
      </c>
      <c r="AY63" s="91">
        <f t="shared" si="10"/>
        <v>0.66666666666666663</v>
      </c>
      <c r="AZ63">
        <f t="shared" si="11"/>
        <v>1.333</v>
      </c>
    </row>
    <row r="64" spans="2:52">
      <c r="B64" s="44" t="s">
        <v>617</v>
      </c>
      <c r="C64" s="44" t="s">
        <v>618</v>
      </c>
      <c r="D64" s="44">
        <v>55095</v>
      </c>
      <c r="E64" s="40">
        <v>1</v>
      </c>
      <c r="F64" s="40">
        <v>0</v>
      </c>
      <c r="G64" s="40">
        <v>1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0</v>
      </c>
      <c r="AA64" s="40">
        <v>0</v>
      </c>
      <c r="AB64" s="40">
        <v>0</v>
      </c>
      <c r="AC64" s="40">
        <v>0</v>
      </c>
      <c r="AD64" s="40">
        <v>0</v>
      </c>
      <c r="AE64" s="40">
        <v>0</v>
      </c>
      <c r="AF64" s="40">
        <v>0</v>
      </c>
      <c r="AG64" s="40">
        <v>0</v>
      </c>
      <c r="AH64" s="40">
        <v>0</v>
      </c>
      <c r="AI64" s="40">
        <v>0</v>
      </c>
      <c r="AJ64" s="40">
        <v>0</v>
      </c>
      <c r="AK64" s="45">
        <f t="shared" si="5"/>
        <v>2</v>
      </c>
      <c r="AL64" s="42">
        <f t="shared" si="7"/>
        <v>1</v>
      </c>
      <c r="AM64" s="43">
        <f t="shared" si="6"/>
        <v>2</v>
      </c>
      <c r="AN64" s="68" t="s">
        <v>1337</v>
      </c>
      <c r="AQ64" s="2">
        <f t="shared" si="8"/>
        <v>2</v>
      </c>
      <c r="AR64" s="2">
        <f t="shared" si="9"/>
        <v>4</v>
      </c>
      <c r="AU64">
        <v>18</v>
      </c>
      <c r="AV64">
        <v>2</v>
      </c>
      <c r="AY64" s="91">
        <f t="shared" si="10"/>
        <v>0.66666666666666663</v>
      </c>
      <c r="AZ64">
        <f t="shared" si="11"/>
        <v>2</v>
      </c>
    </row>
    <row r="65" spans="2:52">
      <c r="B65" s="44" t="s">
        <v>621</v>
      </c>
      <c r="C65" s="44" t="s">
        <v>622</v>
      </c>
      <c r="D65" s="44">
        <v>55095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0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0">
        <v>0</v>
      </c>
      <c r="AA65" s="40">
        <v>0</v>
      </c>
      <c r="AB65" s="40">
        <v>0</v>
      </c>
      <c r="AC65" s="40">
        <v>0</v>
      </c>
      <c r="AD65" s="40">
        <v>0</v>
      </c>
      <c r="AE65" s="40">
        <v>0</v>
      </c>
      <c r="AF65" s="40">
        <v>0</v>
      </c>
      <c r="AG65" s="40">
        <v>0</v>
      </c>
      <c r="AH65" s="40">
        <v>0</v>
      </c>
      <c r="AI65" s="40">
        <v>0</v>
      </c>
      <c r="AJ65" s="40">
        <v>0</v>
      </c>
      <c r="AK65" s="45">
        <f t="shared" si="5"/>
        <v>0</v>
      </c>
      <c r="AL65" s="42">
        <f t="shared" si="7"/>
        <v>0</v>
      </c>
      <c r="AM65" s="43">
        <f t="shared" si="6"/>
        <v>0</v>
      </c>
      <c r="AN65" s="68" t="s">
        <v>1331</v>
      </c>
      <c r="AQ65" s="2">
        <f t="shared" si="8"/>
        <v>0</v>
      </c>
      <c r="AR65" s="2" t="str">
        <f t="shared" si="9"/>
        <v>QQQ</v>
      </c>
      <c r="AU65">
        <v>19</v>
      </c>
      <c r="AV65">
        <v>0</v>
      </c>
      <c r="AY65" s="91">
        <f t="shared" si="10"/>
        <v>0.70370370370370372</v>
      </c>
      <c r="AZ65">
        <f t="shared" si="11"/>
        <v>0</v>
      </c>
    </row>
    <row r="66" spans="2:52">
      <c r="B66" s="44" t="s">
        <v>444</v>
      </c>
      <c r="C66" s="44" t="s">
        <v>445</v>
      </c>
      <c r="D66" s="44">
        <v>55100</v>
      </c>
      <c r="E66" s="40">
        <v>1</v>
      </c>
      <c r="F66" s="40">
        <v>0</v>
      </c>
      <c r="G66" s="40">
        <v>1</v>
      </c>
      <c r="H66" s="40">
        <v>1</v>
      </c>
      <c r="I66" s="40">
        <v>1</v>
      </c>
      <c r="J66" s="40">
        <v>1</v>
      </c>
      <c r="K66" s="40">
        <v>0</v>
      </c>
      <c r="L66" s="40">
        <v>1</v>
      </c>
      <c r="M66" s="40">
        <v>1</v>
      </c>
      <c r="N66" s="40">
        <v>0</v>
      </c>
      <c r="O66" s="40">
        <v>1</v>
      </c>
      <c r="P66" s="40">
        <v>1</v>
      </c>
      <c r="Q66" s="40">
        <v>0</v>
      </c>
      <c r="R66" s="40">
        <v>1</v>
      </c>
      <c r="S66" s="40">
        <v>1</v>
      </c>
      <c r="T66" s="40">
        <v>0</v>
      </c>
      <c r="U66" s="40">
        <v>1</v>
      </c>
      <c r="V66" s="40">
        <v>1</v>
      </c>
      <c r="W66" s="40">
        <v>1</v>
      </c>
      <c r="X66" s="40">
        <v>1</v>
      </c>
      <c r="Y66" s="40">
        <v>0</v>
      </c>
      <c r="Z66" s="40">
        <v>0</v>
      </c>
      <c r="AA66" s="40">
        <v>1</v>
      </c>
      <c r="AB66" s="40">
        <v>1</v>
      </c>
      <c r="AC66" s="40">
        <v>0</v>
      </c>
      <c r="AD66" s="40">
        <v>0</v>
      </c>
      <c r="AE66" s="40">
        <v>0</v>
      </c>
      <c r="AF66" s="40">
        <v>1</v>
      </c>
      <c r="AG66" s="40">
        <v>1</v>
      </c>
      <c r="AH66" s="40">
        <v>0</v>
      </c>
      <c r="AI66" s="40">
        <v>0</v>
      </c>
      <c r="AJ66" s="40">
        <v>0</v>
      </c>
      <c r="AK66" s="45">
        <f t="shared" si="5"/>
        <v>19</v>
      </c>
      <c r="AL66" s="42">
        <f t="shared" si="7"/>
        <v>1</v>
      </c>
      <c r="AM66" s="43">
        <f t="shared" si="6"/>
        <v>19</v>
      </c>
      <c r="AN66" s="68" t="s">
        <v>1333</v>
      </c>
      <c r="AQ66" s="2">
        <f t="shared" si="8"/>
        <v>19</v>
      </c>
      <c r="AR66" s="2">
        <f t="shared" si="9"/>
        <v>2.3330000000000002</v>
      </c>
      <c r="AU66">
        <v>19</v>
      </c>
      <c r="AV66">
        <v>0.66700000000000004</v>
      </c>
      <c r="AY66" s="91">
        <f t="shared" si="10"/>
        <v>0.70370370370370372</v>
      </c>
      <c r="AZ66">
        <f t="shared" si="11"/>
        <v>0.66700000000000004</v>
      </c>
    </row>
    <row r="67" spans="2:52">
      <c r="B67" s="44" t="s">
        <v>454</v>
      </c>
      <c r="C67" s="44" t="s">
        <v>455</v>
      </c>
      <c r="D67" s="44">
        <v>55100</v>
      </c>
      <c r="E67" s="40">
        <v>1</v>
      </c>
      <c r="F67" s="40">
        <v>0</v>
      </c>
      <c r="G67" s="40">
        <v>1</v>
      </c>
      <c r="H67" s="40">
        <v>1</v>
      </c>
      <c r="I67" s="40">
        <v>1</v>
      </c>
      <c r="J67" s="40">
        <v>1</v>
      </c>
      <c r="K67" s="40">
        <v>1</v>
      </c>
      <c r="L67" s="40">
        <v>1</v>
      </c>
      <c r="M67" s="40">
        <v>1</v>
      </c>
      <c r="N67" s="40">
        <v>1</v>
      </c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40">
        <v>1</v>
      </c>
      <c r="U67" s="40">
        <v>1</v>
      </c>
      <c r="V67" s="40">
        <v>1</v>
      </c>
      <c r="W67" s="40">
        <v>1</v>
      </c>
      <c r="X67" s="40">
        <v>1</v>
      </c>
      <c r="Y67" s="40">
        <v>1</v>
      </c>
      <c r="Z67" s="40">
        <v>1</v>
      </c>
      <c r="AA67" s="40">
        <v>1</v>
      </c>
      <c r="AB67" s="40">
        <v>1</v>
      </c>
      <c r="AC67" s="40">
        <v>0</v>
      </c>
      <c r="AD67" s="40">
        <v>1</v>
      </c>
      <c r="AE67" s="40">
        <v>1</v>
      </c>
      <c r="AF67" s="40">
        <v>1</v>
      </c>
      <c r="AG67" s="40">
        <v>1</v>
      </c>
      <c r="AH67" s="40">
        <v>0</v>
      </c>
      <c r="AI67" s="40">
        <v>0</v>
      </c>
      <c r="AJ67" s="40">
        <v>0</v>
      </c>
      <c r="AK67" s="45">
        <f t="shared" si="5"/>
        <v>27</v>
      </c>
      <c r="AL67" s="42">
        <f t="shared" si="7"/>
        <v>1</v>
      </c>
      <c r="AM67" s="43">
        <f t="shared" si="6"/>
        <v>27</v>
      </c>
      <c r="AN67" s="68" t="s">
        <v>1345</v>
      </c>
      <c r="AQ67" s="2">
        <f t="shared" si="8"/>
        <v>27</v>
      </c>
      <c r="AR67" s="2">
        <f t="shared" si="9"/>
        <v>1.333</v>
      </c>
      <c r="AU67">
        <v>19</v>
      </c>
      <c r="AV67">
        <v>2.3330000000000002</v>
      </c>
      <c r="AY67" s="91">
        <f t="shared" si="10"/>
        <v>0.70370370370370372</v>
      </c>
      <c r="AZ67">
        <f t="shared" si="11"/>
        <v>2.3330000000000002</v>
      </c>
    </row>
    <row r="68" spans="2:52">
      <c r="B68" s="44" t="s">
        <v>458</v>
      </c>
      <c r="C68" s="44" t="s">
        <v>459</v>
      </c>
      <c r="D68" s="44">
        <v>55100</v>
      </c>
      <c r="E68" s="40">
        <v>1</v>
      </c>
      <c r="F68" s="40">
        <v>0</v>
      </c>
      <c r="G68" s="40">
        <v>1</v>
      </c>
      <c r="H68" s="40">
        <v>1</v>
      </c>
      <c r="I68" s="40">
        <v>1</v>
      </c>
      <c r="J68" s="40">
        <v>1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>
        <v>0</v>
      </c>
      <c r="Q68" s="40">
        <v>0</v>
      </c>
      <c r="R68" s="40">
        <v>1</v>
      </c>
      <c r="S68" s="40">
        <v>0</v>
      </c>
      <c r="T68" s="40">
        <v>0</v>
      </c>
      <c r="U68" s="40">
        <v>0</v>
      </c>
      <c r="V68" s="40">
        <v>0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0</v>
      </c>
      <c r="AC68" s="40">
        <v>0</v>
      </c>
      <c r="AD68" s="40">
        <v>0</v>
      </c>
      <c r="AE68" s="40">
        <v>0</v>
      </c>
      <c r="AF68" s="40">
        <v>0</v>
      </c>
      <c r="AG68" s="40">
        <v>0</v>
      </c>
      <c r="AH68" s="40">
        <v>0</v>
      </c>
      <c r="AI68" s="40">
        <v>0</v>
      </c>
      <c r="AJ68" s="40">
        <v>0</v>
      </c>
      <c r="AK68" s="45">
        <f t="shared" si="5"/>
        <v>11</v>
      </c>
      <c r="AL68" s="42">
        <f t="shared" si="7"/>
        <v>1</v>
      </c>
      <c r="AM68" s="43">
        <f t="shared" si="6"/>
        <v>11</v>
      </c>
      <c r="AN68" s="68" t="s">
        <v>1331</v>
      </c>
      <c r="AQ68" s="2">
        <f t="shared" si="8"/>
        <v>11</v>
      </c>
      <c r="AR68" s="2" t="str">
        <f t="shared" si="9"/>
        <v>QQQ</v>
      </c>
      <c r="AU68">
        <v>19</v>
      </c>
      <c r="AV68">
        <v>2.3330000000000002</v>
      </c>
      <c r="AY68" s="91">
        <f t="shared" si="10"/>
        <v>0.70370370370370372</v>
      </c>
      <c r="AZ68">
        <f t="shared" si="11"/>
        <v>2.3330000000000002</v>
      </c>
    </row>
    <row r="69" spans="2:52">
      <c r="B69" s="44" t="s">
        <v>1120</v>
      </c>
      <c r="C69" s="44" t="s">
        <v>1121</v>
      </c>
      <c r="D69" s="44">
        <v>55100</v>
      </c>
      <c r="E69" s="40">
        <v>0</v>
      </c>
      <c r="F69" s="40">
        <v>0</v>
      </c>
      <c r="G69" s="40">
        <v>1</v>
      </c>
      <c r="H69" s="40">
        <v>0</v>
      </c>
      <c r="I69" s="40">
        <v>1</v>
      </c>
      <c r="J69" s="40">
        <v>1</v>
      </c>
      <c r="K69" s="40">
        <v>1</v>
      </c>
      <c r="L69" s="40">
        <v>1</v>
      </c>
      <c r="M69" s="40">
        <v>1</v>
      </c>
      <c r="N69" s="40">
        <v>1</v>
      </c>
      <c r="O69" s="40">
        <v>1</v>
      </c>
      <c r="P69" s="40">
        <v>1</v>
      </c>
      <c r="Q69" s="40">
        <v>1</v>
      </c>
      <c r="R69" s="40">
        <v>1</v>
      </c>
      <c r="S69" s="40">
        <v>1</v>
      </c>
      <c r="T69" s="40">
        <v>1</v>
      </c>
      <c r="U69" s="40">
        <v>1</v>
      </c>
      <c r="V69" s="40">
        <v>1</v>
      </c>
      <c r="W69" s="40">
        <v>1</v>
      </c>
      <c r="X69" s="40">
        <v>1</v>
      </c>
      <c r="Y69" s="40">
        <v>1</v>
      </c>
      <c r="Z69" s="40">
        <v>1</v>
      </c>
      <c r="AA69" s="40">
        <v>1</v>
      </c>
      <c r="AB69" s="40">
        <v>1</v>
      </c>
      <c r="AC69" s="40">
        <v>0</v>
      </c>
      <c r="AD69" s="40">
        <v>1</v>
      </c>
      <c r="AE69" s="40">
        <v>1</v>
      </c>
      <c r="AF69" s="40">
        <v>1</v>
      </c>
      <c r="AG69" s="40">
        <v>1</v>
      </c>
      <c r="AH69" s="40">
        <v>0</v>
      </c>
      <c r="AI69" s="40">
        <v>0</v>
      </c>
      <c r="AJ69" s="40">
        <v>0</v>
      </c>
      <c r="AK69" s="45">
        <f t="shared" si="5"/>
        <v>25</v>
      </c>
      <c r="AL69" s="42">
        <f t="shared" si="7"/>
        <v>1</v>
      </c>
      <c r="AM69" s="43">
        <f t="shared" si="6"/>
        <v>25</v>
      </c>
      <c r="AN69" s="68" t="s">
        <v>1342</v>
      </c>
      <c r="AQ69" s="2">
        <f t="shared" si="8"/>
        <v>25</v>
      </c>
      <c r="AR69" s="2">
        <f t="shared" si="9"/>
        <v>3.6669999999999998</v>
      </c>
      <c r="AU69">
        <v>19</v>
      </c>
      <c r="AV69">
        <v>2.3330000000000002</v>
      </c>
      <c r="AY69" s="91">
        <f t="shared" si="10"/>
        <v>0.70370370370370372</v>
      </c>
      <c r="AZ69">
        <f t="shared" si="11"/>
        <v>2.3330000000000002</v>
      </c>
    </row>
    <row r="70" spans="2:52">
      <c r="B70" s="44" t="s">
        <v>1122</v>
      </c>
      <c r="C70" s="44" t="s">
        <v>1123</v>
      </c>
      <c r="D70" s="44">
        <v>55100</v>
      </c>
      <c r="E70" s="40">
        <v>1</v>
      </c>
      <c r="F70" s="40">
        <v>0</v>
      </c>
      <c r="G70" s="40">
        <v>1</v>
      </c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40">
        <v>1</v>
      </c>
      <c r="N70" s="40">
        <v>1</v>
      </c>
      <c r="O70" s="40">
        <v>1</v>
      </c>
      <c r="P70" s="40">
        <v>1</v>
      </c>
      <c r="Q70" s="40">
        <v>1</v>
      </c>
      <c r="R70" s="40">
        <v>1</v>
      </c>
      <c r="S70" s="40">
        <v>1</v>
      </c>
      <c r="T70" s="40">
        <v>0</v>
      </c>
      <c r="U70" s="40">
        <v>1</v>
      </c>
      <c r="V70" s="40">
        <v>1</v>
      </c>
      <c r="W70" s="40">
        <v>1</v>
      </c>
      <c r="X70" s="40">
        <v>1</v>
      </c>
      <c r="Y70" s="40">
        <v>0</v>
      </c>
      <c r="Z70" s="40">
        <v>0</v>
      </c>
      <c r="AA70" s="40">
        <v>1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v>0</v>
      </c>
      <c r="AH70" s="40">
        <v>0</v>
      </c>
      <c r="AI70" s="40">
        <v>0</v>
      </c>
      <c r="AJ70" s="40">
        <v>0</v>
      </c>
      <c r="AK70" s="45">
        <f t="shared" si="5"/>
        <v>19</v>
      </c>
      <c r="AL70" s="42">
        <f t="shared" si="7"/>
        <v>1</v>
      </c>
      <c r="AM70" s="43">
        <f t="shared" si="6"/>
        <v>19</v>
      </c>
      <c r="AN70" s="68" t="s">
        <v>1337</v>
      </c>
      <c r="AQ70" s="2">
        <f t="shared" si="8"/>
        <v>19</v>
      </c>
      <c r="AR70" s="2">
        <f t="shared" si="9"/>
        <v>4</v>
      </c>
      <c r="AU70">
        <v>19</v>
      </c>
      <c r="AV70">
        <v>3.3330000000000002</v>
      </c>
      <c r="AY70" s="91">
        <f t="shared" si="10"/>
        <v>0.70370370370370372</v>
      </c>
      <c r="AZ70">
        <f t="shared" si="11"/>
        <v>3.3330000000000002</v>
      </c>
    </row>
    <row r="71" spans="2:52">
      <c r="B71" s="44" t="s">
        <v>466</v>
      </c>
      <c r="C71" s="44" t="s">
        <v>467</v>
      </c>
      <c r="D71" s="44">
        <v>55100</v>
      </c>
      <c r="E71" s="40">
        <v>1</v>
      </c>
      <c r="F71" s="40">
        <v>0</v>
      </c>
      <c r="G71" s="40">
        <v>1</v>
      </c>
      <c r="H71" s="40">
        <v>1</v>
      </c>
      <c r="I71" s="40">
        <v>1</v>
      </c>
      <c r="J71" s="40">
        <v>1</v>
      </c>
      <c r="K71" s="40">
        <v>1</v>
      </c>
      <c r="L71" s="40">
        <v>0</v>
      </c>
      <c r="M71" s="40">
        <v>1</v>
      </c>
      <c r="N71" s="40">
        <v>1</v>
      </c>
      <c r="O71" s="40">
        <v>1</v>
      </c>
      <c r="P71" s="40">
        <v>0</v>
      </c>
      <c r="Q71" s="40">
        <v>1</v>
      </c>
      <c r="R71" s="40">
        <v>1</v>
      </c>
      <c r="S71" s="40">
        <v>0</v>
      </c>
      <c r="T71" s="40">
        <v>1</v>
      </c>
      <c r="U71" s="40">
        <v>0</v>
      </c>
      <c r="V71" s="40">
        <v>1</v>
      </c>
      <c r="W71" s="40">
        <v>0</v>
      </c>
      <c r="X71" s="40">
        <v>1</v>
      </c>
      <c r="Y71" s="40">
        <v>1</v>
      </c>
      <c r="Z71" s="40">
        <v>0</v>
      </c>
      <c r="AA71" s="40">
        <v>1</v>
      </c>
      <c r="AB71" s="40">
        <v>1</v>
      </c>
      <c r="AC71" s="40">
        <v>0</v>
      </c>
      <c r="AD71" s="40">
        <v>1</v>
      </c>
      <c r="AE71" s="40">
        <v>0</v>
      </c>
      <c r="AF71" s="40">
        <v>1</v>
      </c>
      <c r="AG71" s="40">
        <v>0</v>
      </c>
      <c r="AH71" s="40">
        <v>0</v>
      </c>
      <c r="AI71" s="40">
        <v>0</v>
      </c>
      <c r="AJ71" s="40">
        <v>0</v>
      </c>
      <c r="AK71" s="45">
        <f t="shared" si="5"/>
        <v>19</v>
      </c>
      <c r="AL71" s="42">
        <f t="shared" si="7"/>
        <v>1</v>
      </c>
      <c r="AM71" s="43">
        <f t="shared" si="6"/>
        <v>19</v>
      </c>
      <c r="AN71" s="68" t="s">
        <v>1340</v>
      </c>
      <c r="AQ71" s="2">
        <f t="shared" si="8"/>
        <v>19</v>
      </c>
      <c r="AR71" s="2">
        <f t="shared" si="9"/>
        <v>0</v>
      </c>
      <c r="AU71">
        <v>19</v>
      </c>
      <c r="AV71">
        <v>4</v>
      </c>
      <c r="AY71" s="91">
        <f t="shared" si="10"/>
        <v>0.70370370370370372</v>
      </c>
      <c r="AZ71">
        <f t="shared" si="11"/>
        <v>4</v>
      </c>
    </row>
    <row r="72" spans="2:52">
      <c r="B72" s="44" t="s">
        <v>1124</v>
      </c>
      <c r="C72" s="44" t="s">
        <v>1125</v>
      </c>
      <c r="D72" s="44">
        <v>55100</v>
      </c>
      <c r="E72" s="40">
        <v>0</v>
      </c>
      <c r="F72" s="40">
        <v>0</v>
      </c>
      <c r="G72" s="40">
        <v>1</v>
      </c>
      <c r="H72" s="40">
        <v>1</v>
      </c>
      <c r="I72" s="40">
        <v>1</v>
      </c>
      <c r="J72" s="40">
        <v>1</v>
      </c>
      <c r="K72" s="40">
        <v>1</v>
      </c>
      <c r="L72" s="40">
        <v>1</v>
      </c>
      <c r="M72" s="40">
        <v>1</v>
      </c>
      <c r="N72" s="40">
        <v>1</v>
      </c>
      <c r="O72" s="40">
        <v>1</v>
      </c>
      <c r="P72" s="40">
        <v>1</v>
      </c>
      <c r="Q72" s="40">
        <v>0</v>
      </c>
      <c r="R72" s="40">
        <v>1</v>
      </c>
      <c r="S72" s="40">
        <v>1</v>
      </c>
      <c r="T72" s="40">
        <v>1</v>
      </c>
      <c r="U72" s="40">
        <v>1</v>
      </c>
      <c r="V72" s="40">
        <v>0</v>
      </c>
      <c r="W72" s="40">
        <v>1</v>
      </c>
      <c r="X72" s="40">
        <v>1</v>
      </c>
      <c r="Y72" s="40">
        <v>1</v>
      </c>
      <c r="Z72" s="40">
        <v>1</v>
      </c>
      <c r="AA72" s="40">
        <v>1</v>
      </c>
      <c r="AB72" s="40">
        <v>0</v>
      </c>
      <c r="AC72" s="40">
        <v>0</v>
      </c>
      <c r="AD72" s="40">
        <v>1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0</v>
      </c>
      <c r="AK72" s="45">
        <f t="shared" si="5"/>
        <v>21</v>
      </c>
      <c r="AL72" s="42">
        <f t="shared" si="7"/>
        <v>1</v>
      </c>
      <c r="AM72" s="43">
        <f t="shared" si="6"/>
        <v>21</v>
      </c>
      <c r="AN72" s="68" t="s">
        <v>1336</v>
      </c>
      <c r="AQ72" s="2">
        <f t="shared" si="8"/>
        <v>21</v>
      </c>
      <c r="AR72" s="2">
        <f t="shared" si="9"/>
        <v>3.3330000000000002</v>
      </c>
      <c r="AU72">
        <v>19</v>
      </c>
      <c r="AV72">
        <v>4</v>
      </c>
      <c r="AY72" s="91">
        <f t="shared" si="10"/>
        <v>0.70370370370370372</v>
      </c>
      <c r="AZ72">
        <f t="shared" si="11"/>
        <v>4</v>
      </c>
    </row>
    <row r="73" spans="2:52">
      <c r="B73" s="44" t="s">
        <v>472</v>
      </c>
      <c r="C73" s="44" t="s">
        <v>473</v>
      </c>
      <c r="D73" s="44">
        <v>55100</v>
      </c>
      <c r="E73" s="40">
        <v>1</v>
      </c>
      <c r="F73" s="40">
        <v>0</v>
      </c>
      <c r="G73" s="40">
        <v>1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1</v>
      </c>
      <c r="N73" s="40">
        <v>1</v>
      </c>
      <c r="O73" s="40">
        <v>1</v>
      </c>
      <c r="P73" s="40">
        <v>1</v>
      </c>
      <c r="Q73" s="40">
        <v>0</v>
      </c>
      <c r="R73" s="40">
        <v>0</v>
      </c>
      <c r="S73" s="40">
        <v>0</v>
      </c>
      <c r="T73" s="40">
        <v>0</v>
      </c>
      <c r="U73" s="40">
        <v>1</v>
      </c>
      <c r="V73" s="40">
        <v>1</v>
      </c>
      <c r="W73" s="40">
        <v>1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5">
        <f t="shared" si="5"/>
        <v>14</v>
      </c>
      <c r="AL73" s="42">
        <f t="shared" si="7"/>
        <v>1</v>
      </c>
      <c r="AM73" s="43">
        <f t="shared" si="6"/>
        <v>14</v>
      </c>
      <c r="AN73" s="68" t="s">
        <v>1335</v>
      </c>
      <c r="AQ73" s="2">
        <f t="shared" si="8"/>
        <v>14</v>
      </c>
      <c r="AR73" s="2">
        <f t="shared" si="9"/>
        <v>3</v>
      </c>
      <c r="AU73">
        <v>20</v>
      </c>
      <c r="AV73">
        <v>2.6669999999999998</v>
      </c>
      <c r="AY73" s="91">
        <f t="shared" si="10"/>
        <v>0.7407407407407407</v>
      </c>
      <c r="AZ73">
        <f t="shared" si="11"/>
        <v>2.6669999999999998</v>
      </c>
    </row>
    <row r="74" spans="2:52">
      <c r="B74" s="44" t="s">
        <v>476</v>
      </c>
      <c r="C74" s="44" t="s">
        <v>477</v>
      </c>
      <c r="D74" s="44">
        <v>55100</v>
      </c>
      <c r="E74" s="40">
        <v>1</v>
      </c>
      <c r="F74" s="40">
        <v>0</v>
      </c>
      <c r="G74" s="40">
        <v>1</v>
      </c>
      <c r="H74" s="40">
        <v>1</v>
      </c>
      <c r="I74" s="40">
        <v>1</v>
      </c>
      <c r="J74" s="40">
        <v>1</v>
      </c>
      <c r="K74" s="40">
        <v>1</v>
      </c>
      <c r="L74" s="40">
        <v>1</v>
      </c>
      <c r="M74" s="40">
        <v>1</v>
      </c>
      <c r="N74" s="40">
        <v>1</v>
      </c>
      <c r="O74" s="40">
        <v>1</v>
      </c>
      <c r="P74" s="40">
        <v>1</v>
      </c>
      <c r="Q74" s="40">
        <v>0</v>
      </c>
      <c r="R74" s="40">
        <v>0</v>
      </c>
      <c r="S74" s="40">
        <v>0</v>
      </c>
      <c r="T74" s="40">
        <v>1</v>
      </c>
      <c r="U74" s="40">
        <v>0</v>
      </c>
      <c r="V74" s="40">
        <v>0</v>
      </c>
      <c r="W74" s="40">
        <v>0</v>
      </c>
      <c r="X74" s="40">
        <v>1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K74" s="45">
        <f t="shared" si="5"/>
        <v>13</v>
      </c>
      <c r="AL74" s="42">
        <f t="shared" si="7"/>
        <v>1</v>
      </c>
      <c r="AM74" s="43">
        <f t="shared" si="6"/>
        <v>13</v>
      </c>
      <c r="AN74" s="68" t="s">
        <v>1342</v>
      </c>
      <c r="AQ74" s="2">
        <f t="shared" si="8"/>
        <v>13</v>
      </c>
      <c r="AR74" s="2">
        <f t="shared" si="9"/>
        <v>3.6669999999999998</v>
      </c>
      <c r="AU74">
        <v>20</v>
      </c>
      <c r="AV74">
        <v>2.6669999999999998</v>
      </c>
      <c r="AY74" s="91">
        <f t="shared" si="10"/>
        <v>0.7407407407407407</v>
      </c>
      <c r="AZ74">
        <f t="shared" si="11"/>
        <v>2.6669999999999998</v>
      </c>
    </row>
    <row r="75" spans="2:52">
      <c r="B75" s="44" t="s">
        <v>484</v>
      </c>
      <c r="C75" s="44" t="s">
        <v>485</v>
      </c>
      <c r="D75" s="44">
        <v>55100</v>
      </c>
      <c r="E75" s="40">
        <v>0</v>
      </c>
      <c r="F75" s="40">
        <v>0</v>
      </c>
      <c r="G75" s="40">
        <v>1</v>
      </c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40">
        <v>1</v>
      </c>
      <c r="N75" s="40">
        <v>1</v>
      </c>
      <c r="O75" s="40">
        <v>1</v>
      </c>
      <c r="P75" s="40">
        <v>0</v>
      </c>
      <c r="Q75" s="40">
        <v>1</v>
      </c>
      <c r="R75" s="40">
        <v>1</v>
      </c>
      <c r="S75" s="40">
        <v>0</v>
      </c>
      <c r="T75" s="40">
        <v>1</v>
      </c>
      <c r="U75" s="40">
        <v>1</v>
      </c>
      <c r="V75" s="40">
        <v>1</v>
      </c>
      <c r="W75" s="40">
        <v>1</v>
      </c>
      <c r="X75" s="40">
        <v>1</v>
      </c>
      <c r="Y75" s="40">
        <v>1</v>
      </c>
      <c r="Z75" s="40">
        <v>1</v>
      </c>
      <c r="AA75" s="40">
        <v>0</v>
      </c>
      <c r="AB75" s="40">
        <v>1</v>
      </c>
      <c r="AC75" s="40">
        <v>0</v>
      </c>
      <c r="AD75" s="40">
        <v>1</v>
      </c>
      <c r="AE75" s="40">
        <v>0</v>
      </c>
      <c r="AF75" s="40">
        <v>1</v>
      </c>
      <c r="AG75" s="40">
        <v>1</v>
      </c>
      <c r="AH75" s="40">
        <v>0</v>
      </c>
      <c r="AI75" s="40">
        <v>0</v>
      </c>
      <c r="AJ75" s="40">
        <v>0</v>
      </c>
      <c r="AK75" s="45">
        <f t="shared" si="5"/>
        <v>22</v>
      </c>
      <c r="AL75" s="42">
        <f t="shared" si="7"/>
        <v>1</v>
      </c>
      <c r="AM75" s="43">
        <f t="shared" si="6"/>
        <v>22</v>
      </c>
      <c r="AN75" s="68" t="s">
        <v>1333</v>
      </c>
      <c r="AQ75" s="2">
        <f t="shared" si="8"/>
        <v>22</v>
      </c>
      <c r="AR75" s="2">
        <f t="shared" si="9"/>
        <v>2.3330000000000002</v>
      </c>
      <c r="AU75">
        <v>20</v>
      </c>
      <c r="AV75">
        <v>3.3330000000000002</v>
      </c>
      <c r="AY75" s="91">
        <f t="shared" si="10"/>
        <v>0.7407407407407407</v>
      </c>
      <c r="AZ75">
        <f t="shared" si="11"/>
        <v>3.3330000000000002</v>
      </c>
    </row>
    <row r="76" spans="2:52">
      <c r="B76" s="44" t="s">
        <v>488</v>
      </c>
      <c r="C76" s="44" t="s">
        <v>489</v>
      </c>
      <c r="D76" s="44">
        <v>55100</v>
      </c>
      <c r="E76" s="40">
        <v>0</v>
      </c>
      <c r="F76" s="40">
        <v>0</v>
      </c>
      <c r="G76" s="40">
        <v>1</v>
      </c>
      <c r="H76" s="40">
        <v>1</v>
      </c>
      <c r="I76" s="40">
        <v>1</v>
      </c>
      <c r="J76" s="40">
        <v>1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5">
        <f t="shared" si="5"/>
        <v>4</v>
      </c>
      <c r="AL76" s="42">
        <f t="shared" si="7"/>
        <v>1</v>
      </c>
      <c r="AM76" s="43">
        <f t="shared" si="6"/>
        <v>4</v>
      </c>
      <c r="AN76" s="68" t="s">
        <v>1335</v>
      </c>
      <c r="AQ76" s="2">
        <f t="shared" si="8"/>
        <v>4</v>
      </c>
      <c r="AR76" s="2">
        <f t="shared" si="9"/>
        <v>3</v>
      </c>
      <c r="AU76">
        <v>21</v>
      </c>
      <c r="AV76">
        <v>3</v>
      </c>
      <c r="AY76" s="91">
        <f t="shared" si="10"/>
        <v>0.77777777777777779</v>
      </c>
      <c r="AZ76">
        <f t="shared" si="11"/>
        <v>3</v>
      </c>
    </row>
    <row r="77" spans="2:52">
      <c r="B77" s="44" t="s">
        <v>1126</v>
      </c>
      <c r="C77" s="44" t="s">
        <v>1127</v>
      </c>
      <c r="D77" s="44">
        <v>55100</v>
      </c>
      <c r="E77" s="40">
        <v>0</v>
      </c>
      <c r="F77" s="40">
        <v>0</v>
      </c>
      <c r="G77" s="40">
        <v>1</v>
      </c>
      <c r="H77" s="40">
        <v>1</v>
      </c>
      <c r="I77" s="40">
        <v>1</v>
      </c>
      <c r="J77" s="40">
        <v>1</v>
      </c>
      <c r="K77" s="40">
        <v>1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  <c r="U77" s="40">
        <v>0</v>
      </c>
      <c r="V77" s="40">
        <v>1</v>
      </c>
      <c r="W77" s="40">
        <v>1</v>
      </c>
      <c r="X77" s="40">
        <v>1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0">
        <v>1</v>
      </c>
      <c r="AF77" s="40">
        <v>1</v>
      </c>
      <c r="AG77" s="40">
        <v>1</v>
      </c>
      <c r="AH77" s="40">
        <v>0</v>
      </c>
      <c r="AI77" s="40">
        <v>0</v>
      </c>
      <c r="AJ77" s="40">
        <v>0</v>
      </c>
      <c r="AK77" s="45">
        <f t="shared" si="5"/>
        <v>11</v>
      </c>
      <c r="AL77" s="42">
        <f t="shared" si="7"/>
        <v>1</v>
      </c>
      <c r="AM77" s="43">
        <f t="shared" si="6"/>
        <v>11</v>
      </c>
      <c r="AN77" s="68" t="s">
        <v>1331</v>
      </c>
      <c r="AQ77" s="2">
        <f t="shared" si="8"/>
        <v>11</v>
      </c>
      <c r="AR77" s="2" t="str">
        <f t="shared" si="9"/>
        <v>QQQ</v>
      </c>
      <c r="AU77">
        <v>21</v>
      </c>
      <c r="AV77">
        <v>3</v>
      </c>
      <c r="AY77" s="91">
        <f t="shared" si="10"/>
        <v>0.77777777777777779</v>
      </c>
      <c r="AZ77">
        <f t="shared" si="11"/>
        <v>3</v>
      </c>
    </row>
    <row r="78" spans="2:52">
      <c r="B78" s="44" t="s">
        <v>494</v>
      </c>
      <c r="C78" s="44" t="s">
        <v>495</v>
      </c>
      <c r="D78" s="44">
        <v>55100</v>
      </c>
      <c r="E78" s="40">
        <v>1</v>
      </c>
      <c r="F78" s="40">
        <v>0</v>
      </c>
      <c r="G78" s="40">
        <v>1</v>
      </c>
      <c r="H78" s="40">
        <v>1</v>
      </c>
      <c r="I78" s="40">
        <v>1</v>
      </c>
      <c r="J78" s="40">
        <v>1</v>
      </c>
      <c r="K78" s="40">
        <v>1</v>
      </c>
      <c r="L78" s="40">
        <v>1</v>
      </c>
      <c r="M78" s="40">
        <v>0</v>
      </c>
      <c r="N78" s="40">
        <v>0</v>
      </c>
      <c r="O78" s="40">
        <v>0</v>
      </c>
      <c r="P78" s="40">
        <v>1</v>
      </c>
      <c r="Q78" s="40">
        <v>1</v>
      </c>
      <c r="R78" s="40">
        <v>0</v>
      </c>
      <c r="S78" s="40">
        <v>0</v>
      </c>
      <c r="T78" s="40">
        <v>1</v>
      </c>
      <c r="U78" s="40">
        <v>0</v>
      </c>
      <c r="V78" s="40">
        <v>0</v>
      </c>
      <c r="W78" s="40">
        <v>0</v>
      </c>
      <c r="X78" s="40">
        <v>1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5">
        <f t="shared" si="5"/>
        <v>11</v>
      </c>
      <c r="AL78" s="42">
        <f t="shared" si="7"/>
        <v>1</v>
      </c>
      <c r="AM78" s="43">
        <f t="shared" si="6"/>
        <v>11</v>
      </c>
      <c r="AN78" s="68" t="s">
        <v>1336</v>
      </c>
      <c r="AQ78" s="2">
        <f t="shared" si="8"/>
        <v>11</v>
      </c>
      <c r="AR78" s="2">
        <f t="shared" si="9"/>
        <v>3.3330000000000002</v>
      </c>
      <c r="AU78">
        <v>21</v>
      </c>
      <c r="AV78">
        <v>3.3330000000000002</v>
      </c>
      <c r="AY78" s="91">
        <f t="shared" si="10"/>
        <v>0.77777777777777779</v>
      </c>
      <c r="AZ78">
        <f t="shared" si="11"/>
        <v>3.3330000000000002</v>
      </c>
    </row>
    <row r="79" spans="2:52">
      <c r="B79" s="44" t="s">
        <v>500</v>
      </c>
      <c r="C79" s="44" t="s">
        <v>501</v>
      </c>
      <c r="D79" s="44">
        <v>55100</v>
      </c>
      <c r="E79" s="40">
        <v>1</v>
      </c>
      <c r="F79" s="40">
        <v>0</v>
      </c>
      <c r="G79" s="40">
        <v>1</v>
      </c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40">
        <v>1</v>
      </c>
      <c r="N79" s="40">
        <v>1</v>
      </c>
      <c r="O79" s="40">
        <v>1</v>
      </c>
      <c r="P79" s="40">
        <v>1</v>
      </c>
      <c r="Q79" s="40">
        <v>1</v>
      </c>
      <c r="R79" s="40">
        <v>1</v>
      </c>
      <c r="S79" s="40">
        <v>1</v>
      </c>
      <c r="T79" s="40">
        <v>1</v>
      </c>
      <c r="U79" s="40">
        <v>1</v>
      </c>
      <c r="V79" s="40">
        <v>1</v>
      </c>
      <c r="W79" s="40">
        <v>1</v>
      </c>
      <c r="X79" s="40">
        <v>1</v>
      </c>
      <c r="Y79" s="40">
        <v>1</v>
      </c>
      <c r="Z79" s="40">
        <v>1</v>
      </c>
      <c r="AA79" s="40">
        <v>1</v>
      </c>
      <c r="AB79" s="40">
        <v>1</v>
      </c>
      <c r="AC79" s="40">
        <v>0</v>
      </c>
      <c r="AD79" s="40">
        <v>0</v>
      </c>
      <c r="AE79" s="40">
        <v>1</v>
      </c>
      <c r="AF79" s="40">
        <v>0</v>
      </c>
      <c r="AG79" s="40">
        <v>1</v>
      </c>
      <c r="AH79" s="40">
        <v>0</v>
      </c>
      <c r="AI79" s="40">
        <v>0</v>
      </c>
      <c r="AJ79" s="40">
        <v>0</v>
      </c>
      <c r="AK79" s="45">
        <f t="shared" si="5"/>
        <v>25</v>
      </c>
      <c r="AL79" s="42">
        <f t="shared" si="7"/>
        <v>1</v>
      </c>
      <c r="AM79" s="43">
        <f t="shared" si="6"/>
        <v>25</v>
      </c>
      <c r="AN79" s="68" t="s">
        <v>1339</v>
      </c>
      <c r="AQ79" s="2">
        <f t="shared" si="8"/>
        <v>25</v>
      </c>
      <c r="AR79" s="2">
        <f t="shared" si="9"/>
        <v>0.66700000000000004</v>
      </c>
      <c r="AU79">
        <v>21</v>
      </c>
      <c r="AV79">
        <v>3.3330000000000002</v>
      </c>
      <c r="AY79" s="91">
        <f t="shared" si="10"/>
        <v>0.77777777777777779</v>
      </c>
      <c r="AZ79">
        <f t="shared" si="11"/>
        <v>3.3330000000000002</v>
      </c>
    </row>
    <row r="80" spans="2:52">
      <c r="B80" s="44" t="s">
        <v>506</v>
      </c>
      <c r="C80" s="44" t="s">
        <v>507</v>
      </c>
      <c r="D80" s="44">
        <v>55100</v>
      </c>
      <c r="E80" s="40">
        <v>1</v>
      </c>
      <c r="F80" s="40">
        <v>0</v>
      </c>
      <c r="G80" s="40">
        <v>1</v>
      </c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1</v>
      </c>
      <c r="T80" s="40">
        <v>1</v>
      </c>
      <c r="U80" s="40">
        <v>1</v>
      </c>
      <c r="V80" s="40">
        <v>1</v>
      </c>
      <c r="W80" s="40">
        <v>1</v>
      </c>
      <c r="X80" s="40">
        <v>1</v>
      </c>
      <c r="Y80" s="40">
        <v>0</v>
      </c>
      <c r="Z80" s="40">
        <v>1</v>
      </c>
      <c r="AA80" s="40">
        <v>0</v>
      </c>
      <c r="AB80" s="40">
        <v>1</v>
      </c>
      <c r="AC80" s="40">
        <v>0</v>
      </c>
      <c r="AD80" s="40">
        <v>1</v>
      </c>
      <c r="AE80" s="40">
        <v>0</v>
      </c>
      <c r="AF80" s="40">
        <v>0</v>
      </c>
      <c r="AG80" s="40">
        <v>1</v>
      </c>
      <c r="AH80" s="40">
        <v>0</v>
      </c>
      <c r="AI80" s="40">
        <v>0</v>
      </c>
      <c r="AJ80" s="40">
        <v>0</v>
      </c>
      <c r="AK80" s="45">
        <f t="shared" si="5"/>
        <v>23</v>
      </c>
      <c r="AL80" s="42">
        <f t="shared" si="7"/>
        <v>1</v>
      </c>
      <c r="AM80" s="43">
        <f t="shared" si="6"/>
        <v>23</v>
      </c>
      <c r="AN80" s="68" t="s">
        <v>1336</v>
      </c>
      <c r="AQ80" s="2">
        <f t="shared" si="8"/>
        <v>23</v>
      </c>
      <c r="AR80" s="2">
        <f t="shared" si="9"/>
        <v>3.3330000000000002</v>
      </c>
      <c r="AU80">
        <v>21</v>
      </c>
      <c r="AV80">
        <v>3.6669999999999998</v>
      </c>
      <c r="AY80" s="91">
        <f t="shared" si="10"/>
        <v>0.77777777777777779</v>
      </c>
      <c r="AZ80">
        <f t="shared" si="11"/>
        <v>3.6669999999999998</v>
      </c>
    </row>
    <row r="81" spans="2:52">
      <c r="B81" s="44" t="s">
        <v>526</v>
      </c>
      <c r="C81" s="44" t="s">
        <v>527</v>
      </c>
      <c r="D81" s="44">
        <v>55100</v>
      </c>
      <c r="E81" s="40">
        <v>1</v>
      </c>
      <c r="F81" s="40">
        <v>0</v>
      </c>
      <c r="G81" s="40">
        <v>1</v>
      </c>
      <c r="H81" s="40">
        <v>1</v>
      </c>
      <c r="I81" s="40">
        <v>1</v>
      </c>
      <c r="J81" s="40">
        <v>1</v>
      </c>
      <c r="K81" s="40">
        <v>1</v>
      </c>
      <c r="L81" s="40">
        <v>1</v>
      </c>
      <c r="M81" s="40">
        <v>1</v>
      </c>
      <c r="N81" s="40">
        <v>1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0</v>
      </c>
      <c r="AK81" s="45">
        <f t="shared" si="5"/>
        <v>9</v>
      </c>
      <c r="AL81" s="42">
        <f t="shared" si="7"/>
        <v>1</v>
      </c>
      <c r="AM81" s="43">
        <f t="shared" si="6"/>
        <v>9</v>
      </c>
      <c r="AN81" s="68" t="s">
        <v>1338</v>
      </c>
      <c r="AQ81" s="2">
        <f t="shared" si="8"/>
        <v>9</v>
      </c>
      <c r="AR81" s="2">
        <f t="shared" si="9"/>
        <v>2.6669999999999998</v>
      </c>
      <c r="AU81">
        <v>21</v>
      </c>
      <c r="AV81">
        <v>3.6669999999999998</v>
      </c>
      <c r="AY81" s="91">
        <f t="shared" si="10"/>
        <v>0.77777777777777779</v>
      </c>
      <c r="AZ81">
        <f t="shared" si="11"/>
        <v>3.6669999999999998</v>
      </c>
    </row>
    <row r="82" spans="2:52">
      <c r="B82" s="44" t="s">
        <v>1138</v>
      </c>
      <c r="C82" s="44" t="s">
        <v>1139</v>
      </c>
      <c r="D82" s="44">
        <v>55100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</v>
      </c>
      <c r="L82" s="40">
        <v>1</v>
      </c>
      <c r="M82" s="40">
        <v>1</v>
      </c>
      <c r="N82" s="40">
        <v>1</v>
      </c>
      <c r="O82" s="40">
        <v>1</v>
      </c>
      <c r="P82" s="40">
        <v>1</v>
      </c>
      <c r="Q82" s="40">
        <v>0</v>
      </c>
      <c r="R82" s="40">
        <v>1</v>
      </c>
      <c r="S82" s="40">
        <v>1</v>
      </c>
      <c r="T82" s="40">
        <v>1</v>
      </c>
      <c r="U82" s="40">
        <v>1</v>
      </c>
      <c r="V82" s="40">
        <v>1</v>
      </c>
      <c r="W82" s="40">
        <v>1</v>
      </c>
      <c r="X82" s="40">
        <v>0</v>
      </c>
      <c r="Y82" s="40">
        <v>1</v>
      </c>
      <c r="Z82" s="40">
        <v>1</v>
      </c>
      <c r="AA82" s="40">
        <v>1</v>
      </c>
      <c r="AB82" s="40">
        <v>1</v>
      </c>
      <c r="AC82" s="40">
        <v>0</v>
      </c>
      <c r="AD82" s="40">
        <v>0</v>
      </c>
      <c r="AE82" s="40">
        <v>1</v>
      </c>
      <c r="AF82" s="40">
        <v>1</v>
      </c>
      <c r="AG82" s="40">
        <v>0</v>
      </c>
      <c r="AH82" s="40">
        <v>0</v>
      </c>
      <c r="AI82" s="40">
        <v>0</v>
      </c>
      <c r="AJ82" s="40">
        <v>0</v>
      </c>
      <c r="AK82" s="45">
        <f t="shared" si="5"/>
        <v>20</v>
      </c>
      <c r="AL82" s="42">
        <f t="shared" si="7"/>
        <v>1</v>
      </c>
      <c r="AM82" s="43">
        <f t="shared" si="6"/>
        <v>20</v>
      </c>
      <c r="AN82" s="68" t="s">
        <v>1338</v>
      </c>
      <c r="AQ82" s="2">
        <f t="shared" si="8"/>
        <v>20</v>
      </c>
      <c r="AR82" s="2">
        <f t="shared" si="9"/>
        <v>2.6669999999999998</v>
      </c>
      <c r="AU82">
        <v>21</v>
      </c>
      <c r="AV82">
        <v>4</v>
      </c>
      <c r="AY82" s="91">
        <f t="shared" si="10"/>
        <v>0.77777777777777779</v>
      </c>
      <c r="AZ82">
        <f t="shared" si="11"/>
        <v>4</v>
      </c>
    </row>
    <row r="83" spans="2:52">
      <c r="B83" s="44" t="s">
        <v>534</v>
      </c>
      <c r="C83" s="44" t="s">
        <v>535</v>
      </c>
      <c r="D83" s="44">
        <v>55100</v>
      </c>
      <c r="E83" s="40">
        <v>1</v>
      </c>
      <c r="F83" s="40">
        <v>0</v>
      </c>
      <c r="G83" s="40">
        <v>1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>
        <v>0</v>
      </c>
      <c r="S83" s="40">
        <v>1</v>
      </c>
      <c r="T83" s="40">
        <v>1</v>
      </c>
      <c r="U83" s="40">
        <v>0</v>
      </c>
      <c r="V83" s="40">
        <v>1</v>
      </c>
      <c r="W83" s="40">
        <v>0</v>
      </c>
      <c r="X83" s="40">
        <v>1</v>
      </c>
      <c r="Y83" s="40">
        <v>1</v>
      </c>
      <c r="Z83" s="40">
        <v>0</v>
      </c>
      <c r="AA83" s="40">
        <v>0</v>
      </c>
      <c r="AB83" s="40">
        <v>1</v>
      </c>
      <c r="AC83" s="40">
        <v>0</v>
      </c>
      <c r="AD83" s="40">
        <v>1</v>
      </c>
      <c r="AE83" s="40">
        <v>1</v>
      </c>
      <c r="AF83" s="40">
        <v>1</v>
      </c>
      <c r="AG83" s="40">
        <v>0</v>
      </c>
      <c r="AH83" s="40">
        <v>0</v>
      </c>
      <c r="AI83" s="40">
        <v>0</v>
      </c>
      <c r="AJ83" s="40">
        <v>0</v>
      </c>
      <c r="AK83" s="45">
        <f t="shared" si="5"/>
        <v>21</v>
      </c>
      <c r="AL83" s="42">
        <f t="shared" si="7"/>
        <v>1</v>
      </c>
      <c r="AM83" s="43">
        <f t="shared" si="6"/>
        <v>21</v>
      </c>
      <c r="AN83" s="68" t="s">
        <v>1342</v>
      </c>
      <c r="AQ83" s="2">
        <f t="shared" si="8"/>
        <v>21</v>
      </c>
      <c r="AR83" s="2">
        <f t="shared" si="9"/>
        <v>3.6669999999999998</v>
      </c>
      <c r="AU83">
        <v>21</v>
      </c>
      <c r="AV83">
        <v>4</v>
      </c>
      <c r="AY83" s="91">
        <f t="shared" si="10"/>
        <v>0.77777777777777779</v>
      </c>
      <c r="AZ83">
        <f t="shared" si="11"/>
        <v>4</v>
      </c>
    </row>
    <row r="84" spans="2:52">
      <c r="B84" s="44" t="s">
        <v>536</v>
      </c>
      <c r="C84" s="44" t="s">
        <v>537</v>
      </c>
      <c r="D84" s="44">
        <v>55100</v>
      </c>
      <c r="E84" s="40">
        <v>1</v>
      </c>
      <c r="F84" s="40">
        <v>0</v>
      </c>
      <c r="G84" s="40">
        <v>1</v>
      </c>
      <c r="H84" s="40">
        <v>1</v>
      </c>
      <c r="I84" s="40">
        <v>1</v>
      </c>
      <c r="J84" s="40">
        <v>1</v>
      </c>
      <c r="K84" s="40">
        <v>1</v>
      </c>
      <c r="L84" s="40">
        <v>0</v>
      </c>
      <c r="M84" s="40">
        <v>1</v>
      </c>
      <c r="N84" s="40">
        <v>0</v>
      </c>
      <c r="O84" s="40">
        <v>1</v>
      </c>
      <c r="P84" s="40">
        <v>0</v>
      </c>
      <c r="Q84" s="40">
        <v>0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0</v>
      </c>
      <c r="X84" s="40">
        <v>0</v>
      </c>
      <c r="Y84" s="40">
        <v>0</v>
      </c>
      <c r="Z84" s="40">
        <v>0</v>
      </c>
      <c r="AA84" s="40">
        <v>0</v>
      </c>
      <c r="AB84" s="40">
        <v>0</v>
      </c>
      <c r="AC84" s="40">
        <v>0</v>
      </c>
      <c r="AD84" s="40">
        <v>0</v>
      </c>
      <c r="AE84" s="40">
        <v>0</v>
      </c>
      <c r="AF84" s="40">
        <v>1</v>
      </c>
      <c r="AG84" s="40">
        <v>0</v>
      </c>
      <c r="AH84" s="40">
        <v>0</v>
      </c>
      <c r="AI84" s="40">
        <v>0</v>
      </c>
      <c r="AJ84" s="40">
        <v>0</v>
      </c>
      <c r="AK84" s="45">
        <f t="shared" si="5"/>
        <v>9</v>
      </c>
      <c r="AL84" s="42">
        <f t="shared" si="7"/>
        <v>1</v>
      </c>
      <c r="AM84" s="43">
        <f t="shared" si="6"/>
        <v>9</v>
      </c>
      <c r="AN84" s="68" t="s">
        <v>1334</v>
      </c>
      <c r="AQ84" s="2">
        <f t="shared" si="8"/>
        <v>9</v>
      </c>
      <c r="AR84" s="2">
        <f t="shared" si="9"/>
        <v>1</v>
      </c>
      <c r="AU84">
        <v>22</v>
      </c>
      <c r="AV84">
        <v>1.333</v>
      </c>
      <c r="AY84" s="91">
        <f t="shared" si="10"/>
        <v>0.81481481481481477</v>
      </c>
      <c r="AZ84">
        <f t="shared" si="11"/>
        <v>1.333</v>
      </c>
    </row>
    <row r="85" spans="2:52">
      <c r="B85" s="44" t="s">
        <v>538</v>
      </c>
      <c r="C85" s="44" t="s">
        <v>539</v>
      </c>
      <c r="D85" s="44">
        <v>55100</v>
      </c>
      <c r="E85" s="40">
        <v>1</v>
      </c>
      <c r="F85" s="40">
        <v>0</v>
      </c>
      <c r="G85" s="40">
        <v>1</v>
      </c>
      <c r="H85" s="40">
        <v>0</v>
      </c>
      <c r="I85" s="40">
        <v>1</v>
      </c>
      <c r="J85" s="40">
        <v>1</v>
      </c>
      <c r="K85" s="40">
        <v>0</v>
      </c>
      <c r="L85" s="40">
        <v>0</v>
      </c>
      <c r="M85" s="40">
        <v>0</v>
      </c>
      <c r="N85" s="40">
        <v>0</v>
      </c>
      <c r="O85" s="40">
        <v>1</v>
      </c>
      <c r="P85" s="40">
        <v>1</v>
      </c>
      <c r="Q85" s="40">
        <v>1</v>
      </c>
      <c r="R85" s="40">
        <v>1</v>
      </c>
      <c r="S85" s="40">
        <v>1</v>
      </c>
      <c r="T85" s="40">
        <v>1</v>
      </c>
      <c r="U85" s="40">
        <v>1</v>
      </c>
      <c r="V85" s="40">
        <v>1</v>
      </c>
      <c r="W85" s="40">
        <v>1</v>
      </c>
      <c r="X85" s="40">
        <v>1</v>
      </c>
      <c r="Y85" s="40">
        <v>1</v>
      </c>
      <c r="Z85" s="40">
        <v>1</v>
      </c>
      <c r="AA85" s="40">
        <v>1</v>
      </c>
      <c r="AB85" s="40">
        <v>1</v>
      </c>
      <c r="AC85" s="40">
        <v>0</v>
      </c>
      <c r="AD85" s="40">
        <v>1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0</v>
      </c>
      <c r="AK85" s="45">
        <f t="shared" si="5"/>
        <v>19</v>
      </c>
      <c r="AL85" s="42">
        <f t="shared" si="7"/>
        <v>1</v>
      </c>
      <c r="AM85" s="43">
        <f t="shared" si="6"/>
        <v>19</v>
      </c>
      <c r="AN85" s="68" t="s">
        <v>1339</v>
      </c>
      <c r="AQ85" s="2">
        <f t="shared" si="8"/>
        <v>19</v>
      </c>
      <c r="AR85" s="2">
        <f t="shared" si="9"/>
        <v>0.66700000000000004</v>
      </c>
      <c r="AU85">
        <v>22</v>
      </c>
      <c r="AV85">
        <v>1.333</v>
      </c>
      <c r="AY85" s="91">
        <f t="shared" si="10"/>
        <v>0.81481481481481477</v>
      </c>
      <c r="AZ85">
        <f t="shared" si="11"/>
        <v>1.333</v>
      </c>
    </row>
    <row r="86" spans="2:52">
      <c r="B86" s="44" t="s">
        <v>544</v>
      </c>
      <c r="C86" s="44" t="s">
        <v>545</v>
      </c>
      <c r="D86" s="44">
        <v>55100</v>
      </c>
      <c r="E86" s="40">
        <v>1</v>
      </c>
      <c r="F86" s="40">
        <v>0</v>
      </c>
      <c r="G86" s="40">
        <v>1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1</v>
      </c>
      <c r="O86" s="40">
        <v>1</v>
      </c>
      <c r="P86" s="40">
        <v>1</v>
      </c>
      <c r="Q86" s="40">
        <v>1</v>
      </c>
      <c r="R86" s="40">
        <v>1</v>
      </c>
      <c r="S86" s="40">
        <v>1</v>
      </c>
      <c r="T86" s="40">
        <v>1</v>
      </c>
      <c r="U86" s="40">
        <v>0</v>
      </c>
      <c r="V86" s="40">
        <v>1</v>
      </c>
      <c r="W86" s="40">
        <v>1</v>
      </c>
      <c r="X86" s="40">
        <v>1</v>
      </c>
      <c r="Y86" s="40">
        <v>1</v>
      </c>
      <c r="Z86" s="40">
        <v>1</v>
      </c>
      <c r="AA86" s="40">
        <v>1</v>
      </c>
      <c r="AB86" s="40">
        <v>1</v>
      </c>
      <c r="AC86" s="40">
        <v>0</v>
      </c>
      <c r="AD86" s="40">
        <v>1</v>
      </c>
      <c r="AE86" s="40">
        <v>1</v>
      </c>
      <c r="AF86" s="40">
        <v>1</v>
      </c>
      <c r="AG86" s="40">
        <v>1</v>
      </c>
      <c r="AH86" s="40">
        <v>0</v>
      </c>
      <c r="AI86" s="40">
        <v>0</v>
      </c>
      <c r="AJ86" s="40">
        <v>0</v>
      </c>
      <c r="AK86" s="45">
        <f t="shared" si="5"/>
        <v>26</v>
      </c>
      <c r="AL86" s="42">
        <f t="shared" si="7"/>
        <v>1</v>
      </c>
      <c r="AM86" s="43">
        <f t="shared" si="6"/>
        <v>26</v>
      </c>
      <c r="AN86" s="68" t="s">
        <v>1337</v>
      </c>
      <c r="AQ86" s="2">
        <f t="shared" si="8"/>
        <v>26</v>
      </c>
      <c r="AR86" s="2">
        <f t="shared" si="9"/>
        <v>4</v>
      </c>
      <c r="AU86">
        <v>22</v>
      </c>
      <c r="AV86">
        <v>2.3330000000000002</v>
      </c>
      <c r="AY86" s="91">
        <f t="shared" si="10"/>
        <v>0.81481481481481477</v>
      </c>
      <c r="AZ86">
        <f t="shared" si="11"/>
        <v>2.3330000000000002</v>
      </c>
    </row>
    <row r="87" spans="2:52">
      <c r="B87" s="44" t="s">
        <v>550</v>
      </c>
      <c r="C87" s="44" t="s">
        <v>551</v>
      </c>
      <c r="D87" s="44">
        <v>55100</v>
      </c>
      <c r="E87" s="40">
        <v>1</v>
      </c>
      <c r="F87" s="40">
        <v>0</v>
      </c>
      <c r="G87" s="40">
        <v>1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0</v>
      </c>
      <c r="O87" s="40">
        <v>1</v>
      </c>
      <c r="P87" s="40">
        <v>0</v>
      </c>
      <c r="Q87" s="40">
        <v>1</v>
      </c>
      <c r="R87" s="40">
        <v>0</v>
      </c>
      <c r="S87" s="40">
        <v>1</v>
      </c>
      <c r="T87" s="40">
        <v>0</v>
      </c>
      <c r="U87" s="40">
        <v>1</v>
      </c>
      <c r="V87" s="40">
        <v>0</v>
      </c>
      <c r="W87" s="40">
        <v>0</v>
      </c>
      <c r="X87" s="40">
        <v>1</v>
      </c>
      <c r="Y87" s="40">
        <v>0</v>
      </c>
      <c r="Z87" s="40">
        <v>1</v>
      </c>
      <c r="AA87" s="40">
        <v>0</v>
      </c>
      <c r="AB87" s="40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0</v>
      </c>
      <c r="AH87" s="40">
        <v>0</v>
      </c>
      <c r="AI87" s="40">
        <v>0</v>
      </c>
      <c r="AJ87" s="40">
        <v>0</v>
      </c>
      <c r="AK87" s="45">
        <f t="shared" si="5"/>
        <v>15</v>
      </c>
      <c r="AL87" s="42">
        <f t="shared" si="7"/>
        <v>1</v>
      </c>
      <c r="AM87" s="43">
        <f t="shared" si="6"/>
        <v>15</v>
      </c>
      <c r="AN87" s="68" t="s">
        <v>1345</v>
      </c>
      <c r="AQ87" s="2">
        <f t="shared" si="8"/>
        <v>15</v>
      </c>
      <c r="AR87" s="2">
        <f t="shared" si="9"/>
        <v>1.333</v>
      </c>
      <c r="AU87">
        <v>22</v>
      </c>
      <c r="AV87">
        <v>2.3330000000000002</v>
      </c>
      <c r="AY87" s="91">
        <f t="shared" si="10"/>
        <v>0.81481481481481477</v>
      </c>
      <c r="AZ87">
        <f t="shared" si="11"/>
        <v>2.3330000000000002</v>
      </c>
    </row>
    <row r="88" spans="2:52">
      <c r="B88" s="44" t="s">
        <v>554</v>
      </c>
      <c r="C88" s="44" t="s">
        <v>555</v>
      </c>
      <c r="D88" s="44">
        <v>55100</v>
      </c>
      <c r="E88" s="40">
        <v>1</v>
      </c>
      <c r="F88" s="40">
        <v>0</v>
      </c>
      <c r="G88" s="40">
        <v>1</v>
      </c>
      <c r="H88" s="40">
        <v>1</v>
      </c>
      <c r="I88" s="40">
        <v>0</v>
      </c>
      <c r="J88" s="40">
        <v>0</v>
      </c>
      <c r="K88" s="40">
        <v>0</v>
      </c>
      <c r="L88" s="40">
        <v>0</v>
      </c>
      <c r="M88" s="40">
        <v>1</v>
      </c>
      <c r="N88" s="40">
        <v>0</v>
      </c>
      <c r="O88" s="40">
        <v>0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40">
        <v>0</v>
      </c>
      <c r="V88" s="40">
        <v>0</v>
      </c>
      <c r="W88" s="40">
        <v>0</v>
      </c>
      <c r="X88" s="40">
        <v>0</v>
      </c>
      <c r="Y88" s="40">
        <v>0</v>
      </c>
      <c r="Z88" s="40">
        <v>0</v>
      </c>
      <c r="AA88" s="40">
        <v>0</v>
      </c>
      <c r="AB88" s="40">
        <v>0</v>
      </c>
      <c r="AC88" s="40">
        <v>0</v>
      </c>
      <c r="AD88" s="40">
        <v>0</v>
      </c>
      <c r="AE88" s="40">
        <v>0</v>
      </c>
      <c r="AF88" s="40">
        <v>1</v>
      </c>
      <c r="AG88" s="40">
        <v>0</v>
      </c>
      <c r="AH88" s="40">
        <v>0</v>
      </c>
      <c r="AI88" s="40">
        <v>0</v>
      </c>
      <c r="AJ88" s="40">
        <v>0</v>
      </c>
      <c r="AK88" s="45">
        <f t="shared" si="5"/>
        <v>5</v>
      </c>
      <c r="AL88" s="42">
        <f t="shared" si="7"/>
        <v>1</v>
      </c>
      <c r="AM88" s="43">
        <f t="shared" si="6"/>
        <v>5</v>
      </c>
      <c r="AN88" s="68" t="s">
        <v>1333</v>
      </c>
      <c r="AQ88" s="2">
        <f t="shared" si="8"/>
        <v>5</v>
      </c>
      <c r="AR88" s="2">
        <f t="shared" si="9"/>
        <v>2.3330000000000002</v>
      </c>
      <c r="AU88">
        <v>22</v>
      </c>
      <c r="AV88">
        <v>4</v>
      </c>
      <c r="AY88" s="91">
        <f t="shared" si="10"/>
        <v>0.81481481481481477</v>
      </c>
      <c r="AZ88">
        <f t="shared" si="11"/>
        <v>4</v>
      </c>
    </row>
    <row r="89" spans="2:52">
      <c r="B89" s="44" t="s">
        <v>558</v>
      </c>
      <c r="C89" s="44" t="s">
        <v>559</v>
      </c>
      <c r="D89" s="44">
        <v>55100</v>
      </c>
      <c r="E89" s="40">
        <v>1</v>
      </c>
      <c r="F89" s="40">
        <v>0</v>
      </c>
      <c r="G89" s="40">
        <v>1</v>
      </c>
      <c r="H89" s="40">
        <v>1</v>
      </c>
      <c r="I89" s="40">
        <v>1</v>
      </c>
      <c r="J89" s="40">
        <v>1</v>
      </c>
      <c r="K89" s="40">
        <v>1</v>
      </c>
      <c r="L89" s="40">
        <v>1</v>
      </c>
      <c r="M89" s="40">
        <v>1</v>
      </c>
      <c r="N89" s="40">
        <v>1</v>
      </c>
      <c r="O89" s="40">
        <v>1</v>
      </c>
      <c r="P89" s="40">
        <v>1</v>
      </c>
      <c r="Q89" s="40">
        <v>1</v>
      </c>
      <c r="R89" s="40">
        <v>1</v>
      </c>
      <c r="S89" s="40">
        <v>1</v>
      </c>
      <c r="T89" s="40">
        <v>1</v>
      </c>
      <c r="U89" s="40">
        <v>1</v>
      </c>
      <c r="V89" s="40">
        <v>1</v>
      </c>
      <c r="W89" s="40">
        <v>1</v>
      </c>
      <c r="X89" s="40">
        <v>1</v>
      </c>
      <c r="Y89" s="40">
        <v>1</v>
      </c>
      <c r="Z89" s="40">
        <v>1</v>
      </c>
      <c r="AA89" s="40">
        <v>1</v>
      </c>
      <c r="AB89" s="40">
        <v>1</v>
      </c>
      <c r="AC89" s="40">
        <v>0</v>
      </c>
      <c r="AD89" s="40">
        <v>1</v>
      </c>
      <c r="AE89" s="40">
        <v>1</v>
      </c>
      <c r="AF89" s="40">
        <v>0</v>
      </c>
      <c r="AG89" s="40">
        <v>1</v>
      </c>
      <c r="AH89" s="40">
        <v>0</v>
      </c>
      <c r="AI89" s="40">
        <v>0</v>
      </c>
      <c r="AJ89" s="40">
        <v>0</v>
      </c>
      <c r="AK89" s="45">
        <f t="shared" si="5"/>
        <v>26</v>
      </c>
      <c r="AL89" s="42">
        <f t="shared" si="7"/>
        <v>1</v>
      </c>
      <c r="AM89" s="43">
        <f t="shared" si="6"/>
        <v>26</v>
      </c>
      <c r="AN89" s="68" t="s">
        <v>1337</v>
      </c>
      <c r="AQ89" s="2">
        <f t="shared" si="8"/>
        <v>26</v>
      </c>
      <c r="AR89" s="2">
        <f t="shared" si="9"/>
        <v>4</v>
      </c>
      <c r="AU89">
        <v>23</v>
      </c>
      <c r="AV89">
        <v>1.667</v>
      </c>
      <c r="AY89" s="91">
        <f t="shared" si="10"/>
        <v>0.85185185185185186</v>
      </c>
      <c r="AZ89">
        <f t="shared" si="11"/>
        <v>1.667</v>
      </c>
    </row>
    <row r="90" spans="2:52">
      <c r="B90" s="44" t="s">
        <v>566</v>
      </c>
      <c r="C90" s="44" t="s">
        <v>567</v>
      </c>
      <c r="D90" s="44">
        <v>55100</v>
      </c>
      <c r="E90" s="40">
        <v>1</v>
      </c>
      <c r="F90" s="40">
        <v>0</v>
      </c>
      <c r="G90" s="40">
        <v>1</v>
      </c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40">
        <v>1</v>
      </c>
      <c r="N90" s="40">
        <v>1</v>
      </c>
      <c r="O90" s="40">
        <v>1</v>
      </c>
      <c r="P90" s="40">
        <v>1</v>
      </c>
      <c r="Q90" s="40">
        <v>1</v>
      </c>
      <c r="R90" s="40">
        <v>1</v>
      </c>
      <c r="S90" s="40">
        <v>1</v>
      </c>
      <c r="T90" s="40">
        <v>1</v>
      </c>
      <c r="U90" s="40">
        <v>1</v>
      </c>
      <c r="V90" s="40">
        <v>1</v>
      </c>
      <c r="W90" s="40">
        <v>1</v>
      </c>
      <c r="X90" s="40">
        <v>1</v>
      </c>
      <c r="Y90" s="40">
        <v>1</v>
      </c>
      <c r="Z90" s="40">
        <v>1</v>
      </c>
      <c r="AA90" s="40">
        <v>1</v>
      </c>
      <c r="AB90" s="40">
        <v>1</v>
      </c>
      <c r="AC90" s="40">
        <v>0</v>
      </c>
      <c r="AD90" s="40">
        <v>1</v>
      </c>
      <c r="AE90" s="40">
        <v>1</v>
      </c>
      <c r="AF90" s="40">
        <v>1</v>
      </c>
      <c r="AG90" s="40">
        <v>1</v>
      </c>
      <c r="AH90" s="40">
        <v>0</v>
      </c>
      <c r="AI90" s="40">
        <v>0</v>
      </c>
      <c r="AJ90" s="40">
        <v>0</v>
      </c>
      <c r="AK90" s="45">
        <f t="shared" si="5"/>
        <v>27</v>
      </c>
      <c r="AL90" s="42">
        <f t="shared" si="7"/>
        <v>1</v>
      </c>
      <c r="AM90" s="43">
        <f t="shared" si="6"/>
        <v>27</v>
      </c>
      <c r="AN90" s="68" t="s">
        <v>1337</v>
      </c>
      <c r="AQ90" s="2">
        <f t="shared" si="8"/>
        <v>27</v>
      </c>
      <c r="AR90" s="2">
        <f t="shared" si="9"/>
        <v>4</v>
      </c>
      <c r="AU90">
        <v>23</v>
      </c>
      <c r="AV90">
        <v>3</v>
      </c>
      <c r="AY90" s="91">
        <f t="shared" si="10"/>
        <v>0.85185185185185186</v>
      </c>
      <c r="AZ90">
        <f t="shared" si="11"/>
        <v>3</v>
      </c>
    </row>
    <row r="91" spans="2:52">
      <c r="B91" s="44" t="s">
        <v>1158</v>
      </c>
      <c r="C91" s="44" t="s">
        <v>1159</v>
      </c>
      <c r="D91" s="44">
        <v>55100</v>
      </c>
      <c r="E91" s="40">
        <v>1</v>
      </c>
      <c r="F91" s="40">
        <v>0</v>
      </c>
      <c r="G91" s="40">
        <v>1</v>
      </c>
      <c r="H91" s="40">
        <v>1</v>
      </c>
      <c r="I91" s="40">
        <v>1</v>
      </c>
      <c r="J91" s="40">
        <v>1</v>
      </c>
      <c r="K91" s="40">
        <v>1</v>
      </c>
      <c r="L91" s="40">
        <v>1</v>
      </c>
      <c r="M91" s="40">
        <v>1</v>
      </c>
      <c r="N91" s="40">
        <v>1</v>
      </c>
      <c r="O91" s="40">
        <v>0</v>
      </c>
      <c r="P91" s="40">
        <v>1</v>
      </c>
      <c r="Q91" s="40">
        <v>1</v>
      </c>
      <c r="R91" s="40">
        <v>1</v>
      </c>
      <c r="S91" s="40">
        <v>1</v>
      </c>
      <c r="T91" s="40">
        <v>1</v>
      </c>
      <c r="U91" s="40">
        <v>1</v>
      </c>
      <c r="V91" s="40">
        <v>1</v>
      </c>
      <c r="W91" s="40">
        <v>1</v>
      </c>
      <c r="X91" s="40">
        <v>1</v>
      </c>
      <c r="Y91" s="40">
        <v>1</v>
      </c>
      <c r="Z91" s="40">
        <v>1</v>
      </c>
      <c r="AA91" s="40">
        <v>1</v>
      </c>
      <c r="AB91" s="40">
        <v>1</v>
      </c>
      <c r="AC91" s="40">
        <v>0</v>
      </c>
      <c r="AD91" s="40">
        <v>1</v>
      </c>
      <c r="AE91" s="40">
        <v>0</v>
      </c>
      <c r="AF91" s="40">
        <v>1</v>
      </c>
      <c r="AG91" s="40">
        <v>0</v>
      </c>
      <c r="AH91" s="40">
        <v>0</v>
      </c>
      <c r="AI91" s="40">
        <v>0</v>
      </c>
      <c r="AJ91" s="40">
        <v>0</v>
      </c>
      <c r="AK91" s="45">
        <f t="shared" si="5"/>
        <v>24</v>
      </c>
      <c r="AL91" s="42">
        <f t="shared" si="7"/>
        <v>1</v>
      </c>
      <c r="AM91" s="43">
        <f t="shared" si="6"/>
        <v>24</v>
      </c>
      <c r="AN91" s="68" t="s">
        <v>1340</v>
      </c>
      <c r="AQ91" s="2">
        <f t="shared" si="8"/>
        <v>24</v>
      </c>
      <c r="AR91" s="2">
        <f t="shared" si="9"/>
        <v>0</v>
      </c>
      <c r="AU91">
        <v>23</v>
      </c>
      <c r="AV91">
        <v>3.3330000000000002</v>
      </c>
      <c r="AY91" s="91">
        <f t="shared" si="10"/>
        <v>0.85185185185185186</v>
      </c>
      <c r="AZ91">
        <f t="shared" si="11"/>
        <v>3.3330000000000002</v>
      </c>
    </row>
    <row r="92" spans="2:52">
      <c r="B92" s="44" t="s">
        <v>572</v>
      </c>
      <c r="C92" s="44" t="s">
        <v>573</v>
      </c>
      <c r="D92" s="44">
        <v>55100</v>
      </c>
      <c r="E92" s="40">
        <v>1</v>
      </c>
      <c r="F92" s="40">
        <v>0</v>
      </c>
      <c r="G92" s="40">
        <v>1</v>
      </c>
      <c r="H92" s="40">
        <v>1</v>
      </c>
      <c r="I92" s="40">
        <v>1</v>
      </c>
      <c r="J92" s="40">
        <v>1</v>
      </c>
      <c r="K92" s="40">
        <v>1</v>
      </c>
      <c r="L92" s="40">
        <v>1</v>
      </c>
      <c r="M92" s="40">
        <v>1</v>
      </c>
      <c r="N92" s="40">
        <v>1</v>
      </c>
      <c r="O92" s="40">
        <v>1</v>
      </c>
      <c r="P92" s="40">
        <v>1</v>
      </c>
      <c r="Q92" s="40">
        <v>1</v>
      </c>
      <c r="R92" s="40">
        <v>1</v>
      </c>
      <c r="S92" s="40">
        <v>1</v>
      </c>
      <c r="T92" s="40">
        <v>1</v>
      </c>
      <c r="U92" s="40">
        <v>1</v>
      </c>
      <c r="V92" s="40">
        <v>1</v>
      </c>
      <c r="W92" s="40">
        <v>1</v>
      </c>
      <c r="X92" s="40">
        <v>1</v>
      </c>
      <c r="Y92" s="40">
        <v>1</v>
      </c>
      <c r="Z92" s="40">
        <v>1</v>
      </c>
      <c r="AA92" s="40">
        <v>1</v>
      </c>
      <c r="AB92" s="40">
        <v>1</v>
      </c>
      <c r="AC92" s="40">
        <v>0</v>
      </c>
      <c r="AD92" s="40">
        <v>1</v>
      </c>
      <c r="AE92" s="40">
        <v>1</v>
      </c>
      <c r="AF92" s="40">
        <v>1</v>
      </c>
      <c r="AG92" s="40">
        <v>1</v>
      </c>
      <c r="AH92" s="40">
        <v>0</v>
      </c>
      <c r="AI92" s="40">
        <v>0</v>
      </c>
      <c r="AJ92" s="40">
        <v>0</v>
      </c>
      <c r="AK92" s="45">
        <f t="shared" si="5"/>
        <v>27</v>
      </c>
      <c r="AL92" s="42">
        <f t="shared" si="7"/>
        <v>1</v>
      </c>
      <c r="AM92" s="43">
        <f t="shared" si="6"/>
        <v>27</v>
      </c>
      <c r="AN92" s="68" t="s">
        <v>1335</v>
      </c>
      <c r="AQ92" s="2">
        <f t="shared" ref="AQ92:AQ147" si="18">AK92</f>
        <v>27</v>
      </c>
      <c r="AR92" s="2">
        <f t="shared" ref="AR92:AR147" si="19">VLOOKUP(AN92,$AO$3:$AP$18,2,FALSE)</f>
        <v>3</v>
      </c>
      <c r="AU92">
        <v>23</v>
      </c>
      <c r="AV92">
        <v>3.3330000000000002</v>
      </c>
      <c r="AY92" s="91">
        <f t="shared" ref="AY92:AY130" si="20">AU92/27</f>
        <v>0.85185185185185186</v>
      </c>
      <c r="AZ92">
        <f t="shared" ref="AZ92:AZ130" si="21">AV92</f>
        <v>3.3330000000000002</v>
      </c>
    </row>
    <row r="93" spans="2:52">
      <c r="B93" s="44" t="s">
        <v>576</v>
      </c>
      <c r="C93" s="44" t="s">
        <v>577</v>
      </c>
      <c r="D93" s="44">
        <v>55100</v>
      </c>
      <c r="E93" s="40">
        <v>0</v>
      </c>
      <c r="F93" s="40">
        <v>0</v>
      </c>
      <c r="G93" s="40">
        <v>1</v>
      </c>
      <c r="H93" s="40">
        <v>1</v>
      </c>
      <c r="I93" s="40">
        <v>1</v>
      </c>
      <c r="J93" s="40">
        <v>1</v>
      </c>
      <c r="K93" s="40">
        <v>1</v>
      </c>
      <c r="L93" s="40">
        <v>1</v>
      </c>
      <c r="M93" s="40">
        <v>0</v>
      </c>
      <c r="N93" s="40">
        <v>1</v>
      </c>
      <c r="O93" s="40">
        <v>0</v>
      </c>
      <c r="P93" s="40">
        <v>0</v>
      </c>
      <c r="Q93" s="40">
        <v>1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0</v>
      </c>
      <c r="X93" s="40">
        <v>0</v>
      </c>
      <c r="Y93" s="40">
        <v>0</v>
      </c>
      <c r="Z93" s="40">
        <v>0</v>
      </c>
      <c r="AA93" s="40">
        <v>0</v>
      </c>
      <c r="AB93" s="40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0</v>
      </c>
      <c r="AK93" s="45">
        <f t="shared" si="5"/>
        <v>10</v>
      </c>
      <c r="AL93" s="42">
        <f t="shared" si="7"/>
        <v>1</v>
      </c>
      <c r="AM93" s="43">
        <f t="shared" si="6"/>
        <v>10</v>
      </c>
      <c r="AN93" s="68" t="s">
        <v>1340</v>
      </c>
      <c r="AQ93" s="2">
        <f t="shared" si="18"/>
        <v>10</v>
      </c>
      <c r="AR93" s="2">
        <f t="shared" si="19"/>
        <v>0</v>
      </c>
      <c r="AU93">
        <v>23</v>
      </c>
      <c r="AV93">
        <v>4</v>
      </c>
      <c r="AY93" s="91">
        <f t="shared" si="20"/>
        <v>0.85185185185185186</v>
      </c>
      <c r="AZ93">
        <f t="shared" si="21"/>
        <v>4</v>
      </c>
    </row>
    <row r="94" spans="2:52">
      <c r="B94" s="44" t="s">
        <v>578</v>
      </c>
      <c r="C94" s="44" t="s">
        <v>579</v>
      </c>
      <c r="D94" s="44">
        <v>55100</v>
      </c>
      <c r="E94" s="40">
        <v>1</v>
      </c>
      <c r="F94" s="40">
        <v>0</v>
      </c>
      <c r="G94" s="40">
        <v>1</v>
      </c>
      <c r="H94" s="40">
        <v>1</v>
      </c>
      <c r="I94" s="40">
        <v>1</v>
      </c>
      <c r="J94" s="40">
        <v>1</v>
      </c>
      <c r="K94" s="40">
        <v>1</v>
      </c>
      <c r="L94" s="40">
        <v>1</v>
      </c>
      <c r="M94" s="40">
        <v>1</v>
      </c>
      <c r="N94" s="40">
        <v>1</v>
      </c>
      <c r="O94" s="40">
        <v>1</v>
      </c>
      <c r="P94" s="40">
        <v>1</v>
      </c>
      <c r="Q94" s="40">
        <v>1</v>
      </c>
      <c r="R94" s="40">
        <v>1</v>
      </c>
      <c r="S94" s="40">
        <v>1</v>
      </c>
      <c r="T94" s="40">
        <v>1</v>
      </c>
      <c r="U94" s="40">
        <v>1</v>
      </c>
      <c r="V94" s="40">
        <v>1</v>
      </c>
      <c r="W94" s="40">
        <v>1</v>
      </c>
      <c r="X94" s="40">
        <v>1</v>
      </c>
      <c r="Y94" s="40">
        <v>1</v>
      </c>
      <c r="Z94" s="40">
        <v>1</v>
      </c>
      <c r="AA94" s="40">
        <v>1</v>
      </c>
      <c r="AB94" s="40">
        <v>1</v>
      </c>
      <c r="AC94" s="40">
        <v>0</v>
      </c>
      <c r="AD94" s="40">
        <v>1</v>
      </c>
      <c r="AE94" s="40">
        <v>1</v>
      </c>
      <c r="AF94" s="40">
        <v>1</v>
      </c>
      <c r="AG94" s="40">
        <v>1</v>
      </c>
      <c r="AH94" s="40">
        <v>0</v>
      </c>
      <c r="AI94" s="40">
        <v>0</v>
      </c>
      <c r="AJ94" s="40">
        <v>0</v>
      </c>
      <c r="AK94" s="45">
        <f t="shared" si="5"/>
        <v>27</v>
      </c>
      <c r="AL94" s="42">
        <f t="shared" si="7"/>
        <v>1</v>
      </c>
      <c r="AM94" s="43">
        <f t="shared" si="6"/>
        <v>27</v>
      </c>
      <c r="AN94" s="68" t="s">
        <v>1344</v>
      </c>
      <c r="AQ94" s="2">
        <f t="shared" si="18"/>
        <v>27</v>
      </c>
      <c r="AR94" s="2">
        <f t="shared" si="19"/>
        <v>2</v>
      </c>
      <c r="AU94">
        <v>23</v>
      </c>
      <c r="AV94">
        <v>4</v>
      </c>
      <c r="AY94" s="91">
        <f t="shared" si="20"/>
        <v>0.85185185185185186</v>
      </c>
      <c r="AZ94">
        <f t="shared" si="21"/>
        <v>4</v>
      </c>
    </row>
    <row r="95" spans="2:52">
      <c r="B95" s="44" t="s">
        <v>1162</v>
      </c>
      <c r="C95" s="44" t="s">
        <v>1163</v>
      </c>
      <c r="D95" s="44">
        <v>55100</v>
      </c>
      <c r="E95" s="40">
        <v>1</v>
      </c>
      <c r="F95" s="40">
        <v>0</v>
      </c>
      <c r="G95" s="40">
        <v>1</v>
      </c>
      <c r="H95" s="40">
        <v>1</v>
      </c>
      <c r="I95" s="40">
        <v>1</v>
      </c>
      <c r="J95" s="40">
        <v>1</v>
      </c>
      <c r="K95" s="40">
        <v>1</v>
      </c>
      <c r="L95" s="40">
        <v>0</v>
      </c>
      <c r="M95" s="40">
        <v>0</v>
      </c>
      <c r="N95" s="40">
        <v>0</v>
      </c>
      <c r="O95" s="40">
        <v>0</v>
      </c>
      <c r="P95" s="40">
        <v>1</v>
      </c>
      <c r="Q95" s="40">
        <v>1</v>
      </c>
      <c r="R95" s="40">
        <v>1</v>
      </c>
      <c r="S95" s="40">
        <v>1</v>
      </c>
      <c r="T95" s="40">
        <v>1</v>
      </c>
      <c r="U95" s="40">
        <v>1</v>
      </c>
      <c r="V95" s="40">
        <v>1</v>
      </c>
      <c r="W95" s="40">
        <v>1</v>
      </c>
      <c r="X95" s="40">
        <v>1</v>
      </c>
      <c r="Y95" s="40">
        <v>1</v>
      </c>
      <c r="Z95" s="40">
        <v>1</v>
      </c>
      <c r="AA95" s="40">
        <v>1</v>
      </c>
      <c r="AB95" s="40">
        <v>1</v>
      </c>
      <c r="AC95" s="40">
        <v>0</v>
      </c>
      <c r="AD95" s="40">
        <v>0</v>
      </c>
      <c r="AE95" s="40">
        <v>0</v>
      </c>
      <c r="AF95" s="40">
        <v>1</v>
      </c>
      <c r="AG95" s="40">
        <v>1</v>
      </c>
      <c r="AH95" s="40">
        <v>0</v>
      </c>
      <c r="AI95" s="40">
        <v>0</v>
      </c>
      <c r="AJ95" s="40">
        <v>0</v>
      </c>
      <c r="AK95" s="45">
        <f t="shared" si="5"/>
        <v>21</v>
      </c>
      <c r="AL95" s="42">
        <f t="shared" si="7"/>
        <v>1</v>
      </c>
      <c r="AM95" s="43">
        <f t="shared" si="6"/>
        <v>21</v>
      </c>
      <c r="AN95" s="68" t="s">
        <v>1342</v>
      </c>
      <c r="AQ95" s="2">
        <f t="shared" si="18"/>
        <v>21</v>
      </c>
      <c r="AR95" s="2">
        <f t="shared" si="19"/>
        <v>3.6669999999999998</v>
      </c>
      <c r="AU95">
        <v>24</v>
      </c>
      <c r="AV95">
        <v>0</v>
      </c>
      <c r="AY95" s="91">
        <f t="shared" si="20"/>
        <v>0.88888888888888884</v>
      </c>
      <c r="AZ95">
        <f t="shared" si="21"/>
        <v>0</v>
      </c>
    </row>
    <row r="96" spans="2:52">
      <c r="B96" s="44" t="s">
        <v>1166</v>
      </c>
      <c r="C96" s="44" t="s">
        <v>1167</v>
      </c>
      <c r="D96" s="44">
        <v>55100</v>
      </c>
      <c r="E96" s="40">
        <v>1</v>
      </c>
      <c r="F96" s="40">
        <v>0</v>
      </c>
      <c r="G96" s="40">
        <v>1</v>
      </c>
      <c r="H96" s="40">
        <v>1</v>
      </c>
      <c r="I96" s="40">
        <v>1</v>
      </c>
      <c r="J96" s="40">
        <v>1</v>
      </c>
      <c r="K96" s="40">
        <v>1</v>
      </c>
      <c r="L96" s="40">
        <v>1</v>
      </c>
      <c r="M96" s="40">
        <v>1</v>
      </c>
      <c r="N96" s="40">
        <v>1</v>
      </c>
      <c r="O96" s="40">
        <v>0</v>
      </c>
      <c r="P96" s="40">
        <v>0</v>
      </c>
      <c r="Q96" s="40">
        <v>0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0">
        <v>0</v>
      </c>
      <c r="AE96" s="40">
        <v>0</v>
      </c>
      <c r="AF96" s="40">
        <v>0</v>
      </c>
      <c r="AG96" s="40">
        <v>0</v>
      </c>
      <c r="AH96" s="40">
        <v>0</v>
      </c>
      <c r="AI96" s="40">
        <v>0</v>
      </c>
      <c r="AJ96" s="40">
        <v>0</v>
      </c>
      <c r="AK96" s="45">
        <f t="shared" si="5"/>
        <v>9</v>
      </c>
      <c r="AL96" s="42">
        <f t="shared" si="7"/>
        <v>1</v>
      </c>
      <c r="AM96" s="43">
        <f t="shared" si="6"/>
        <v>9</v>
      </c>
      <c r="AN96" s="68" t="s">
        <v>1331</v>
      </c>
      <c r="AQ96" s="2">
        <f t="shared" si="18"/>
        <v>9</v>
      </c>
      <c r="AR96" s="2" t="str">
        <f t="shared" si="19"/>
        <v>QQQ</v>
      </c>
      <c r="AU96">
        <v>24</v>
      </c>
      <c r="AV96">
        <v>0</v>
      </c>
      <c r="AY96" s="91">
        <f t="shared" si="20"/>
        <v>0.88888888888888884</v>
      </c>
      <c r="AZ96">
        <f t="shared" si="21"/>
        <v>0</v>
      </c>
    </row>
    <row r="97" spans="2:52">
      <c r="B97" s="44" t="s">
        <v>1168</v>
      </c>
      <c r="C97" s="44" t="s">
        <v>1169</v>
      </c>
      <c r="D97" s="44">
        <v>55100</v>
      </c>
      <c r="E97" s="40">
        <v>0</v>
      </c>
      <c r="F97" s="40">
        <v>0</v>
      </c>
      <c r="G97" s="40">
        <v>1</v>
      </c>
      <c r="H97" s="40">
        <v>1</v>
      </c>
      <c r="I97" s="40">
        <v>1</v>
      </c>
      <c r="J97" s="40">
        <v>1</v>
      </c>
      <c r="K97" s="40">
        <v>1</v>
      </c>
      <c r="L97" s="40">
        <v>1</v>
      </c>
      <c r="M97" s="40">
        <v>1</v>
      </c>
      <c r="N97" s="40">
        <v>1</v>
      </c>
      <c r="O97" s="40">
        <v>1</v>
      </c>
      <c r="P97" s="40">
        <v>1</v>
      </c>
      <c r="Q97" s="40">
        <v>0</v>
      </c>
      <c r="R97" s="40">
        <v>1</v>
      </c>
      <c r="S97" s="40">
        <v>1</v>
      </c>
      <c r="T97" s="40">
        <v>1</v>
      </c>
      <c r="U97" s="40">
        <v>1</v>
      </c>
      <c r="V97" s="40">
        <v>1</v>
      </c>
      <c r="W97" s="40">
        <v>1</v>
      </c>
      <c r="X97" s="40">
        <v>1</v>
      </c>
      <c r="Y97" s="40">
        <v>1</v>
      </c>
      <c r="Z97" s="40">
        <v>1</v>
      </c>
      <c r="AA97" s="40">
        <v>1</v>
      </c>
      <c r="AB97" s="40">
        <v>1</v>
      </c>
      <c r="AC97" s="40">
        <v>0</v>
      </c>
      <c r="AD97" s="40">
        <v>1</v>
      </c>
      <c r="AE97" s="40">
        <v>1</v>
      </c>
      <c r="AF97" s="40">
        <v>1</v>
      </c>
      <c r="AG97" s="40">
        <v>0</v>
      </c>
      <c r="AH97" s="40">
        <v>0</v>
      </c>
      <c r="AI97" s="40">
        <v>0</v>
      </c>
      <c r="AJ97" s="40">
        <v>0</v>
      </c>
      <c r="AK97" s="45">
        <f t="shared" si="5"/>
        <v>24</v>
      </c>
      <c r="AL97" s="42">
        <f t="shared" si="7"/>
        <v>1</v>
      </c>
      <c r="AM97" s="43">
        <f t="shared" si="6"/>
        <v>24</v>
      </c>
      <c r="AN97" s="68" t="s">
        <v>1333</v>
      </c>
      <c r="AQ97" s="2">
        <f t="shared" si="18"/>
        <v>24</v>
      </c>
      <c r="AR97" s="2">
        <f t="shared" si="19"/>
        <v>2.3330000000000002</v>
      </c>
      <c r="AU97">
        <v>24</v>
      </c>
      <c r="AV97">
        <v>0</v>
      </c>
      <c r="AY97" s="91">
        <f t="shared" si="20"/>
        <v>0.88888888888888884</v>
      </c>
      <c r="AZ97">
        <f t="shared" si="21"/>
        <v>0</v>
      </c>
    </row>
    <row r="98" spans="2:52">
      <c r="B98" s="44" t="s">
        <v>588</v>
      </c>
      <c r="C98" s="62" t="s">
        <v>623</v>
      </c>
      <c r="D98" s="44">
        <v>55100</v>
      </c>
      <c r="E98" s="40">
        <v>1</v>
      </c>
      <c r="F98" s="40">
        <v>0</v>
      </c>
      <c r="G98" s="40">
        <v>1</v>
      </c>
      <c r="H98" s="40">
        <v>1</v>
      </c>
      <c r="I98" s="40">
        <v>1</v>
      </c>
      <c r="J98" s="40">
        <v>1</v>
      </c>
      <c r="K98" s="40">
        <v>1</v>
      </c>
      <c r="L98" s="40">
        <v>1</v>
      </c>
      <c r="M98" s="40">
        <v>1</v>
      </c>
      <c r="N98" s="40">
        <v>1</v>
      </c>
      <c r="O98" s="40">
        <v>1</v>
      </c>
      <c r="P98" s="40">
        <v>1</v>
      </c>
      <c r="Q98" s="40">
        <v>1</v>
      </c>
      <c r="R98" s="40">
        <v>1</v>
      </c>
      <c r="S98" s="40">
        <v>1</v>
      </c>
      <c r="T98" s="40">
        <v>1</v>
      </c>
      <c r="U98" s="40">
        <v>0</v>
      </c>
      <c r="V98" s="40">
        <v>1</v>
      </c>
      <c r="W98" s="40">
        <v>1</v>
      </c>
      <c r="X98" s="40">
        <v>1</v>
      </c>
      <c r="Y98" s="40">
        <v>0</v>
      </c>
      <c r="Z98" s="40">
        <v>1</v>
      </c>
      <c r="AA98" s="40">
        <v>1</v>
      </c>
      <c r="AB98" s="40">
        <v>1</v>
      </c>
      <c r="AC98" s="40">
        <v>0</v>
      </c>
      <c r="AD98" s="40">
        <v>1</v>
      </c>
      <c r="AE98" s="40">
        <v>1</v>
      </c>
      <c r="AF98" s="40">
        <v>1</v>
      </c>
      <c r="AG98" s="40">
        <v>1</v>
      </c>
      <c r="AH98" s="40">
        <v>0</v>
      </c>
      <c r="AI98" s="40">
        <v>0</v>
      </c>
      <c r="AJ98" s="40">
        <v>0</v>
      </c>
      <c r="AK98" s="45">
        <f t="shared" si="5"/>
        <v>25</v>
      </c>
      <c r="AL98" s="42">
        <f t="shared" si="7"/>
        <v>1</v>
      </c>
      <c r="AM98" s="43">
        <f t="shared" si="6"/>
        <v>25</v>
      </c>
      <c r="AN98" s="68" t="s">
        <v>1335</v>
      </c>
      <c r="AQ98" s="2">
        <f t="shared" si="18"/>
        <v>25</v>
      </c>
      <c r="AR98" s="2">
        <f t="shared" si="19"/>
        <v>3</v>
      </c>
      <c r="AU98">
        <v>24</v>
      </c>
      <c r="AV98">
        <v>1.667</v>
      </c>
      <c r="AY98" s="91">
        <f t="shared" si="20"/>
        <v>0.88888888888888884</v>
      </c>
      <c r="AZ98">
        <f t="shared" si="21"/>
        <v>1.667</v>
      </c>
    </row>
    <row r="99" spans="2:52">
      <c r="B99" s="44" t="s">
        <v>589</v>
      </c>
      <c r="C99" s="44" t="s">
        <v>590</v>
      </c>
      <c r="D99" s="44">
        <v>55100</v>
      </c>
      <c r="E99" s="40">
        <v>1</v>
      </c>
      <c r="F99" s="40">
        <v>0</v>
      </c>
      <c r="G99" s="40">
        <v>1</v>
      </c>
      <c r="H99" s="40">
        <v>1</v>
      </c>
      <c r="I99" s="40">
        <v>1</v>
      </c>
      <c r="J99" s="40">
        <v>1</v>
      </c>
      <c r="K99" s="40">
        <v>1</v>
      </c>
      <c r="L99" s="40">
        <v>1</v>
      </c>
      <c r="M99" s="40">
        <v>1</v>
      </c>
      <c r="N99" s="40">
        <v>1</v>
      </c>
      <c r="O99" s="40">
        <v>1</v>
      </c>
      <c r="P99" s="40">
        <v>1</v>
      </c>
      <c r="Q99" s="40">
        <v>1</v>
      </c>
      <c r="R99" s="40">
        <v>1</v>
      </c>
      <c r="S99" s="40">
        <v>1</v>
      </c>
      <c r="T99" s="40">
        <v>1</v>
      </c>
      <c r="U99" s="40">
        <v>1</v>
      </c>
      <c r="V99" s="40">
        <v>1</v>
      </c>
      <c r="W99" s="40">
        <v>1</v>
      </c>
      <c r="X99" s="40">
        <v>1</v>
      </c>
      <c r="Y99" s="40">
        <v>1</v>
      </c>
      <c r="Z99" s="40">
        <v>1</v>
      </c>
      <c r="AA99" s="40">
        <v>1</v>
      </c>
      <c r="AB99" s="40">
        <v>0</v>
      </c>
      <c r="AC99" s="40">
        <v>0</v>
      </c>
      <c r="AD99" s="40">
        <v>1</v>
      </c>
      <c r="AE99" s="40">
        <v>1</v>
      </c>
      <c r="AF99" s="40">
        <v>1</v>
      </c>
      <c r="AG99" s="40">
        <v>1</v>
      </c>
      <c r="AH99" s="40">
        <v>0</v>
      </c>
      <c r="AI99" s="40">
        <v>0</v>
      </c>
      <c r="AJ99" s="40">
        <v>0</v>
      </c>
      <c r="AK99" s="45">
        <f t="shared" si="5"/>
        <v>26</v>
      </c>
      <c r="AL99" s="42">
        <f t="shared" si="7"/>
        <v>1</v>
      </c>
      <c r="AM99" s="43">
        <f t="shared" si="6"/>
        <v>26</v>
      </c>
      <c r="AN99" s="68" t="s">
        <v>1345</v>
      </c>
      <c r="AQ99" s="2">
        <f t="shared" si="18"/>
        <v>26</v>
      </c>
      <c r="AR99" s="2">
        <f t="shared" si="19"/>
        <v>1.333</v>
      </c>
      <c r="AU99">
        <v>24</v>
      </c>
      <c r="AV99">
        <v>2.3330000000000002</v>
      </c>
      <c r="AY99" s="91">
        <f t="shared" si="20"/>
        <v>0.88888888888888884</v>
      </c>
      <c r="AZ99">
        <f t="shared" si="21"/>
        <v>2.3330000000000002</v>
      </c>
    </row>
    <row r="100" spans="2:52">
      <c r="B100" s="44" t="s">
        <v>591</v>
      </c>
      <c r="C100" s="44" t="s">
        <v>592</v>
      </c>
      <c r="D100" s="44">
        <v>55100</v>
      </c>
      <c r="E100" s="40">
        <v>1</v>
      </c>
      <c r="F100" s="40">
        <v>0</v>
      </c>
      <c r="G100" s="40">
        <v>1</v>
      </c>
      <c r="H100" s="40">
        <v>1</v>
      </c>
      <c r="I100" s="40">
        <v>1</v>
      </c>
      <c r="J100" s="40">
        <v>1</v>
      </c>
      <c r="K100" s="40">
        <v>1</v>
      </c>
      <c r="L100" s="40">
        <v>1</v>
      </c>
      <c r="M100" s="40">
        <v>1</v>
      </c>
      <c r="N100" s="40">
        <v>1</v>
      </c>
      <c r="O100" s="40">
        <v>1</v>
      </c>
      <c r="P100" s="40">
        <v>1</v>
      </c>
      <c r="Q100" s="40">
        <v>1</v>
      </c>
      <c r="R100" s="40">
        <v>1</v>
      </c>
      <c r="S100" s="40">
        <v>1</v>
      </c>
      <c r="T100" s="40">
        <v>1</v>
      </c>
      <c r="U100" s="40">
        <v>1</v>
      </c>
      <c r="V100" s="40">
        <v>1</v>
      </c>
      <c r="W100" s="40">
        <v>1</v>
      </c>
      <c r="X100" s="40">
        <v>1</v>
      </c>
      <c r="Y100" s="40">
        <v>1</v>
      </c>
      <c r="Z100" s="40">
        <v>1</v>
      </c>
      <c r="AA100" s="40">
        <v>1</v>
      </c>
      <c r="AB100" s="40">
        <v>1</v>
      </c>
      <c r="AC100" s="40">
        <v>0</v>
      </c>
      <c r="AD100" s="40">
        <v>1</v>
      </c>
      <c r="AE100" s="40">
        <v>1</v>
      </c>
      <c r="AF100" s="40">
        <v>1</v>
      </c>
      <c r="AG100" s="40">
        <v>1</v>
      </c>
      <c r="AH100" s="40">
        <v>0</v>
      </c>
      <c r="AI100" s="40">
        <v>0</v>
      </c>
      <c r="AJ100" s="40">
        <v>0</v>
      </c>
      <c r="AK100" s="45">
        <f t="shared" si="5"/>
        <v>27</v>
      </c>
      <c r="AL100" s="42">
        <f t="shared" si="7"/>
        <v>1</v>
      </c>
      <c r="AM100" s="43">
        <f t="shared" si="6"/>
        <v>27</v>
      </c>
      <c r="AN100" s="68" t="s">
        <v>1338</v>
      </c>
      <c r="AQ100" s="2">
        <f t="shared" si="18"/>
        <v>27</v>
      </c>
      <c r="AR100" s="2">
        <f t="shared" si="19"/>
        <v>2.6669999999999998</v>
      </c>
      <c r="AU100">
        <v>24</v>
      </c>
      <c r="AV100">
        <v>3</v>
      </c>
      <c r="AY100" s="91">
        <f t="shared" si="20"/>
        <v>0.88888888888888884</v>
      </c>
      <c r="AZ100">
        <f t="shared" si="21"/>
        <v>3</v>
      </c>
    </row>
    <row r="101" spans="2:52">
      <c r="B101" s="44" t="s">
        <v>1174</v>
      </c>
      <c r="C101" s="44" t="s">
        <v>1175</v>
      </c>
      <c r="D101" s="44">
        <v>55100</v>
      </c>
      <c r="E101" s="40">
        <v>1</v>
      </c>
      <c r="F101" s="40">
        <v>0</v>
      </c>
      <c r="G101" s="40">
        <v>1</v>
      </c>
      <c r="H101" s="40">
        <v>1</v>
      </c>
      <c r="I101" s="40">
        <v>1</v>
      </c>
      <c r="J101" s="40">
        <v>1</v>
      </c>
      <c r="K101" s="40">
        <v>1</v>
      </c>
      <c r="L101" s="40">
        <v>1</v>
      </c>
      <c r="M101" s="40">
        <v>1</v>
      </c>
      <c r="N101" s="40">
        <v>1</v>
      </c>
      <c r="O101" s="40">
        <v>1</v>
      </c>
      <c r="P101" s="40">
        <v>1</v>
      </c>
      <c r="Q101" s="40">
        <v>1</v>
      </c>
      <c r="R101" s="40">
        <v>1</v>
      </c>
      <c r="S101" s="40">
        <v>1</v>
      </c>
      <c r="T101" s="40">
        <v>1</v>
      </c>
      <c r="U101" s="40">
        <v>1</v>
      </c>
      <c r="V101" s="40">
        <v>1</v>
      </c>
      <c r="W101" s="40">
        <v>1</v>
      </c>
      <c r="X101" s="40">
        <v>1</v>
      </c>
      <c r="Y101" s="40">
        <v>1</v>
      </c>
      <c r="Z101" s="40">
        <v>1</v>
      </c>
      <c r="AA101" s="40">
        <v>1</v>
      </c>
      <c r="AB101" s="40">
        <v>1</v>
      </c>
      <c r="AC101" s="40">
        <v>0</v>
      </c>
      <c r="AD101" s="40">
        <v>1</v>
      </c>
      <c r="AE101" s="40">
        <v>1</v>
      </c>
      <c r="AF101" s="40">
        <v>1</v>
      </c>
      <c r="AG101" s="40">
        <v>1</v>
      </c>
      <c r="AH101" s="40">
        <v>0</v>
      </c>
      <c r="AI101" s="40">
        <v>0</v>
      </c>
      <c r="AJ101" s="40">
        <v>0</v>
      </c>
      <c r="AK101" s="45">
        <f t="shared" si="5"/>
        <v>27</v>
      </c>
      <c r="AL101" s="42">
        <f t="shared" si="7"/>
        <v>1</v>
      </c>
      <c r="AM101" s="43">
        <f t="shared" si="6"/>
        <v>27</v>
      </c>
      <c r="AN101" s="68" t="s">
        <v>1337</v>
      </c>
      <c r="AQ101" s="2">
        <f t="shared" si="18"/>
        <v>27</v>
      </c>
      <c r="AR101" s="2">
        <f t="shared" si="19"/>
        <v>4</v>
      </c>
      <c r="AU101">
        <v>24</v>
      </c>
      <c r="AV101">
        <v>3.3330000000000002</v>
      </c>
      <c r="AY101" s="91">
        <f t="shared" si="20"/>
        <v>0.88888888888888884</v>
      </c>
      <c r="AZ101">
        <f t="shared" si="21"/>
        <v>3.3330000000000002</v>
      </c>
    </row>
    <row r="102" spans="2:52">
      <c r="B102" s="44" t="s">
        <v>601</v>
      </c>
      <c r="C102" s="44" t="s">
        <v>602</v>
      </c>
      <c r="D102" s="44">
        <v>55100</v>
      </c>
      <c r="E102" s="40">
        <v>1</v>
      </c>
      <c r="F102" s="40">
        <v>0</v>
      </c>
      <c r="G102" s="40">
        <v>1</v>
      </c>
      <c r="H102" s="40">
        <v>1</v>
      </c>
      <c r="I102" s="40">
        <v>1</v>
      </c>
      <c r="J102" s="40">
        <v>1</v>
      </c>
      <c r="K102" s="40">
        <v>1</v>
      </c>
      <c r="L102" s="40">
        <v>1</v>
      </c>
      <c r="M102" s="40">
        <v>1</v>
      </c>
      <c r="N102" s="40">
        <v>0</v>
      </c>
      <c r="O102" s="40">
        <v>1</v>
      </c>
      <c r="P102" s="40">
        <v>1</v>
      </c>
      <c r="Q102" s="40">
        <v>1</v>
      </c>
      <c r="R102" s="40">
        <v>1</v>
      </c>
      <c r="S102" s="40">
        <v>1</v>
      </c>
      <c r="T102" s="40">
        <v>1</v>
      </c>
      <c r="U102" s="40">
        <v>0</v>
      </c>
      <c r="V102" s="40">
        <v>1</v>
      </c>
      <c r="W102" s="40">
        <v>0</v>
      </c>
      <c r="X102" s="40">
        <v>1</v>
      </c>
      <c r="Y102" s="40">
        <v>1</v>
      </c>
      <c r="Z102" s="40">
        <v>1</v>
      </c>
      <c r="AA102" s="40">
        <v>1</v>
      </c>
      <c r="AB102" s="40">
        <v>1</v>
      </c>
      <c r="AC102" s="40">
        <v>0</v>
      </c>
      <c r="AD102" s="40">
        <v>1</v>
      </c>
      <c r="AE102" s="40">
        <v>1</v>
      </c>
      <c r="AF102" s="40">
        <v>1</v>
      </c>
      <c r="AG102" s="40">
        <v>1</v>
      </c>
      <c r="AH102" s="40">
        <v>0</v>
      </c>
      <c r="AI102" s="40">
        <v>0</v>
      </c>
      <c r="AJ102" s="40">
        <v>0</v>
      </c>
      <c r="AK102" s="45">
        <f t="shared" si="5"/>
        <v>24</v>
      </c>
      <c r="AL102" s="42">
        <f t="shared" si="7"/>
        <v>1</v>
      </c>
      <c r="AM102" s="43">
        <f t="shared" si="6"/>
        <v>24</v>
      </c>
      <c r="AN102" s="68" t="s">
        <v>1337</v>
      </c>
      <c r="AQ102" s="2">
        <f t="shared" si="18"/>
        <v>24</v>
      </c>
      <c r="AR102" s="2">
        <f t="shared" si="19"/>
        <v>4</v>
      </c>
      <c r="AU102">
        <v>24</v>
      </c>
      <c r="AV102">
        <v>3.6669999999999998</v>
      </c>
      <c r="AY102" s="91">
        <f t="shared" si="20"/>
        <v>0.88888888888888884</v>
      </c>
      <c r="AZ102">
        <f t="shared" si="21"/>
        <v>3.6669999999999998</v>
      </c>
    </row>
    <row r="103" spans="2:52">
      <c r="B103" s="44" t="s">
        <v>1176</v>
      </c>
      <c r="C103" s="44" t="s">
        <v>1177</v>
      </c>
      <c r="D103" s="44">
        <v>55100</v>
      </c>
      <c r="E103" s="40">
        <v>1</v>
      </c>
      <c r="F103" s="40">
        <v>0</v>
      </c>
      <c r="G103" s="40">
        <v>1</v>
      </c>
      <c r="H103" s="40">
        <v>0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  <c r="N103" s="40">
        <v>1</v>
      </c>
      <c r="O103" s="40">
        <v>1</v>
      </c>
      <c r="P103" s="40">
        <v>0</v>
      </c>
      <c r="Q103" s="40">
        <v>1</v>
      </c>
      <c r="R103" s="40">
        <v>1</v>
      </c>
      <c r="S103" s="40">
        <v>1</v>
      </c>
      <c r="T103" s="40">
        <v>1</v>
      </c>
      <c r="U103" s="40">
        <v>0</v>
      </c>
      <c r="V103" s="40">
        <v>1</v>
      </c>
      <c r="W103" s="40">
        <v>1</v>
      </c>
      <c r="X103" s="40">
        <v>1</v>
      </c>
      <c r="Y103" s="40">
        <v>1</v>
      </c>
      <c r="Z103" s="40">
        <v>1</v>
      </c>
      <c r="AA103" s="40">
        <v>1</v>
      </c>
      <c r="AB103" s="40">
        <v>1</v>
      </c>
      <c r="AC103" s="40">
        <v>0</v>
      </c>
      <c r="AD103" s="40">
        <v>1</v>
      </c>
      <c r="AE103" s="40">
        <v>1</v>
      </c>
      <c r="AF103" s="40">
        <v>0</v>
      </c>
      <c r="AG103" s="40">
        <v>1</v>
      </c>
      <c r="AH103" s="40">
        <v>0</v>
      </c>
      <c r="AI103" s="40">
        <v>0</v>
      </c>
      <c r="AJ103" s="40">
        <v>0</v>
      </c>
      <c r="AK103" s="45">
        <f t="shared" ref="AK103:AK147" si="22">SUM(E103:AJ103)</f>
        <v>23</v>
      </c>
      <c r="AL103" s="42">
        <f t="shared" si="7"/>
        <v>1</v>
      </c>
      <c r="AM103" s="43">
        <f t="shared" ref="AM103:AM147" si="23">SUMPRODUCT($E$23:$AJ$23,E103:AJ103)</f>
        <v>23</v>
      </c>
      <c r="AN103" s="68" t="s">
        <v>1336</v>
      </c>
      <c r="AQ103" s="2">
        <f t="shared" si="18"/>
        <v>23</v>
      </c>
      <c r="AR103" s="2">
        <f t="shared" si="19"/>
        <v>3.3330000000000002</v>
      </c>
      <c r="AU103">
        <v>24</v>
      </c>
      <c r="AV103">
        <v>4</v>
      </c>
      <c r="AY103" s="91">
        <f t="shared" si="20"/>
        <v>0.88888888888888884</v>
      </c>
      <c r="AZ103">
        <f t="shared" si="21"/>
        <v>4</v>
      </c>
    </row>
    <row r="104" spans="2:52">
      <c r="B104" s="44" t="s">
        <v>607</v>
      </c>
      <c r="C104" s="44" t="s">
        <v>608</v>
      </c>
      <c r="D104" s="44">
        <v>55100</v>
      </c>
      <c r="E104" s="40">
        <v>0</v>
      </c>
      <c r="F104" s="40">
        <v>0</v>
      </c>
      <c r="G104" s="40">
        <v>1</v>
      </c>
      <c r="H104" s="40">
        <v>1</v>
      </c>
      <c r="I104" s="40">
        <v>1</v>
      </c>
      <c r="J104" s="40">
        <v>1</v>
      </c>
      <c r="K104" s="40">
        <v>1</v>
      </c>
      <c r="L104" s="40">
        <v>1</v>
      </c>
      <c r="M104" s="40">
        <v>1</v>
      </c>
      <c r="N104" s="40">
        <v>1</v>
      </c>
      <c r="O104" s="40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1</v>
      </c>
      <c r="U104" s="40">
        <v>1</v>
      </c>
      <c r="V104" s="40">
        <v>0</v>
      </c>
      <c r="W104" s="40">
        <v>0</v>
      </c>
      <c r="X104" s="40">
        <v>0</v>
      </c>
      <c r="Y104" s="40">
        <v>0</v>
      </c>
      <c r="Z104" s="40">
        <v>0</v>
      </c>
      <c r="AA104" s="40">
        <v>0</v>
      </c>
      <c r="AB104" s="40">
        <v>0</v>
      </c>
      <c r="AC104" s="40">
        <v>0</v>
      </c>
      <c r="AD104" s="40">
        <v>1</v>
      </c>
      <c r="AE104" s="40">
        <v>0</v>
      </c>
      <c r="AF104" s="40">
        <v>0</v>
      </c>
      <c r="AG104" s="40">
        <v>0</v>
      </c>
      <c r="AH104" s="40">
        <v>0</v>
      </c>
      <c r="AI104" s="40">
        <v>0</v>
      </c>
      <c r="AJ104" s="40">
        <v>0</v>
      </c>
      <c r="AK104" s="45">
        <f t="shared" si="22"/>
        <v>12</v>
      </c>
      <c r="AL104" s="42">
        <f t="shared" ref="AL104:AL147" si="24">IF(AK104=0,0,1)</f>
        <v>1</v>
      </c>
      <c r="AM104" s="43">
        <f t="shared" si="23"/>
        <v>12</v>
      </c>
      <c r="AN104" s="68" t="s">
        <v>1333</v>
      </c>
      <c r="AQ104" s="2">
        <f t="shared" si="18"/>
        <v>12</v>
      </c>
      <c r="AR104" s="2">
        <f t="shared" si="19"/>
        <v>2.3330000000000002</v>
      </c>
      <c r="AU104">
        <v>24</v>
      </c>
      <c r="AV104">
        <v>4</v>
      </c>
      <c r="AY104" s="91">
        <f t="shared" si="20"/>
        <v>0.88888888888888884</v>
      </c>
      <c r="AZ104">
        <f t="shared" si="21"/>
        <v>4</v>
      </c>
    </row>
    <row r="105" spans="2:52">
      <c r="B105" s="44" t="s">
        <v>613</v>
      </c>
      <c r="C105" s="44" t="s">
        <v>614</v>
      </c>
      <c r="D105" s="44">
        <v>55100</v>
      </c>
      <c r="E105" s="40">
        <v>1</v>
      </c>
      <c r="F105" s="40">
        <v>0</v>
      </c>
      <c r="G105" s="40">
        <v>1</v>
      </c>
      <c r="H105" s="40">
        <v>1</v>
      </c>
      <c r="I105" s="40">
        <v>1</v>
      </c>
      <c r="J105" s="40">
        <v>1</v>
      </c>
      <c r="K105" s="40">
        <v>1</v>
      </c>
      <c r="L105" s="40">
        <v>1</v>
      </c>
      <c r="M105" s="40">
        <v>1</v>
      </c>
      <c r="N105" s="40">
        <v>1</v>
      </c>
      <c r="O105" s="40">
        <v>1</v>
      </c>
      <c r="P105" s="40">
        <v>1</v>
      </c>
      <c r="Q105" s="40">
        <v>1</v>
      </c>
      <c r="R105" s="40">
        <v>1</v>
      </c>
      <c r="S105" s="40">
        <v>1</v>
      </c>
      <c r="T105" s="40">
        <v>1</v>
      </c>
      <c r="U105" s="40">
        <v>1</v>
      </c>
      <c r="V105" s="40">
        <v>1</v>
      </c>
      <c r="W105" s="40">
        <v>0</v>
      </c>
      <c r="X105" s="40">
        <v>1</v>
      </c>
      <c r="Y105" s="40">
        <v>0</v>
      </c>
      <c r="Z105" s="40">
        <v>1</v>
      </c>
      <c r="AA105" s="40">
        <v>0</v>
      </c>
      <c r="AB105" s="40">
        <v>1</v>
      </c>
      <c r="AC105" s="40">
        <v>0</v>
      </c>
      <c r="AD105" s="40">
        <v>0</v>
      </c>
      <c r="AE105" s="40">
        <v>1</v>
      </c>
      <c r="AF105" s="40">
        <v>1</v>
      </c>
      <c r="AG105" s="40">
        <v>1</v>
      </c>
      <c r="AH105" s="40">
        <v>0</v>
      </c>
      <c r="AI105" s="40">
        <v>0</v>
      </c>
      <c r="AJ105" s="40">
        <v>0</v>
      </c>
      <c r="AK105" s="45">
        <f t="shared" si="22"/>
        <v>23</v>
      </c>
      <c r="AL105" s="42">
        <f t="shared" si="24"/>
        <v>1</v>
      </c>
      <c r="AM105" s="43">
        <f t="shared" si="23"/>
        <v>23</v>
      </c>
      <c r="AN105" s="68" t="s">
        <v>1335</v>
      </c>
      <c r="AQ105" s="2">
        <f t="shared" si="18"/>
        <v>23</v>
      </c>
      <c r="AR105" s="2">
        <f t="shared" si="19"/>
        <v>3</v>
      </c>
      <c r="AU105">
        <v>25</v>
      </c>
      <c r="AV105">
        <v>0.66700000000000004</v>
      </c>
      <c r="AY105" s="91">
        <f t="shared" si="20"/>
        <v>0.92592592592592593</v>
      </c>
      <c r="AZ105">
        <f t="shared" si="21"/>
        <v>0.66700000000000004</v>
      </c>
    </row>
    <row r="106" spans="2:52">
      <c r="B106" s="44" t="s">
        <v>615</v>
      </c>
      <c r="C106" s="44" t="s">
        <v>616</v>
      </c>
      <c r="D106" s="44">
        <v>55100</v>
      </c>
      <c r="E106" s="40">
        <v>1</v>
      </c>
      <c r="F106" s="40">
        <v>0</v>
      </c>
      <c r="G106" s="40">
        <v>1</v>
      </c>
      <c r="H106" s="40">
        <v>1</v>
      </c>
      <c r="I106" s="40">
        <v>1</v>
      </c>
      <c r="J106" s="40">
        <v>1</v>
      </c>
      <c r="K106" s="40">
        <v>1</v>
      </c>
      <c r="L106" s="40">
        <v>1</v>
      </c>
      <c r="M106" s="40">
        <v>1</v>
      </c>
      <c r="N106" s="40">
        <v>1</v>
      </c>
      <c r="O106" s="40">
        <v>1</v>
      </c>
      <c r="P106" s="40">
        <v>1</v>
      </c>
      <c r="Q106" s="40">
        <v>1</v>
      </c>
      <c r="R106" s="40">
        <v>1</v>
      </c>
      <c r="S106" s="40">
        <v>1</v>
      </c>
      <c r="T106" s="40">
        <v>1</v>
      </c>
      <c r="U106" s="40">
        <v>1</v>
      </c>
      <c r="V106" s="40">
        <v>1</v>
      </c>
      <c r="W106" s="40">
        <v>1</v>
      </c>
      <c r="X106" s="40">
        <v>1</v>
      </c>
      <c r="Y106" s="40">
        <v>1</v>
      </c>
      <c r="Z106" s="40">
        <v>1</v>
      </c>
      <c r="AA106" s="40">
        <v>1</v>
      </c>
      <c r="AB106" s="40">
        <v>1</v>
      </c>
      <c r="AC106" s="40">
        <v>0</v>
      </c>
      <c r="AD106" s="40">
        <v>1</v>
      </c>
      <c r="AE106" s="40">
        <v>1</v>
      </c>
      <c r="AF106" s="40">
        <v>1</v>
      </c>
      <c r="AG106" s="40">
        <v>1</v>
      </c>
      <c r="AH106" s="40">
        <v>0</v>
      </c>
      <c r="AI106" s="40">
        <v>0</v>
      </c>
      <c r="AJ106" s="40">
        <v>0</v>
      </c>
      <c r="AK106" s="45">
        <f t="shared" si="22"/>
        <v>27</v>
      </c>
      <c r="AL106" s="42">
        <f t="shared" si="24"/>
        <v>1</v>
      </c>
      <c r="AM106" s="43">
        <f t="shared" si="23"/>
        <v>27</v>
      </c>
      <c r="AN106" s="68" t="s">
        <v>1337</v>
      </c>
      <c r="AQ106" s="2">
        <f t="shared" si="18"/>
        <v>27</v>
      </c>
      <c r="AR106" s="2">
        <f t="shared" si="19"/>
        <v>4</v>
      </c>
      <c r="AU106">
        <v>25</v>
      </c>
      <c r="AV106">
        <v>2</v>
      </c>
      <c r="AY106" s="91">
        <f t="shared" si="20"/>
        <v>0.92592592592592593</v>
      </c>
      <c r="AZ106">
        <f t="shared" si="21"/>
        <v>2</v>
      </c>
    </row>
    <row r="107" spans="2:52">
      <c r="B107" s="44" t="s">
        <v>1114</v>
      </c>
      <c r="C107" s="44" t="s">
        <v>1115</v>
      </c>
      <c r="D107" s="44">
        <v>55105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40">
        <v>0</v>
      </c>
      <c r="U107" s="40">
        <v>0</v>
      </c>
      <c r="V107" s="40">
        <v>0</v>
      </c>
      <c r="W107" s="40">
        <v>0</v>
      </c>
      <c r="X107" s="40">
        <v>0</v>
      </c>
      <c r="Y107" s="40">
        <v>0</v>
      </c>
      <c r="Z107" s="40">
        <v>0</v>
      </c>
      <c r="AA107" s="40">
        <v>0</v>
      </c>
      <c r="AB107" s="40">
        <v>0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0</v>
      </c>
      <c r="AJ107" s="40">
        <v>0</v>
      </c>
      <c r="AK107" s="45">
        <f t="shared" si="22"/>
        <v>0</v>
      </c>
      <c r="AL107" s="42">
        <f t="shared" si="24"/>
        <v>0</v>
      </c>
      <c r="AM107" s="43">
        <f t="shared" si="23"/>
        <v>0</v>
      </c>
      <c r="AN107" s="68" t="s">
        <v>1340</v>
      </c>
      <c r="AQ107" s="2">
        <f t="shared" si="18"/>
        <v>0</v>
      </c>
      <c r="AR107" s="2">
        <f t="shared" si="19"/>
        <v>0</v>
      </c>
      <c r="AU107">
        <v>25</v>
      </c>
      <c r="AV107">
        <v>3</v>
      </c>
      <c r="AY107" s="91">
        <f t="shared" si="20"/>
        <v>0.92592592592592593</v>
      </c>
      <c r="AZ107">
        <f t="shared" si="21"/>
        <v>3</v>
      </c>
    </row>
    <row r="108" spans="2:52">
      <c r="B108" s="44" t="s">
        <v>450</v>
      </c>
      <c r="C108" s="44" t="s">
        <v>451</v>
      </c>
      <c r="D108" s="44">
        <v>55105</v>
      </c>
      <c r="E108" s="40">
        <v>1</v>
      </c>
      <c r="F108" s="40">
        <v>0</v>
      </c>
      <c r="G108" s="40">
        <v>1</v>
      </c>
      <c r="H108" s="40">
        <v>1</v>
      </c>
      <c r="I108" s="40">
        <v>1</v>
      </c>
      <c r="J108" s="40">
        <v>1</v>
      </c>
      <c r="K108" s="40">
        <v>1</v>
      </c>
      <c r="L108" s="40">
        <v>1</v>
      </c>
      <c r="M108" s="40">
        <v>1</v>
      </c>
      <c r="N108" s="40">
        <v>1</v>
      </c>
      <c r="O108" s="40">
        <v>1</v>
      </c>
      <c r="P108" s="40">
        <v>1</v>
      </c>
      <c r="Q108" s="40">
        <v>0</v>
      </c>
      <c r="R108" s="40">
        <v>1</v>
      </c>
      <c r="S108" s="40">
        <v>1</v>
      </c>
      <c r="T108" s="40">
        <v>1</v>
      </c>
      <c r="U108" s="40">
        <v>1</v>
      </c>
      <c r="V108" s="40">
        <v>1</v>
      </c>
      <c r="W108" s="40">
        <v>1</v>
      </c>
      <c r="X108" s="40">
        <v>1</v>
      </c>
      <c r="Y108" s="40">
        <v>1</v>
      </c>
      <c r="Z108" s="40">
        <v>1</v>
      </c>
      <c r="AA108" s="40">
        <v>1</v>
      </c>
      <c r="AB108" s="40">
        <v>1</v>
      </c>
      <c r="AC108" s="40">
        <v>0</v>
      </c>
      <c r="AD108" s="40">
        <v>1</v>
      </c>
      <c r="AE108" s="40">
        <v>1</v>
      </c>
      <c r="AF108" s="40">
        <v>1</v>
      </c>
      <c r="AG108" s="40">
        <v>1</v>
      </c>
      <c r="AH108" s="40">
        <v>0</v>
      </c>
      <c r="AI108" s="40">
        <v>0</v>
      </c>
      <c r="AJ108" s="40">
        <v>0</v>
      </c>
      <c r="AK108" s="45">
        <f t="shared" si="22"/>
        <v>26</v>
      </c>
      <c r="AL108" s="42">
        <f t="shared" si="24"/>
        <v>1</v>
      </c>
      <c r="AM108" s="43">
        <f t="shared" si="23"/>
        <v>26</v>
      </c>
      <c r="AN108" s="68" t="s">
        <v>1334</v>
      </c>
      <c r="AQ108" s="2">
        <f t="shared" si="18"/>
        <v>26</v>
      </c>
      <c r="AR108" s="2">
        <f t="shared" si="19"/>
        <v>1</v>
      </c>
      <c r="AU108">
        <v>25</v>
      </c>
      <c r="AV108">
        <v>3</v>
      </c>
      <c r="AY108" s="91">
        <f t="shared" si="20"/>
        <v>0.92592592592592593</v>
      </c>
      <c r="AZ108">
        <f t="shared" si="21"/>
        <v>3</v>
      </c>
    </row>
    <row r="109" spans="2:52">
      <c r="B109" s="44" t="s">
        <v>1118</v>
      </c>
      <c r="C109" s="44" t="s">
        <v>1119</v>
      </c>
      <c r="D109" s="44">
        <v>55105</v>
      </c>
      <c r="E109" s="40">
        <v>1</v>
      </c>
      <c r="F109" s="40">
        <v>0</v>
      </c>
      <c r="G109" s="40">
        <v>1</v>
      </c>
      <c r="H109" s="40">
        <v>1</v>
      </c>
      <c r="I109" s="40">
        <v>1</v>
      </c>
      <c r="J109" s="40">
        <v>1</v>
      </c>
      <c r="K109" s="40">
        <v>1</v>
      </c>
      <c r="L109" s="40">
        <v>1</v>
      </c>
      <c r="M109" s="40">
        <v>1</v>
      </c>
      <c r="N109" s="40">
        <v>1</v>
      </c>
      <c r="O109" s="40">
        <v>1</v>
      </c>
      <c r="P109" s="40">
        <v>1</v>
      </c>
      <c r="Q109" s="40">
        <v>1</v>
      </c>
      <c r="R109" s="40">
        <v>0</v>
      </c>
      <c r="S109" s="40">
        <v>0</v>
      </c>
      <c r="T109" s="40">
        <v>1</v>
      </c>
      <c r="U109" s="40">
        <v>1</v>
      </c>
      <c r="V109" s="40">
        <v>1</v>
      </c>
      <c r="W109" s="40">
        <v>1</v>
      </c>
      <c r="X109" s="40">
        <v>1</v>
      </c>
      <c r="Y109" s="40">
        <v>0</v>
      </c>
      <c r="Z109" s="40">
        <v>1</v>
      </c>
      <c r="AA109" s="40">
        <v>1</v>
      </c>
      <c r="AB109" s="40">
        <v>1</v>
      </c>
      <c r="AC109" s="40">
        <v>0</v>
      </c>
      <c r="AD109" s="40">
        <v>0</v>
      </c>
      <c r="AE109" s="40">
        <v>0</v>
      </c>
      <c r="AF109" s="40">
        <v>0</v>
      </c>
      <c r="AG109" s="40">
        <v>0</v>
      </c>
      <c r="AH109" s="40">
        <v>0</v>
      </c>
      <c r="AI109" s="40">
        <v>0</v>
      </c>
      <c r="AJ109" s="40">
        <v>0</v>
      </c>
      <c r="AK109" s="45">
        <f t="shared" si="22"/>
        <v>20</v>
      </c>
      <c r="AL109" s="42">
        <f t="shared" si="24"/>
        <v>1</v>
      </c>
      <c r="AM109" s="43">
        <f t="shared" si="23"/>
        <v>20</v>
      </c>
      <c r="AN109" s="68" t="s">
        <v>1336</v>
      </c>
      <c r="AQ109" s="2">
        <f t="shared" si="18"/>
        <v>20</v>
      </c>
      <c r="AR109" s="2">
        <f t="shared" si="19"/>
        <v>3.3330000000000002</v>
      </c>
      <c r="AU109">
        <v>25</v>
      </c>
      <c r="AV109">
        <v>3.3330000000000002</v>
      </c>
      <c r="AY109" s="91">
        <f t="shared" si="20"/>
        <v>0.92592592592592593</v>
      </c>
      <c r="AZ109">
        <f t="shared" si="21"/>
        <v>3.3330000000000002</v>
      </c>
    </row>
    <row r="110" spans="2:52">
      <c r="B110" s="44" t="s">
        <v>456</v>
      </c>
      <c r="C110" s="44" t="s">
        <v>457</v>
      </c>
      <c r="D110" s="44">
        <v>55105</v>
      </c>
      <c r="E110" s="40">
        <v>0</v>
      </c>
      <c r="F110" s="40">
        <v>0</v>
      </c>
      <c r="G110" s="40">
        <v>1</v>
      </c>
      <c r="H110" s="40">
        <v>0</v>
      </c>
      <c r="I110" s="40">
        <v>1</v>
      </c>
      <c r="J110" s="40">
        <v>1</v>
      </c>
      <c r="K110" s="40">
        <v>0</v>
      </c>
      <c r="L110" s="40">
        <v>1</v>
      </c>
      <c r="M110" s="40">
        <v>1</v>
      </c>
      <c r="N110" s="40">
        <v>0</v>
      </c>
      <c r="O110" s="40">
        <v>1</v>
      </c>
      <c r="P110" s="40">
        <v>1</v>
      </c>
      <c r="Q110" s="40">
        <v>1</v>
      </c>
      <c r="R110" s="40">
        <v>0</v>
      </c>
      <c r="S110" s="40">
        <v>0</v>
      </c>
      <c r="T110" s="40">
        <v>1</v>
      </c>
      <c r="U110" s="40">
        <v>0</v>
      </c>
      <c r="V110" s="40">
        <v>0</v>
      </c>
      <c r="W110" s="40">
        <v>1</v>
      </c>
      <c r="X110" s="40">
        <v>1</v>
      </c>
      <c r="Y110" s="40">
        <v>0</v>
      </c>
      <c r="Z110" s="40">
        <v>1</v>
      </c>
      <c r="AA110" s="40">
        <v>0</v>
      </c>
      <c r="AB110" s="40">
        <v>0</v>
      </c>
      <c r="AC110" s="40">
        <v>0</v>
      </c>
      <c r="AD110" s="40">
        <v>0</v>
      </c>
      <c r="AE110" s="40">
        <v>0</v>
      </c>
      <c r="AF110" s="40">
        <v>1</v>
      </c>
      <c r="AG110" s="40">
        <v>0</v>
      </c>
      <c r="AH110" s="40">
        <v>0</v>
      </c>
      <c r="AI110" s="40">
        <v>0</v>
      </c>
      <c r="AJ110" s="40">
        <v>0</v>
      </c>
      <c r="AK110" s="45">
        <f t="shared" si="22"/>
        <v>13</v>
      </c>
      <c r="AL110" s="42">
        <f t="shared" si="24"/>
        <v>1</v>
      </c>
      <c r="AM110" s="43">
        <f t="shared" si="23"/>
        <v>13</v>
      </c>
      <c r="AN110" s="68" t="s">
        <v>1344</v>
      </c>
      <c r="AQ110" s="2">
        <f t="shared" si="18"/>
        <v>13</v>
      </c>
      <c r="AR110" s="2">
        <f t="shared" si="19"/>
        <v>2</v>
      </c>
      <c r="AU110">
        <v>25</v>
      </c>
      <c r="AV110">
        <v>3.3330000000000002</v>
      </c>
      <c r="AY110" s="91">
        <f t="shared" si="20"/>
        <v>0.92592592592592593</v>
      </c>
      <c r="AZ110">
        <f t="shared" si="21"/>
        <v>3.3330000000000002</v>
      </c>
    </row>
    <row r="111" spans="2:52">
      <c r="B111" s="44" t="s">
        <v>460</v>
      </c>
      <c r="C111" s="44" t="s">
        <v>461</v>
      </c>
      <c r="D111" s="44">
        <v>55105</v>
      </c>
      <c r="E111" s="40">
        <v>1</v>
      </c>
      <c r="F111" s="40">
        <v>0</v>
      </c>
      <c r="G111" s="40">
        <v>0</v>
      </c>
      <c r="H111" s="40">
        <v>1</v>
      </c>
      <c r="I111" s="40">
        <v>1</v>
      </c>
      <c r="J111" s="40">
        <v>1</v>
      </c>
      <c r="K111" s="40">
        <v>1</v>
      </c>
      <c r="L111" s="40">
        <v>1</v>
      </c>
      <c r="M111" s="40">
        <v>1</v>
      </c>
      <c r="N111" s="40">
        <v>1</v>
      </c>
      <c r="O111" s="40">
        <v>0</v>
      </c>
      <c r="P111" s="40">
        <v>1</v>
      </c>
      <c r="Q111" s="40">
        <v>1</v>
      </c>
      <c r="R111" s="40">
        <v>1</v>
      </c>
      <c r="S111" s="40">
        <v>1</v>
      </c>
      <c r="T111" s="40">
        <v>1</v>
      </c>
      <c r="U111" s="40">
        <v>1</v>
      </c>
      <c r="V111" s="40">
        <v>1</v>
      </c>
      <c r="W111" s="40">
        <v>0</v>
      </c>
      <c r="X111" s="40">
        <v>1</v>
      </c>
      <c r="Y111" s="40">
        <v>1</v>
      </c>
      <c r="Z111" s="40">
        <v>1</v>
      </c>
      <c r="AA111" s="40">
        <v>1</v>
      </c>
      <c r="AB111" s="40">
        <v>0</v>
      </c>
      <c r="AC111" s="40">
        <v>0</v>
      </c>
      <c r="AD111" s="40">
        <v>1</v>
      </c>
      <c r="AE111" s="40">
        <v>1</v>
      </c>
      <c r="AF111" s="40">
        <v>0</v>
      </c>
      <c r="AG111" s="40">
        <v>0</v>
      </c>
      <c r="AH111" s="40">
        <v>0</v>
      </c>
      <c r="AI111" s="40">
        <v>0</v>
      </c>
      <c r="AJ111" s="40">
        <v>0</v>
      </c>
      <c r="AK111" s="45">
        <f t="shared" si="22"/>
        <v>21</v>
      </c>
      <c r="AL111" s="42">
        <f t="shared" si="24"/>
        <v>1</v>
      </c>
      <c r="AM111" s="43">
        <f t="shared" si="23"/>
        <v>21</v>
      </c>
      <c r="AN111" s="68" t="s">
        <v>1336</v>
      </c>
      <c r="AQ111" s="2">
        <f t="shared" si="18"/>
        <v>21</v>
      </c>
      <c r="AR111" s="2">
        <f t="shared" si="19"/>
        <v>3.3330000000000002</v>
      </c>
      <c r="AU111">
        <v>25</v>
      </c>
      <c r="AV111">
        <v>3.6669999999999998</v>
      </c>
      <c r="AY111" s="91">
        <f t="shared" si="20"/>
        <v>0.92592592592592593</v>
      </c>
      <c r="AZ111">
        <f t="shared" si="21"/>
        <v>3.6669999999999998</v>
      </c>
    </row>
    <row r="112" spans="2:52">
      <c r="B112" s="44" t="s">
        <v>462</v>
      </c>
      <c r="C112" s="44" t="s">
        <v>463</v>
      </c>
      <c r="D112" s="44">
        <v>55105</v>
      </c>
      <c r="E112" s="40">
        <v>1</v>
      </c>
      <c r="F112" s="40">
        <v>0</v>
      </c>
      <c r="G112" s="40">
        <v>1</v>
      </c>
      <c r="H112" s="40">
        <v>1</v>
      </c>
      <c r="I112" s="40">
        <v>1</v>
      </c>
      <c r="J112" s="40">
        <v>0</v>
      </c>
      <c r="K112" s="40">
        <v>1</v>
      </c>
      <c r="L112" s="40">
        <v>1</v>
      </c>
      <c r="M112" s="40">
        <v>1</v>
      </c>
      <c r="N112" s="40">
        <v>1</v>
      </c>
      <c r="O112" s="40">
        <v>1</v>
      </c>
      <c r="P112" s="40">
        <v>0</v>
      </c>
      <c r="Q112" s="40">
        <v>1</v>
      </c>
      <c r="R112" s="40">
        <v>1</v>
      </c>
      <c r="S112" s="40">
        <v>0</v>
      </c>
      <c r="T112" s="40">
        <v>1</v>
      </c>
      <c r="U112" s="40">
        <v>1</v>
      </c>
      <c r="V112" s="40">
        <v>1</v>
      </c>
      <c r="W112" s="40">
        <v>0</v>
      </c>
      <c r="X112" s="40">
        <v>1</v>
      </c>
      <c r="Y112" s="40">
        <v>0</v>
      </c>
      <c r="Z112" s="40">
        <v>0</v>
      </c>
      <c r="AA112" s="40">
        <v>0</v>
      </c>
      <c r="AB112" s="40">
        <v>0</v>
      </c>
      <c r="AC112" s="40">
        <v>0</v>
      </c>
      <c r="AD112" s="40">
        <v>0</v>
      </c>
      <c r="AE112" s="40">
        <v>0</v>
      </c>
      <c r="AF112" s="40">
        <v>0</v>
      </c>
      <c r="AG112" s="40">
        <v>0</v>
      </c>
      <c r="AH112" s="40">
        <v>0</v>
      </c>
      <c r="AI112" s="40">
        <v>0</v>
      </c>
      <c r="AJ112" s="40">
        <v>0</v>
      </c>
      <c r="AK112" s="45">
        <f t="shared" si="22"/>
        <v>15</v>
      </c>
      <c r="AL112" s="42">
        <f t="shared" si="24"/>
        <v>1</v>
      </c>
      <c r="AM112" s="43">
        <f t="shared" si="23"/>
        <v>15</v>
      </c>
      <c r="AN112" s="68" t="s">
        <v>1340</v>
      </c>
      <c r="AQ112" s="2">
        <f t="shared" si="18"/>
        <v>15</v>
      </c>
      <c r="AR112" s="2">
        <f t="shared" si="19"/>
        <v>0</v>
      </c>
      <c r="AU112">
        <v>25</v>
      </c>
      <c r="AV112">
        <v>3.6669999999999998</v>
      </c>
      <c r="AY112" s="91">
        <f t="shared" si="20"/>
        <v>0.92592592592592593</v>
      </c>
      <c r="AZ112">
        <f t="shared" si="21"/>
        <v>3.6669999999999998</v>
      </c>
    </row>
    <row r="113" spans="2:52">
      <c r="B113" s="44" t="s">
        <v>464</v>
      </c>
      <c r="C113" s="44" t="s">
        <v>465</v>
      </c>
      <c r="D113" s="44">
        <v>55105</v>
      </c>
      <c r="E113" s="40">
        <v>1</v>
      </c>
      <c r="F113" s="40">
        <v>0</v>
      </c>
      <c r="G113" s="40">
        <v>1</v>
      </c>
      <c r="H113" s="40">
        <v>1</v>
      </c>
      <c r="I113" s="40">
        <v>1</v>
      </c>
      <c r="J113" s="40">
        <v>1</v>
      </c>
      <c r="K113" s="40">
        <v>1</v>
      </c>
      <c r="L113" s="40">
        <v>1</v>
      </c>
      <c r="M113" s="40">
        <v>0</v>
      </c>
      <c r="N113" s="40">
        <v>1</v>
      </c>
      <c r="O113" s="40">
        <v>1</v>
      </c>
      <c r="P113" s="40">
        <v>1</v>
      </c>
      <c r="Q113" s="40">
        <v>1</v>
      </c>
      <c r="R113" s="40">
        <v>0</v>
      </c>
      <c r="S113" s="40">
        <v>1</v>
      </c>
      <c r="T113" s="40">
        <v>0</v>
      </c>
      <c r="U113" s="40">
        <v>0</v>
      </c>
      <c r="V113" s="40">
        <v>1</v>
      </c>
      <c r="W113" s="40">
        <v>0</v>
      </c>
      <c r="X113" s="40">
        <v>1</v>
      </c>
      <c r="Y113" s="40">
        <v>0</v>
      </c>
      <c r="Z113" s="40">
        <v>0</v>
      </c>
      <c r="AA113" s="40">
        <v>0</v>
      </c>
      <c r="AB113" s="40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0</v>
      </c>
      <c r="AK113" s="45">
        <f t="shared" si="22"/>
        <v>14</v>
      </c>
      <c r="AL113" s="42">
        <f t="shared" si="24"/>
        <v>1</v>
      </c>
      <c r="AM113" s="43">
        <f t="shared" si="23"/>
        <v>14</v>
      </c>
      <c r="AN113" s="68" t="s">
        <v>1331</v>
      </c>
      <c r="AQ113" s="2">
        <f t="shared" si="18"/>
        <v>14</v>
      </c>
      <c r="AR113" s="2" t="str">
        <f t="shared" si="19"/>
        <v>QQQ</v>
      </c>
      <c r="AU113">
        <v>26</v>
      </c>
      <c r="AV113">
        <v>0.66700000000000004</v>
      </c>
      <c r="AY113" s="91">
        <f t="shared" si="20"/>
        <v>0.96296296296296291</v>
      </c>
      <c r="AZ113">
        <f t="shared" si="21"/>
        <v>0.66700000000000004</v>
      </c>
    </row>
    <row r="114" spans="2:52">
      <c r="B114" s="44" t="s">
        <v>468</v>
      </c>
      <c r="C114" s="44" t="s">
        <v>469</v>
      </c>
      <c r="D114" s="44">
        <v>55105</v>
      </c>
      <c r="E114" s="40">
        <v>1</v>
      </c>
      <c r="F114" s="40">
        <v>0</v>
      </c>
      <c r="G114" s="40">
        <v>0</v>
      </c>
      <c r="H114" s="40">
        <v>1</v>
      </c>
      <c r="I114" s="40">
        <v>1</v>
      </c>
      <c r="J114" s="40">
        <v>1</v>
      </c>
      <c r="K114" s="40">
        <v>1</v>
      </c>
      <c r="L114" s="40">
        <v>1</v>
      </c>
      <c r="M114" s="40">
        <v>0</v>
      </c>
      <c r="N114" s="40">
        <v>1</v>
      </c>
      <c r="O114" s="40">
        <v>1</v>
      </c>
      <c r="P114" s="40">
        <v>0</v>
      </c>
      <c r="Q114" s="40">
        <v>1</v>
      </c>
      <c r="R114" s="40">
        <v>0</v>
      </c>
      <c r="S114" s="40">
        <v>0</v>
      </c>
      <c r="T114" s="40">
        <v>1</v>
      </c>
      <c r="U114" s="40">
        <v>1</v>
      </c>
      <c r="V114" s="40">
        <v>1</v>
      </c>
      <c r="W114" s="40">
        <v>1</v>
      </c>
      <c r="X114" s="40">
        <v>0</v>
      </c>
      <c r="Y114" s="40">
        <v>0</v>
      </c>
      <c r="Z114" s="40">
        <v>1</v>
      </c>
      <c r="AA114" s="40">
        <v>1</v>
      </c>
      <c r="AB114" s="40">
        <v>1</v>
      </c>
      <c r="AC114" s="40">
        <v>0</v>
      </c>
      <c r="AD114" s="40">
        <v>0</v>
      </c>
      <c r="AE114" s="40">
        <v>0</v>
      </c>
      <c r="AF114" s="40">
        <v>1</v>
      </c>
      <c r="AG114" s="40">
        <v>1</v>
      </c>
      <c r="AH114" s="40">
        <v>0</v>
      </c>
      <c r="AI114" s="40">
        <v>0</v>
      </c>
      <c r="AJ114" s="40">
        <v>0</v>
      </c>
      <c r="AK114" s="45">
        <f t="shared" si="22"/>
        <v>18</v>
      </c>
      <c r="AL114" s="42">
        <f t="shared" si="24"/>
        <v>1</v>
      </c>
      <c r="AM114" s="43">
        <f t="shared" si="23"/>
        <v>18</v>
      </c>
      <c r="AN114" s="68" t="s">
        <v>1345</v>
      </c>
      <c r="AQ114" s="2">
        <f t="shared" si="18"/>
        <v>18</v>
      </c>
      <c r="AR114" s="2">
        <f t="shared" si="19"/>
        <v>1.333</v>
      </c>
      <c r="AU114">
        <v>26</v>
      </c>
      <c r="AV114">
        <v>1</v>
      </c>
      <c r="AY114" s="91">
        <f t="shared" si="20"/>
        <v>0.96296296296296291</v>
      </c>
      <c r="AZ114">
        <f t="shared" si="21"/>
        <v>1</v>
      </c>
    </row>
    <row r="115" spans="2:52">
      <c r="B115" s="44" t="s">
        <v>474</v>
      </c>
      <c r="C115" s="44" t="s">
        <v>475</v>
      </c>
      <c r="D115" s="44">
        <v>55105</v>
      </c>
      <c r="E115" s="40">
        <v>1</v>
      </c>
      <c r="F115" s="40">
        <v>0</v>
      </c>
      <c r="G115" s="40">
        <v>1</v>
      </c>
      <c r="H115" s="40">
        <v>1</v>
      </c>
      <c r="I115" s="40">
        <v>1</v>
      </c>
      <c r="J115" s="40">
        <v>1</v>
      </c>
      <c r="K115" s="40">
        <v>1</v>
      </c>
      <c r="L115" s="40">
        <v>1</v>
      </c>
      <c r="M115" s="40">
        <v>1</v>
      </c>
      <c r="N115" s="40">
        <v>1</v>
      </c>
      <c r="O115" s="40">
        <v>1</v>
      </c>
      <c r="P115" s="40">
        <v>1</v>
      </c>
      <c r="Q115" s="40">
        <v>0</v>
      </c>
      <c r="R115" s="40">
        <v>1</v>
      </c>
      <c r="S115" s="40">
        <v>1</v>
      </c>
      <c r="T115" s="40">
        <v>1</v>
      </c>
      <c r="U115" s="40">
        <v>0</v>
      </c>
      <c r="V115" s="40">
        <v>1</v>
      </c>
      <c r="W115" s="40">
        <v>0</v>
      </c>
      <c r="X115" s="40">
        <v>0</v>
      </c>
      <c r="Y115" s="40">
        <v>0</v>
      </c>
      <c r="Z115" s="40">
        <v>1</v>
      </c>
      <c r="AA115" s="40">
        <v>0</v>
      </c>
      <c r="AB115" s="40">
        <v>1</v>
      </c>
      <c r="AC115" s="40">
        <v>0</v>
      </c>
      <c r="AD115" s="40">
        <v>1</v>
      </c>
      <c r="AE115" s="40">
        <v>0</v>
      </c>
      <c r="AF115" s="40">
        <v>1</v>
      </c>
      <c r="AG115" s="40">
        <v>0</v>
      </c>
      <c r="AH115" s="40">
        <v>0</v>
      </c>
      <c r="AI115" s="40">
        <v>0</v>
      </c>
      <c r="AJ115" s="40">
        <v>0</v>
      </c>
      <c r="AK115" s="45">
        <f t="shared" si="22"/>
        <v>19</v>
      </c>
      <c r="AL115" s="42">
        <f t="shared" si="24"/>
        <v>1</v>
      </c>
      <c r="AM115" s="43">
        <f t="shared" si="23"/>
        <v>19</v>
      </c>
      <c r="AN115" s="68" t="s">
        <v>1333</v>
      </c>
      <c r="AQ115" s="2">
        <f t="shared" si="18"/>
        <v>19</v>
      </c>
      <c r="AR115" s="2">
        <f t="shared" si="19"/>
        <v>2.3330000000000002</v>
      </c>
      <c r="AU115">
        <v>26</v>
      </c>
      <c r="AV115">
        <v>1.333</v>
      </c>
      <c r="AY115" s="91">
        <f t="shared" si="20"/>
        <v>0.96296296296296291</v>
      </c>
      <c r="AZ115">
        <f t="shared" si="21"/>
        <v>1.333</v>
      </c>
    </row>
    <row r="116" spans="2:52">
      <c r="B116" s="44" t="s">
        <v>486</v>
      </c>
      <c r="C116" s="44" t="s">
        <v>487</v>
      </c>
      <c r="D116" s="44">
        <v>55105</v>
      </c>
      <c r="E116" s="40">
        <v>1</v>
      </c>
      <c r="F116" s="40">
        <v>0</v>
      </c>
      <c r="G116" s="40">
        <v>1</v>
      </c>
      <c r="H116" s="40">
        <v>1</v>
      </c>
      <c r="I116" s="40">
        <v>1</v>
      </c>
      <c r="J116" s="40">
        <v>1</v>
      </c>
      <c r="K116" s="40">
        <v>1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1</v>
      </c>
      <c r="S116" s="40">
        <v>1</v>
      </c>
      <c r="T116" s="40">
        <v>1</v>
      </c>
      <c r="U116" s="40">
        <v>1</v>
      </c>
      <c r="V116" s="40">
        <v>1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0</v>
      </c>
      <c r="AC116" s="40">
        <v>0</v>
      </c>
      <c r="AD116" s="40">
        <v>0</v>
      </c>
      <c r="AE116" s="40">
        <v>1</v>
      </c>
      <c r="AF116" s="40">
        <v>1</v>
      </c>
      <c r="AG116" s="40">
        <v>0</v>
      </c>
      <c r="AH116" s="40">
        <v>0</v>
      </c>
      <c r="AI116" s="40">
        <v>0</v>
      </c>
      <c r="AJ116" s="40">
        <v>0</v>
      </c>
      <c r="AK116" s="45">
        <f t="shared" si="22"/>
        <v>24</v>
      </c>
      <c r="AL116" s="42">
        <f t="shared" si="24"/>
        <v>1</v>
      </c>
      <c r="AM116" s="43">
        <f t="shared" si="23"/>
        <v>24</v>
      </c>
      <c r="AN116" s="68" t="s">
        <v>1340</v>
      </c>
      <c r="AQ116" s="2">
        <f t="shared" si="18"/>
        <v>24</v>
      </c>
      <c r="AR116" s="2">
        <f t="shared" si="19"/>
        <v>0</v>
      </c>
      <c r="AU116">
        <v>26</v>
      </c>
      <c r="AV116">
        <v>1.333</v>
      </c>
      <c r="AY116" s="91">
        <f t="shared" si="20"/>
        <v>0.96296296296296291</v>
      </c>
      <c r="AZ116">
        <f t="shared" si="21"/>
        <v>1.333</v>
      </c>
    </row>
    <row r="117" spans="2:52">
      <c r="B117" s="44" t="s">
        <v>498</v>
      </c>
      <c r="C117" s="44" t="s">
        <v>499</v>
      </c>
      <c r="D117" s="44">
        <v>55105</v>
      </c>
      <c r="E117" s="40">
        <v>0</v>
      </c>
      <c r="F117" s="40">
        <v>0</v>
      </c>
      <c r="G117" s="40">
        <v>1</v>
      </c>
      <c r="H117" s="40">
        <v>1</v>
      </c>
      <c r="I117" s="40">
        <v>1</v>
      </c>
      <c r="J117" s="40">
        <v>1</v>
      </c>
      <c r="K117" s="40">
        <v>1</v>
      </c>
      <c r="L117" s="40">
        <v>1</v>
      </c>
      <c r="M117" s="40">
        <v>1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0</v>
      </c>
      <c r="U117" s="40">
        <v>1</v>
      </c>
      <c r="V117" s="40">
        <v>0</v>
      </c>
      <c r="W117" s="40">
        <v>1</v>
      </c>
      <c r="X117" s="40">
        <v>1</v>
      </c>
      <c r="Y117" s="40">
        <v>0</v>
      </c>
      <c r="Z117" s="40">
        <v>1</v>
      </c>
      <c r="AA117" s="40">
        <v>1</v>
      </c>
      <c r="AB117" s="40">
        <v>1</v>
      </c>
      <c r="AC117" s="40">
        <v>0</v>
      </c>
      <c r="AD117" s="40">
        <v>1</v>
      </c>
      <c r="AE117" s="40">
        <v>1</v>
      </c>
      <c r="AF117" s="40">
        <v>1</v>
      </c>
      <c r="AG117" s="40">
        <v>1</v>
      </c>
      <c r="AH117" s="40">
        <v>0</v>
      </c>
      <c r="AI117" s="40">
        <v>0</v>
      </c>
      <c r="AJ117" s="40">
        <v>0</v>
      </c>
      <c r="AK117" s="45">
        <f t="shared" si="22"/>
        <v>23</v>
      </c>
      <c r="AL117" s="42">
        <f t="shared" si="24"/>
        <v>1</v>
      </c>
      <c r="AM117" s="43">
        <f t="shared" si="23"/>
        <v>23</v>
      </c>
      <c r="AN117" s="68" t="s">
        <v>1337</v>
      </c>
      <c r="AQ117" s="2">
        <f t="shared" si="18"/>
        <v>23</v>
      </c>
      <c r="AR117" s="2">
        <f t="shared" si="19"/>
        <v>4</v>
      </c>
      <c r="AU117">
        <v>26</v>
      </c>
      <c r="AV117">
        <v>1.667</v>
      </c>
      <c r="AY117" s="91">
        <f t="shared" si="20"/>
        <v>0.96296296296296291</v>
      </c>
      <c r="AZ117">
        <f t="shared" si="21"/>
        <v>1.667</v>
      </c>
    </row>
    <row r="118" spans="2:52">
      <c r="B118" s="44" t="s">
        <v>1130</v>
      </c>
      <c r="C118" s="44" t="s">
        <v>1131</v>
      </c>
      <c r="D118" s="44">
        <v>55105</v>
      </c>
      <c r="E118" s="40">
        <v>1</v>
      </c>
      <c r="F118" s="40">
        <v>0</v>
      </c>
      <c r="G118" s="40">
        <v>1</v>
      </c>
      <c r="H118" s="40">
        <v>1</v>
      </c>
      <c r="I118" s="40">
        <v>1</v>
      </c>
      <c r="J118" s="40">
        <v>1</v>
      </c>
      <c r="K118" s="40">
        <v>1</v>
      </c>
      <c r="L118" s="40">
        <v>1</v>
      </c>
      <c r="M118" s="40">
        <v>1</v>
      </c>
      <c r="N118" s="40">
        <v>1</v>
      </c>
      <c r="O118" s="40">
        <v>0</v>
      </c>
      <c r="P118" s="40">
        <v>1</v>
      </c>
      <c r="Q118" s="40">
        <v>1</v>
      </c>
      <c r="R118" s="40">
        <v>1</v>
      </c>
      <c r="S118" s="40">
        <v>1</v>
      </c>
      <c r="T118" s="40">
        <v>1</v>
      </c>
      <c r="U118" s="40">
        <v>1</v>
      </c>
      <c r="V118" s="40">
        <v>1</v>
      </c>
      <c r="W118" s="40">
        <v>0</v>
      </c>
      <c r="X118" s="40">
        <v>1</v>
      </c>
      <c r="Y118" s="40">
        <v>1</v>
      </c>
      <c r="Z118" s="40">
        <v>1</v>
      </c>
      <c r="AA118" s="40">
        <v>1</v>
      </c>
      <c r="AB118" s="40">
        <v>1</v>
      </c>
      <c r="AC118" s="40">
        <v>0</v>
      </c>
      <c r="AD118" s="40">
        <v>1</v>
      </c>
      <c r="AE118" s="40">
        <v>1</v>
      </c>
      <c r="AF118" s="40">
        <v>0</v>
      </c>
      <c r="AG118" s="40">
        <v>1</v>
      </c>
      <c r="AH118" s="40">
        <v>0</v>
      </c>
      <c r="AI118" s="40">
        <v>0</v>
      </c>
      <c r="AJ118" s="40">
        <v>0</v>
      </c>
      <c r="AK118" s="45">
        <f t="shared" si="22"/>
        <v>24</v>
      </c>
      <c r="AL118" s="42">
        <f t="shared" si="24"/>
        <v>1</v>
      </c>
      <c r="AM118" s="43">
        <f t="shared" si="23"/>
        <v>24</v>
      </c>
      <c r="AN118" s="68" t="s">
        <v>1337</v>
      </c>
      <c r="AQ118" s="2">
        <f t="shared" si="18"/>
        <v>24</v>
      </c>
      <c r="AR118" s="2">
        <f t="shared" si="19"/>
        <v>4</v>
      </c>
      <c r="AU118">
        <v>26</v>
      </c>
      <c r="AV118">
        <v>3.3330000000000002</v>
      </c>
      <c r="AY118" s="91">
        <f t="shared" si="20"/>
        <v>0.96296296296296291</v>
      </c>
      <c r="AZ118">
        <f t="shared" si="21"/>
        <v>3.3330000000000002</v>
      </c>
    </row>
    <row r="119" spans="2:52">
      <c r="B119" s="44" t="s">
        <v>1132</v>
      </c>
      <c r="C119" s="44" t="s">
        <v>1133</v>
      </c>
      <c r="D119" s="44">
        <v>55105</v>
      </c>
      <c r="E119" s="40">
        <v>1</v>
      </c>
      <c r="F119" s="40">
        <v>0</v>
      </c>
      <c r="G119" s="40">
        <v>1</v>
      </c>
      <c r="H119" s="40">
        <v>1</v>
      </c>
      <c r="I119" s="40">
        <v>0</v>
      </c>
      <c r="J119" s="40">
        <v>1</v>
      </c>
      <c r="K119" s="40">
        <v>1</v>
      </c>
      <c r="L119" s="40">
        <v>1</v>
      </c>
      <c r="M119" s="40">
        <v>0</v>
      </c>
      <c r="N119" s="40">
        <v>0</v>
      </c>
      <c r="O119" s="40">
        <v>0</v>
      </c>
      <c r="P119" s="40">
        <v>1</v>
      </c>
      <c r="Q119" s="40">
        <v>1</v>
      </c>
      <c r="R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0">
        <v>0</v>
      </c>
      <c r="AA119" s="40">
        <v>0</v>
      </c>
      <c r="AB119" s="40">
        <v>0</v>
      </c>
      <c r="AC119" s="40">
        <v>0</v>
      </c>
      <c r="AD119" s="40">
        <v>0</v>
      </c>
      <c r="AE119" s="40">
        <v>0</v>
      </c>
      <c r="AF119" s="40">
        <v>0</v>
      </c>
      <c r="AG119" s="40">
        <v>0</v>
      </c>
      <c r="AH119" s="40">
        <v>0</v>
      </c>
      <c r="AI119" s="40">
        <v>0</v>
      </c>
      <c r="AJ119" s="40">
        <v>0</v>
      </c>
      <c r="AK119" s="45">
        <f t="shared" si="22"/>
        <v>8</v>
      </c>
      <c r="AL119" s="42">
        <f t="shared" si="24"/>
        <v>1</v>
      </c>
      <c r="AM119" s="43">
        <f t="shared" si="23"/>
        <v>8</v>
      </c>
      <c r="AN119" s="68" t="s">
        <v>1331</v>
      </c>
      <c r="AQ119" s="2">
        <f t="shared" si="18"/>
        <v>8</v>
      </c>
      <c r="AR119" s="2" t="str">
        <f t="shared" si="19"/>
        <v>QQQ</v>
      </c>
      <c r="AU119">
        <v>26</v>
      </c>
      <c r="AV119">
        <v>3.3330000000000002</v>
      </c>
      <c r="AY119" s="91">
        <f t="shared" si="20"/>
        <v>0.96296296296296291</v>
      </c>
      <c r="AZ119">
        <f t="shared" si="21"/>
        <v>3.3330000000000002</v>
      </c>
    </row>
    <row r="120" spans="2:52">
      <c r="B120" s="44" t="s">
        <v>504</v>
      </c>
      <c r="C120" s="44" t="s">
        <v>505</v>
      </c>
      <c r="D120" s="44">
        <v>55105</v>
      </c>
      <c r="E120" s="40">
        <v>1</v>
      </c>
      <c r="F120" s="40">
        <v>0</v>
      </c>
      <c r="G120" s="40">
        <v>1</v>
      </c>
      <c r="H120" s="40">
        <v>1</v>
      </c>
      <c r="I120" s="40">
        <v>1</v>
      </c>
      <c r="J120" s="40">
        <v>1</v>
      </c>
      <c r="K120" s="40">
        <v>0</v>
      </c>
      <c r="L120" s="40">
        <v>1</v>
      </c>
      <c r="M120" s="40">
        <v>1</v>
      </c>
      <c r="N120" s="40">
        <v>1</v>
      </c>
      <c r="O120" s="40">
        <v>1</v>
      </c>
      <c r="P120" s="40">
        <v>1</v>
      </c>
      <c r="Q120" s="40">
        <v>1</v>
      </c>
      <c r="R120" s="40">
        <v>1</v>
      </c>
      <c r="S120" s="40">
        <v>1</v>
      </c>
      <c r="T120" s="40">
        <v>1</v>
      </c>
      <c r="U120" s="40">
        <v>1</v>
      </c>
      <c r="V120" s="40">
        <v>1</v>
      </c>
      <c r="W120" s="40">
        <v>1</v>
      </c>
      <c r="X120" s="40">
        <v>1</v>
      </c>
      <c r="Y120" s="40">
        <v>1</v>
      </c>
      <c r="Z120" s="40">
        <v>1</v>
      </c>
      <c r="AA120" s="40">
        <v>1</v>
      </c>
      <c r="AB120" s="40">
        <v>1</v>
      </c>
      <c r="AC120" s="40">
        <v>0</v>
      </c>
      <c r="AD120" s="40">
        <v>1</v>
      </c>
      <c r="AE120" s="40">
        <v>1</v>
      </c>
      <c r="AF120" s="40">
        <v>1</v>
      </c>
      <c r="AG120" s="40">
        <v>1</v>
      </c>
      <c r="AH120" s="40">
        <v>0</v>
      </c>
      <c r="AI120" s="40">
        <v>0</v>
      </c>
      <c r="AJ120" s="40">
        <v>0</v>
      </c>
      <c r="AK120" s="45">
        <f t="shared" si="22"/>
        <v>26</v>
      </c>
      <c r="AL120" s="42">
        <f t="shared" si="24"/>
        <v>1</v>
      </c>
      <c r="AM120" s="43">
        <f t="shared" si="23"/>
        <v>26</v>
      </c>
      <c r="AN120" s="68" t="s">
        <v>1332</v>
      </c>
      <c r="AQ120" s="2">
        <f t="shared" si="18"/>
        <v>26</v>
      </c>
      <c r="AR120" s="2">
        <f t="shared" si="19"/>
        <v>1.667</v>
      </c>
      <c r="AU120">
        <v>26</v>
      </c>
      <c r="AV120">
        <v>4</v>
      </c>
      <c r="AY120" s="91">
        <f t="shared" si="20"/>
        <v>0.96296296296296291</v>
      </c>
      <c r="AZ120">
        <f t="shared" si="21"/>
        <v>4</v>
      </c>
    </row>
    <row r="121" spans="2:52">
      <c r="B121" s="44" t="s">
        <v>512</v>
      </c>
      <c r="C121" s="44" t="s">
        <v>513</v>
      </c>
      <c r="D121" s="44">
        <v>55105</v>
      </c>
      <c r="E121" s="40">
        <v>1</v>
      </c>
      <c r="F121" s="40">
        <v>0</v>
      </c>
      <c r="G121" s="40">
        <v>1</v>
      </c>
      <c r="H121" s="40">
        <v>1</v>
      </c>
      <c r="I121" s="40">
        <v>1</v>
      </c>
      <c r="J121" s="40">
        <v>1</v>
      </c>
      <c r="K121" s="40">
        <v>1</v>
      </c>
      <c r="L121" s="40">
        <v>1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1</v>
      </c>
      <c r="S121" s="40">
        <v>1</v>
      </c>
      <c r="T121" s="40">
        <v>1</v>
      </c>
      <c r="U121" s="40">
        <v>1</v>
      </c>
      <c r="V121" s="40">
        <v>1</v>
      </c>
      <c r="W121" s="40">
        <v>0</v>
      </c>
      <c r="X121" s="40">
        <v>1</v>
      </c>
      <c r="Y121" s="40">
        <v>1</v>
      </c>
      <c r="Z121" s="40">
        <v>1</v>
      </c>
      <c r="AA121" s="40">
        <v>1</v>
      </c>
      <c r="AB121" s="40">
        <v>1</v>
      </c>
      <c r="AC121" s="40">
        <v>0</v>
      </c>
      <c r="AD121" s="40">
        <v>1</v>
      </c>
      <c r="AE121" s="40">
        <v>1</v>
      </c>
      <c r="AF121" s="40">
        <v>1</v>
      </c>
      <c r="AG121" s="40">
        <v>1</v>
      </c>
      <c r="AH121" s="40">
        <v>0</v>
      </c>
      <c r="AI121" s="40">
        <v>0</v>
      </c>
      <c r="AJ121" s="40">
        <v>0</v>
      </c>
      <c r="AK121" s="45">
        <f t="shared" si="22"/>
        <v>26</v>
      </c>
      <c r="AL121" s="42">
        <f t="shared" si="24"/>
        <v>1</v>
      </c>
      <c r="AM121" s="43">
        <f t="shared" si="23"/>
        <v>26</v>
      </c>
      <c r="AN121" s="68" t="s">
        <v>1337</v>
      </c>
      <c r="AQ121" s="2">
        <f t="shared" si="18"/>
        <v>26</v>
      </c>
      <c r="AR121" s="2">
        <f t="shared" si="19"/>
        <v>4</v>
      </c>
      <c r="AU121">
        <v>26</v>
      </c>
      <c r="AV121">
        <v>4</v>
      </c>
      <c r="AY121" s="91">
        <f t="shared" si="20"/>
        <v>0.96296296296296291</v>
      </c>
      <c r="AZ121">
        <f t="shared" si="21"/>
        <v>4</v>
      </c>
    </row>
    <row r="122" spans="2:52">
      <c r="B122" s="44" t="s">
        <v>516</v>
      </c>
      <c r="C122" s="44" t="s">
        <v>517</v>
      </c>
      <c r="D122" s="44">
        <v>55105</v>
      </c>
      <c r="E122" s="40">
        <v>1</v>
      </c>
      <c r="F122" s="40">
        <v>0</v>
      </c>
      <c r="G122" s="40">
        <v>1</v>
      </c>
      <c r="H122" s="40">
        <v>1</v>
      </c>
      <c r="I122" s="40">
        <v>1</v>
      </c>
      <c r="J122" s="40">
        <v>1</v>
      </c>
      <c r="K122" s="40">
        <v>1</v>
      </c>
      <c r="L122" s="40">
        <v>1</v>
      </c>
      <c r="M122" s="40">
        <v>1</v>
      </c>
      <c r="N122" s="40">
        <v>1</v>
      </c>
      <c r="O122" s="40">
        <v>1</v>
      </c>
      <c r="P122" s="40">
        <v>1</v>
      </c>
      <c r="Q122" s="40">
        <v>1</v>
      </c>
      <c r="R122" s="40">
        <v>1</v>
      </c>
      <c r="S122" s="40">
        <v>1</v>
      </c>
      <c r="T122" s="40">
        <v>1</v>
      </c>
      <c r="U122" s="40">
        <v>1</v>
      </c>
      <c r="V122" s="40">
        <v>0</v>
      </c>
      <c r="W122" s="40">
        <v>1</v>
      </c>
      <c r="X122" s="40">
        <v>1</v>
      </c>
      <c r="Y122" s="40">
        <v>1</v>
      </c>
      <c r="Z122" s="40">
        <v>1</v>
      </c>
      <c r="AA122" s="40">
        <v>1</v>
      </c>
      <c r="AB122" s="40">
        <v>1</v>
      </c>
      <c r="AC122" s="40">
        <v>0</v>
      </c>
      <c r="AD122" s="40">
        <v>0</v>
      </c>
      <c r="AE122" s="40">
        <v>1</v>
      </c>
      <c r="AF122" s="40">
        <v>1</v>
      </c>
      <c r="AG122" s="40">
        <v>0</v>
      </c>
      <c r="AH122" s="40">
        <v>0</v>
      </c>
      <c r="AI122" s="40">
        <v>0</v>
      </c>
      <c r="AJ122" s="40">
        <v>0</v>
      </c>
      <c r="AK122" s="45">
        <f t="shared" si="22"/>
        <v>24</v>
      </c>
      <c r="AL122" s="42">
        <f t="shared" si="24"/>
        <v>1</v>
      </c>
      <c r="AM122" s="43">
        <f t="shared" si="23"/>
        <v>24</v>
      </c>
      <c r="AN122" s="68" t="s">
        <v>1331</v>
      </c>
      <c r="AQ122" s="2">
        <f t="shared" si="18"/>
        <v>24</v>
      </c>
      <c r="AR122" s="2" t="str">
        <f t="shared" si="19"/>
        <v>QQQ</v>
      </c>
      <c r="AU122">
        <v>26</v>
      </c>
      <c r="AV122">
        <v>4</v>
      </c>
      <c r="AY122" s="91">
        <f t="shared" si="20"/>
        <v>0.96296296296296291</v>
      </c>
      <c r="AZ122">
        <f t="shared" si="21"/>
        <v>4</v>
      </c>
    </row>
    <row r="123" spans="2:52">
      <c r="B123" s="44" t="s">
        <v>520</v>
      </c>
      <c r="C123" s="44" t="s">
        <v>521</v>
      </c>
      <c r="D123" s="44">
        <v>55105</v>
      </c>
      <c r="E123" s="40">
        <v>1</v>
      </c>
      <c r="F123" s="40">
        <v>0</v>
      </c>
      <c r="G123" s="40">
        <v>1</v>
      </c>
      <c r="H123" s="40">
        <v>1</v>
      </c>
      <c r="I123" s="40">
        <v>1</v>
      </c>
      <c r="J123" s="40">
        <v>1</v>
      </c>
      <c r="K123" s="40">
        <v>1</v>
      </c>
      <c r="L123" s="40">
        <v>1</v>
      </c>
      <c r="M123" s="40">
        <v>1</v>
      </c>
      <c r="N123" s="40">
        <v>0</v>
      </c>
      <c r="O123" s="40">
        <v>0</v>
      </c>
      <c r="P123" s="40">
        <v>0</v>
      </c>
      <c r="Q123" s="40">
        <v>1</v>
      </c>
      <c r="R123" s="40">
        <v>0</v>
      </c>
      <c r="S123" s="40">
        <v>0</v>
      </c>
      <c r="T123" s="40">
        <v>0</v>
      </c>
      <c r="U123" s="40">
        <v>1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1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5">
        <f t="shared" si="22"/>
        <v>11</v>
      </c>
      <c r="AL123" s="42">
        <f t="shared" si="24"/>
        <v>1</v>
      </c>
      <c r="AM123" s="43">
        <f t="shared" si="23"/>
        <v>11</v>
      </c>
      <c r="AN123" s="68" t="s">
        <v>1335</v>
      </c>
      <c r="AQ123" s="2">
        <f t="shared" si="18"/>
        <v>11</v>
      </c>
      <c r="AR123" s="2">
        <f t="shared" si="19"/>
        <v>3</v>
      </c>
      <c r="AU123">
        <v>27</v>
      </c>
      <c r="AV123">
        <v>1.333</v>
      </c>
      <c r="AY123" s="91">
        <f t="shared" si="20"/>
        <v>1</v>
      </c>
      <c r="AZ123">
        <f t="shared" si="21"/>
        <v>1.333</v>
      </c>
    </row>
    <row r="124" spans="2:52">
      <c r="B124" s="44" t="s">
        <v>524</v>
      </c>
      <c r="C124" s="44" t="s">
        <v>525</v>
      </c>
      <c r="D124" s="44">
        <v>55105</v>
      </c>
      <c r="E124" s="40">
        <v>1</v>
      </c>
      <c r="F124" s="40">
        <v>0</v>
      </c>
      <c r="G124" s="40">
        <v>1</v>
      </c>
      <c r="H124" s="40">
        <v>1</v>
      </c>
      <c r="I124" s="40">
        <v>1</v>
      </c>
      <c r="J124" s="40">
        <v>1</v>
      </c>
      <c r="K124" s="40">
        <v>1</v>
      </c>
      <c r="L124" s="40">
        <v>1</v>
      </c>
      <c r="M124" s="40">
        <v>1</v>
      </c>
      <c r="N124" s="40">
        <v>1</v>
      </c>
      <c r="O124" s="40">
        <v>1</v>
      </c>
      <c r="P124" s="40">
        <v>1</v>
      </c>
      <c r="Q124" s="40">
        <v>1</v>
      </c>
      <c r="R124" s="40">
        <v>1</v>
      </c>
      <c r="S124" s="40">
        <v>0</v>
      </c>
      <c r="T124" s="40">
        <v>1</v>
      </c>
      <c r="U124" s="40">
        <v>1</v>
      </c>
      <c r="V124" s="40">
        <v>1</v>
      </c>
      <c r="W124" s="40">
        <v>1</v>
      </c>
      <c r="X124" s="40">
        <v>1</v>
      </c>
      <c r="Y124" s="40">
        <v>1</v>
      </c>
      <c r="Z124" s="40">
        <v>1</v>
      </c>
      <c r="AA124" s="40">
        <v>1</v>
      </c>
      <c r="AB124" s="40">
        <v>0</v>
      </c>
      <c r="AC124" s="40">
        <v>0</v>
      </c>
      <c r="AD124" s="40">
        <v>1</v>
      </c>
      <c r="AE124" s="40">
        <v>1</v>
      </c>
      <c r="AF124" s="40">
        <v>0</v>
      </c>
      <c r="AG124" s="40">
        <v>1</v>
      </c>
      <c r="AH124" s="40">
        <v>0</v>
      </c>
      <c r="AI124" s="40">
        <v>0</v>
      </c>
      <c r="AJ124" s="40">
        <v>0</v>
      </c>
      <c r="AK124" s="45">
        <f t="shared" si="22"/>
        <v>24</v>
      </c>
      <c r="AL124" s="42">
        <f t="shared" si="24"/>
        <v>1</v>
      </c>
      <c r="AM124" s="43">
        <f t="shared" si="23"/>
        <v>24</v>
      </c>
      <c r="AN124" s="68" t="s">
        <v>1340</v>
      </c>
      <c r="AQ124" s="2">
        <f t="shared" si="18"/>
        <v>24</v>
      </c>
      <c r="AR124" s="2">
        <f t="shared" si="19"/>
        <v>0</v>
      </c>
      <c r="AU124">
        <v>27</v>
      </c>
      <c r="AV124">
        <v>2</v>
      </c>
      <c r="AY124" s="91">
        <f t="shared" si="20"/>
        <v>1</v>
      </c>
      <c r="AZ124">
        <f t="shared" si="21"/>
        <v>2</v>
      </c>
    </row>
    <row r="125" spans="2:52">
      <c r="B125" s="44" t="s">
        <v>528</v>
      </c>
      <c r="C125" s="44" t="s">
        <v>529</v>
      </c>
      <c r="D125" s="44">
        <v>55105</v>
      </c>
      <c r="E125" s="40">
        <v>1</v>
      </c>
      <c r="F125" s="40">
        <v>0</v>
      </c>
      <c r="G125" s="40">
        <v>1</v>
      </c>
      <c r="H125" s="40">
        <v>1</v>
      </c>
      <c r="I125" s="40">
        <v>1</v>
      </c>
      <c r="J125" s="40">
        <v>1</v>
      </c>
      <c r="K125" s="40">
        <v>1</v>
      </c>
      <c r="L125" s="40">
        <v>1</v>
      </c>
      <c r="M125" s="40">
        <v>1</v>
      </c>
      <c r="N125" s="40">
        <v>1</v>
      </c>
      <c r="O125" s="40">
        <v>1</v>
      </c>
      <c r="P125" s="40">
        <v>1</v>
      </c>
      <c r="Q125" s="40">
        <v>1</v>
      </c>
      <c r="R125" s="40">
        <v>1</v>
      </c>
      <c r="S125" s="40">
        <v>1</v>
      </c>
      <c r="T125" s="40">
        <v>0</v>
      </c>
      <c r="U125" s="40">
        <v>1</v>
      </c>
      <c r="V125" s="40">
        <v>0</v>
      </c>
      <c r="W125" s="40">
        <v>1</v>
      </c>
      <c r="X125" s="40">
        <v>1</v>
      </c>
      <c r="Y125" s="40">
        <v>1</v>
      </c>
      <c r="Z125" s="40">
        <v>1</v>
      </c>
      <c r="AA125" s="40">
        <v>1</v>
      </c>
      <c r="AB125" s="40">
        <v>1</v>
      </c>
      <c r="AC125" s="40">
        <v>0</v>
      </c>
      <c r="AD125" s="40">
        <v>1</v>
      </c>
      <c r="AE125" s="40">
        <v>1</v>
      </c>
      <c r="AF125" s="40">
        <v>1</v>
      </c>
      <c r="AG125" s="40">
        <v>1</v>
      </c>
      <c r="AH125" s="40">
        <v>0</v>
      </c>
      <c r="AI125" s="40">
        <v>0</v>
      </c>
      <c r="AJ125" s="40">
        <v>0</v>
      </c>
      <c r="AK125" s="45">
        <f t="shared" si="22"/>
        <v>25</v>
      </c>
      <c r="AL125" s="42">
        <f t="shared" si="24"/>
        <v>1</v>
      </c>
      <c r="AM125" s="43">
        <f t="shared" si="23"/>
        <v>25</v>
      </c>
      <c r="AN125" s="68" t="s">
        <v>1336</v>
      </c>
      <c r="AQ125" s="2">
        <f t="shared" si="18"/>
        <v>25</v>
      </c>
      <c r="AR125" s="2">
        <f t="shared" si="19"/>
        <v>3.3330000000000002</v>
      </c>
      <c r="AU125">
        <v>27</v>
      </c>
      <c r="AV125">
        <v>2.6669999999999998</v>
      </c>
      <c r="AY125" s="91">
        <f t="shared" si="20"/>
        <v>1</v>
      </c>
      <c r="AZ125">
        <f t="shared" si="21"/>
        <v>2.6669999999999998</v>
      </c>
    </row>
    <row r="126" spans="2:52">
      <c r="B126" s="44" t="s">
        <v>1142</v>
      </c>
      <c r="C126" s="44" t="s">
        <v>1143</v>
      </c>
      <c r="D126" s="44">
        <v>55105</v>
      </c>
      <c r="E126" s="40">
        <v>1</v>
      </c>
      <c r="F126" s="40">
        <v>0</v>
      </c>
      <c r="G126" s="40">
        <v>1</v>
      </c>
      <c r="H126" s="40">
        <v>1</v>
      </c>
      <c r="I126" s="40">
        <v>1</v>
      </c>
      <c r="J126" s="40">
        <v>0</v>
      </c>
      <c r="K126" s="40">
        <v>1</v>
      </c>
      <c r="L126" s="40">
        <v>1</v>
      </c>
      <c r="M126" s="40">
        <v>1</v>
      </c>
      <c r="N126" s="40">
        <v>0</v>
      </c>
      <c r="O126" s="40">
        <v>1</v>
      </c>
      <c r="P126" s="40">
        <v>0</v>
      </c>
      <c r="Q126" s="40">
        <v>0</v>
      </c>
      <c r="R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1</v>
      </c>
      <c r="Y126" s="40">
        <v>0</v>
      </c>
      <c r="Z126" s="40">
        <v>0</v>
      </c>
      <c r="AA126" s="40">
        <v>0</v>
      </c>
      <c r="AB126" s="40">
        <v>0</v>
      </c>
      <c r="AC126" s="40">
        <v>0</v>
      </c>
      <c r="AD126" s="40">
        <v>0</v>
      </c>
      <c r="AE126" s="40">
        <v>0</v>
      </c>
      <c r="AF126" s="40">
        <v>0</v>
      </c>
      <c r="AG126" s="40">
        <v>0</v>
      </c>
      <c r="AH126" s="40">
        <v>0</v>
      </c>
      <c r="AI126" s="40">
        <v>0</v>
      </c>
      <c r="AJ126" s="40">
        <v>0</v>
      </c>
      <c r="AK126" s="45">
        <f t="shared" si="22"/>
        <v>9</v>
      </c>
      <c r="AL126" s="42">
        <f t="shared" si="24"/>
        <v>1</v>
      </c>
      <c r="AM126" s="43">
        <f t="shared" si="23"/>
        <v>9</v>
      </c>
      <c r="AN126" s="68" t="s">
        <v>1337</v>
      </c>
      <c r="AQ126" s="2">
        <f t="shared" si="18"/>
        <v>9</v>
      </c>
      <c r="AR126" s="2">
        <f t="shared" si="19"/>
        <v>4</v>
      </c>
      <c r="AU126">
        <v>27</v>
      </c>
      <c r="AV126">
        <v>3</v>
      </c>
      <c r="AY126" s="91">
        <f t="shared" si="20"/>
        <v>1</v>
      </c>
      <c r="AZ126">
        <f t="shared" si="21"/>
        <v>3</v>
      </c>
    </row>
    <row r="127" spans="2:52">
      <c r="B127" s="44" t="s">
        <v>546</v>
      </c>
      <c r="C127" s="44" t="s">
        <v>547</v>
      </c>
      <c r="D127" s="44">
        <v>55105</v>
      </c>
      <c r="E127" s="40">
        <v>1</v>
      </c>
      <c r="F127" s="40">
        <v>0</v>
      </c>
      <c r="G127" s="40">
        <v>1</v>
      </c>
      <c r="H127" s="40">
        <v>1</v>
      </c>
      <c r="I127" s="40">
        <v>1</v>
      </c>
      <c r="J127" s="40">
        <v>1</v>
      </c>
      <c r="K127" s="40">
        <v>1</v>
      </c>
      <c r="L127" s="40">
        <v>1</v>
      </c>
      <c r="M127" s="40">
        <v>1</v>
      </c>
      <c r="N127" s="40">
        <v>1</v>
      </c>
      <c r="O127" s="40">
        <v>1</v>
      </c>
      <c r="P127" s="40">
        <v>1</v>
      </c>
      <c r="Q127" s="40">
        <v>1</v>
      </c>
      <c r="R127" s="40">
        <v>1</v>
      </c>
      <c r="S127" s="40">
        <v>1</v>
      </c>
      <c r="T127" s="40">
        <v>0</v>
      </c>
      <c r="U127" s="40">
        <v>1</v>
      </c>
      <c r="V127" s="40">
        <v>0</v>
      </c>
      <c r="W127" s="40">
        <v>1</v>
      </c>
      <c r="X127" s="40">
        <v>1</v>
      </c>
      <c r="Y127" s="40">
        <v>1</v>
      </c>
      <c r="Z127" s="40">
        <v>1</v>
      </c>
      <c r="AA127" s="40">
        <v>1</v>
      </c>
      <c r="AB127" s="40">
        <v>1</v>
      </c>
      <c r="AC127" s="40">
        <v>0</v>
      </c>
      <c r="AD127" s="40">
        <v>1</v>
      </c>
      <c r="AE127" s="40">
        <v>1</v>
      </c>
      <c r="AF127" s="40">
        <v>1</v>
      </c>
      <c r="AG127" s="40">
        <v>1</v>
      </c>
      <c r="AH127" s="40">
        <v>0</v>
      </c>
      <c r="AI127" s="40">
        <v>0</v>
      </c>
      <c r="AJ127" s="40">
        <v>0</v>
      </c>
      <c r="AK127" s="45">
        <f t="shared" si="22"/>
        <v>25</v>
      </c>
      <c r="AL127" s="42">
        <f t="shared" si="24"/>
        <v>1</v>
      </c>
      <c r="AM127" s="43">
        <f t="shared" si="23"/>
        <v>25</v>
      </c>
      <c r="AN127" s="68" t="s">
        <v>1336</v>
      </c>
      <c r="AQ127" s="2">
        <f t="shared" si="18"/>
        <v>25</v>
      </c>
      <c r="AR127" s="2">
        <f t="shared" si="19"/>
        <v>3.3330000000000002</v>
      </c>
      <c r="AU127">
        <v>27</v>
      </c>
      <c r="AV127">
        <v>3.6669999999999998</v>
      </c>
      <c r="AY127" s="91">
        <f t="shared" si="20"/>
        <v>1</v>
      </c>
      <c r="AZ127">
        <f t="shared" si="21"/>
        <v>3.6669999999999998</v>
      </c>
    </row>
    <row r="128" spans="2:52">
      <c r="B128" s="44" t="s">
        <v>548</v>
      </c>
      <c r="C128" s="44" t="s">
        <v>549</v>
      </c>
      <c r="D128" s="44">
        <v>55105</v>
      </c>
      <c r="E128" s="40">
        <v>1</v>
      </c>
      <c r="F128" s="40">
        <v>0</v>
      </c>
      <c r="G128" s="40">
        <v>1</v>
      </c>
      <c r="H128" s="40">
        <v>1</v>
      </c>
      <c r="I128" s="40">
        <v>1</v>
      </c>
      <c r="J128" s="40">
        <v>0</v>
      </c>
      <c r="K128" s="40">
        <v>1</v>
      </c>
      <c r="L128" s="40">
        <v>1</v>
      </c>
      <c r="M128" s="40">
        <v>0</v>
      </c>
      <c r="N128" s="40">
        <v>1</v>
      </c>
      <c r="O128" s="40">
        <v>1</v>
      </c>
      <c r="P128" s="40">
        <v>1</v>
      </c>
      <c r="Q128" s="40">
        <v>1</v>
      </c>
      <c r="R128" s="40">
        <v>1</v>
      </c>
      <c r="S128" s="40">
        <v>1</v>
      </c>
      <c r="T128" s="40">
        <v>0</v>
      </c>
      <c r="U128" s="40">
        <v>1</v>
      </c>
      <c r="V128" s="40">
        <v>1</v>
      </c>
      <c r="W128" s="40">
        <v>1</v>
      </c>
      <c r="X128" s="40">
        <v>1</v>
      </c>
      <c r="Y128" s="40">
        <v>0</v>
      </c>
      <c r="Z128" s="40">
        <v>0</v>
      </c>
      <c r="AA128" s="40">
        <v>0</v>
      </c>
      <c r="AB128" s="40">
        <v>0</v>
      </c>
      <c r="AC128" s="40">
        <v>0</v>
      </c>
      <c r="AD128" s="40">
        <v>0</v>
      </c>
      <c r="AE128" s="40">
        <v>0</v>
      </c>
      <c r="AF128" s="40">
        <v>0</v>
      </c>
      <c r="AG128" s="40">
        <v>0</v>
      </c>
      <c r="AH128" s="40">
        <v>0</v>
      </c>
      <c r="AI128" s="40">
        <v>0</v>
      </c>
      <c r="AJ128" s="40">
        <v>0</v>
      </c>
      <c r="AK128" s="45">
        <f t="shared" si="22"/>
        <v>16</v>
      </c>
      <c r="AL128" s="42">
        <f t="shared" si="24"/>
        <v>1</v>
      </c>
      <c r="AM128" s="43">
        <f t="shared" si="23"/>
        <v>16</v>
      </c>
      <c r="AN128" s="68" t="s">
        <v>1331</v>
      </c>
      <c r="AQ128" s="2">
        <f t="shared" si="18"/>
        <v>16</v>
      </c>
      <c r="AR128" s="2" t="str">
        <f t="shared" si="19"/>
        <v>QQQ</v>
      </c>
      <c r="AU128">
        <v>27</v>
      </c>
      <c r="AV128">
        <v>4</v>
      </c>
      <c r="AY128" s="91">
        <f t="shared" si="20"/>
        <v>1</v>
      </c>
      <c r="AZ128">
        <f t="shared" si="21"/>
        <v>4</v>
      </c>
    </row>
    <row r="129" spans="2:52">
      <c r="B129" s="44" t="s">
        <v>562</v>
      </c>
      <c r="C129" s="44" t="s">
        <v>563</v>
      </c>
      <c r="D129" s="44">
        <v>55105</v>
      </c>
      <c r="E129" s="40">
        <v>1</v>
      </c>
      <c r="F129" s="40">
        <v>0</v>
      </c>
      <c r="G129" s="40">
        <v>1</v>
      </c>
      <c r="H129" s="40">
        <v>1</v>
      </c>
      <c r="I129" s="40">
        <v>1</v>
      </c>
      <c r="J129" s="40">
        <v>1</v>
      </c>
      <c r="K129" s="40">
        <v>1</v>
      </c>
      <c r="L129" s="40">
        <v>0</v>
      </c>
      <c r="M129" s="40">
        <v>1</v>
      </c>
      <c r="N129" s="40">
        <v>1</v>
      </c>
      <c r="O129" s="40">
        <v>1</v>
      </c>
      <c r="P129" s="40">
        <v>1</v>
      </c>
      <c r="Q129" s="40">
        <v>1</v>
      </c>
      <c r="R129" s="40">
        <v>1</v>
      </c>
      <c r="S129" s="40">
        <v>1</v>
      </c>
      <c r="T129" s="40">
        <v>1</v>
      </c>
      <c r="U129" s="40">
        <v>1</v>
      </c>
      <c r="V129" s="40">
        <v>1</v>
      </c>
      <c r="W129" s="40">
        <v>1</v>
      </c>
      <c r="X129" s="40">
        <v>1</v>
      </c>
      <c r="Y129" s="40">
        <v>1</v>
      </c>
      <c r="Z129" s="40">
        <v>1</v>
      </c>
      <c r="AA129" s="40">
        <v>1</v>
      </c>
      <c r="AB129" s="40">
        <v>1</v>
      </c>
      <c r="AC129" s="40">
        <v>0</v>
      </c>
      <c r="AD129" s="40">
        <v>1</v>
      </c>
      <c r="AE129" s="40">
        <v>1</v>
      </c>
      <c r="AF129" s="40">
        <v>1</v>
      </c>
      <c r="AG129" s="40">
        <v>1</v>
      </c>
      <c r="AH129" s="40">
        <v>0</v>
      </c>
      <c r="AI129" s="40">
        <v>0</v>
      </c>
      <c r="AJ129" s="40">
        <v>0</v>
      </c>
      <c r="AK129" s="45">
        <f t="shared" si="22"/>
        <v>26</v>
      </c>
      <c r="AL129" s="42">
        <f t="shared" si="24"/>
        <v>1</v>
      </c>
      <c r="AM129" s="43">
        <f t="shared" si="23"/>
        <v>26</v>
      </c>
      <c r="AN129" s="68" t="s">
        <v>1336</v>
      </c>
      <c r="AQ129" s="2">
        <f t="shared" si="18"/>
        <v>26</v>
      </c>
      <c r="AR129" s="2">
        <f t="shared" si="19"/>
        <v>3.3330000000000002</v>
      </c>
      <c r="AU129">
        <v>27</v>
      </c>
      <c r="AV129">
        <v>4</v>
      </c>
      <c r="AY129" s="91">
        <f t="shared" si="20"/>
        <v>1</v>
      </c>
      <c r="AZ129">
        <f t="shared" si="21"/>
        <v>4</v>
      </c>
    </row>
    <row r="130" spans="2:52">
      <c r="B130" s="44" t="s">
        <v>1152</v>
      </c>
      <c r="C130" s="44" t="s">
        <v>1153</v>
      </c>
      <c r="D130" s="44">
        <v>55105</v>
      </c>
      <c r="E130" s="40">
        <v>0</v>
      </c>
      <c r="F130" s="40">
        <v>0</v>
      </c>
      <c r="G130" s="40">
        <v>1</v>
      </c>
      <c r="H130" s="40">
        <v>0</v>
      </c>
      <c r="I130" s="40">
        <v>1</v>
      </c>
      <c r="J130" s="40">
        <v>0</v>
      </c>
      <c r="K130" s="40">
        <v>0</v>
      </c>
      <c r="L130" s="40">
        <v>0</v>
      </c>
      <c r="M130" s="40">
        <v>1</v>
      </c>
      <c r="N130" s="40">
        <v>0</v>
      </c>
      <c r="O130" s="40">
        <v>1</v>
      </c>
      <c r="P130" s="40">
        <v>1</v>
      </c>
      <c r="Q130" s="40">
        <v>1</v>
      </c>
      <c r="R130" s="40">
        <v>1</v>
      </c>
      <c r="S130" s="40">
        <v>1</v>
      </c>
      <c r="T130" s="40">
        <v>1</v>
      </c>
      <c r="U130" s="40">
        <v>1</v>
      </c>
      <c r="V130" s="40">
        <v>0</v>
      </c>
      <c r="W130" s="40">
        <v>0</v>
      </c>
      <c r="X130" s="40">
        <v>1</v>
      </c>
      <c r="Y130" s="40">
        <v>0</v>
      </c>
      <c r="Z130" s="40">
        <v>1</v>
      </c>
      <c r="AA130" s="40">
        <v>1</v>
      </c>
      <c r="AB130" s="40">
        <v>0</v>
      </c>
      <c r="AC130" s="40">
        <v>0</v>
      </c>
      <c r="AD130" s="40">
        <v>0</v>
      </c>
      <c r="AE130" s="40">
        <v>1</v>
      </c>
      <c r="AF130" s="40">
        <v>0</v>
      </c>
      <c r="AG130" s="40">
        <v>0</v>
      </c>
      <c r="AH130" s="40">
        <v>0</v>
      </c>
      <c r="AI130" s="40">
        <v>0</v>
      </c>
      <c r="AJ130" s="40">
        <v>0</v>
      </c>
      <c r="AK130" s="45">
        <f t="shared" si="22"/>
        <v>14</v>
      </c>
      <c r="AL130" s="42">
        <f t="shared" si="24"/>
        <v>1</v>
      </c>
      <c r="AM130" s="43">
        <f t="shared" si="23"/>
        <v>14</v>
      </c>
      <c r="AN130" s="68" t="s">
        <v>1338</v>
      </c>
      <c r="AQ130" s="2">
        <f t="shared" si="18"/>
        <v>14</v>
      </c>
      <c r="AR130" s="2">
        <f t="shared" si="19"/>
        <v>2.6669999999999998</v>
      </c>
      <c r="AU130">
        <v>27</v>
      </c>
      <c r="AV130">
        <v>4</v>
      </c>
      <c r="AY130" s="91">
        <f t="shared" si="20"/>
        <v>1</v>
      </c>
      <c r="AZ130">
        <f t="shared" si="21"/>
        <v>4</v>
      </c>
    </row>
    <row r="131" spans="2:52">
      <c r="B131" s="44" t="s">
        <v>564</v>
      </c>
      <c r="C131" s="44" t="s">
        <v>565</v>
      </c>
      <c r="D131" s="44">
        <v>55105</v>
      </c>
      <c r="E131" s="40">
        <v>1</v>
      </c>
      <c r="F131" s="40">
        <v>0</v>
      </c>
      <c r="G131" s="40">
        <v>0</v>
      </c>
      <c r="H131" s="40">
        <v>1</v>
      </c>
      <c r="I131" s="40">
        <v>1</v>
      </c>
      <c r="J131" s="40">
        <v>0</v>
      </c>
      <c r="K131" s="40">
        <v>1</v>
      </c>
      <c r="L131" s="40">
        <v>1</v>
      </c>
      <c r="M131" s="40">
        <v>1</v>
      </c>
      <c r="N131" s="40">
        <v>1</v>
      </c>
      <c r="O131" s="40">
        <v>1</v>
      </c>
      <c r="P131" s="40">
        <v>1</v>
      </c>
      <c r="Q131" s="40">
        <v>1</v>
      </c>
      <c r="R131" s="40">
        <v>1</v>
      </c>
      <c r="S131" s="40">
        <v>0</v>
      </c>
      <c r="T131" s="40">
        <v>1</v>
      </c>
      <c r="U131" s="40">
        <v>1</v>
      </c>
      <c r="V131" s="40">
        <v>1</v>
      </c>
      <c r="W131" s="40">
        <v>1</v>
      </c>
      <c r="X131" s="40">
        <v>0</v>
      </c>
      <c r="Y131" s="40">
        <v>1</v>
      </c>
      <c r="Z131" s="40">
        <v>1</v>
      </c>
      <c r="AA131" s="40">
        <v>0</v>
      </c>
      <c r="AB131" s="40">
        <v>1</v>
      </c>
      <c r="AC131" s="40">
        <v>0</v>
      </c>
      <c r="AD131" s="40">
        <v>0</v>
      </c>
      <c r="AE131" s="40">
        <v>1</v>
      </c>
      <c r="AF131" s="40">
        <v>0</v>
      </c>
      <c r="AG131" s="40">
        <v>0</v>
      </c>
      <c r="AH131" s="40">
        <v>0</v>
      </c>
      <c r="AI131" s="40">
        <v>0</v>
      </c>
      <c r="AJ131" s="40">
        <v>0</v>
      </c>
      <c r="AK131" s="45">
        <f t="shared" si="22"/>
        <v>19</v>
      </c>
      <c r="AL131" s="42">
        <f t="shared" si="24"/>
        <v>1</v>
      </c>
      <c r="AM131" s="43">
        <f t="shared" si="23"/>
        <v>19</v>
      </c>
      <c r="AN131" s="68" t="s">
        <v>1333</v>
      </c>
      <c r="AQ131" s="2">
        <f t="shared" si="18"/>
        <v>19</v>
      </c>
      <c r="AR131" s="2">
        <f t="shared" si="19"/>
        <v>2.3330000000000002</v>
      </c>
      <c r="AU131">
        <v>24</v>
      </c>
      <c r="AV131" t="s">
        <v>1349</v>
      </c>
    </row>
    <row r="132" spans="2:52">
      <c r="B132" s="44" t="s">
        <v>568</v>
      </c>
      <c r="C132" s="44" t="s">
        <v>569</v>
      </c>
      <c r="D132" s="44">
        <v>55105</v>
      </c>
      <c r="E132" s="40">
        <v>1</v>
      </c>
      <c r="F132" s="40">
        <v>0</v>
      </c>
      <c r="G132" s="40">
        <v>1</v>
      </c>
      <c r="H132" s="40">
        <v>1</v>
      </c>
      <c r="I132" s="40">
        <v>1</v>
      </c>
      <c r="J132" s="40">
        <v>1</v>
      </c>
      <c r="K132" s="40">
        <v>1</v>
      </c>
      <c r="L132" s="40">
        <v>1</v>
      </c>
      <c r="M132" s="40">
        <v>1</v>
      </c>
      <c r="N132" s="40">
        <v>1</v>
      </c>
      <c r="O132" s="40">
        <v>1</v>
      </c>
      <c r="P132" s="40">
        <v>1</v>
      </c>
      <c r="Q132" s="40">
        <v>1</v>
      </c>
      <c r="R132" s="40">
        <v>0</v>
      </c>
      <c r="S132" s="40">
        <v>1</v>
      </c>
      <c r="T132" s="40">
        <v>1</v>
      </c>
      <c r="U132" s="40">
        <v>1</v>
      </c>
      <c r="V132" s="40">
        <v>0</v>
      </c>
      <c r="W132" s="40">
        <v>0</v>
      </c>
      <c r="X132" s="40">
        <v>1</v>
      </c>
      <c r="Y132" s="40">
        <v>1</v>
      </c>
      <c r="Z132" s="40">
        <v>0</v>
      </c>
      <c r="AA132" s="40">
        <v>1</v>
      </c>
      <c r="AB132" s="40">
        <v>1</v>
      </c>
      <c r="AC132" s="40">
        <v>0</v>
      </c>
      <c r="AD132" s="40">
        <v>1</v>
      </c>
      <c r="AE132" s="40">
        <v>1</v>
      </c>
      <c r="AF132" s="40">
        <v>1</v>
      </c>
      <c r="AG132" s="40">
        <v>0</v>
      </c>
      <c r="AH132" s="40">
        <v>0</v>
      </c>
      <c r="AI132" s="40">
        <v>0</v>
      </c>
      <c r="AJ132" s="40">
        <v>0</v>
      </c>
      <c r="AK132" s="45">
        <f t="shared" si="22"/>
        <v>22</v>
      </c>
      <c r="AL132" s="42">
        <f t="shared" si="24"/>
        <v>1</v>
      </c>
      <c r="AM132" s="43">
        <f t="shared" si="23"/>
        <v>22</v>
      </c>
      <c r="AN132" s="68" t="s">
        <v>1333</v>
      </c>
      <c r="AQ132" s="2">
        <f t="shared" si="18"/>
        <v>22</v>
      </c>
      <c r="AR132" s="2">
        <f t="shared" si="19"/>
        <v>2.3330000000000002</v>
      </c>
      <c r="AU132">
        <v>0</v>
      </c>
      <c r="AV132" t="s">
        <v>1349</v>
      </c>
    </row>
    <row r="133" spans="2:52">
      <c r="B133" s="44" t="s">
        <v>570</v>
      </c>
      <c r="C133" s="44" t="s">
        <v>571</v>
      </c>
      <c r="D133" s="44">
        <v>55105</v>
      </c>
      <c r="E133" s="40">
        <v>1</v>
      </c>
      <c r="F133" s="40">
        <v>0</v>
      </c>
      <c r="G133" s="40">
        <v>1</v>
      </c>
      <c r="H133" s="40">
        <v>1</v>
      </c>
      <c r="I133" s="40">
        <v>1</v>
      </c>
      <c r="J133" s="40">
        <v>0</v>
      </c>
      <c r="K133" s="40">
        <v>1</v>
      </c>
      <c r="L133" s="40">
        <v>1</v>
      </c>
      <c r="M133" s="40">
        <v>1</v>
      </c>
      <c r="N133" s="40">
        <v>1</v>
      </c>
      <c r="O133" s="40">
        <v>1</v>
      </c>
      <c r="P133" s="40">
        <v>1</v>
      </c>
      <c r="Q133" s="40">
        <v>1</v>
      </c>
      <c r="R133" s="40">
        <v>1</v>
      </c>
      <c r="S133" s="40">
        <v>1</v>
      </c>
      <c r="T133" s="40">
        <v>1</v>
      </c>
      <c r="U133" s="40">
        <v>1</v>
      </c>
      <c r="V133" s="40">
        <v>1</v>
      </c>
      <c r="W133" s="40">
        <v>1</v>
      </c>
      <c r="X133" s="40">
        <v>1</v>
      </c>
      <c r="Y133" s="40">
        <v>1</v>
      </c>
      <c r="Z133" s="40">
        <v>1</v>
      </c>
      <c r="AA133" s="40">
        <v>1</v>
      </c>
      <c r="AB133" s="40">
        <v>1</v>
      </c>
      <c r="AC133" s="40">
        <v>0</v>
      </c>
      <c r="AD133" s="40">
        <v>1</v>
      </c>
      <c r="AE133" s="40">
        <v>0</v>
      </c>
      <c r="AF133" s="40">
        <v>1</v>
      </c>
      <c r="AG133" s="40">
        <v>1</v>
      </c>
      <c r="AH133" s="40">
        <v>0</v>
      </c>
      <c r="AI133" s="40">
        <v>0</v>
      </c>
      <c r="AJ133" s="40">
        <v>0</v>
      </c>
      <c r="AK133" s="45">
        <f t="shared" si="22"/>
        <v>25</v>
      </c>
      <c r="AL133" s="42">
        <f t="shared" si="24"/>
        <v>1</v>
      </c>
      <c r="AM133" s="43">
        <f t="shared" si="23"/>
        <v>25</v>
      </c>
      <c r="AN133" s="68" t="s">
        <v>1344</v>
      </c>
      <c r="AQ133" s="2">
        <f t="shared" si="18"/>
        <v>25</v>
      </c>
      <c r="AR133" s="2">
        <f t="shared" si="19"/>
        <v>2</v>
      </c>
      <c r="AU133">
        <v>5</v>
      </c>
      <c r="AV133" t="s">
        <v>1349</v>
      </c>
    </row>
    <row r="134" spans="2:52">
      <c r="B134" s="44" t="s">
        <v>1160</v>
      </c>
      <c r="C134" s="44" t="s">
        <v>1161</v>
      </c>
      <c r="D134" s="44">
        <v>55105</v>
      </c>
      <c r="E134" s="40">
        <v>1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0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0</v>
      </c>
      <c r="Y134" s="40">
        <v>0</v>
      </c>
      <c r="Z134" s="40">
        <v>0</v>
      </c>
      <c r="AA134" s="40">
        <v>0</v>
      </c>
      <c r="AB134" s="40">
        <v>0</v>
      </c>
      <c r="AC134" s="40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5">
        <f t="shared" si="22"/>
        <v>2</v>
      </c>
      <c r="AL134" s="42">
        <f t="shared" si="24"/>
        <v>1</v>
      </c>
      <c r="AM134" s="43">
        <f t="shared" si="23"/>
        <v>2</v>
      </c>
      <c r="AN134" s="68" t="s">
        <v>1341</v>
      </c>
      <c r="AQ134" s="2">
        <f t="shared" si="18"/>
        <v>2</v>
      </c>
      <c r="AR134" s="2" t="str">
        <f t="shared" si="19"/>
        <v>WWW</v>
      </c>
      <c r="AU134">
        <v>6</v>
      </c>
      <c r="AV134" t="s">
        <v>1349</v>
      </c>
    </row>
    <row r="135" spans="2:52">
      <c r="B135" s="44" t="s">
        <v>574</v>
      </c>
      <c r="C135" s="44" t="s">
        <v>575</v>
      </c>
      <c r="D135" s="44">
        <v>55105</v>
      </c>
      <c r="E135" s="40">
        <v>1</v>
      </c>
      <c r="F135" s="40">
        <v>0</v>
      </c>
      <c r="G135" s="40">
        <v>1</v>
      </c>
      <c r="H135" s="40">
        <v>1</v>
      </c>
      <c r="I135" s="40">
        <v>1</v>
      </c>
      <c r="J135" s="40">
        <v>1</v>
      </c>
      <c r="K135" s="40">
        <v>1</v>
      </c>
      <c r="L135" s="40">
        <v>1</v>
      </c>
      <c r="M135" s="40">
        <v>1</v>
      </c>
      <c r="N135" s="40">
        <v>1</v>
      </c>
      <c r="O135" s="40">
        <v>1</v>
      </c>
      <c r="P135" s="40">
        <v>1</v>
      </c>
      <c r="Q135" s="40">
        <v>1</v>
      </c>
      <c r="R135" s="40">
        <v>1</v>
      </c>
      <c r="S135" s="40">
        <v>0</v>
      </c>
      <c r="T135" s="40">
        <v>1</v>
      </c>
      <c r="U135" s="40">
        <v>1</v>
      </c>
      <c r="V135" s="40">
        <v>1</v>
      </c>
      <c r="W135" s="40">
        <v>1</v>
      </c>
      <c r="X135" s="40">
        <v>1</v>
      </c>
      <c r="Y135" s="40">
        <v>0</v>
      </c>
      <c r="Z135" s="40">
        <v>1</v>
      </c>
      <c r="AA135" s="40">
        <v>1</v>
      </c>
      <c r="AB135" s="40">
        <v>0</v>
      </c>
      <c r="AC135" s="40">
        <v>0</v>
      </c>
      <c r="AD135" s="40">
        <v>0</v>
      </c>
      <c r="AE135" s="40">
        <v>1</v>
      </c>
      <c r="AF135" s="40">
        <v>0</v>
      </c>
      <c r="AG135" s="40">
        <v>0</v>
      </c>
      <c r="AH135" s="40">
        <v>0</v>
      </c>
      <c r="AI135" s="40">
        <v>0</v>
      </c>
      <c r="AJ135" s="40">
        <v>0</v>
      </c>
      <c r="AK135" s="45">
        <f t="shared" si="22"/>
        <v>21</v>
      </c>
      <c r="AL135" s="42">
        <f t="shared" si="24"/>
        <v>1</v>
      </c>
      <c r="AM135" s="43">
        <f t="shared" si="23"/>
        <v>21</v>
      </c>
      <c r="AN135" s="68" t="s">
        <v>1337</v>
      </c>
      <c r="AQ135" s="2">
        <f t="shared" si="18"/>
        <v>21</v>
      </c>
      <c r="AR135" s="2">
        <f t="shared" si="19"/>
        <v>4</v>
      </c>
      <c r="AU135">
        <v>6</v>
      </c>
      <c r="AV135" t="s">
        <v>1349</v>
      </c>
    </row>
    <row r="136" spans="2:52">
      <c r="B136" s="44" t="s">
        <v>580</v>
      </c>
      <c r="C136" s="44" t="s">
        <v>581</v>
      </c>
      <c r="D136" s="44">
        <v>55105</v>
      </c>
      <c r="E136" s="40">
        <v>1</v>
      </c>
      <c r="F136" s="40">
        <v>0</v>
      </c>
      <c r="G136" s="40">
        <v>1</v>
      </c>
      <c r="H136" s="40">
        <v>1</v>
      </c>
      <c r="I136" s="40">
        <v>1</v>
      </c>
      <c r="J136" s="40">
        <v>1</v>
      </c>
      <c r="K136" s="40">
        <v>1</v>
      </c>
      <c r="L136" s="40">
        <v>1</v>
      </c>
      <c r="M136" s="40">
        <v>1</v>
      </c>
      <c r="N136" s="40">
        <v>1</v>
      </c>
      <c r="O136" s="40">
        <v>1</v>
      </c>
      <c r="P136" s="40">
        <v>1</v>
      </c>
      <c r="Q136" s="40">
        <v>1</v>
      </c>
      <c r="R136" s="40">
        <v>1</v>
      </c>
      <c r="S136" s="40">
        <v>1</v>
      </c>
      <c r="T136" s="40">
        <v>1</v>
      </c>
      <c r="U136" s="40">
        <v>1</v>
      </c>
      <c r="V136" s="40">
        <v>1</v>
      </c>
      <c r="W136" s="40">
        <v>1</v>
      </c>
      <c r="X136" s="40">
        <v>1</v>
      </c>
      <c r="Y136" s="40">
        <v>1</v>
      </c>
      <c r="Z136" s="40">
        <v>1</v>
      </c>
      <c r="AA136" s="40">
        <v>1</v>
      </c>
      <c r="AB136" s="40">
        <v>1</v>
      </c>
      <c r="AC136" s="40">
        <v>0</v>
      </c>
      <c r="AD136" s="40">
        <v>1</v>
      </c>
      <c r="AE136" s="40">
        <v>1</v>
      </c>
      <c r="AF136" s="40">
        <v>0</v>
      </c>
      <c r="AG136" s="40">
        <v>1</v>
      </c>
      <c r="AH136" s="40">
        <v>0</v>
      </c>
      <c r="AI136" s="40">
        <v>0</v>
      </c>
      <c r="AJ136" s="40">
        <v>0</v>
      </c>
      <c r="AK136" s="45">
        <f t="shared" si="22"/>
        <v>26</v>
      </c>
      <c r="AL136" s="42">
        <f t="shared" si="24"/>
        <v>1</v>
      </c>
      <c r="AM136" s="43">
        <f t="shared" si="23"/>
        <v>26</v>
      </c>
      <c r="AN136" s="68" t="s">
        <v>1336</v>
      </c>
      <c r="AQ136" s="2">
        <f t="shared" si="18"/>
        <v>26</v>
      </c>
      <c r="AR136" s="2">
        <f t="shared" si="19"/>
        <v>3.3330000000000002</v>
      </c>
      <c r="AU136">
        <v>0</v>
      </c>
      <c r="AV136" t="s">
        <v>1349</v>
      </c>
    </row>
    <row r="137" spans="2:52">
      <c r="B137" s="44" t="s">
        <v>582</v>
      </c>
      <c r="C137" s="44" t="s">
        <v>583</v>
      </c>
      <c r="D137" s="44">
        <v>55105</v>
      </c>
      <c r="E137" s="40">
        <v>1</v>
      </c>
      <c r="F137" s="40">
        <v>0</v>
      </c>
      <c r="G137" s="40">
        <v>1</v>
      </c>
      <c r="H137" s="40">
        <v>1</v>
      </c>
      <c r="I137" s="40">
        <v>1</v>
      </c>
      <c r="J137" s="40">
        <v>1</v>
      </c>
      <c r="K137" s="40">
        <v>0</v>
      </c>
      <c r="L137" s="40">
        <v>1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5">
        <f t="shared" si="22"/>
        <v>6</v>
      </c>
      <c r="AL137" s="42">
        <f t="shared" si="24"/>
        <v>1</v>
      </c>
      <c r="AM137" s="43">
        <f t="shared" si="23"/>
        <v>6</v>
      </c>
      <c r="AN137" s="68" t="s">
        <v>1331</v>
      </c>
      <c r="AQ137" s="2">
        <f t="shared" si="18"/>
        <v>6</v>
      </c>
      <c r="AR137" s="2" t="str">
        <f t="shared" si="19"/>
        <v>QQQ</v>
      </c>
      <c r="AU137">
        <v>11</v>
      </c>
      <c r="AV137" t="s">
        <v>1349</v>
      </c>
    </row>
    <row r="138" spans="2:52">
      <c r="B138" s="44" t="s">
        <v>586</v>
      </c>
      <c r="C138" s="44" t="s">
        <v>587</v>
      </c>
      <c r="D138" s="44">
        <v>55105</v>
      </c>
      <c r="E138" s="40">
        <v>1</v>
      </c>
      <c r="F138" s="40">
        <v>0</v>
      </c>
      <c r="G138" s="40">
        <v>1</v>
      </c>
      <c r="H138" s="40">
        <v>1</v>
      </c>
      <c r="I138" s="40">
        <v>1</v>
      </c>
      <c r="J138" s="40">
        <v>1</v>
      </c>
      <c r="K138" s="40">
        <v>1</v>
      </c>
      <c r="L138" s="40">
        <v>1</v>
      </c>
      <c r="M138" s="40">
        <v>1</v>
      </c>
      <c r="N138" s="40">
        <v>1</v>
      </c>
      <c r="O138" s="40">
        <v>1</v>
      </c>
      <c r="P138" s="40">
        <v>1</v>
      </c>
      <c r="Q138" s="40">
        <v>1</v>
      </c>
      <c r="R138" s="40">
        <v>1</v>
      </c>
      <c r="S138" s="40">
        <v>1</v>
      </c>
      <c r="T138" s="40">
        <v>0</v>
      </c>
      <c r="U138" s="40">
        <v>1</v>
      </c>
      <c r="V138" s="40">
        <v>1</v>
      </c>
      <c r="W138" s="40">
        <v>1</v>
      </c>
      <c r="X138" s="40">
        <v>1</v>
      </c>
      <c r="Y138" s="40">
        <v>0</v>
      </c>
      <c r="Z138" s="40">
        <v>0</v>
      </c>
      <c r="AA138" s="40">
        <v>1</v>
      </c>
      <c r="AB138" s="40">
        <v>1</v>
      </c>
      <c r="AC138" s="40">
        <v>0</v>
      </c>
      <c r="AD138" s="40">
        <v>1</v>
      </c>
      <c r="AE138" s="40">
        <v>1</v>
      </c>
      <c r="AF138" s="40">
        <v>1</v>
      </c>
      <c r="AG138" s="40">
        <v>1</v>
      </c>
      <c r="AH138" s="40">
        <v>0</v>
      </c>
      <c r="AI138" s="40">
        <v>0</v>
      </c>
      <c r="AJ138" s="40">
        <v>0</v>
      </c>
      <c r="AK138" s="45">
        <f t="shared" si="22"/>
        <v>24</v>
      </c>
      <c r="AL138" s="42">
        <f t="shared" si="24"/>
        <v>1</v>
      </c>
      <c r="AM138" s="43">
        <f t="shared" si="23"/>
        <v>24</v>
      </c>
      <c r="AN138" s="68" t="s">
        <v>1342</v>
      </c>
      <c r="AQ138" s="2">
        <f t="shared" si="18"/>
        <v>24</v>
      </c>
      <c r="AR138" s="2">
        <f t="shared" si="19"/>
        <v>3.6669999999999998</v>
      </c>
      <c r="AU138">
        <v>11</v>
      </c>
      <c r="AV138" t="s">
        <v>1349</v>
      </c>
    </row>
    <row r="139" spans="2:52">
      <c r="B139" s="44" t="s">
        <v>1170</v>
      </c>
      <c r="C139" s="44" t="s">
        <v>1171</v>
      </c>
      <c r="D139" s="44">
        <v>55105</v>
      </c>
      <c r="E139" s="40">
        <v>1</v>
      </c>
      <c r="F139" s="40">
        <v>0</v>
      </c>
      <c r="G139" s="40">
        <v>1</v>
      </c>
      <c r="H139" s="40">
        <v>1</v>
      </c>
      <c r="I139" s="40">
        <v>1</v>
      </c>
      <c r="J139" s="40">
        <v>1</v>
      </c>
      <c r="K139" s="40">
        <v>1</v>
      </c>
      <c r="L139" s="40">
        <v>1</v>
      </c>
      <c r="M139" s="40">
        <v>1</v>
      </c>
      <c r="N139" s="40">
        <v>1</v>
      </c>
      <c r="O139" s="40">
        <v>1</v>
      </c>
      <c r="P139" s="40">
        <v>1</v>
      </c>
      <c r="Q139" s="40">
        <v>1</v>
      </c>
      <c r="R139" s="40">
        <v>1</v>
      </c>
      <c r="S139" s="40">
        <v>1</v>
      </c>
      <c r="T139" s="40">
        <v>1</v>
      </c>
      <c r="U139" s="40">
        <v>1</v>
      </c>
      <c r="V139" s="40">
        <v>1</v>
      </c>
      <c r="W139" s="40">
        <v>1</v>
      </c>
      <c r="X139" s="40">
        <v>1</v>
      </c>
      <c r="Y139" s="40">
        <v>1</v>
      </c>
      <c r="Z139" s="40">
        <v>1</v>
      </c>
      <c r="AA139" s="40">
        <v>1</v>
      </c>
      <c r="AB139" s="40">
        <v>1</v>
      </c>
      <c r="AC139" s="40">
        <v>0</v>
      </c>
      <c r="AD139" s="40">
        <v>1</v>
      </c>
      <c r="AE139" s="40">
        <v>1</v>
      </c>
      <c r="AF139" s="40">
        <v>1</v>
      </c>
      <c r="AG139" s="40">
        <v>0</v>
      </c>
      <c r="AH139" s="40">
        <v>0</v>
      </c>
      <c r="AI139" s="40">
        <v>0</v>
      </c>
      <c r="AJ139" s="40">
        <v>0</v>
      </c>
      <c r="AK139" s="45">
        <f t="shared" si="22"/>
        <v>26</v>
      </c>
      <c r="AL139" s="42">
        <f t="shared" si="24"/>
        <v>1</v>
      </c>
      <c r="AM139" s="43">
        <f t="shared" si="23"/>
        <v>26</v>
      </c>
      <c r="AN139" s="68" t="s">
        <v>1339</v>
      </c>
      <c r="AQ139" s="2">
        <f t="shared" si="18"/>
        <v>26</v>
      </c>
      <c r="AR139" s="2">
        <f t="shared" si="19"/>
        <v>0.66700000000000004</v>
      </c>
      <c r="AU139">
        <v>9</v>
      </c>
      <c r="AV139" t="s">
        <v>1349</v>
      </c>
    </row>
    <row r="140" spans="2:52">
      <c r="B140" s="44" t="s">
        <v>593</v>
      </c>
      <c r="C140" s="44" t="s">
        <v>594</v>
      </c>
      <c r="D140" s="44">
        <v>55105</v>
      </c>
      <c r="E140" s="40">
        <v>1</v>
      </c>
      <c r="F140" s="40">
        <v>0</v>
      </c>
      <c r="G140" s="40">
        <v>1</v>
      </c>
      <c r="H140" s="40">
        <v>1</v>
      </c>
      <c r="I140" s="40">
        <v>1</v>
      </c>
      <c r="J140" s="40">
        <v>1</v>
      </c>
      <c r="K140" s="40">
        <v>1</v>
      </c>
      <c r="L140" s="40">
        <v>1</v>
      </c>
      <c r="M140" s="40">
        <v>1</v>
      </c>
      <c r="N140" s="40">
        <v>1</v>
      </c>
      <c r="O140" s="40">
        <v>0</v>
      </c>
      <c r="P140" s="40">
        <v>1</v>
      </c>
      <c r="Q140" s="40">
        <v>1</v>
      </c>
      <c r="R140" s="40">
        <v>1</v>
      </c>
      <c r="S140" s="40">
        <v>1</v>
      </c>
      <c r="T140" s="40">
        <v>1</v>
      </c>
      <c r="U140" s="40">
        <v>1</v>
      </c>
      <c r="V140" s="40">
        <v>1</v>
      </c>
      <c r="W140" s="40">
        <v>1</v>
      </c>
      <c r="X140" s="40">
        <v>0</v>
      </c>
      <c r="Y140" s="40">
        <v>1</v>
      </c>
      <c r="Z140" s="40">
        <v>1</v>
      </c>
      <c r="AA140" s="40">
        <v>1</v>
      </c>
      <c r="AB140" s="40">
        <v>1</v>
      </c>
      <c r="AC140" s="40">
        <v>0</v>
      </c>
      <c r="AD140" s="40">
        <v>1</v>
      </c>
      <c r="AE140" s="40">
        <v>1</v>
      </c>
      <c r="AF140" s="40">
        <v>1</v>
      </c>
      <c r="AG140" s="40">
        <v>1</v>
      </c>
      <c r="AH140" s="40">
        <v>0</v>
      </c>
      <c r="AI140" s="40">
        <v>0</v>
      </c>
      <c r="AJ140" s="40">
        <v>0</v>
      </c>
      <c r="AK140" s="45">
        <f t="shared" si="22"/>
        <v>25</v>
      </c>
      <c r="AL140" s="42">
        <f t="shared" si="24"/>
        <v>1</v>
      </c>
      <c r="AM140" s="43">
        <f t="shared" si="23"/>
        <v>25</v>
      </c>
      <c r="AN140" s="68" t="s">
        <v>1342</v>
      </c>
      <c r="AQ140" s="2">
        <f t="shared" si="18"/>
        <v>25</v>
      </c>
      <c r="AR140" s="2">
        <f t="shared" si="19"/>
        <v>3.6669999999999998</v>
      </c>
      <c r="AU140">
        <v>14</v>
      </c>
      <c r="AV140" t="s">
        <v>1349</v>
      </c>
    </row>
    <row r="141" spans="2:52">
      <c r="B141" s="44" t="s">
        <v>595</v>
      </c>
      <c r="C141" s="44" t="s">
        <v>596</v>
      </c>
      <c r="D141" s="44">
        <v>55105</v>
      </c>
      <c r="E141" s="40">
        <v>1</v>
      </c>
      <c r="F141" s="40">
        <v>0</v>
      </c>
      <c r="G141" s="40">
        <v>1</v>
      </c>
      <c r="H141" s="40">
        <v>0</v>
      </c>
      <c r="I141" s="40">
        <v>1</v>
      </c>
      <c r="J141" s="40">
        <v>1</v>
      </c>
      <c r="K141" s="40">
        <v>1</v>
      </c>
      <c r="L141" s="40">
        <v>0</v>
      </c>
      <c r="M141" s="40">
        <v>1</v>
      </c>
      <c r="N141" s="40">
        <v>1</v>
      </c>
      <c r="O141" s="40">
        <v>1</v>
      </c>
      <c r="P141" s="40">
        <v>0</v>
      </c>
      <c r="Q141" s="40">
        <v>0</v>
      </c>
      <c r="R141" s="40">
        <v>0</v>
      </c>
      <c r="S141" s="40">
        <v>0</v>
      </c>
      <c r="T141" s="40">
        <v>0</v>
      </c>
      <c r="U141" s="40">
        <v>0</v>
      </c>
      <c r="V141" s="40">
        <v>0</v>
      </c>
      <c r="W141" s="40">
        <v>1</v>
      </c>
      <c r="X141" s="40">
        <v>1</v>
      </c>
      <c r="Y141" s="40">
        <v>0</v>
      </c>
      <c r="Z141" s="40">
        <v>1</v>
      </c>
      <c r="AA141" s="40">
        <v>1</v>
      </c>
      <c r="AB141" s="40">
        <v>0</v>
      </c>
      <c r="AC141" s="40">
        <v>0</v>
      </c>
      <c r="AD141" s="40">
        <v>1</v>
      </c>
      <c r="AE141" s="40">
        <v>0</v>
      </c>
      <c r="AF141" s="40">
        <v>1</v>
      </c>
      <c r="AG141" s="40">
        <v>0</v>
      </c>
      <c r="AH141" s="40">
        <v>0</v>
      </c>
      <c r="AI141" s="40">
        <v>0</v>
      </c>
      <c r="AJ141" s="40">
        <v>0</v>
      </c>
      <c r="AK141" s="45">
        <f t="shared" si="22"/>
        <v>14</v>
      </c>
      <c r="AL141" s="42">
        <f t="shared" si="24"/>
        <v>1</v>
      </c>
      <c r="AM141" s="43">
        <f t="shared" si="23"/>
        <v>14</v>
      </c>
      <c r="AN141" s="68" t="s">
        <v>1337</v>
      </c>
      <c r="AQ141" s="2">
        <f t="shared" si="18"/>
        <v>14</v>
      </c>
      <c r="AR141" s="2">
        <f t="shared" si="19"/>
        <v>4</v>
      </c>
      <c r="AU141">
        <v>8</v>
      </c>
      <c r="AV141" t="s">
        <v>1349</v>
      </c>
    </row>
    <row r="142" spans="2:52">
      <c r="B142" s="44" t="s">
        <v>597</v>
      </c>
      <c r="C142" s="44" t="s">
        <v>598</v>
      </c>
      <c r="D142" s="44">
        <v>55105</v>
      </c>
      <c r="E142" s="40">
        <v>1</v>
      </c>
      <c r="F142" s="40">
        <v>0</v>
      </c>
      <c r="G142" s="40">
        <v>1</v>
      </c>
      <c r="H142" s="40">
        <v>1</v>
      </c>
      <c r="I142" s="40">
        <v>1</v>
      </c>
      <c r="J142" s="40">
        <v>1</v>
      </c>
      <c r="K142" s="40">
        <v>1</v>
      </c>
      <c r="L142" s="40">
        <v>1</v>
      </c>
      <c r="M142" s="40">
        <v>1</v>
      </c>
      <c r="N142" s="40">
        <v>1</v>
      </c>
      <c r="O142" s="40">
        <v>1</v>
      </c>
      <c r="P142" s="40">
        <v>1</v>
      </c>
      <c r="Q142" s="40">
        <v>1</v>
      </c>
      <c r="R142" s="40">
        <v>1</v>
      </c>
      <c r="S142" s="40">
        <v>0</v>
      </c>
      <c r="T142" s="40">
        <v>1</v>
      </c>
      <c r="U142" s="40">
        <v>1</v>
      </c>
      <c r="V142" s="40">
        <v>1</v>
      </c>
      <c r="W142" s="40">
        <v>1</v>
      </c>
      <c r="X142" s="40">
        <v>1</v>
      </c>
      <c r="Y142" s="40">
        <v>1</v>
      </c>
      <c r="Z142" s="40">
        <v>0</v>
      </c>
      <c r="AA142" s="40">
        <v>0</v>
      </c>
      <c r="AB142" s="40">
        <v>1</v>
      </c>
      <c r="AC142" s="40">
        <v>0</v>
      </c>
      <c r="AD142" s="40">
        <v>0</v>
      </c>
      <c r="AE142" s="40">
        <v>0</v>
      </c>
      <c r="AF142" s="40">
        <v>0</v>
      </c>
      <c r="AG142" s="40">
        <v>0</v>
      </c>
      <c r="AH142" s="40">
        <v>0</v>
      </c>
      <c r="AI142" s="40">
        <v>0</v>
      </c>
      <c r="AJ142" s="40">
        <v>0</v>
      </c>
      <c r="AK142" s="45">
        <f t="shared" si="22"/>
        <v>20</v>
      </c>
      <c r="AL142" s="42">
        <f t="shared" si="24"/>
        <v>1</v>
      </c>
      <c r="AM142" s="43">
        <f t="shared" si="23"/>
        <v>20</v>
      </c>
      <c r="AN142" s="68" t="s">
        <v>1331</v>
      </c>
      <c r="AQ142" s="2">
        <f t="shared" si="18"/>
        <v>20</v>
      </c>
      <c r="AR142" s="2" t="str">
        <f t="shared" si="19"/>
        <v>QQQ</v>
      </c>
      <c r="AU142">
        <v>24</v>
      </c>
      <c r="AV142" t="s">
        <v>1349</v>
      </c>
    </row>
    <row r="143" spans="2:52">
      <c r="B143" s="44" t="s">
        <v>599</v>
      </c>
      <c r="C143" s="44" t="s">
        <v>600</v>
      </c>
      <c r="D143" s="44">
        <v>55105</v>
      </c>
      <c r="E143" s="40">
        <v>1</v>
      </c>
      <c r="F143" s="40">
        <v>0</v>
      </c>
      <c r="G143" s="40">
        <v>1</v>
      </c>
      <c r="H143" s="40">
        <v>1</v>
      </c>
      <c r="I143" s="40">
        <v>1</v>
      </c>
      <c r="J143" s="40">
        <v>1</v>
      </c>
      <c r="K143" s="40">
        <v>1</v>
      </c>
      <c r="L143" s="40">
        <v>0</v>
      </c>
      <c r="M143" s="40">
        <v>1</v>
      </c>
      <c r="N143" s="40">
        <v>1</v>
      </c>
      <c r="O143" s="40">
        <v>0</v>
      </c>
      <c r="P143" s="40">
        <v>0</v>
      </c>
      <c r="Q143" s="40">
        <v>0</v>
      </c>
      <c r="R143" s="40">
        <v>0</v>
      </c>
      <c r="S143" s="40">
        <v>0</v>
      </c>
      <c r="T143" s="40">
        <v>0</v>
      </c>
      <c r="U143" s="40">
        <v>0</v>
      </c>
      <c r="V143" s="40">
        <v>0</v>
      </c>
      <c r="W143" s="40">
        <v>0</v>
      </c>
      <c r="X143" s="40">
        <v>1</v>
      </c>
      <c r="Y143" s="40">
        <v>0</v>
      </c>
      <c r="Z143" s="40">
        <v>0</v>
      </c>
      <c r="AA143" s="40">
        <v>0</v>
      </c>
      <c r="AB143" s="40">
        <v>0</v>
      </c>
      <c r="AC143" s="40">
        <v>0</v>
      </c>
      <c r="AD143" s="40">
        <v>0</v>
      </c>
      <c r="AE143" s="40">
        <v>0</v>
      </c>
      <c r="AF143" s="40">
        <v>0</v>
      </c>
      <c r="AG143" s="40">
        <v>0</v>
      </c>
      <c r="AH143" s="40">
        <v>0</v>
      </c>
      <c r="AI143" s="40">
        <v>0</v>
      </c>
      <c r="AJ143" s="40">
        <v>0</v>
      </c>
      <c r="AK143" s="45">
        <f t="shared" si="22"/>
        <v>9</v>
      </c>
      <c r="AL143" s="42">
        <f t="shared" si="24"/>
        <v>1</v>
      </c>
      <c r="AM143" s="43">
        <f t="shared" si="23"/>
        <v>9</v>
      </c>
      <c r="AN143" s="68" t="s">
        <v>1342</v>
      </c>
      <c r="AQ143" s="2">
        <f t="shared" si="18"/>
        <v>9</v>
      </c>
      <c r="AR143" s="2">
        <f t="shared" si="19"/>
        <v>3.6669999999999998</v>
      </c>
      <c r="AU143">
        <v>16</v>
      </c>
      <c r="AV143" t="s">
        <v>1349</v>
      </c>
    </row>
    <row r="144" spans="2:52">
      <c r="B144" s="44" t="s">
        <v>605</v>
      </c>
      <c r="C144" s="44" t="s">
        <v>606</v>
      </c>
      <c r="D144" s="44">
        <v>55105</v>
      </c>
      <c r="E144" s="40">
        <v>0</v>
      </c>
      <c r="F144" s="40">
        <v>0</v>
      </c>
      <c r="G144" s="40">
        <v>1</v>
      </c>
      <c r="H144" s="40">
        <v>1</v>
      </c>
      <c r="I144" s="40">
        <v>1</v>
      </c>
      <c r="J144" s="40">
        <v>0</v>
      </c>
      <c r="K144" s="40">
        <v>1</v>
      </c>
      <c r="L144" s="40">
        <v>1</v>
      </c>
      <c r="M144" s="40">
        <v>1</v>
      </c>
      <c r="N144" s="40">
        <v>1</v>
      </c>
      <c r="O144" s="40">
        <v>1</v>
      </c>
      <c r="P144" s="40">
        <v>0</v>
      </c>
      <c r="Q144" s="40">
        <v>1</v>
      </c>
      <c r="R144" s="40">
        <v>1</v>
      </c>
      <c r="S144" s="40">
        <v>0</v>
      </c>
      <c r="T144" s="40">
        <v>1</v>
      </c>
      <c r="U144" s="40">
        <v>0</v>
      </c>
      <c r="V144" s="40">
        <v>1</v>
      </c>
      <c r="W144" s="40">
        <v>0</v>
      </c>
      <c r="X144" s="40">
        <v>0</v>
      </c>
      <c r="Y144" s="40">
        <v>0</v>
      </c>
      <c r="Z144" s="40">
        <v>0</v>
      </c>
      <c r="AA144" s="40">
        <v>0</v>
      </c>
      <c r="AB144" s="40">
        <v>0</v>
      </c>
      <c r="AC144" s="40">
        <v>0</v>
      </c>
      <c r="AD144" s="40">
        <v>0</v>
      </c>
      <c r="AE144" s="40">
        <v>0</v>
      </c>
      <c r="AF144" s="40">
        <v>0</v>
      </c>
      <c r="AG144" s="40">
        <v>1</v>
      </c>
      <c r="AH144" s="40">
        <v>0</v>
      </c>
      <c r="AI144" s="40">
        <v>0</v>
      </c>
      <c r="AJ144" s="40">
        <v>0</v>
      </c>
      <c r="AK144" s="45">
        <f t="shared" si="22"/>
        <v>13</v>
      </c>
      <c r="AL144" s="42">
        <f t="shared" si="24"/>
        <v>1</v>
      </c>
      <c r="AM144" s="43">
        <f t="shared" si="23"/>
        <v>13</v>
      </c>
      <c r="AN144" s="68" t="s">
        <v>1338</v>
      </c>
      <c r="AQ144" s="2">
        <f t="shared" si="18"/>
        <v>13</v>
      </c>
      <c r="AR144" s="2">
        <f t="shared" si="19"/>
        <v>2.6669999999999998</v>
      </c>
      <c r="AU144">
        <v>6</v>
      </c>
      <c r="AV144" t="s">
        <v>1349</v>
      </c>
    </row>
    <row r="145" spans="2:48">
      <c r="B145" s="44" t="s">
        <v>609</v>
      </c>
      <c r="C145" s="44" t="s">
        <v>610</v>
      </c>
      <c r="D145" s="44">
        <v>55105</v>
      </c>
      <c r="E145" s="40">
        <v>1</v>
      </c>
      <c r="F145" s="40">
        <v>0</v>
      </c>
      <c r="G145" s="40">
        <v>1</v>
      </c>
      <c r="H145" s="40">
        <v>1</v>
      </c>
      <c r="I145" s="40">
        <v>1</v>
      </c>
      <c r="J145" s="40">
        <v>1</v>
      </c>
      <c r="K145" s="40">
        <v>0</v>
      </c>
      <c r="L145" s="40">
        <v>1</v>
      </c>
      <c r="M145" s="40">
        <v>0</v>
      </c>
      <c r="N145" s="40">
        <v>1</v>
      </c>
      <c r="O145" s="40">
        <v>0</v>
      </c>
      <c r="P145" s="40">
        <v>1</v>
      </c>
      <c r="Q145" s="40">
        <v>0</v>
      </c>
      <c r="R145" s="40">
        <v>0</v>
      </c>
      <c r="S145" s="40">
        <v>1</v>
      </c>
      <c r="T145" s="40">
        <v>0</v>
      </c>
      <c r="U145" s="40">
        <v>0</v>
      </c>
      <c r="V145" s="40">
        <v>0</v>
      </c>
      <c r="W145" s="40">
        <v>1</v>
      </c>
      <c r="X145" s="40">
        <v>1</v>
      </c>
      <c r="Y145" s="40">
        <v>0</v>
      </c>
      <c r="Z145" s="40">
        <v>0</v>
      </c>
      <c r="AA145" s="40">
        <v>0</v>
      </c>
      <c r="AB145" s="40">
        <v>1</v>
      </c>
      <c r="AC145" s="40">
        <v>0</v>
      </c>
      <c r="AD145" s="40">
        <v>0</v>
      </c>
      <c r="AE145" s="40">
        <v>0</v>
      </c>
      <c r="AF145" s="40">
        <v>0</v>
      </c>
      <c r="AG145" s="40">
        <v>0</v>
      </c>
      <c r="AH145" s="40">
        <v>0</v>
      </c>
      <c r="AI145" s="40">
        <v>0</v>
      </c>
      <c r="AJ145" s="40">
        <v>0</v>
      </c>
      <c r="AK145" s="45">
        <f t="shared" si="22"/>
        <v>12</v>
      </c>
      <c r="AL145" s="42">
        <f t="shared" si="24"/>
        <v>1</v>
      </c>
      <c r="AM145" s="43">
        <f t="shared" si="23"/>
        <v>12</v>
      </c>
      <c r="AN145" s="68" t="s">
        <v>1344</v>
      </c>
      <c r="AQ145" s="2">
        <f t="shared" si="18"/>
        <v>12</v>
      </c>
      <c r="AR145" s="2">
        <f t="shared" si="19"/>
        <v>2</v>
      </c>
      <c r="AU145">
        <v>20</v>
      </c>
      <c r="AV145" t="s">
        <v>1349</v>
      </c>
    </row>
    <row r="146" spans="2:48">
      <c r="B146" s="44" t="s">
        <v>611</v>
      </c>
      <c r="C146" s="44" t="s">
        <v>612</v>
      </c>
      <c r="D146" s="44">
        <v>55105</v>
      </c>
      <c r="E146" s="40">
        <v>1</v>
      </c>
      <c r="F146" s="40">
        <v>0</v>
      </c>
      <c r="G146" s="40">
        <v>1</v>
      </c>
      <c r="H146" s="40">
        <v>1</v>
      </c>
      <c r="I146" s="40">
        <v>1</v>
      </c>
      <c r="J146" s="40">
        <v>1</v>
      </c>
      <c r="K146" s="40">
        <v>1</v>
      </c>
      <c r="L146" s="40">
        <v>0</v>
      </c>
      <c r="M146" s="40">
        <v>1</v>
      </c>
      <c r="N146" s="40">
        <v>1</v>
      </c>
      <c r="O146" s="40">
        <v>1</v>
      </c>
      <c r="P146" s="40">
        <v>1</v>
      </c>
      <c r="Q146" s="40">
        <v>0</v>
      </c>
      <c r="R146" s="40">
        <v>0</v>
      </c>
      <c r="S146" s="40">
        <v>0</v>
      </c>
      <c r="T146" s="40">
        <v>0</v>
      </c>
      <c r="U146" s="40">
        <v>1</v>
      </c>
      <c r="V146" s="40">
        <v>0</v>
      </c>
      <c r="W146" s="40">
        <v>1</v>
      </c>
      <c r="X146" s="40">
        <v>1</v>
      </c>
      <c r="Y146" s="40">
        <v>0</v>
      </c>
      <c r="Z146" s="40">
        <v>0</v>
      </c>
      <c r="AA146" s="40">
        <v>0</v>
      </c>
      <c r="AB146" s="40">
        <v>0</v>
      </c>
      <c r="AC146" s="40">
        <v>0</v>
      </c>
      <c r="AD146" s="40">
        <v>0</v>
      </c>
      <c r="AE146" s="40">
        <v>0</v>
      </c>
      <c r="AF146" s="40">
        <v>0</v>
      </c>
      <c r="AG146" s="40">
        <v>0</v>
      </c>
      <c r="AH146" s="40">
        <v>0</v>
      </c>
      <c r="AI146" s="40">
        <v>0</v>
      </c>
      <c r="AJ146" s="40">
        <v>0</v>
      </c>
      <c r="AK146" s="45">
        <f t="shared" si="22"/>
        <v>13</v>
      </c>
      <c r="AL146" s="42">
        <f t="shared" si="24"/>
        <v>1</v>
      </c>
      <c r="AM146" s="43">
        <f t="shared" si="23"/>
        <v>13</v>
      </c>
      <c r="AN146" s="68" t="s">
        <v>1331</v>
      </c>
      <c r="AQ146" s="2">
        <f t="shared" si="18"/>
        <v>13</v>
      </c>
      <c r="AR146" s="2" t="str">
        <f t="shared" si="19"/>
        <v>QQQ</v>
      </c>
      <c r="AU146">
        <v>13</v>
      </c>
      <c r="AV146" t="s">
        <v>1349</v>
      </c>
    </row>
    <row r="147" spans="2:48">
      <c r="B147" s="44" t="s">
        <v>619</v>
      </c>
      <c r="C147" s="44" t="s">
        <v>620</v>
      </c>
      <c r="D147" s="44">
        <v>55105</v>
      </c>
      <c r="E147" s="40">
        <v>1</v>
      </c>
      <c r="F147" s="40">
        <v>0</v>
      </c>
      <c r="G147" s="40">
        <v>1</v>
      </c>
      <c r="H147" s="40">
        <v>1</v>
      </c>
      <c r="I147" s="40">
        <v>1</v>
      </c>
      <c r="J147" s="40">
        <v>1</v>
      </c>
      <c r="K147" s="40">
        <v>1</v>
      </c>
      <c r="L147" s="40">
        <v>1</v>
      </c>
      <c r="M147" s="40">
        <v>1</v>
      </c>
      <c r="N147" s="40">
        <v>1</v>
      </c>
      <c r="O147" s="40">
        <v>1</v>
      </c>
      <c r="P147" s="40">
        <v>1</v>
      </c>
      <c r="Q147" s="40">
        <v>1</v>
      </c>
      <c r="R147" s="40">
        <v>0</v>
      </c>
      <c r="S147" s="40">
        <v>0</v>
      </c>
      <c r="T147" s="40">
        <v>0</v>
      </c>
      <c r="U147" s="40">
        <v>1</v>
      </c>
      <c r="V147" s="40">
        <v>0</v>
      </c>
      <c r="W147" s="40">
        <v>0</v>
      </c>
      <c r="X147" s="40">
        <v>0</v>
      </c>
      <c r="Y147" s="40">
        <v>1</v>
      </c>
      <c r="Z147" s="40">
        <v>0</v>
      </c>
      <c r="AA147" s="40">
        <v>0</v>
      </c>
      <c r="AB147" s="40">
        <v>0</v>
      </c>
      <c r="AC147" s="40">
        <v>0</v>
      </c>
      <c r="AD147" s="40">
        <v>0</v>
      </c>
      <c r="AE147" s="40">
        <v>0</v>
      </c>
      <c r="AF147" s="40">
        <v>0</v>
      </c>
      <c r="AG147" s="40">
        <v>0</v>
      </c>
      <c r="AH147" s="40">
        <v>0</v>
      </c>
      <c r="AI147" s="40">
        <v>0</v>
      </c>
      <c r="AJ147" s="40">
        <v>0</v>
      </c>
      <c r="AK147" s="45">
        <f t="shared" si="22"/>
        <v>14</v>
      </c>
      <c r="AL147" s="42">
        <f t="shared" si="24"/>
        <v>1</v>
      </c>
      <c r="AM147" s="43">
        <f t="shared" si="23"/>
        <v>14</v>
      </c>
      <c r="AN147" s="68" t="s">
        <v>1336</v>
      </c>
      <c r="AQ147" s="2">
        <f t="shared" si="18"/>
        <v>14</v>
      </c>
      <c r="AR147" s="2">
        <f t="shared" si="19"/>
        <v>3.3330000000000002</v>
      </c>
      <c r="AU147">
        <v>2</v>
      </c>
      <c r="AV147" t="s">
        <v>1350</v>
      </c>
    </row>
    <row r="149" spans="2:48">
      <c r="B149" t="s">
        <v>1178</v>
      </c>
    </row>
    <row r="150" spans="2:48">
      <c r="B150" t="s">
        <v>1179</v>
      </c>
    </row>
    <row r="242" spans="4:39"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 s="4"/>
      <c r="AK242" s="2"/>
      <c r="AL242" s="4"/>
      <c r="AM242"/>
    </row>
    <row r="272" spans="4:39"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 s="4"/>
      <c r="AK272" s="2"/>
      <c r="AL272" s="4"/>
      <c r="AM272"/>
    </row>
    <row r="370" spans="4:39"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 s="4"/>
      <c r="AK370" s="2"/>
      <c r="AL370" s="4"/>
      <c r="AM370"/>
    </row>
    <row r="376" spans="4:39"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 s="4"/>
      <c r="AK376" s="2"/>
      <c r="AL376" s="4"/>
      <c r="AM376"/>
    </row>
    <row r="422" spans="4:39"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 s="4"/>
      <c r="AK422" s="2"/>
      <c r="AL422" s="4"/>
      <c r="AM422"/>
    </row>
    <row r="621" spans="1:39">
      <c r="A621" t="s">
        <v>22</v>
      </c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</row>
    <row r="651" spans="1:39">
      <c r="A651" t="s">
        <v>22</v>
      </c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</row>
    <row r="749" spans="1:39">
      <c r="A749" t="s">
        <v>22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</row>
    <row r="755" spans="1:39">
      <c r="A755" t="s">
        <v>22</v>
      </c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</row>
    <row r="801" spans="1:39">
      <c r="A801" t="s">
        <v>22</v>
      </c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</row>
  </sheetData>
  <sortState ref="AU27:AV130">
    <sortCondition ref="AU27:AU130"/>
    <sortCondition ref="AV27:AV130"/>
  </sortState>
  <mergeCells count="7">
    <mergeCell ref="B24:D24"/>
    <mergeCell ref="B25:D25"/>
    <mergeCell ref="AS2:AV2"/>
    <mergeCell ref="AS17:AT17"/>
    <mergeCell ref="B18:D18"/>
    <mergeCell ref="B19:D19"/>
    <mergeCell ref="B23:D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I14" sqref="I14"/>
    </sheetView>
  </sheetViews>
  <sheetFormatPr baseColWidth="10" defaultColWidth="11" defaultRowHeight="15" x14ac:dyDescent="0"/>
  <cols>
    <col min="1" max="1" width="22.83203125" customWidth="1"/>
    <col min="2" max="2" width="9.1640625" style="2" customWidth="1"/>
    <col min="3" max="3" width="12.83203125" customWidth="1"/>
    <col min="4" max="4" width="3.1640625" style="49" customWidth="1"/>
    <col min="5" max="5" width="22.83203125" customWidth="1"/>
    <col min="7" max="7" width="12.83203125" customWidth="1"/>
  </cols>
  <sheetData>
    <row r="1" spans="1:7" ht="23">
      <c r="A1" s="1" t="s">
        <v>431</v>
      </c>
      <c r="B1" s="47"/>
      <c r="C1" s="48"/>
      <c r="G1" s="50" t="s">
        <v>36</v>
      </c>
    </row>
    <row r="2" spans="1:7" ht="20">
      <c r="A2" s="28" t="s">
        <v>434</v>
      </c>
      <c r="B2" s="47"/>
      <c r="C2" s="48"/>
      <c r="G2" s="50" t="s">
        <v>441</v>
      </c>
    </row>
    <row r="3" spans="1:7">
      <c r="A3" s="11" t="s">
        <v>424</v>
      </c>
    </row>
    <row r="11" spans="1:7" ht="17" customHeight="1">
      <c r="A11" s="206" t="s">
        <v>37</v>
      </c>
      <c r="B11" s="206"/>
      <c r="C11" s="206"/>
      <c r="D11" s="206"/>
      <c r="E11" s="206"/>
      <c r="F11" s="206"/>
      <c r="G11" s="206"/>
    </row>
    <row r="12" spans="1:7" ht="17" customHeight="1">
      <c r="A12" s="205" t="s">
        <v>38</v>
      </c>
      <c r="B12" s="205"/>
      <c r="C12" s="205"/>
      <c r="D12" s="205"/>
      <c r="E12" s="205"/>
      <c r="F12" s="205"/>
      <c r="G12" s="205"/>
    </row>
    <row r="14" spans="1:7" s="53" customFormat="1" ht="21" customHeight="1">
      <c r="A14" s="51" t="s">
        <v>39</v>
      </c>
      <c r="B14" s="51" t="s">
        <v>17</v>
      </c>
      <c r="C14" s="51" t="s">
        <v>40</v>
      </c>
      <c r="D14" s="52"/>
      <c r="E14" s="51" t="s">
        <v>39</v>
      </c>
      <c r="F14" s="51" t="s">
        <v>17</v>
      </c>
      <c r="G14" s="51" t="s">
        <v>40</v>
      </c>
    </row>
    <row r="15" spans="1:7" s="57" customFormat="1" ht="21" customHeight="1">
      <c r="A15" s="54" t="s">
        <v>446</v>
      </c>
      <c r="B15" s="55" t="s">
        <v>447</v>
      </c>
      <c r="C15" s="54"/>
      <c r="D15" s="56"/>
      <c r="E15" s="54" t="s">
        <v>1146</v>
      </c>
      <c r="F15" s="55" t="s">
        <v>1147</v>
      </c>
      <c r="G15" s="54"/>
    </row>
    <row r="16" spans="1:7" s="57" customFormat="1" ht="21" customHeight="1">
      <c r="A16" s="58" t="s">
        <v>448</v>
      </c>
      <c r="B16" s="59" t="s">
        <v>449</v>
      </c>
      <c r="C16" s="58"/>
      <c r="D16" s="56"/>
      <c r="E16" s="58" t="s">
        <v>1148</v>
      </c>
      <c r="F16" s="59" t="s">
        <v>1149</v>
      </c>
      <c r="G16" s="58"/>
    </row>
    <row r="17" spans="1:7" s="57" customFormat="1" ht="21" customHeight="1">
      <c r="A17" s="54" t="s">
        <v>1116</v>
      </c>
      <c r="B17" s="55" t="s">
        <v>1117</v>
      </c>
      <c r="C17" s="54"/>
      <c r="D17" s="56"/>
      <c r="E17" s="54" t="s">
        <v>556</v>
      </c>
      <c r="F17" s="55" t="s">
        <v>557</v>
      </c>
      <c r="G17" s="54"/>
    </row>
    <row r="18" spans="1:7" s="57" customFormat="1" ht="21" customHeight="1">
      <c r="A18" s="58" t="s">
        <v>452</v>
      </c>
      <c r="B18" s="59" t="s">
        <v>453</v>
      </c>
      <c r="C18" s="58"/>
      <c r="D18" s="56"/>
      <c r="E18" s="58" t="s">
        <v>560</v>
      </c>
      <c r="F18" s="59" t="s">
        <v>561</v>
      </c>
      <c r="G18" s="58"/>
    </row>
    <row r="19" spans="1:7" s="57" customFormat="1" ht="21" customHeight="1">
      <c r="A19" s="54" t="s">
        <v>470</v>
      </c>
      <c r="B19" s="55" t="s">
        <v>471</v>
      </c>
      <c r="C19" s="54"/>
      <c r="D19" s="56"/>
      <c r="E19" s="54" t="s">
        <v>1150</v>
      </c>
      <c r="F19" s="55" t="s">
        <v>1151</v>
      </c>
      <c r="G19" s="54"/>
    </row>
    <row r="20" spans="1:7" s="57" customFormat="1" ht="21" customHeight="1">
      <c r="A20" s="58" t="s">
        <v>478</v>
      </c>
      <c r="B20" s="59" t="s">
        <v>479</v>
      </c>
      <c r="C20" s="58"/>
      <c r="D20" s="56"/>
      <c r="E20" s="58" t="s">
        <v>1154</v>
      </c>
      <c r="F20" s="59" t="s">
        <v>1155</v>
      </c>
      <c r="G20" s="58"/>
    </row>
    <row r="21" spans="1:7" s="57" customFormat="1" ht="21" customHeight="1">
      <c r="A21" s="54" t="s">
        <v>480</v>
      </c>
      <c r="B21" s="55" t="s">
        <v>481</v>
      </c>
      <c r="C21" s="54"/>
      <c r="D21" s="56"/>
      <c r="E21" s="54" t="s">
        <v>1156</v>
      </c>
      <c r="F21" s="55" t="s">
        <v>1157</v>
      </c>
      <c r="G21" s="54"/>
    </row>
    <row r="22" spans="1:7" s="57" customFormat="1" ht="21" customHeight="1">
      <c r="A22" s="58" t="s">
        <v>482</v>
      </c>
      <c r="B22" s="59" t="s">
        <v>483</v>
      </c>
      <c r="C22" s="58"/>
      <c r="D22" s="56"/>
      <c r="E22" s="58" t="s">
        <v>1164</v>
      </c>
      <c r="F22" s="59" t="s">
        <v>1165</v>
      </c>
      <c r="G22" s="58"/>
    </row>
    <row r="23" spans="1:7" s="57" customFormat="1" ht="21" customHeight="1">
      <c r="A23" s="54" t="s">
        <v>490</v>
      </c>
      <c r="B23" s="55" t="s">
        <v>491</v>
      </c>
      <c r="C23" s="54"/>
      <c r="D23" s="56"/>
      <c r="E23" s="54" t="s">
        <v>584</v>
      </c>
      <c r="F23" s="55" t="s">
        <v>585</v>
      </c>
      <c r="G23" s="54"/>
    </row>
    <row r="24" spans="1:7" s="57" customFormat="1" ht="21" customHeight="1">
      <c r="A24" s="58" t="s">
        <v>492</v>
      </c>
      <c r="B24" s="59" t="s">
        <v>493</v>
      </c>
      <c r="C24" s="58"/>
      <c r="D24" s="56"/>
      <c r="E24" s="58" t="s">
        <v>1172</v>
      </c>
      <c r="F24" s="59" t="s">
        <v>1173</v>
      </c>
      <c r="G24" s="58"/>
    </row>
    <row r="25" spans="1:7" s="57" customFormat="1" ht="21" customHeight="1">
      <c r="A25" s="54" t="s">
        <v>496</v>
      </c>
      <c r="B25" s="55" t="s">
        <v>497</v>
      </c>
      <c r="C25" s="54"/>
      <c r="D25" s="56"/>
      <c r="E25" s="54" t="s">
        <v>603</v>
      </c>
      <c r="F25" s="55" t="s">
        <v>604</v>
      </c>
      <c r="G25" s="54"/>
    </row>
    <row r="26" spans="1:7" s="57" customFormat="1" ht="21" customHeight="1">
      <c r="A26" s="58" t="s">
        <v>1128</v>
      </c>
      <c r="B26" s="59" t="s">
        <v>1129</v>
      </c>
      <c r="C26" s="58"/>
      <c r="D26" s="56"/>
      <c r="E26" s="58" t="s">
        <v>617</v>
      </c>
      <c r="F26" s="59" t="s">
        <v>618</v>
      </c>
      <c r="G26" s="58"/>
    </row>
    <row r="27" spans="1:7" s="57" customFormat="1" ht="21" customHeight="1">
      <c r="A27" s="54" t="s">
        <v>502</v>
      </c>
      <c r="B27" s="55" t="s">
        <v>503</v>
      </c>
      <c r="C27" s="54"/>
      <c r="D27" s="56"/>
      <c r="E27" s="54" t="s">
        <v>621</v>
      </c>
      <c r="F27" s="55" t="s">
        <v>622</v>
      </c>
      <c r="G27" s="54"/>
    </row>
    <row r="28" spans="1:7" s="57" customFormat="1" ht="21" customHeight="1">
      <c r="A28" s="58" t="s">
        <v>508</v>
      </c>
      <c r="B28" s="59" t="s">
        <v>509</v>
      </c>
      <c r="C28" s="58"/>
      <c r="D28" s="56"/>
      <c r="E28" s="58"/>
      <c r="F28" s="59"/>
      <c r="G28" s="58"/>
    </row>
    <row r="29" spans="1:7" s="57" customFormat="1" ht="21" customHeight="1">
      <c r="A29" s="54" t="s">
        <v>510</v>
      </c>
      <c r="B29" s="55" t="s">
        <v>511</v>
      </c>
      <c r="C29" s="54"/>
      <c r="D29" s="56"/>
      <c r="E29" s="54"/>
      <c r="F29" s="55"/>
      <c r="G29" s="54"/>
    </row>
    <row r="30" spans="1:7" s="57" customFormat="1" ht="21" customHeight="1">
      <c r="A30" s="58" t="s">
        <v>514</v>
      </c>
      <c r="B30" s="59" t="s">
        <v>515</v>
      </c>
      <c r="C30" s="58"/>
      <c r="D30" s="56"/>
      <c r="E30" s="58"/>
      <c r="F30" s="59"/>
      <c r="G30" s="58"/>
    </row>
    <row r="31" spans="1:7" s="57" customFormat="1" ht="21" customHeight="1">
      <c r="A31" s="54" t="s">
        <v>518</v>
      </c>
      <c r="B31" s="55" t="s">
        <v>519</v>
      </c>
      <c r="C31" s="54"/>
      <c r="D31" s="56"/>
      <c r="E31" s="54"/>
      <c r="F31" s="55"/>
      <c r="G31" s="54"/>
    </row>
    <row r="32" spans="1:7" s="57" customFormat="1" ht="21" customHeight="1">
      <c r="A32" s="58" t="s">
        <v>522</v>
      </c>
      <c r="B32" s="59" t="s">
        <v>523</v>
      </c>
      <c r="C32" s="58"/>
      <c r="D32" s="56"/>
      <c r="E32" s="58"/>
      <c r="F32" s="59"/>
      <c r="G32" s="58"/>
    </row>
    <row r="33" spans="1:7" s="57" customFormat="1" ht="21" customHeight="1">
      <c r="A33" s="54" t="s">
        <v>1134</v>
      </c>
      <c r="B33" s="55" t="s">
        <v>1135</v>
      </c>
      <c r="C33" s="54"/>
      <c r="D33" s="56"/>
      <c r="E33" s="54"/>
      <c r="F33" s="55"/>
      <c r="G33" s="54"/>
    </row>
    <row r="34" spans="1:7" s="57" customFormat="1" ht="21" customHeight="1">
      <c r="A34" s="58" t="s">
        <v>530</v>
      </c>
      <c r="B34" s="59" t="s">
        <v>531</v>
      </c>
      <c r="C34" s="58"/>
      <c r="D34" s="56"/>
      <c r="E34" s="58"/>
      <c r="F34" s="59"/>
      <c r="G34" s="58"/>
    </row>
    <row r="35" spans="1:7" s="57" customFormat="1" ht="21" customHeight="1">
      <c r="A35" s="54" t="s">
        <v>532</v>
      </c>
      <c r="B35" s="55" t="s">
        <v>533</v>
      </c>
      <c r="C35" s="54"/>
      <c r="D35" s="56"/>
      <c r="E35" s="54"/>
      <c r="F35" s="55"/>
      <c r="G35" s="54"/>
    </row>
    <row r="36" spans="1:7" s="57" customFormat="1" ht="21" customHeight="1">
      <c r="A36" s="58" t="s">
        <v>1136</v>
      </c>
      <c r="B36" s="59" t="s">
        <v>1137</v>
      </c>
      <c r="C36" s="58"/>
      <c r="D36" s="56"/>
      <c r="E36" s="58"/>
      <c r="F36" s="59"/>
      <c r="G36" s="58"/>
    </row>
    <row r="37" spans="1:7" s="57" customFormat="1" ht="21" customHeight="1">
      <c r="A37" s="54" t="s">
        <v>1140</v>
      </c>
      <c r="B37" s="55" t="s">
        <v>1141</v>
      </c>
      <c r="C37" s="54"/>
      <c r="D37" s="56"/>
      <c r="E37" s="54"/>
      <c r="F37" s="55"/>
      <c r="G37" s="54"/>
    </row>
    <row r="38" spans="1:7" s="57" customFormat="1" ht="21" customHeight="1">
      <c r="A38" s="58" t="s">
        <v>540</v>
      </c>
      <c r="B38" s="59" t="s">
        <v>541</v>
      </c>
      <c r="C38" s="58"/>
      <c r="D38" s="56"/>
      <c r="E38" s="58"/>
      <c r="F38" s="59"/>
      <c r="G38" s="58"/>
    </row>
    <row r="39" spans="1:7" s="57" customFormat="1" ht="21" customHeight="1">
      <c r="A39" s="54" t="s">
        <v>542</v>
      </c>
      <c r="B39" s="55" t="s">
        <v>543</v>
      </c>
      <c r="C39" s="54"/>
      <c r="D39" s="56"/>
      <c r="E39" s="54"/>
      <c r="F39" s="55"/>
      <c r="G39" s="54"/>
    </row>
    <row r="40" spans="1:7" s="57" customFormat="1" ht="21" customHeight="1">
      <c r="A40" s="58" t="s">
        <v>1144</v>
      </c>
      <c r="B40" s="59" t="s">
        <v>1145</v>
      </c>
      <c r="C40" s="58"/>
      <c r="D40" s="56"/>
      <c r="E40" s="58"/>
      <c r="F40" s="59"/>
      <c r="G40" s="58"/>
    </row>
    <row r="41" spans="1:7" ht="23">
      <c r="A41" s="1" t="s">
        <v>431</v>
      </c>
      <c r="B41" s="47"/>
      <c r="C41" s="48"/>
      <c r="G41" s="50" t="s">
        <v>36</v>
      </c>
    </row>
    <row r="42" spans="1:7" ht="20">
      <c r="A42" s="28" t="s">
        <v>442</v>
      </c>
      <c r="B42" s="47"/>
      <c r="C42" s="48"/>
      <c r="G42" s="50" t="s">
        <v>441</v>
      </c>
    </row>
    <row r="43" spans="1:7">
      <c r="A43" s="12" t="s">
        <v>423</v>
      </c>
    </row>
    <row r="51" spans="1:7" ht="20">
      <c r="A51" s="206" t="s">
        <v>37</v>
      </c>
      <c r="B51" s="206"/>
      <c r="C51" s="206"/>
      <c r="D51" s="206"/>
      <c r="E51" s="206"/>
      <c r="F51" s="206"/>
      <c r="G51" s="206"/>
    </row>
    <row r="52" spans="1:7" ht="18">
      <c r="A52" s="205" t="s">
        <v>38</v>
      </c>
      <c r="B52" s="205"/>
      <c r="C52" s="205"/>
      <c r="D52" s="205"/>
      <c r="E52" s="205"/>
      <c r="F52" s="205"/>
      <c r="G52" s="205"/>
    </row>
    <row r="54" spans="1:7" ht="21" customHeight="1">
      <c r="A54" s="51" t="s">
        <v>39</v>
      </c>
      <c r="B54" s="51" t="s">
        <v>17</v>
      </c>
      <c r="C54" s="51" t="s">
        <v>40</v>
      </c>
      <c r="D54" s="52"/>
      <c r="E54" s="51" t="s">
        <v>39</v>
      </c>
      <c r="F54" s="51" t="s">
        <v>17</v>
      </c>
      <c r="G54" s="51" t="s">
        <v>40</v>
      </c>
    </row>
    <row r="55" spans="1:7" ht="21" customHeight="1">
      <c r="A55" s="54" t="s">
        <v>444</v>
      </c>
      <c r="B55" s="55" t="s">
        <v>445</v>
      </c>
      <c r="C55" s="54"/>
      <c r="D55" s="56"/>
      <c r="E55" s="54" t="s">
        <v>572</v>
      </c>
      <c r="F55" s="55" t="s">
        <v>573</v>
      </c>
      <c r="G55" s="54"/>
    </row>
    <row r="56" spans="1:7" ht="21" customHeight="1">
      <c r="A56" s="58" t="s">
        <v>454</v>
      </c>
      <c r="B56" s="59" t="s">
        <v>455</v>
      </c>
      <c r="C56" s="58"/>
      <c r="D56" s="56"/>
      <c r="E56" s="58" t="s">
        <v>576</v>
      </c>
      <c r="F56" s="59" t="s">
        <v>577</v>
      </c>
      <c r="G56" s="58"/>
    </row>
    <row r="57" spans="1:7" ht="21" customHeight="1">
      <c r="A57" s="54" t="s">
        <v>458</v>
      </c>
      <c r="B57" s="55" t="s">
        <v>459</v>
      </c>
      <c r="C57" s="54"/>
      <c r="D57" s="56"/>
      <c r="E57" s="54" t="s">
        <v>578</v>
      </c>
      <c r="F57" s="55" t="s">
        <v>579</v>
      </c>
      <c r="G57" s="54"/>
    </row>
    <row r="58" spans="1:7" ht="21" customHeight="1">
      <c r="A58" s="58" t="s">
        <v>1120</v>
      </c>
      <c r="B58" s="59" t="s">
        <v>1121</v>
      </c>
      <c r="C58" s="58"/>
      <c r="D58" s="56"/>
      <c r="E58" s="58" t="s">
        <v>1162</v>
      </c>
      <c r="F58" s="59" t="s">
        <v>1163</v>
      </c>
      <c r="G58" s="58"/>
    </row>
    <row r="59" spans="1:7" ht="21" customHeight="1">
      <c r="A59" s="54" t="s">
        <v>1122</v>
      </c>
      <c r="B59" s="55" t="s">
        <v>1123</v>
      </c>
      <c r="C59" s="54"/>
      <c r="D59" s="56"/>
      <c r="E59" s="54" t="s">
        <v>1166</v>
      </c>
      <c r="F59" s="55" t="s">
        <v>1167</v>
      </c>
      <c r="G59" s="54"/>
    </row>
    <row r="60" spans="1:7" ht="21" customHeight="1">
      <c r="A60" s="58" t="s">
        <v>466</v>
      </c>
      <c r="B60" s="59" t="s">
        <v>467</v>
      </c>
      <c r="C60" s="58"/>
      <c r="D60" s="56"/>
      <c r="E60" s="58" t="s">
        <v>1168</v>
      </c>
      <c r="F60" s="59" t="s">
        <v>1169</v>
      </c>
      <c r="G60" s="58"/>
    </row>
    <row r="61" spans="1:7" ht="21" customHeight="1">
      <c r="A61" s="54" t="s">
        <v>1124</v>
      </c>
      <c r="B61" s="55" t="s">
        <v>1125</v>
      </c>
      <c r="C61" s="54"/>
      <c r="D61" s="56"/>
      <c r="E61" s="54" t="s">
        <v>588</v>
      </c>
      <c r="F61" s="55" t="s">
        <v>623</v>
      </c>
      <c r="G61" s="54"/>
    </row>
    <row r="62" spans="1:7" ht="21" customHeight="1">
      <c r="A62" s="58" t="s">
        <v>472</v>
      </c>
      <c r="B62" s="59" t="s">
        <v>473</v>
      </c>
      <c r="C62" s="58"/>
      <c r="D62" s="56"/>
      <c r="E62" s="58" t="s">
        <v>589</v>
      </c>
      <c r="F62" s="59" t="s">
        <v>590</v>
      </c>
      <c r="G62" s="58"/>
    </row>
    <row r="63" spans="1:7" ht="21" customHeight="1">
      <c r="A63" s="54" t="s">
        <v>476</v>
      </c>
      <c r="B63" s="55" t="s">
        <v>477</v>
      </c>
      <c r="C63" s="54"/>
      <c r="D63" s="56"/>
      <c r="E63" s="54" t="s">
        <v>591</v>
      </c>
      <c r="F63" s="55" t="s">
        <v>592</v>
      </c>
      <c r="G63" s="54"/>
    </row>
    <row r="64" spans="1:7" ht="21" customHeight="1">
      <c r="A64" s="58" t="s">
        <v>484</v>
      </c>
      <c r="B64" s="59" t="s">
        <v>485</v>
      </c>
      <c r="C64" s="58"/>
      <c r="D64" s="56"/>
      <c r="E64" s="58" t="s">
        <v>1174</v>
      </c>
      <c r="F64" s="59" t="s">
        <v>1175</v>
      </c>
      <c r="G64" s="58"/>
    </row>
    <row r="65" spans="1:7" ht="21" customHeight="1">
      <c r="A65" s="54" t="s">
        <v>488</v>
      </c>
      <c r="B65" s="55" t="s">
        <v>489</v>
      </c>
      <c r="C65" s="54"/>
      <c r="D65" s="56"/>
      <c r="E65" s="54" t="s">
        <v>601</v>
      </c>
      <c r="F65" s="55" t="s">
        <v>602</v>
      </c>
      <c r="G65" s="54"/>
    </row>
    <row r="66" spans="1:7" ht="21" customHeight="1">
      <c r="A66" s="58" t="s">
        <v>1126</v>
      </c>
      <c r="B66" s="59" t="s">
        <v>1127</v>
      </c>
      <c r="C66" s="58"/>
      <c r="D66" s="56"/>
      <c r="E66" s="58" t="s">
        <v>1176</v>
      </c>
      <c r="F66" s="59" t="s">
        <v>1177</v>
      </c>
      <c r="G66" s="58"/>
    </row>
    <row r="67" spans="1:7" ht="21" customHeight="1">
      <c r="A67" s="54" t="s">
        <v>494</v>
      </c>
      <c r="B67" s="55" t="s">
        <v>495</v>
      </c>
      <c r="C67" s="54"/>
      <c r="D67" s="56"/>
      <c r="E67" s="54" t="s">
        <v>607</v>
      </c>
      <c r="F67" s="55" t="s">
        <v>608</v>
      </c>
      <c r="G67" s="54"/>
    </row>
    <row r="68" spans="1:7" ht="21" customHeight="1">
      <c r="A68" s="58" t="s">
        <v>500</v>
      </c>
      <c r="B68" s="59" t="s">
        <v>501</v>
      </c>
      <c r="C68" s="58"/>
      <c r="D68" s="56"/>
      <c r="E68" s="58" t="s">
        <v>613</v>
      </c>
      <c r="F68" s="59" t="s">
        <v>614</v>
      </c>
      <c r="G68" s="58"/>
    </row>
    <row r="69" spans="1:7" ht="21" customHeight="1">
      <c r="A69" s="54" t="s">
        <v>506</v>
      </c>
      <c r="B69" s="55" t="s">
        <v>507</v>
      </c>
      <c r="C69" s="54"/>
      <c r="D69" s="56"/>
      <c r="E69" s="54" t="s">
        <v>615</v>
      </c>
      <c r="F69" s="55" t="s">
        <v>616</v>
      </c>
      <c r="G69" s="54"/>
    </row>
    <row r="70" spans="1:7" ht="21" customHeight="1">
      <c r="A70" s="58" t="s">
        <v>526</v>
      </c>
      <c r="B70" s="59" t="s">
        <v>527</v>
      </c>
      <c r="C70" s="58"/>
      <c r="D70" s="56"/>
      <c r="E70" s="58"/>
      <c r="F70" s="59"/>
      <c r="G70" s="58"/>
    </row>
    <row r="71" spans="1:7" ht="21" customHeight="1">
      <c r="A71" s="54" t="s">
        <v>1138</v>
      </c>
      <c r="B71" s="55" t="s">
        <v>1139</v>
      </c>
      <c r="C71" s="54"/>
      <c r="D71" s="56"/>
      <c r="E71" s="54"/>
      <c r="F71" s="55"/>
      <c r="G71" s="54"/>
    </row>
    <row r="72" spans="1:7" ht="21" customHeight="1">
      <c r="A72" s="58" t="s">
        <v>534</v>
      </c>
      <c r="B72" s="59" t="s">
        <v>535</v>
      </c>
      <c r="C72" s="58"/>
      <c r="D72" s="56"/>
      <c r="E72" s="58"/>
      <c r="F72" s="59"/>
      <c r="G72" s="58"/>
    </row>
    <row r="73" spans="1:7" ht="21" customHeight="1">
      <c r="A73" s="54" t="s">
        <v>536</v>
      </c>
      <c r="B73" s="55" t="s">
        <v>537</v>
      </c>
      <c r="C73" s="54"/>
      <c r="D73" s="56"/>
      <c r="E73" s="54"/>
      <c r="F73" s="55"/>
      <c r="G73" s="54"/>
    </row>
    <row r="74" spans="1:7" ht="21" customHeight="1">
      <c r="A74" s="58" t="s">
        <v>538</v>
      </c>
      <c r="B74" s="59" t="s">
        <v>539</v>
      </c>
      <c r="C74" s="58"/>
      <c r="D74" s="56"/>
      <c r="E74" s="58"/>
      <c r="F74" s="59"/>
      <c r="G74" s="58"/>
    </row>
    <row r="75" spans="1:7" ht="21" customHeight="1">
      <c r="A75" s="54" t="s">
        <v>544</v>
      </c>
      <c r="B75" s="55" t="s">
        <v>545</v>
      </c>
      <c r="C75" s="54"/>
      <c r="D75" s="56"/>
      <c r="E75" s="54"/>
      <c r="F75" s="55"/>
      <c r="G75" s="54"/>
    </row>
    <row r="76" spans="1:7" ht="21" customHeight="1">
      <c r="A76" s="58" t="s">
        <v>550</v>
      </c>
      <c r="B76" s="59" t="s">
        <v>551</v>
      </c>
      <c r="C76" s="58"/>
      <c r="D76" s="56"/>
      <c r="E76" s="58"/>
      <c r="F76" s="59"/>
      <c r="G76" s="58"/>
    </row>
    <row r="77" spans="1:7" ht="21" customHeight="1">
      <c r="A77" s="54" t="s">
        <v>554</v>
      </c>
      <c r="B77" s="55" t="s">
        <v>555</v>
      </c>
      <c r="C77" s="54"/>
      <c r="D77" s="56"/>
      <c r="E77" s="54"/>
      <c r="F77" s="55"/>
      <c r="G77" s="54"/>
    </row>
    <row r="78" spans="1:7" ht="21" customHeight="1">
      <c r="A78" s="58" t="s">
        <v>558</v>
      </c>
      <c r="B78" s="59" t="s">
        <v>559</v>
      </c>
      <c r="C78" s="58"/>
      <c r="D78" s="56"/>
      <c r="E78" s="58"/>
      <c r="F78" s="59"/>
      <c r="G78" s="58"/>
    </row>
    <row r="79" spans="1:7" ht="21" customHeight="1">
      <c r="A79" s="54" t="s">
        <v>566</v>
      </c>
      <c r="B79" s="55" t="s">
        <v>567</v>
      </c>
      <c r="C79" s="54"/>
      <c r="D79" s="56"/>
      <c r="E79" s="54"/>
      <c r="F79" s="55"/>
      <c r="G79" s="54"/>
    </row>
    <row r="80" spans="1:7" ht="21" customHeight="1">
      <c r="A80" s="58" t="s">
        <v>1158</v>
      </c>
      <c r="B80" s="59" t="s">
        <v>1159</v>
      </c>
      <c r="C80" s="58"/>
      <c r="D80" s="56"/>
      <c r="E80" s="58"/>
      <c r="F80" s="59"/>
      <c r="G80" s="58"/>
    </row>
    <row r="81" spans="1:7" ht="23">
      <c r="A81" s="1" t="s">
        <v>431</v>
      </c>
      <c r="B81" s="47"/>
      <c r="C81" s="48"/>
      <c r="G81" s="50" t="s">
        <v>36</v>
      </c>
    </row>
    <row r="82" spans="1:7" ht="20">
      <c r="A82" s="28" t="s">
        <v>443</v>
      </c>
      <c r="B82" s="47"/>
      <c r="C82" s="48"/>
      <c r="G82" s="50" t="s">
        <v>441</v>
      </c>
    </row>
    <row r="83" spans="1:7">
      <c r="A83" s="12" t="s">
        <v>425</v>
      </c>
    </row>
    <row r="91" spans="1:7" ht="20">
      <c r="A91" s="206" t="s">
        <v>37</v>
      </c>
      <c r="B91" s="206"/>
      <c r="C91" s="206"/>
      <c r="D91" s="206"/>
      <c r="E91" s="206"/>
      <c r="F91" s="206"/>
      <c r="G91" s="206"/>
    </row>
    <row r="92" spans="1:7" ht="18">
      <c r="A92" s="205" t="s">
        <v>38</v>
      </c>
      <c r="B92" s="205"/>
      <c r="C92" s="205"/>
      <c r="D92" s="205"/>
      <c r="E92" s="205"/>
      <c r="F92" s="205"/>
      <c r="G92" s="205"/>
    </row>
    <row r="94" spans="1:7" ht="21" customHeight="1">
      <c r="A94" s="51" t="s">
        <v>39</v>
      </c>
      <c r="B94" s="51" t="s">
        <v>17</v>
      </c>
      <c r="C94" s="51" t="s">
        <v>40</v>
      </c>
      <c r="D94" s="52"/>
      <c r="E94" s="51" t="s">
        <v>39</v>
      </c>
      <c r="F94" s="51" t="s">
        <v>17</v>
      </c>
      <c r="G94" s="51" t="s">
        <v>40</v>
      </c>
    </row>
    <row r="95" spans="1:7" ht="21" customHeight="1">
      <c r="A95" s="54" t="s">
        <v>1114</v>
      </c>
      <c r="B95" s="55" t="s">
        <v>1115</v>
      </c>
      <c r="C95" s="54"/>
      <c r="D95" s="56"/>
      <c r="E95" s="54" t="s">
        <v>570</v>
      </c>
      <c r="F95" s="55" t="s">
        <v>571</v>
      </c>
      <c r="G95" s="54"/>
    </row>
    <row r="96" spans="1:7" ht="21" customHeight="1">
      <c r="A96" s="58" t="s">
        <v>450</v>
      </c>
      <c r="B96" s="59" t="s">
        <v>451</v>
      </c>
      <c r="C96" s="58"/>
      <c r="D96" s="56"/>
      <c r="E96" s="58" t="s">
        <v>1160</v>
      </c>
      <c r="F96" s="59" t="s">
        <v>1161</v>
      </c>
      <c r="G96" s="58"/>
    </row>
    <row r="97" spans="1:7" ht="21" customHeight="1">
      <c r="A97" s="54" t="s">
        <v>1118</v>
      </c>
      <c r="B97" s="55" t="s">
        <v>1119</v>
      </c>
      <c r="C97" s="54"/>
      <c r="D97" s="56"/>
      <c r="E97" s="54" t="s">
        <v>574</v>
      </c>
      <c r="F97" s="55" t="s">
        <v>575</v>
      </c>
      <c r="G97" s="54"/>
    </row>
    <row r="98" spans="1:7" ht="21" customHeight="1">
      <c r="A98" s="58" t="s">
        <v>456</v>
      </c>
      <c r="B98" s="59" t="s">
        <v>457</v>
      </c>
      <c r="C98" s="58"/>
      <c r="D98" s="56"/>
      <c r="E98" s="58" t="s">
        <v>580</v>
      </c>
      <c r="F98" s="59" t="s">
        <v>581</v>
      </c>
      <c r="G98" s="58"/>
    </row>
    <row r="99" spans="1:7" ht="21" customHeight="1">
      <c r="A99" s="54" t="s">
        <v>460</v>
      </c>
      <c r="B99" s="55" t="s">
        <v>461</v>
      </c>
      <c r="C99" s="54"/>
      <c r="D99" s="56"/>
      <c r="E99" s="54" t="s">
        <v>582</v>
      </c>
      <c r="F99" s="55" t="s">
        <v>583</v>
      </c>
      <c r="G99" s="54"/>
    </row>
    <row r="100" spans="1:7" ht="21" customHeight="1">
      <c r="A100" s="58" t="s">
        <v>462</v>
      </c>
      <c r="B100" s="59" t="s">
        <v>463</v>
      </c>
      <c r="C100" s="58"/>
      <c r="D100" s="56"/>
      <c r="E100" s="58" t="s">
        <v>586</v>
      </c>
      <c r="F100" s="59" t="s">
        <v>587</v>
      </c>
      <c r="G100" s="58"/>
    </row>
    <row r="101" spans="1:7" ht="21" customHeight="1">
      <c r="A101" s="54" t="s">
        <v>464</v>
      </c>
      <c r="B101" s="55" t="s">
        <v>465</v>
      </c>
      <c r="C101" s="54"/>
      <c r="D101" s="56"/>
      <c r="E101" s="54" t="s">
        <v>1170</v>
      </c>
      <c r="F101" s="55" t="s">
        <v>1171</v>
      </c>
      <c r="G101" s="54"/>
    </row>
    <row r="102" spans="1:7" ht="21" customHeight="1">
      <c r="A102" s="58" t="s">
        <v>468</v>
      </c>
      <c r="B102" s="59" t="s">
        <v>469</v>
      </c>
      <c r="C102" s="58"/>
      <c r="D102" s="56"/>
      <c r="E102" s="58" t="s">
        <v>593</v>
      </c>
      <c r="F102" s="59" t="s">
        <v>594</v>
      </c>
      <c r="G102" s="58"/>
    </row>
    <row r="103" spans="1:7" ht="21" customHeight="1">
      <c r="A103" s="54" t="s">
        <v>474</v>
      </c>
      <c r="B103" s="55" t="s">
        <v>475</v>
      </c>
      <c r="C103" s="54"/>
      <c r="D103" s="56"/>
      <c r="E103" s="54" t="s">
        <v>595</v>
      </c>
      <c r="F103" s="55" t="s">
        <v>596</v>
      </c>
      <c r="G103" s="54"/>
    </row>
    <row r="104" spans="1:7" ht="21" customHeight="1">
      <c r="A104" s="58" t="s">
        <v>486</v>
      </c>
      <c r="B104" s="59" t="s">
        <v>487</v>
      </c>
      <c r="C104" s="58"/>
      <c r="D104" s="56"/>
      <c r="E104" s="58" t="s">
        <v>597</v>
      </c>
      <c r="F104" s="59" t="s">
        <v>598</v>
      </c>
      <c r="G104" s="58"/>
    </row>
    <row r="105" spans="1:7" ht="21" customHeight="1">
      <c r="A105" s="54" t="s">
        <v>498</v>
      </c>
      <c r="B105" s="55" t="s">
        <v>499</v>
      </c>
      <c r="C105" s="54"/>
      <c r="D105" s="56"/>
      <c r="E105" s="54" t="s">
        <v>599</v>
      </c>
      <c r="F105" s="55" t="s">
        <v>600</v>
      </c>
      <c r="G105" s="54"/>
    </row>
    <row r="106" spans="1:7" ht="21" customHeight="1">
      <c r="A106" s="58" t="s">
        <v>1130</v>
      </c>
      <c r="B106" s="59" t="s">
        <v>1131</v>
      </c>
      <c r="C106" s="58"/>
      <c r="D106" s="56"/>
      <c r="E106" s="58" t="s">
        <v>605</v>
      </c>
      <c r="F106" s="59" t="s">
        <v>606</v>
      </c>
      <c r="G106" s="58"/>
    </row>
    <row r="107" spans="1:7" ht="21" customHeight="1">
      <c r="A107" s="54" t="s">
        <v>1132</v>
      </c>
      <c r="B107" s="55" t="s">
        <v>1133</v>
      </c>
      <c r="C107" s="54"/>
      <c r="D107" s="56"/>
      <c r="E107" s="54" t="s">
        <v>609</v>
      </c>
      <c r="F107" s="55" t="s">
        <v>610</v>
      </c>
      <c r="G107" s="54"/>
    </row>
    <row r="108" spans="1:7" ht="21" customHeight="1">
      <c r="A108" s="58" t="s">
        <v>504</v>
      </c>
      <c r="B108" s="59" t="s">
        <v>505</v>
      </c>
      <c r="C108" s="58"/>
      <c r="D108" s="56"/>
      <c r="E108" s="58" t="s">
        <v>611</v>
      </c>
      <c r="F108" s="59" t="s">
        <v>612</v>
      </c>
      <c r="G108" s="58"/>
    </row>
    <row r="109" spans="1:7" ht="21" customHeight="1">
      <c r="A109" s="54" t="s">
        <v>512</v>
      </c>
      <c r="B109" s="55" t="s">
        <v>513</v>
      </c>
      <c r="C109" s="54"/>
      <c r="D109" s="56"/>
      <c r="E109" s="54" t="s">
        <v>619</v>
      </c>
      <c r="F109" s="55" t="s">
        <v>620</v>
      </c>
      <c r="G109" s="54"/>
    </row>
    <row r="110" spans="1:7" ht="21" customHeight="1">
      <c r="A110" s="58" t="s">
        <v>516</v>
      </c>
      <c r="B110" s="59" t="s">
        <v>517</v>
      </c>
      <c r="C110" s="58"/>
      <c r="D110" s="56"/>
      <c r="E110" s="58"/>
      <c r="F110" s="59"/>
      <c r="G110" s="58"/>
    </row>
    <row r="111" spans="1:7" ht="21" customHeight="1">
      <c r="A111" s="54" t="s">
        <v>520</v>
      </c>
      <c r="B111" s="55" t="s">
        <v>521</v>
      </c>
      <c r="C111" s="54"/>
      <c r="D111" s="56"/>
      <c r="E111" s="54"/>
      <c r="F111" s="55"/>
      <c r="G111" s="54"/>
    </row>
    <row r="112" spans="1:7" ht="21" customHeight="1">
      <c r="A112" s="58" t="s">
        <v>524</v>
      </c>
      <c r="B112" s="59" t="s">
        <v>525</v>
      </c>
      <c r="C112" s="58"/>
      <c r="D112" s="56"/>
      <c r="E112" s="58"/>
      <c r="F112" s="59"/>
      <c r="G112" s="58"/>
    </row>
    <row r="113" spans="1:7" ht="21" customHeight="1">
      <c r="A113" s="54" t="s">
        <v>528</v>
      </c>
      <c r="B113" s="55" t="s">
        <v>529</v>
      </c>
      <c r="C113" s="54"/>
      <c r="D113" s="56"/>
      <c r="E113" s="54"/>
      <c r="F113" s="55"/>
      <c r="G113" s="54"/>
    </row>
    <row r="114" spans="1:7" ht="21" customHeight="1">
      <c r="A114" s="58" t="s">
        <v>1142</v>
      </c>
      <c r="B114" s="59" t="s">
        <v>1143</v>
      </c>
      <c r="C114" s="58"/>
      <c r="D114" s="56"/>
      <c r="E114" s="58"/>
      <c r="F114" s="59"/>
      <c r="G114" s="58"/>
    </row>
    <row r="115" spans="1:7" ht="21" customHeight="1">
      <c r="A115" s="54" t="s">
        <v>546</v>
      </c>
      <c r="B115" s="55" t="s">
        <v>547</v>
      </c>
      <c r="C115" s="54"/>
      <c r="D115" s="56"/>
      <c r="E115" s="54"/>
      <c r="F115" s="55"/>
      <c r="G115" s="54"/>
    </row>
    <row r="116" spans="1:7" ht="21" customHeight="1">
      <c r="A116" s="58" t="s">
        <v>548</v>
      </c>
      <c r="B116" s="59" t="s">
        <v>549</v>
      </c>
      <c r="C116" s="58"/>
      <c r="D116" s="56"/>
      <c r="E116" s="58"/>
      <c r="F116" s="59"/>
      <c r="G116" s="58"/>
    </row>
    <row r="117" spans="1:7" ht="21" customHeight="1">
      <c r="A117" s="54" t="s">
        <v>562</v>
      </c>
      <c r="B117" s="55" t="s">
        <v>563</v>
      </c>
      <c r="C117" s="54"/>
      <c r="D117" s="56"/>
      <c r="E117" s="54"/>
      <c r="F117" s="55"/>
      <c r="G117" s="54"/>
    </row>
    <row r="118" spans="1:7" ht="21" customHeight="1">
      <c r="A118" s="58" t="s">
        <v>1152</v>
      </c>
      <c r="B118" s="59" t="s">
        <v>1153</v>
      </c>
      <c r="C118" s="58"/>
      <c r="D118" s="56"/>
      <c r="E118" s="58"/>
      <c r="F118" s="59"/>
      <c r="G118" s="58"/>
    </row>
    <row r="119" spans="1:7" ht="21" customHeight="1">
      <c r="A119" s="54" t="s">
        <v>564</v>
      </c>
      <c r="B119" s="55" t="s">
        <v>565</v>
      </c>
      <c r="C119" s="54"/>
      <c r="D119" s="56"/>
      <c r="E119" s="54"/>
      <c r="F119" s="55"/>
      <c r="G119" s="54"/>
    </row>
    <row r="120" spans="1:7" ht="21" customHeight="1">
      <c r="A120" s="58" t="s">
        <v>568</v>
      </c>
      <c r="B120" s="59" t="s">
        <v>569</v>
      </c>
      <c r="C120" s="58"/>
      <c r="D120" s="56"/>
      <c r="E120" s="58"/>
      <c r="F120" s="59"/>
      <c r="G120" s="58"/>
    </row>
    <row r="121" spans="1:7" ht="21" customHeight="1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Nick Attend</vt:lpstr>
      <vt:lpstr>Nick Roster</vt:lpstr>
      <vt:lpstr>Kyle Attend</vt:lpstr>
      <vt:lpstr>Kyle Roster</vt:lpstr>
      <vt:lpstr>Chelsea Attend</vt:lpstr>
      <vt:lpstr>Chelsea Roster</vt:lpstr>
      <vt:lpstr>Hendrik Attend</vt:lpstr>
      <vt:lpstr>Hendrik Roster</vt:lpstr>
      <vt:lpstr>Camila Attend</vt:lpstr>
      <vt:lpstr>Camila Roster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2013-04-03T16:00:02Z</cp:lastPrinted>
  <dcterms:created xsi:type="dcterms:W3CDTF">2012-01-05T22:10:25Z</dcterms:created>
  <dcterms:modified xsi:type="dcterms:W3CDTF">2013-04-12T22:00:57Z</dcterms:modified>
</cp:coreProperties>
</file>