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2"/>
  <workbookPr defaultThemeVersion="124226"/>
  <mc:AlternateContent xmlns:mc="http://schemas.openxmlformats.org/markup-compatibility/2006">
    <mc:Choice Requires="x15">
      <x15ac:absPath xmlns:x15ac="http://schemas.microsoft.com/office/spreadsheetml/2010/11/ac" url="https://vsamerica-my.sharepoint.com/personal/odiehm_choicecastings_com/Documents/My Documents/Consumption Spreadsheets/"/>
    </mc:Choice>
  </mc:AlternateContent>
  <xr:revisionPtr revIDLastSave="0" documentId="8_{DAF8A75C-3816-40FF-8AE4-BAB5B25111BC}" xr6:coauthVersionLast="47" xr6:coauthVersionMax="47" xr10:uidLastSave="{00000000-0000-0000-0000-000000000000}"/>
  <bookViews>
    <workbookView xWindow="-120" yWindow="-120" windowWidth="29040" windowHeight="15840" tabRatio="465" firstSheet="2" activeTab="2" xr2:uid="{00000000-000D-0000-FFFF-FFFF00000000}"/>
  </bookViews>
  <sheets>
    <sheet name="All Parts" sheetId="14" r:id="rId1"/>
    <sheet name="Sorted by VS PN" sheetId="15" r:id="rId2"/>
    <sheet name="Sorted by Urgency" sheetId="16" r:id="rId3"/>
    <sheet name="Sorted by Urgency kg" sheetId="11" r:id="rId4"/>
  </sheets>
  <definedNames>
    <definedName name="_xlnm.Print_Area" localSheetId="0">'All Parts'!$A$1:$AG$134</definedName>
    <definedName name="_xlnm.Print_Area" localSheetId="2">'Sorted by Urgency'!$A$1:$AG$125</definedName>
    <definedName name="_xlnm.Print_Area" localSheetId="1">'Sorted by VS PN'!$A$1:$AG$135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5" i="16" l="1"/>
  <c r="X4" i="16"/>
  <c r="X3" i="16" l="1"/>
  <c r="R134" i="14"/>
  <c r="R129" i="14"/>
  <c r="R125" i="14"/>
  <c r="R122" i="14"/>
  <c r="R96" i="14"/>
  <c r="R67" i="14"/>
  <c r="R54" i="14"/>
  <c r="R41" i="14"/>
  <c r="R33" i="14"/>
  <c r="R21" i="14"/>
  <c r="R19" i="14"/>
  <c r="W37" i="16"/>
  <c r="X37" i="16"/>
  <c r="X1" i="16" l="1"/>
  <c r="X17" i="16"/>
  <c r="X56" i="16"/>
  <c r="X6" i="16"/>
  <c r="X52" i="16"/>
  <c r="X9" i="16"/>
  <c r="X111" i="16"/>
  <c r="X11" i="16"/>
  <c r="X58" i="16"/>
  <c r="X23" i="16"/>
  <c r="X7" i="16"/>
  <c r="X16" i="16"/>
  <c r="X19" i="16"/>
  <c r="X18" i="16"/>
  <c r="X8" i="16"/>
  <c r="X10" i="16"/>
  <c r="X13" i="16"/>
  <c r="X14" i="16"/>
  <c r="X15" i="16"/>
  <c r="X38" i="16"/>
  <c r="X27" i="16"/>
  <c r="X12" i="16"/>
  <c r="X25" i="16"/>
  <c r="X39" i="16"/>
  <c r="X21" i="16"/>
  <c r="X28" i="16"/>
  <c r="X33" i="16"/>
  <c r="X20" i="16"/>
  <c r="X22" i="16"/>
  <c r="X2" i="16"/>
  <c r="X34" i="16"/>
  <c r="X26" i="16"/>
  <c r="X36" i="16"/>
  <c r="X31" i="16"/>
  <c r="X32" i="16"/>
  <c r="X42" i="16"/>
  <c r="X35" i="16"/>
  <c r="X29" i="16"/>
  <c r="X47" i="16"/>
  <c r="X41" i="16"/>
  <c r="X43" i="16"/>
  <c r="X45" i="16"/>
  <c r="X44" i="16"/>
  <c r="X40" i="16"/>
  <c r="X24" i="16"/>
  <c r="X46" i="16"/>
  <c r="X50" i="16"/>
  <c r="X48" i="16"/>
  <c r="X51" i="16"/>
  <c r="X30" i="16"/>
  <c r="X53" i="16"/>
  <c r="X49" i="16"/>
  <c r="X54" i="16"/>
  <c r="X55" i="16"/>
  <c r="X61" i="16"/>
  <c r="X60" i="16"/>
  <c r="X57" i="16"/>
  <c r="X63" i="16"/>
  <c r="X67" i="16"/>
  <c r="X64" i="16"/>
  <c r="X72" i="16"/>
  <c r="X66" i="16"/>
  <c r="X65" i="16"/>
  <c r="X59" i="16"/>
  <c r="X62" i="16"/>
  <c r="X69" i="16"/>
  <c r="X70" i="16"/>
  <c r="X68" i="16"/>
  <c r="X75" i="16"/>
  <c r="X76" i="16"/>
  <c r="X77" i="16"/>
  <c r="X78" i="16"/>
  <c r="X79" i="16"/>
  <c r="X74" i="16"/>
  <c r="X85" i="16"/>
  <c r="X80" i="16"/>
  <c r="X71" i="16"/>
  <c r="X81" i="16"/>
  <c r="X73" i="16"/>
  <c r="X82" i="16"/>
  <c r="X83" i="16"/>
  <c r="X84" i="16"/>
  <c r="X87" i="16"/>
  <c r="X86" i="16"/>
  <c r="X88" i="16"/>
  <c r="X89" i="16"/>
  <c r="X90" i="16"/>
  <c r="X94" i="16"/>
  <c r="X92" i="16"/>
  <c r="X93" i="16"/>
  <c r="X91" i="16"/>
  <c r="X95" i="16"/>
  <c r="X96" i="16"/>
  <c r="X97" i="16"/>
  <c r="X99" i="16"/>
  <c r="X98" i="16"/>
  <c r="X101" i="16"/>
  <c r="X100" i="16"/>
  <c r="X102" i="16"/>
  <c r="X103" i="16"/>
  <c r="X104" i="16"/>
  <c r="X105" i="16"/>
  <c r="X106" i="16"/>
  <c r="X108" i="16"/>
  <c r="X107" i="16"/>
  <c r="X109" i="16"/>
  <c r="X113" i="16"/>
  <c r="X110" i="16"/>
  <c r="X114" i="16"/>
  <c r="X115" i="16"/>
  <c r="X112" i="16"/>
  <c r="X116" i="16"/>
  <c r="X117" i="16"/>
  <c r="X118" i="16"/>
  <c r="X119" i="16"/>
  <c r="X120" i="16"/>
  <c r="X121" i="16"/>
  <c r="X123" i="16"/>
  <c r="X122" i="16"/>
  <c r="X124" i="16"/>
  <c r="X125" i="16"/>
  <c r="X126" i="16"/>
  <c r="X127" i="16"/>
  <c r="AG5" i="16"/>
  <c r="W9" i="16"/>
  <c r="Y125" i="15"/>
  <c r="A3" i="16" l="1"/>
  <c r="B3" i="16"/>
  <c r="C3" i="16"/>
  <c r="D3" i="16"/>
  <c r="E3" i="16"/>
  <c r="F3" i="16"/>
  <c r="G3" i="16"/>
  <c r="H3" i="16"/>
  <c r="Q3" i="16"/>
  <c r="R3" i="16"/>
  <c r="S3" i="16"/>
  <c r="T3" i="16"/>
  <c r="U3" i="16"/>
  <c r="V3" i="16"/>
  <c r="W3" i="16"/>
  <c r="Y3" i="16"/>
  <c r="Z3" i="16"/>
  <c r="AA3" i="16"/>
  <c r="AB3" i="16"/>
  <c r="AC3" i="16"/>
  <c r="AD3" i="16"/>
  <c r="AE3" i="16"/>
  <c r="AF3" i="16"/>
  <c r="AG3" i="16"/>
  <c r="AG125" i="15"/>
  <c r="AD125" i="15"/>
  <c r="AC125" i="15"/>
  <c r="AB125" i="15"/>
  <c r="AA125" i="15"/>
  <c r="Z125" i="15"/>
  <c r="X125" i="15"/>
  <c r="W125" i="15"/>
  <c r="V125" i="15"/>
  <c r="U125" i="15"/>
  <c r="T125" i="15"/>
  <c r="S125" i="15"/>
  <c r="R125" i="15"/>
  <c r="H125" i="15"/>
  <c r="G125" i="15"/>
  <c r="F125" i="15"/>
  <c r="E125" i="15"/>
  <c r="D125" i="15"/>
  <c r="C125" i="15"/>
  <c r="B125" i="15"/>
  <c r="A125" i="15"/>
  <c r="AE125" i="15"/>
  <c r="AF125" i="15"/>
  <c r="I134" i="14"/>
  <c r="I125" i="15" s="1"/>
  <c r="N134" i="14"/>
  <c r="O134" i="14" s="1"/>
  <c r="K134" i="14" s="1"/>
  <c r="L134" i="14" s="1"/>
  <c r="L125" i="15" s="1"/>
  <c r="F98" i="16"/>
  <c r="N3" i="16" l="1"/>
  <c r="O3" i="16" s="1"/>
  <c r="K3" i="16" s="1"/>
  <c r="L3" i="16" s="1"/>
  <c r="I3" i="16"/>
  <c r="O125" i="15"/>
  <c r="N125" i="15"/>
  <c r="K125" i="15"/>
  <c r="P134" i="14"/>
  <c r="P3" i="16" l="1"/>
  <c r="J3" i="16" s="1"/>
  <c r="J134" i="14"/>
  <c r="J125" i="15" s="1"/>
  <c r="P125" i="15"/>
  <c r="T14" i="15"/>
  <c r="W21" i="16" l="1"/>
  <c r="F88" i="15" l="1"/>
  <c r="G88" i="15"/>
  <c r="Z34" i="16" l="1"/>
  <c r="Z1" i="16"/>
  <c r="Z47" i="16"/>
  <c r="Z115" i="16"/>
  <c r="Z13" i="16"/>
  <c r="Z29" i="16"/>
  <c r="Z49" i="16"/>
  <c r="Z61" i="16"/>
  <c r="Z10" i="16"/>
  <c r="Z33" i="16"/>
  <c r="Z60" i="16"/>
  <c r="Z111" i="16"/>
  <c r="Z18" i="16"/>
  <c r="Z21" i="16"/>
  <c r="Z58" i="16"/>
  <c r="Z56" i="16"/>
  <c r="Z25" i="16"/>
  <c r="Z42" i="16"/>
  <c r="Z22" i="16"/>
  <c r="Z5" i="16"/>
  <c r="Z20" i="16"/>
  <c r="Z43" i="16"/>
  <c r="Z26" i="16"/>
  <c r="Z19" i="16"/>
  <c r="Z41" i="16"/>
  <c r="Z14" i="16"/>
  <c r="Z38" i="16"/>
  <c r="Z98" i="16"/>
  <c r="Z6" i="16"/>
  <c r="Z15" i="16"/>
  <c r="Z9" i="16"/>
  <c r="Z23" i="16"/>
  <c r="Z94" i="16"/>
  <c r="Z27" i="16"/>
  <c r="Z36" i="16"/>
  <c r="Z24" i="16"/>
  <c r="Z8" i="16"/>
  <c r="Z11" i="16"/>
  <c r="Z17" i="16"/>
  <c r="Z32" i="16"/>
  <c r="Z16" i="16"/>
  <c r="Z4" i="16"/>
  <c r="Z75" i="16"/>
  <c r="Z35" i="16"/>
  <c r="Z82" i="16"/>
  <c r="Z52" i="16"/>
  <c r="Z31" i="16"/>
  <c r="Z28" i="16"/>
  <c r="Z39" i="16"/>
  <c r="Z46" i="16"/>
  <c r="Z2" i="16"/>
  <c r="Z50" i="16"/>
  <c r="Z37" i="16"/>
  <c r="Z85" i="16"/>
  <c r="Z45" i="16"/>
  <c r="Z51" i="16"/>
  <c r="Z54" i="16"/>
  <c r="Z12" i="16"/>
  <c r="Z44" i="16"/>
  <c r="Z40" i="16"/>
  <c r="Z53" i="16"/>
  <c r="Z63" i="16"/>
  <c r="Z48" i="16"/>
  <c r="Z77" i="16"/>
  <c r="Z7" i="16"/>
  <c r="Z57" i="16"/>
  <c r="Z30" i="16"/>
  <c r="Z76" i="16"/>
  <c r="Z55" i="16"/>
  <c r="Z59" i="16"/>
  <c r="Z69" i="16"/>
  <c r="Z64" i="16"/>
  <c r="Z72" i="16"/>
  <c r="Z66" i="16"/>
  <c r="Z67" i="16"/>
  <c r="Z68" i="16"/>
  <c r="Z62" i="16"/>
  <c r="Z65" i="16"/>
  <c r="Z78" i="16"/>
  <c r="Z80" i="16"/>
  <c r="Z70" i="16"/>
  <c r="Z79" i="16"/>
  <c r="Z81" i="16"/>
  <c r="Z88" i="16"/>
  <c r="Z86" i="16"/>
  <c r="Z90" i="16"/>
  <c r="Z87" i="16"/>
  <c r="Z89" i="16"/>
  <c r="Z73" i="16"/>
  <c r="Z91" i="16"/>
  <c r="Z71" i="16"/>
  <c r="Z103" i="16"/>
  <c r="Z83" i="16"/>
  <c r="Z92" i="16"/>
  <c r="Z93" i="16"/>
  <c r="Z96" i="16"/>
  <c r="Z95" i="16"/>
  <c r="Z97" i="16"/>
  <c r="Z102" i="16"/>
  <c r="Z84" i="16"/>
  <c r="Z100" i="16"/>
  <c r="Z104" i="16"/>
  <c r="Z105" i="16"/>
  <c r="Z101" i="16"/>
  <c r="Z106" i="16"/>
  <c r="Z108" i="16"/>
  <c r="Z99" i="16"/>
  <c r="Z109" i="16"/>
  <c r="Z74" i="16"/>
  <c r="Z113" i="16"/>
  <c r="Z114" i="16"/>
  <c r="Z110" i="16"/>
  <c r="Z112" i="16"/>
  <c r="Z116" i="16"/>
  <c r="Z117" i="16"/>
  <c r="Z118" i="16"/>
  <c r="Z119" i="16"/>
  <c r="Z120" i="16"/>
  <c r="Z121" i="16"/>
  <c r="Z123" i="16"/>
  <c r="Z107" i="16"/>
  <c r="Z122" i="16"/>
  <c r="Z124" i="16"/>
  <c r="Z125" i="16"/>
  <c r="Z126" i="16"/>
  <c r="Z127" i="16"/>
  <c r="Q1" i="15"/>
  <c r="T17" i="15" l="1"/>
  <c r="AG42" i="15" l="1"/>
  <c r="Y1" i="16" l="1"/>
  <c r="Y34" i="16"/>
  <c r="Y98" i="16"/>
  <c r="Y5" i="16"/>
  <c r="Y11" i="16"/>
  <c r="Y13" i="16"/>
  <c r="Y14" i="16"/>
  <c r="Y111" i="16"/>
  <c r="Y39" i="16"/>
  <c r="Y21" i="16"/>
  <c r="Y6" i="16"/>
  <c r="Y26" i="16"/>
  <c r="Y25" i="16"/>
  <c r="Y50" i="16"/>
  <c r="Y20" i="16"/>
  <c r="Y15" i="16"/>
  <c r="Y2" i="16"/>
  <c r="Y33" i="16"/>
  <c r="Y9" i="16"/>
  <c r="Y18" i="16"/>
  <c r="Y19" i="16"/>
  <c r="Y43" i="16"/>
  <c r="Y32" i="16"/>
  <c r="Y29" i="16"/>
  <c r="Y16" i="16"/>
  <c r="Y35" i="16"/>
  <c r="Y7" i="16"/>
  <c r="Y22" i="16"/>
  <c r="Y36" i="16"/>
  <c r="Y46" i="16"/>
  <c r="Y38" i="16"/>
  <c r="Y31" i="16"/>
  <c r="Y23" i="16"/>
  <c r="Y58" i="16"/>
  <c r="Y8" i="16"/>
  <c r="Y27" i="16"/>
  <c r="Y12" i="16"/>
  <c r="Y63" i="16"/>
  <c r="Y42" i="16"/>
  <c r="Y77" i="16"/>
  <c r="Y10" i="16"/>
  <c r="Y41" i="16"/>
  <c r="Y55" i="16"/>
  <c r="Y4" i="16"/>
  <c r="Y49" i="16"/>
  <c r="Y69" i="16"/>
  <c r="Y51" i="16"/>
  <c r="Y54" i="16"/>
  <c r="Y45" i="16"/>
  <c r="Y30" i="16"/>
  <c r="Y28" i="16"/>
  <c r="Y37" i="16"/>
  <c r="Y53" i="16"/>
  <c r="Y57" i="16"/>
  <c r="Y64" i="16"/>
  <c r="Y44" i="16"/>
  <c r="Y56" i="16"/>
  <c r="Y48" i="16"/>
  <c r="Y76" i="16"/>
  <c r="Y47" i="16"/>
  <c r="Y59" i="16"/>
  <c r="Y17" i="16"/>
  <c r="Y78" i="16"/>
  <c r="Y72" i="16"/>
  <c r="Y68" i="16"/>
  <c r="Y75" i="16"/>
  <c r="Y80" i="16"/>
  <c r="Y40" i="16"/>
  <c r="Y66" i="16"/>
  <c r="Y24" i="16"/>
  <c r="Y61" i="16"/>
  <c r="Y52" i="16"/>
  <c r="Y88" i="16"/>
  <c r="Y67" i="16"/>
  <c r="Y90" i="16"/>
  <c r="Y82" i="16"/>
  <c r="Y65" i="16"/>
  <c r="Y62" i="16"/>
  <c r="Y81" i="16"/>
  <c r="Y70" i="16"/>
  <c r="Y79" i="16"/>
  <c r="Y86" i="16"/>
  <c r="Y87" i="16"/>
  <c r="Y89" i="16"/>
  <c r="Y83" i="16"/>
  <c r="Y73" i="16"/>
  <c r="Y91" i="16"/>
  <c r="Y100" i="16"/>
  <c r="Y96" i="16"/>
  <c r="Y92" i="16"/>
  <c r="Y94" i="16"/>
  <c r="Y97" i="16"/>
  <c r="Y95" i="16"/>
  <c r="Y60" i="16"/>
  <c r="Y93" i="16"/>
  <c r="Y71" i="16"/>
  <c r="Y105" i="16"/>
  <c r="Y84" i="16"/>
  <c r="Y85" i="16"/>
  <c r="Y101" i="16"/>
  <c r="Y104" i="16"/>
  <c r="Y99" i="16"/>
  <c r="Y106" i="16"/>
  <c r="Y108" i="16"/>
  <c r="Y109" i="16"/>
  <c r="Y103" i="16"/>
  <c r="Y113" i="16"/>
  <c r="Y114" i="16"/>
  <c r="Y110" i="16"/>
  <c r="Y115" i="16"/>
  <c r="Y102" i="16"/>
  <c r="Y74" i="16"/>
  <c r="Y112" i="16"/>
  <c r="Y116" i="16"/>
  <c r="Y117" i="16"/>
  <c r="Y118" i="16"/>
  <c r="Y119" i="16"/>
  <c r="Y121" i="16"/>
  <c r="Y123" i="16"/>
  <c r="Y107" i="16"/>
  <c r="Y122" i="16"/>
  <c r="Y120" i="16"/>
  <c r="Y124" i="16"/>
  <c r="Y125" i="16"/>
  <c r="Y126" i="16"/>
  <c r="Y127" i="16"/>
  <c r="AA1" i="16" l="1"/>
  <c r="AB1" i="16"/>
  <c r="AC1" i="16"/>
  <c r="AD1" i="16"/>
  <c r="AE1" i="16"/>
  <c r="AF1" i="16"/>
  <c r="AA83" i="16"/>
  <c r="AB83" i="16"/>
  <c r="AC83" i="16"/>
  <c r="AD83" i="16"/>
  <c r="AE83" i="16"/>
  <c r="AF83" i="16"/>
  <c r="AA86" i="16"/>
  <c r="AB86" i="16"/>
  <c r="AC86" i="16"/>
  <c r="AD86" i="16"/>
  <c r="AE86" i="16"/>
  <c r="AF86" i="16"/>
  <c r="AA102" i="16"/>
  <c r="AB102" i="16"/>
  <c r="AC102" i="16"/>
  <c r="AD102" i="16"/>
  <c r="AE102" i="16"/>
  <c r="AF102" i="16"/>
  <c r="AA26" i="16"/>
  <c r="AB26" i="16"/>
  <c r="AC26" i="16"/>
  <c r="AD26" i="16"/>
  <c r="AE26" i="16"/>
  <c r="AF26" i="16"/>
  <c r="AA29" i="16"/>
  <c r="AB29" i="16"/>
  <c r="AC29" i="16"/>
  <c r="AD29" i="16"/>
  <c r="AE29" i="16"/>
  <c r="AF29" i="16"/>
  <c r="AA67" i="16"/>
  <c r="AB67" i="16"/>
  <c r="AC67" i="16"/>
  <c r="AD67" i="16"/>
  <c r="AE67" i="16"/>
  <c r="AF67" i="16"/>
  <c r="AA99" i="16"/>
  <c r="AB99" i="16"/>
  <c r="AC99" i="16"/>
  <c r="AD99" i="16"/>
  <c r="AE99" i="16"/>
  <c r="AF99" i="16"/>
  <c r="AA13" i="16"/>
  <c r="AB13" i="16"/>
  <c r="AC13" i="16"/>
  <c r="AD13" i="16"/>
  <c r="AE13" i="16"/>
  <c r="AF13" i="16"/>
  <c r="AA49" i="16"/>
  <c r="AB49" i="16"/>
  <c r="AC49" i="16"/>
  <c r="AD49" i="16"/>
  <c r="AE49" i="16"/>
  <c r="AF49" i="16"/>
  <c r="AA14" i="16"/>
  <c r="AB14" i="16"/>
  <c r="AC14" i="16"/>
  <c r="AD14" i="16"/>
  <c r="AE14" i="16"/>
  <c r="AF14" i="16"/>
  <c r="AA15" i="16"/>
  <c r="AB15" i="16"/>
  <c r="AC15" i="16"/>
  <c r="AD15" i="16"/>
  <c r="AE15" i="16"/>
  <c r="AF15" i="16"/>
  <c r="AA63" i="16"/>
  <c r="AB63" i="16"/>
  <c r="AC63" i="16"/>
  <c r="AD63" i="16"/>
  <c r="AE63" i="16"/>
  <c r="AF63" i="16"/>
  <c r="AA10" i="16"/>
  <c r="AB10" i="16"/>
  <c r="AC10" i="16"/>
  <c r="AD10" i="16"/>
  <c r="AE10" i="16"/>
  <c r="AF10" i="16"/>
  <c r="AA38" i="16"/>
  <c r="AB38" i="16"/>
  <c r="AC38" i="16"/>
  <c r="AD38" i="16"/>
  <c r="AE38" i="16"/>
  <c r="AF38" i="16"/>
  <c r="AA25" i="16"/>
  <c r="AB25" i="16"/>
  <c r="AC25" i="16"/>
  <c r="AD25" i="16"/>
  <c r="AE25" i="16"/>
  <c r="AF25" i="16"/>
  <c r="AA21" i="16"/>
  <c r="AB21" i="16"/>
  <c r="AC21" i="16"/>
  <c r="AD21" i="16"/>
  <c r="AE21" i="16"/>
  <c r="AF21" i="16"/>
  <c r="AA23" i="16"/>
  <c r="AB23" i="16"/>
  <c r="AC23" i="16"/>
  <c r="AD23" i="16"/>
  <c r="AE23" i="16"/>
  <c r="AF23" i="16"/>
  <c r="AA33" i="16"/>
  <c r="AB33" i="16"/>
  <c r="AC33" i="16"/>
  <c r="AD33" i="16"/>
  <c r="AE33" i="16"/>
  <c r="AF33" i="16"/>
  <c r="AA28" i="16"/>
  <c r="AB28" i="16"/>
  <c r="AC28" i="16"/>
  <c r="AD28" i="16"/>
  <c r="AE28" i="16"/>
  <c r="AF28" i="16"/>
  <c r="AA9" i="16"/>
  <c r="AB9" i="16"/>
  <c r="AC9" i="16"/>
  <c r="AD9" i="16"/>
  <c r="AE9" i="16"/>
  <c r="AF9" i="16"/>
  <c r="AA22" i="16"/>
  <c r="AB22" i="16"/>
  <c r="AC22" i="16"/>
  <c r="AD22" i="16"/>
  <c r="AE22" i="16"/>
  <c r="AF22" i="16"/>
  <c r="AA100" i="16"/>
  <c r="AB100" i="16"/>
  <c r="AC100" i="16"/>
  <c r="AD100" i="16"/>
  <c r="AE100" i="16"/>
  <c r="AF100" i="16"/>
  <c r="AA18" i="16"/>
  <c r="AB18" i="16"/>
  <c r="AC18" i="16"/>
  <c r="AD18" i="16"/>
  <c r="AE18" i="16"/>
  <c r="AF18" i="16"/>
  <c r="AA64" i="16"/>
  <c r="AB64" i="16"/>
  <c r="AC64" i="16"/>
  <c r="AD64" i="16"/>
  <c r="AE64" i="16"/>
  <c r="AF64" i="16"/>
  <c r="AA48" i="16"/>
  <c r="AB48" i="16"/>
  <c r="AC48" i="16"/>
  <c r="AD48" i="16"/>
  <c r="AE48" i="16"/>
  <c r="AF48" i="16"/>
  <c r="AA115" i="16"/>
  <c r="AB115" i="16"/>
  <c r="AC115" i="16"/>
  <c r="AD115" i="16"/>
  <c r="AE115" i="16"/>
  <c r="AF115" i="16"/>
  <c r="AA106" i="16"/>
  <c r="AB106" i="16"/>
  <c r="AC106" i="16"/>
  <c r="AD106" i="16"/>
  <c r="AE106" i="16"/>
  <c r="AF106" i="16"/>
  <c r="AA24" i="16"/>
  <c r="AB24" i="16"/>
  <c r="AC24" i="16"/>
  <c r="AD24" i="16"/>
  <c r="AE24" i="16"/>
  <c r="AF24" i="16"/>
  <c r="AA41" i="16"/>
  <c r="AB41" i="16"/>
  <c r="AC41" i="16"/>
  <c r="AD41" i="16"/>
  <c r="AE41" i="16"/>
  <c r="AF41" i="16"/>
  <c r="AA20" i="16"/>
  <c r="AB20" i="16"/>
  <c r="AC20" i="16"/>
  <c r="AD20" i="16"/>
  <c r="AE20" i="16"/>
  <c r="AF20" i="16"/>
  <c r="AA56" i="16"/>
  <c r="AB56" i="16"/>
  <c r="AC56" i="16"/>
  <c r="AD56" i="16"/>
  <c r="AE56" i="16"/>
  <c r="AF56" i="16"/>
  <c r="AA98" i="16"/>
  <c r="AB98" i="16"/>
  <c r="AC98" i="16"/>
  <c r="AD98" i="16"/>
  <c r="AE98" i="16"/>
  <c r="AF98" i="16"/>
  <c r="AA94" i="16"/>
  <c r="AB94" i="16"/>
  <c r="AC94" i="16"/>
  <c r="AD94" i="16"/>
  <c r="AE94" i="16"/>
  <c r="AF94" i="16"/>
  <c r="AA61" i="16"/>
  <c r="AB61" i="16"/>
  <c r="AC61" i="16"/>
  <c r="AD61" i="16"/>
  <c r="AE61" i="16"/>
  <c r="AF61" i="16"/>
  <c r="AA42" i="16"/>
  <c r="AB42" i="16"/>
  <c r="AC42" i="16"/>
  <c r="AD42" i="16"/>
  <c r="AE42" i="16"/>
  <c r="AF42" i="16"/>
  <c r="AA43" i="16"/>
  <c r="AB43" i="16"/>
  <c r="AC43" i="16"/>
  <c r="AD43" i="16"/>
  <c r="AE43" i="16"/>
  <c r="AF43" i="16"/>
  <c r="AA75" i="16"/>
  <c r="AB75" i="16"/>
  <c r="AC75" i="16"/>
  <c r="AD75" i="16"/>
  <c r="AE75" i="16"/>
  <c r="AF75" i="16"/>
  <c r="AA76" i="16"/>
  <c r="AB76" i="16"/>
  <c r="AC76" i="16"/>
  <c r="AD76" i="16"/>
  <c r="AE76" i="16"/>
  <c r="AF76" i="16"/>
  <c r="AA111" i="16"/>
  <c r="AB111" i="16"/>
  <c r="AC111" i="16"/>
  <c r="AD111" i="16"/>
  <c r="AE111" i="16"/>
  <c r="AF111" i="16"/>
  <c r="AA19" i="16"/>
  <c r="AB19" i="16"/>
  <c r="AC19" i="16"/>
  <c r="AD19" i="16"/>
  <c r="AE19" i="16"/>
  <c r="AF19" i="16"/>
  <c r="AA82" i="16"/>
  <c r="AB82" i="16"/>
  <c r="AC82" i="16"/>
  <c r="AD82" i="16"/>
  <c r="AE82" i="16"/>
  <c r="AF82" i="16"/>
  <c r="AA11" i="16"/>
  <c r="AB11" i="16"/>
  <c r="AC11" i="16"/>
  <c r="AD11" i="16"/>
  <c r="AE11" i="16"/>
  <c r="AF11" i="16"/>
  <c r="AA50" i="16"/>
  <c r="AB50" i="16"/>
  <c r="AC50" i="16"/>
  <c r="AD50" i="16"/>
  <c r="AE50" i="16"/>
  <c r="AF50" i="16"/>
  <c r="AA27" i="16"/>
  <c r="AB27" i="16"/>
  <c r="AC27" i="16"/>
  <c r="AD27" i="16"/>
  <c r="AE27" i="16"/>
  <c r="AF27" i="16"/>
  <c r="AA16" i="16"/>
  <c r="AB16" i="16"/>
  <c r="AC16" i="16"/>
  <c r="AD16" i="16"/>
  <c r="AE16" i="16"/>
  <c r="AF16" i="16"/>
  <c r="AA5" i="16"/>
  <c r="AB5" i="16"/>
  <c r="AC5" i="16"/>
  <c r="AD5" i="16"/>
  <c r="AE5" i="16"/>
  <c r="AF5" i="16"/>
  <c r="AA54" i="16"/>
  <c r="AB54" i="16"/>
  <c r="AC54" i="16"/>
  <c r="AD54" i="16"/>
  <c r="AE54" i="16"/>
  <c r="AF54" i="16"/>
  <c r="AA58" i="16"/>
  <c r="AB58" i="16"/>
  <c r="AC58" i="16"/>
  <c r="AD58" i="16"/>
  <c r="AE58" i="16"/>
  <c r="AF58" i="16"/>
  <c r="AA6" i="16"/>
  <c r="AB6" i="16"/>
  <c r="AC6" i="16"/>
  <c r="AD6" i="16"/>
  <c r="AE6" i="16"/>
  <c r="AF6" i="16"/>
  <c r="AA47" i="16"/>
  <c r="AB47" i="16"/>
  <c r="AC47" i="16"/>
  <c r="AD47" i="16"/>
  <c r="AE47" i="16"/>
  <c r="AF47" i="16"/>
  <c r="AA39" i="16"/>
  <c r="AB39" i="16"/>
  <c r="AC39" i="16"/>
  <c r="AD39" i="16"/>
  <c r="AE39" i="16"/>
  <c r="AF39" i="16"/>
  <c r="AA7" i="16"/>
  <c r="AB7" i="16"/>
  <c r="AC7" i="16"/>
  <c r="AD7" i="16"/>
  <c r="AE7" i="16"/>
  <c r="AF7" i="16"/>
  <c r="AA32" i="16"/>
  <c r="AB32" i="16"/>
  <c r="AC32" i="16"/>
  <c r="AD32" i="16"/>
  <c r="AE32" i="16"/>
  <c r="AF32" i="16"/>
  <c r="AA2" i="16"/>
  <c r="AB2" i="16"/>
  <c r="AC2" i="16"/>
  <c r="AD2" i="16"/>
  <c r="AE2" i="16"/>
  <c r="AF2" i="16"/>
  <c r="AA103" i="16"/>
  <c r="AB103" i="16"/>
  <c r="AC103" i="16"/>
  <c r="AD103" i="16"/>
  <c r="AE103" i="16"/>
  <c r="AF103" i="16"/>
  <c r="AA71" i="16"/>
  <c r="AB71" i="16"/>
  <c r="AC71" i="16"/>
  <c r="AD71" i="16"/>
  <c r="AE71" i="16"/>
  <c r="AF71" i="16"/>
  <c r="AA46" i="16"/>
  <c r="AB46" i="16"/>
  <c r="AC46" i="16"/>
  <c r="AD46" i="16"/>
  <c r="AE46" i="16"/>
  <c r="AF46" i="16"/>
  <c r="AA8" i="16"/>
  <c r="AB8" i="16"/>
  <c r="AC8" i="16"/>
  <c r="AD8" i="16"/>
  <c r="AE8" i="16"/>
  <c r="AF8" i="16"/>
  <c r="AA35" i="16"/>
  <c r="AB35" i="16"/>
  <c r="AC35" i="16"/>
  <c r="AD35" i="16"/>
  <c r="AE35" i="16"/>
  <c r="AF35" i="16"/>
  <c r="AA12" i="16"/>
  <c r="AB12" i="16"/>
  <c r="AC12" i="16"/>
  <c r="AD12" i="16"/>
  <c r="AE12" i="16"/>
  <c r="AF12" i="16"/>
  <c r="AA36" i="16"/>
  <c r="AB36" i="16"/>
  <c r="AC36" i="16"/>
  <c r="AD36" i="16"/>
  <c r="AE36" i="16"/>
  <c r="AF36" i="16"/>
  <c r="AA4" i="16"/>
  <c r="AB4" i="16"/>
  <c r="AC4" i="16"/>
  <c r="AD4" i="16"/>
  <c r="AE4" i="16"/>
  <c r="AF4" i="16"/>
  <c r="AA51" i="16"/>
  <c r="AB51" i="16"/>
  <c r="AC51" i="16"/>
  <c r="AD51" i="16"/>
  <c r="AE51" i="16"/>
  <c r="AF51" i="16"/>
  <c r="AA77" i="16"/>
  <c r="AB77" i="16"/>
  <c r="AC77" i="16"/>
  <c r="AD77" i="16"/>
  <c r="AE77" i="16"/>
  <c r="AF77" i="16"/>
  <c r="AA53" i="16"/>
  <c r="AB53" i="16"/>
  <c r="AC53" i="16"/>
  <c r="AD53" i="16"/>
  <c r="AE53" i="16"/>
  <c r="AF53" i="16"/>
  <c r="AA30" i="16"/>
  <c r="AB30" i="16"/>
  <c r="AC30" i="16"/>
  <c r="AD30" i="16"/>
  <c r="AE30" i="16"/>
  <c r="AF30" i="16"/>
  <c r="AA52" i="16"/>
  <c r="AB52" i="16"/>
  <c r="AC52" i="16"/>
  <c r="AD52" i="16"/>
  <c r="AE52" i="16"/>
  <c r="AF52" i="16"/>
  <c r="AA85" i="16"/>
  <c r="AB85" i="16"/>
  <c r="AC85" i="16"/>
  <c r="AD85" i="16"/>
  <c r="AE85" i="16"/>
  <c r="AF85" i="16"/>
  <c r="AA57" i="16"/>
  <c r="AB57" i="16"/>
  <c r="AC57" i="16"/>
  <c r="AD57" i="16"/>
  <c r="AE57" i="16"/>
  <c r="AF57" i="16"/>
  <c r="AA55" i="16"/>
  <c r="AB55" i="16"/>
  <c r="AC55" i="16"/>
  <c r="AD55" i="16"/>
  <c r="AE55" i="16"/>
  <c r="AF55" i="16"/>
  <c r="AA31" i="16"/>
  <c r="AB31" i="16"/>
  <c r="AC31" i="16"/>
  <c r="AD31" i="16"/>
  <c r="AE31" i="16"/>
  <c r="AF31" i="16"/>
  <c r="AA60" i="16"/>
  <c r="AB60" i="16"/>
  <c r="AC60" i="16"/>
  <c r="AD60" i="16"/>
  <c r="AE60" i="16"/>
  <c r="AF60" i="16"/>
  <c r="AA37" i="16"/>
  <c r="AB37" i="16"/>
  <c r="AC37" i="16"/>
  <c r="AD37" i="16"/>
  <c r="AE37" i="16"/>
  <c r="AF37" i="16"/>
  <c r="AA44" i="16"/>
  <c r="AB44" i="16"/>
  <c r="AC44" i="16"/>
  <c r="AD44" i="16"/>
  <c r="AE44" i="16"/>
  <c r="AF44" i="16"/>
  <c r="AA45" i="16"/>
  <c r="AB45" i="16"/>
  <c r="AC45" i="16"/>
  <c r="AD45" i="16"/>
  <c r="AE45" i="16"/>
  <c r="AF45" i="16"/>
  <c r="AA59" i="16"/>
  <c r="AB59" i="16"/>
  <c r="AC59" i="16"/>
  <c r="AD59" i="16"/>
  <c r="AE59" i="16"/>
  <c r="AF59" i="16"/>
  <c r="AA69" i="16"/>
  <c r="AB69" i="16"/>
  <c r="AC69" i="16"/>
  <c r="AD69" i="16"/>
  <c r="AE69" i="16"/>
  <c r="AF69" i="16"/>
  <c r="AA78" i="16"/>
  <c r="AB78" i="16"/>
  <c r="AC78" i="16"/>
  <c r="AD78" i="16"/>
  <c r="AE78" i="16"/>
  <c r="AF78" i="16"/>
  <c r="AA95" i="16"/>
  <c r="AB95" i="16"/>
  <c r="AC95" i="16"/>
  <c r="AD95" i="16"/>
  <c r="AE95" i="16"/>
  <c r="AF95" i="16"/>
  <c r="AA72" i="16"/>
  <c r="AB72" i="16"/>
  <c r="AC72" i="16"/>
  <c r="AD72" i="16"/>
  <c r="AE72" i="16"/>
  <c r="AF72" i="16"/>
  <c r="AA68" i="16"/>
  <c r="AB68" i="16"/>
  <c r="AC68" i="16"/>
  <c r="AD68" i="16"/>
  <c r="AE68" i="16"/>
  <c r="AF68" i="16"/>
  <c r="AA17" i="16"/>
  <c r="AB17" i="16"/>
  <c r="AC17" i="16"/>
  <c r="AD17" i="16"/>
  <c r="AE17" i="16"/>
  <c r="AF17" i="16"/>
  <c r="AA40" i="16"/>
  <c r="AB40" i="16"/>
  <c r="AC40" i="16"/>
  <c r="AD40" i="16"/>
  <c r="AE40" i="16"/>
  <c r="AF40" i="16"/>
  <c r="AA66" i="16"/>
  <c r="AB66" i="16"/>
  <c r="AC66" i="16"/>
  <c r="AD66" i="16"/>
  <c r="AE66" i="16"/>
  <c r="AF66" i="16"/>
  <c r="AA80" i="16"/>
  <c r="AB80" i="16"/>
  <c r="AC80" i="16"/>
  <c r="AD80" i="16"/>
  <c r="AE80" i="16"/>
  <c r="AF80" i="16"/>
  <c r="AA81" i="16"/>
  <c r="AB81" i="16"/>
  <c r="AC81" i="16"/>
  <c r="AD81" i="16"/>
  <c r="AE81" i="16"/>
  <c r="AF81" i="16"/>
  <c r="AA88" i="16"/>
  <c r="AB88" i="16"/>
  <c r="AC88" i="16"/>
  <c r="AD88" i="16"/>
  <c r="AE88" i="16"/>
  <c r="AF88" i="16"/>
  <c r="AA70" i="16"/>
  <c r="AB70" i="16"/>
  <c r="AC70" i="16"/>
  <c r="AD70" i="16"/>
  <c r="AE70" i="16"/>
  <c r="AF70" i="16"/>
  <c r="AA65" i="16"/>
  <c r="AB65" i="16"/>
  <c r="AC65" i="16"/>
  <c r="AD65" i="16"/>
  <c r="AE65" i="16"/>
  <c r="AF65" i="16"/>
  <c r="AA79" i="16"/>
  <c r="AB79" i="16"/>
  <c r="AC79" i="16"/>
  <c r="AD79" i="16"/>
  <c r="AE79" i="16"/>
  <c r="AF79" i="16"/>
  <c r="AA90" i="16"/>
  <c r="AB90" i="16"/>
  <c r="AC90" i="16"/>
  <c r="AD90" i="16"/>
  <c r="AE90" i="16"/>
  <c r="AF90" i="16"/>
  <c r="AA62" i="16"/>
  <c r="AB62" i="16"/>
  <c r="AC62" i="16"/>
  <c r="AD62" i="16"/>
  <c r="AE62" i="16"/>
  <c r="AF62" i="16"/>
  <c r="AA87" i="16"/>
  <c r="AB87" i="16"/>
  <c r="AC87" i="16"/>
  <c r="AD87" i="16"/>
  <c r="AE87" i="16"/>
  <c r="AF87" i="16"/>
  <c r="AA89" i="16"/>
  <c r="AB89" i="16"/>
  <c r="AC89" i="16"/>
  <c r="AD89" i="16"/>
  <c r="AE89" i="16"/>
  <c r="AF89" i="16"/>
  <c r="AA91" i="16"/>
  <c r="AB91" i="16"/>
  <c r="AC91" i="16"/>
  <c r="AD91" i="16"/>
  <c r="AE91" i="16"/>
  <c r="AF91" i="16"/>
  <c r="AA73" i="16"/>
  <c r="AB73" i="16"/>
  <c r="AC73" i="16"/>
  <c r="AD73" i="16"/>
  <c r="AE73" i="16"/>
  <c r="AF73" i="16"/>
  <c r="AA96" i="16"/>
  <c r="AB96" i="16"/>
  <c r="AC96" i="16"/>
  <c r="AD96" i="16"/>
  <c r="AE96" i="16"/>
  <c r="AF96" i="16"/>
  <c r="AA97" i="16"/>
  <c r="AB97" i="16"/>
  <c r="AC97" i="16"/>
  <c r="AD97" i="16"/>
  <c r="AE97" i="16"/>
  <c r="AF97" i="16"/>
  <c r="AA92" i="16"/>
  <c r="AB92" i="16"/>
  <c r="AC92" i="16"/>
  <c r="AD92" i="16"/>
  <c r="AE92" i="16"/>
  <c r="AF92" i="16"/>
  <c r="AA105" i="16"/>
  <c r="AB105" i="16"/>
  <c r="AC105" i="16"/>
  <c r="AD105" i="16"/>
  <c r="AE105" i="16"/>
  <c r="AF105" i="16"/>
  <c r="AA84" i="16"/>
  <c r="AB84" i="16"/>
  <c r="AC84" i="16"/>
  <c r="AD84" i="16"/>
  <c r="AE84" i="16"/>
  <c r="AF84" i="16"/>
  <c r="AA101" i="16"/>
  <c r="AB101" i="16"/>
  <c r="AC101" i="16"/>
  <c r="AD101" i="16"/>
  <c r="AE101" i="16"/>
  <c r="AF101" i="16"/>
  <c r="AA104" i="16"/>
  <c r="AB104" i="16"/>
  <c r="AC104" i="16"/>
  <c r="AD104" i="16"/>
  <c r="AE104" i="16"/>
  <c r="AF104" i="16"/>
  <c r="AA108" i="16"/>
  <c r="AB108" i="16"/>
  <c r="AC108" i="16"/>
  <c r="AD108" i="16"/>
  <c r="AE108" i="16"/>
  <c r="AF108" i="16"/>
  <c r="AA93" i="16"/>
  <c r="AB93" i="16"/>
  <c r="AC93" i="16"/>
  <c r="AD93" i="16"/>
  <c r="AE93" i="16"/>
  <c r="AF93" i="16"/>
  <c r="AA109" i="16"/>
  <c r="AB109" i="16"/>
  <c r="AC109" i="16"/>
  <c r="AD109" i="16"/>
  <c r="AE109" i="16"/>
  <c r="AF109" i="16"/>
  <c r="AA34" i="16"/>
  <c r="AB34" i="16"/>
  <c r="AC34" i="16"/>
  <c r="AD34" i="16"/>
  <c r="AE34" i="16"/>
  <c r="AF34" i="16"/>
  <c r="AA113" i="16"/>
  <c r="AB113" i="16"/>
  <c r="AC113" i="16"/>
  <c r="AD113" i="16"/>
  <c r="AE113" i="16"/>
  <c r="AF113" i="16"/>
  <c r="AA114" i="16"/>
  <c r="AB114" i="16"/>
  <c r="AC114" i="16"/>
  <c r="AD114" i="16"/>
  <c r="AE114" i="16"/>
  <c r="AF114" i="16"/>
  <c r="AA110" i="16"/>
  <c r="AB110" i="16"/>
  <c r="AC110" i="16"/>
  <c r="AD110" i="16"/>
  <c r="AE110" i="16"/>
  <c r="AF110" i="16"/>
  <c r="AA74" i="16"/>
  <c r="AB74" i="16"/>
  <c r="AC74" i="16"/>
  <c r="AD74" i="16"/>
  <c r="AE74" i="16"/>
  <c r="AF74" i="16"/>
  <c r="AA112" i="16"/>
  <c r="AB112" i="16"/>
  <c r="AC112" i="16"/>
  <c r="AD112" i="16"/>
  <c r="AE112" i="16"/>
  <c r="AF112" i="16"/>
  <c r="AA116" i="16"/>
  <c r="AB116" i="16"/>
  <c r="AC116" i="16"/>
  <c r="AD116" i="16"/>
  <c r="AE116" i="16"/>
  <c r="AF116" i="16"/>
  <c r="AA117" i="16"/>
  <c r="AB117" i="16"/>
  <c r="AC117" i="16"/>
  <c r="AD117" i="16"/>
  <c r="AE117" i="16"/>
  <c r="AF117" i="16"/>
  <c r="AA118" i="16"/>
  <c r="AB118" i="16"/>
  <c r="AC118" i="16"/>
  <c r="AD118" i="16"/>
  <c r="AE118" i="16"/>
  <c r="AF118" i="16"/>
  <c r="AA119" i="16"/>
  <c r="AB119" i="16"/>
  <c r="AC119" i="16"/>
  <c r="AD119" i="16"/>
  <c r="AE119" i="16"/>
  <c r="AF119" i="16"/>
  <c r="AA121" i="16"/>
  <c r="AB121" i="16"/>
  <c r="AC121" i="16"/>
  <c r="AD121" i="16"/>
  <c r="AE121" i="16"/>
  <c r="AF121" i="16"/>
  <c r="AA107" i="16"/>
  <c r="AB107" i="16"/>
  <c r="AC107" i="16"/>
  <c r="AD107" i="16"/>
  <c r="AE107" i="16"/>
  <c r="AF107" i="16"/>
  <c r="AA123" i="16"/>
  <c r="AB123" i="16"/>
  <c r="AC123" i="16"/>
  <c r="AD123" i="16"/>
  <c r="AE123" i="16"/>
  <c r="AF123" i="16"/>
  <c r="AA122" i="16"/>
  <c r="AB122" i="16"/>
  <c r="AC122" i="16"/>
  <c r="AD122" i="16"/>
  <c r="AE122" i="16"/>
  <c r="AF122" i="16"/>
  <c r="AA120" i="16"/>
  <c r="AB120" i="16"/>
  <c r="AC120" i="16"/>
  <c r="AD120" i="16"/>
  <c r="AE120" i="16"/>
  <c r="AF120" i="16"/>
  <c r="AA124" i="16"/>
  <c r="AB124" i="16"/>
  <c r="AC124" i="16"/>
  <c r="AD124" i="16"/>
  <c r="AE124" i="16"/>
  <c r="AF124" i="16"/>
  <c r="AA125" i="16"/>
  <c r="AB125" i="16"/>
  <c r="AC125" i="16"/>
  <c r="AD125" i="16"/>
  <c r="AE125" i="16"/>
  <c r="AF125" i="16"/>
  <c r="AA126" i="16"/>
  <c r="AB126" i="16"/>
  <c r="AC126" i="16"/>
  <c r="AD126" i="16"/>
  <c r="AE126" i="16"/>
  <c r="AF126" i="16"/>
  <c r="AA127" i="16"/>
  <c r="AB127" i="16"/>
  <c r="AC127" i="16"/>
  <c r="AD127" i="16"/>
  <c r="AE127" i="16"/>
  <c r="AF127" i="16"/>
  <c r="AA130" i="16"/>
  <c r="AB130" i="16"/>
  <c r="AC130" i="16"/>
  <c r="AD130" i="16"/>
  <c r="AE130" i="16"/>
  <c r="AF130" i="16"/>
  <c r="V7" i="16" l="1"/>
  <c r="R1" i="16"/>
  <c r="S1" i="16"/>
  <c r="T1" i="16"/>
  <c r="U1" i="16"/>
  <c r="V1" i="16"/>
  <c r="W1" i="16"/>
  <c r="R34" i="16"/>
  <c r="S34" i="16"/>
  <c r="T34" i="16"/>
  <c r="U34" i="16"/>
  <c r="V34" i="16"/>
  <c r="W34" i="16"/>
  <c r="R108" i="16"/>
  <c r="S108" i="16"/>
  <c r="T108" i="16"/>
  <c r="U108" i="16"/>
  <c r="V108" i="16"/>
  <c r="W108" i="16"/>
  <c r="R72" i="16"/>
  <c r="S72" i="16"/>
  <c r="T72" i="16"/>
  <c r="U72" i="16"/>
  <c r="V72" i="16"/>
  <c r="W72" i="16"/>
  <c r="R7" i="16"/>
  <c r="S7" i="16"/>
  <c r="T7" i="16"/>
  <c r="U7" i="16"/>
  <c r="W7" i="16"/>
  <c r="R18" i="16"/>
  <c r="S18" i="16"/>
  <c r="T18" i="16"/>
  <c r="U18" i="16"/>
  <c r="V18" i="16"/>
  <c r="W18" i="16"/>
  <c r="R42" i="16"/>
  <c r="S42" i="16"/>
  <c r="T42" i="16"/>
  <c r="U42" i="16"/>
  <c r="V42" i="16"/>
  <c r="W42" i="16"/>
  <c r="R25" i="16"/>
  <c r="S25" i="16"/>
  <c r="T25" i="16"/>
  <c r="U25" i="16"/>
  <c r="V25" i="16"/>
  <c r="W25" i="16"/>
  <c r="R11" i="16"/>
  <c r="S11" i="16"/>
  <c r="T11" i="16"/>
  <c r="U11" i="16"/>
  <c r="V11" i="16"/>
  <c r="W11" i="16"/>
  <c r="R22" i="16"/>
  <c r="S22" i="16"/>
  <c r="T22" i="16"/>
  <c r="U22" i="16"/>
  <c r="V22" i="16"/>
  <c r="W22" i="16"/>
  <c r="R6" i="16"/>
  <c r="S6" i="16"/>
  <c r="T6" i="16"/>
  <c r="U6" i="16"/>
  <c r="V6" i="16"/>
  <c r="W6" i="16"/>
  <c r="R39" i="16"/>
  <c r="S39" i="16"/>
  <c r="T39" i="16"/>
  <c r="U39" i="16"/>
  <c r="V39" i="16"/>
  <c r="W39" i="16"/>
  <c r="R5" i="16"/>
  <c r="S5" i="16"/>
  <c r="T5" i="16"/>
  <c r="U5" i="16"/>
  <c r="V5" i="16"/>
  <c r="W5" i="16"/>
  <c r="R38" i="16"/>
  <c r="S38" i="16"/>
  <c r="T38" i="16"/>
  <c r="U38" i="16"/>
  <c r="V38" i="16"/>
  <c r="W38" i="16"/>
  <c r="R88" i="16"/>
  <c r="S88" i="16"/>
  <c r="T88" i="16"/>
  <c r="U88" i="16"/>
  <c r="V88" i="16"/>
  <c r="W88" i="16"/>
  <c r="R63" i="16"/>
  <c r="S63" i="16"/>
  <c r="T63" i="16"/>
  <c r="U63" i="16"/>
  <c r="V63" i="16"/>
  <c r="W63" i="16"/>
  <c r="R13" i="16"/>
  <c r="S13" i="16"/>
  <c r="T13" i="16"/>
  <c r="U13" i="16"/>
  <c r="V13" i="16"/>
  <c r="W13" i="16"/>
  <c r="R21" i="16"/>
  <c r="S21" i="16"/>
  <c r="T21" i="16"/>
  <c r="U21" i="16"/>
  <c r="V21" i="16"/>
  <c r="R9" i="16"/>
  <c r="S9" i="16"/>
  <c r="T9" i="16"/>
  <c r="U9" i="16"/>
  <c r="V9" i="16"/>
  <c r="R19" i="16"/>
  <c r="S19" i="16"/>
  <c r="T19" i="16"/>
  <c r="U19" i="16"/>
  <c r="V19" i="16"/>
  <c r="W19" i="16"/>
  <c r="R35" i="16"/>
  <c r="S35" i="16"/>
  <c r="T35" i="16"/>
  <c r="U35" i="16"/>
  <c r="V35" i="16"/>
  <c r="W35" i="16"/>
  <c r="R10" i="16"/>
  <c r="S10" i="16"/>
  <c r="T10" i="16"/>
  <c r="U10" i="16"/>
  <c r="V10" i="16"/>
  <c r="W10" i="16"/>
  <c r="R29" i="16"/>
  <c r="S29" i="16"/>
  <c r="T29" i="16"/>
  <c r="U29" i="16"/>
  <c r="V29" i="16"/>
  <c r="W29" i="16"/>
  <c r="R14" i="16"/>
  <c r="S14" i="16"/>
  <c r="T14" i="16"/>
  <c r="U14" i="16"/>
  <c r="V14" i="16"/>
  <c r="W14" i="16"/>
  <c r="R20" i="16"/>
  <c r="S20" i="16"/>
  <c r="T20" i="16"/>
  <c r="U20" i="16"/>
  <c r="V20" i="16"/>
  <c r="W20" i="16"/>
  <c r="R49" i="16"/>
  <c r="S49" i="16"/>
  <c r="T49" i="16"/>
  <c r="U49" i="16"/>
  <c r="V49" i="16"/>
  <c r="W49" i="16"/>
  <c r="R80" i="16"/>
  <c r="S80" i="16"/>
  <c r="T80" i="16"/>
  <c r="U80" i="16"/>
  <c r="V80" i="16"/>
  <c r="W80" i="16"/>
  <c r="R23" i="16"/>
  <c r="S23" i="16"/>
  <c r="T23" i="16"/>
  <c r="U23" i="16"/>
  <c r="V23" i="16"/>
  <c r="W23" i="16"/>
  <c r="R47" i="16"/>
  <c r="S47" i="16"/>
  <c r="T47" i="16"/>
  <c r="U47" i="16"/>
  <c r="V47" i="16"/>
  <c r="W47" i="16"/>
  <c r="R33" i="16"/>
  <c r="S33" i="16"/>
  <c r="T33" i="16"/>
  <c r="U33" i="16"/>
  <c r="V33" i="16"/>
  <c r="W33" i="16"/>
  <c r="R26" i="16"/>
  <c r="S26" i="16"/>
  <c r="T26" i="16"/>
  <c r="U26" i="16"/>
  <c r="V26" i="16"/>
  <c r="W26" i="16"/>
  <c r="R64" i="16"/>
  <c r="S64" i="16"/>
  <c r="T64" i="16"/>
  <c r="U64" i="16"/>
  <c r="V64" i="16"/>
  <c r="W64" i="16"/>
  <c r="R106" i="16"/>
  <c r="S106" i="16"/>
  <c r="T106" i="16"/>
  <c r="U106" i="16"/>
  <c r="V106" i="16"/>
  <c r="W106" i="16"/>
  <c r="R15" i="16"/>
  <c r="S15" i="16"/>
  <c r="T15" i="16"/>
  <c r="U15" i="16"/>
  <c r="V15" i="16"/>
  <c r="W15" i="16"/>
  <c r="R99" i="16"/>
  <c r="S99" i="16"/>
  <c r="T99" i="16"/>
  <c r="U99" i="16"/>
  <c r="V99" i="16"/>
  <c r="W99" i="16"/>
  <c r="R100" i="16"/>
  <c r="S100" i="16"/>
  <c r="T100" i="16"/>
  <c r="U100" i="16"/>
  <c r="V100" i="16"/>
  <c r="W100" i="16"/>
  <c r="R102" i="16"/>
  <c r="S102" i="16"/>
  <c r="T102" i="16"/>
  <c r="U102" i="16"/>
  <c r="V102" i="16"/>
  <c r="W102" i="16"/>
  <c r="R67" i="16"/>
  <c r="S67" i="16"/>
  <c r="T67" i="16"/>
  <c r="U67" i="16"/>
  <c r="V67" i="16"/>
  <c r="W67" i="16"/>
  <c r="R41" i="16"/>
  <c r="S41" i="16"/>
  <c r="T41" i="16"/>
  <c r="U41" i="16"/>
  <c r="V41" i="16"/>
  <c r="W41" i="16"/>
  <c r="R24" i="16"/>
  <c r="S24" i="16"/>
  <c r="T24" i="16"/>
  <c r="U24" i="16"/>
  <c r="V24" i="16"/>
  <c r="W24" i="16"/>
  <c r="R43" i="16"/>
  <c r="S43" i="16"/>
  <c r="T43" i="16"/>
  <c r="U43" i="16"/>
  <c r="V43" i="16"/>
  <c r="W43" i="16"/>
  <c r="R82" i="16"/>
  <c r="S82" i="16"/>
  <c r="T82" i="16"/>
  <c r="U82" i="16"/>
  <c r="V82" i="16"/>
  <c r="W82" i="16"/>
  <c r="R28" i="16"/>
  <c r="S28" i="16"/>
  <c r="T28" i="16"/>
  <c r="U28" i="16"/>
  <c r="V28" i="16"/>
  <c r="W28" i="16"/>
  <c r="R115" i="16"/>
  <c r="S115" i="16"/>
  <c r="T115" i="16"/>
  <c r="U115" i="16"/>
  <c r="V115" i="16"/>
  <c r="W115" i="16"/>
  <c r="R48" i="16"/>
  <c r="S48" i="16"/>
  <c r="T48" i="16"/>
  <c r="U48" i="16"/>
  <c r="V48" i="16"/>
  <c r="W48" i="16"/>
  <c r="R58" i="16"/>
  <c r="S58" i="16"/>
  <c r="T58" i="16"/>
  <c r="U58" i="16"/>
  <c r="V58" i="16"/>
  <c r="W58" i="16"/>
  <c r="R86" i="16"/>
  <c r="S86" i="16"/>
  <c r="T86" i="16"/>
  <c r="U86" i="16"/>
  <c r="V86" i="16"/>
  <c r="W86" i="16"/>
  <c r="R71" i="16"/>
  <c r="S71" i="16"/>
  <c r="T71" i="16"/>
  <c r="U71" i="16"/>
  <c r="V71" i="16"/>
  <c r="W71" i="16"/>
  <c r="R61" i="16"/>
  <c r="S61" i="16"/>
  <c r="T61" i="16"/>
  <c r="U61" i="16"/>
  <c r="V61" i="16"/>
  <c r="W61" i="16"/>
  <c r="R93" i="16"/>
  <c r="S93" i="16"/>
  <c r="T93" i="16"/>
  <c r="U93" i="16"/>
  <c r="V93" i="16"/>
  <c r="W93" i="16"/>
  <c r="R94" i="16"/>
  <c r="S94" i="16"/>
  <c r="T94" i="16"/>
  <c r="U94" i="16"/>
  <c r="V94" i="16"/>
  <c r="W94" i="16"/>
  <c r="R51" i="16"/>
  <c r="S51" i="16"/>
  <c r="T51" i="16"/>
  <c r="U51" i="16"/>
  <c r="V51" i="16"/>
  <c r="W51" i="16"/>
  <c r="R111" i="16"/>
  <c r="S111" i="16"/>
  <c r="T111" i="16"/>
  <c r="U111" i="16"/>
  <c r="V111" i="16"/>
  <c r="W111" i="16"/>
  <c r="R50" i="16"/>
  <c r="S50" i="16"/>
  <c r="T50" i="16"/>
  <c r="U50" i="16"/>
  <c r="V50" i="16"/>
  <c r="W50" i="16"/>
  <c r="R36" i="16"/>
  <c r="S36" i="16"/>
  <c r="T36" i="16"/>
  <c r="U36" i="16"/>
  <c r="V36" i="16"/>
  <c r="W36" i="16"/>
  <c r="R46" i="16"/>
  <c r="S46" i="16"/>
  <c r="T46" i="16"/>
  <c r="U46" i="16"/>
  <c r="V46" i="16"/>
  <c r="W46" i="16"/>
  <c r="R75" i="16"/>
  <c r="S75" i="16"/>
  <c r="T75" i="16"/>
  <c r="U75" i="16"/>
  <c r="V75" i="16"/>
  <c r="W75" i="16"/>
  <c r="R76" i="16"/>
  <c r="S76" i="16"/>
  <c r="T76" i="16"/>
  <c r="U76" i="16"/>
  <c r="V76" i="16"/>
  <c r="W76" i="16"/>
  <c r="R8" i="16"/>
  <c r="S8" i="16"/>
  <c r="T8" i="16"/>
  <c r="U8" i="16"/>
  <c r="V8" i="16"/>
  <c r="W8" i="16"/>
  <c r="R27" i="16"/>
  <c r="S27" i="16"/>
  <c r="T27" i="16"/>
  <c r="U27" i="16"/>
  <c r="V27" i="16"/>
  <c r="W27" i="16"/>
  <c r="R16" i="16"/>
  <c r="S16" i="16"/>
  <c r="T16" i="16"/>
  <c r="U16" i="16"/>
  <c r="V16" i="16"/>
  <c r="W16" i="16"/>
  <c r="R57" i="16"/>
  <c r="S57" i="16"/>
  <c r="T57" i="16"/>
  <c r="U57" i="16"/>
  <c r="V57" i="16"/>
  <c r="W57" i="16"/>
  <c r="R31" i="16"/>
  <c r="S31" i="16"/>
  <c r="T31" i="16"/>
  <c r="U31" i="16"/>
  <c r="V31" i="16"/>
  <c r="W31" i="16"/>
  <c r="R56" i="16"/>
  <c r="S56" i="16"/>
  <c r="T56" i="16"/>
  <c r="U56" i="16"/>
  <c r="V56" i="16"/>
  <c r="W56" i="16"/>
  <c r="R83" i="16"/>
  <c r="S83" i="16"/>
  <c r="T83" i="16"/>
  <c r="U83" i="16"/>
  <c r="V83" i="16"/>
  <c r="W83" i="16"/>
  <c r="R60" i="16"/>
  <c r="S60" i="16"/>
  <c r="T60" i="16"/>
  <c r="U60" i="16"/>
  <c r="V60" i="16"/>
  <c r="W60" i="16"/>
  <c r="R2" i="16"/>
  <c r="S2" i="16"/>
  <c r="T2" i="16"/>
  <c r="U2" i="16"/>
  <c r="V2" i="16"/>
  <c r="W2" i="16"/>
  <c r="R32" i="16"/>
  <c r="S32" i="16"/>
  <c r="T32" i="16"/>
  <c r="U32" i="16"/>
  <c r="V32" i="16"/>
  <c r="W32" i="16"/>
  <c r="R52" i="16"/>
  <c r="S52" i="16"/>
  <c r="T52" i="16"/>
  <c r="U52" i="16"/>
  <c r="V52" i="16"/>
  <c r="W52" i="16"/>
  <c r="R53" i="16"/>
  <c r="S53" i="16"/>
  <c r="T53" i="16"/>
  <c r="U53" i="16"/>
  <c r="V53" i="16"/>
  <c r="W53" i="16"/>
  <c r="R77" i="16"/>
  <c r="S77" i="16"/>
  <c r="T77" i="16"/>
  <c r="U77" i="16"/>
  <c r="V77" i="16"/>
  <c r="W77" i="16"/>
  <c r="R45" i="16"/>
  <c r="S45" i="16"/>
  <c r="T45" i="16"/>
  <c r="U45" i="16"/>
  <c r="V45" i="16"/>
  <c r="W45" i="16"/>
  <c r="R37" i="16"/>
  <c r="S37" i="16"/>
  <c r="T37" i="16"/>
  <c r="U37" i="16"/>
  <c r="V37" i="16"/>
  <c r="R103" i="16"/>
  <c r="S103" i="16"/>
  <c r="T103" i="16"/>
  <c r="U103" i="16"/>
  <c r="V103" i="16"/>
  <c r="W103" i="16"/>
  <c r="R30" i="16"/>
  <c r="S30" i="16"/>
  <c r="T30" i="16"/>
  <c r="U30" i="16"/>
  <c r="V30" i="16"/>
  <c r="W30" i="16"/>
  <c r="R12" i="16"/>
  <c r="S12" i="16"/>
  <c r="T12" i="16"/>
  <c r="U12" i="16"/>
  <c r="V12" i="16"/>
  <c r="W12" i="16"/>
  <c r="R54" i="16"/>
  <c r="S54" i="16"/>
  <c r="T54" i="16"/>
  <c r="U54" i="16"/>
  <c r="V54" i="16"/>
  <c r="W54" i="16"/>
  <c r="R69" i="16"/>
  <c r="S69" i="16"/>
  <c r="T69" i="16"/>
  <c r="U69" i="16"/>
  <c r="V69" i="16"/>
  <c r="W69" i="16"/>
  <c r="R44" i="16"/>
  <c r="S44" i="16"/>
  <c r="T44" i="16"/>
  <c r="U44" i="16"/>
  <c r="V44" i="16"/>
  <c r="W44" i="16"/>
  <c r="R55" i="16"/>
  <c r="S55" i="16"/>
  <c r="T55" i="16"/>
  <c r="U55" i="16"/>
  <c r="V55" i="16"/>
  <c r="W55" i="16"/>
  <c r="R98" i="16"/>
  <c r="S98" i="16"/>
  <c r="T98" i="16"/>
  <c r="U98" i="16"/>
  <c r="V98" i="16"/>
  <c r="W98" i="16"/>
  <c r="R4" i="16"/>
  <c r="S4" i="16"/>
  <c r="T4" i="16"/>
  <c r="U4" i="16"/>
  <c r="V4" i="16"/>
  <c r="W4" i="16"/>
  <c r="R85" i="16"/>
  <c r="S85" i="16"/>
  <c r="T85" i="16"/>
  <c r="U85" i="16"/>
  <c r="V85" i="16"/>
  <c r="W85" i="16"/>
  <c r="R92" i="16"/>
  <c r="S92" i="16"/>
  <c r="T92" i="16"/>
  <c r="U92" i="16"/>
  <c r="V92" i="16"/>
  <c r="W92" i="16"/>
  <c r="R68" i="16"/>
  <c r="S68" i="16"/>
  <c r="T68" i="16"/>
  <c r="U68" i="16"/>
  <c r="V68" i="16"/>
  <c r="W68" i="16"/>
  <c r="R59" i="16"/>
  <c r="S59" i="16"/>
  <c r="T59" i="16"/>
  <c r="U59" i="16"/>
  <c r="V59" i="16"/>
  <c r="W59" i="16"/>
  <c r="R17" i="16"/>
  <c r="S17" i="16"/>
  <c r="T17" i="16"/>
  <c r="U17" i="16"/>
  <c r="V17" i="16"/>
  <c r="W17" i="16"/>
  <c r="R78" i="16"/>
  <c r="S78" i="16"/>
  <c r="T78" i="16"/>
  <c r="U78" i="16"/>
  <c r="V78" i="16"/>
  <c r="W78" i="16"/>
  <c r="R66" i="16"/>
  <c r="S66" i="16"/>
  <c r="T66" i="16"/>
  <c r="U66" i="16"/>
  <c r="V66" i="16"/>
  <c r="W66" i="16"/>
  <c r="R65" i="16"/>
  <c r="S65" i="16"/>
  <c r="T65" i="16"/>
  <c r="U65" i="16"/>
  <c r="V65" i="16"/>
  <c r="W65" i="16"/>
  <c r="R40" i="16"/>
  <c r="S40" i="16"/>
  <c r="T40" i="16"/>
  <c r="U40" i="16"/>
  <c r="V40" i="16"/>
  <c r="W40" i="16"/>
  <c r="R70" i="16"/>
  <c r="S70" i="16"/>
  <c r="T70" i="16"/>
  <c r="U70" i="16"/>
  <c r="V70" i="16"/>
  <c r="W70" i="16"/>
  <c r="R81" i="16"/>
  <c r="S81" i="16"/>
  <c r="T81" i="16"/>
  <c r="U81" i="16"/>
  <c r="V81" i="16"/>
  <c r="W81" i="16"/>
  <c r="R62" i="16"/>
  <c r="S62" i="16"/>
  <c r="T62" i="16"/>
  <c r="U62" i="16"/>
  <c r="V62" i="16"/>
  <c r="W62" i="16"/>
  <c r="R90" i="16"/>
  <c r="S90" i="16"/>
  <c r="T90" i="16"/>
  <c r="U90" i="16"/>
  <c r="V90" i="16"/>
  <c r="W90" i="16"/>
  <c r="R87" i="16"/>
  <c r="S87" i="16"/>
  <c r="T87" i="16"/>
  <c r="U87" i="16"/>
  <c r="V87" i="16"/>
  <c r="W87" i="16"/>
  <c r="R91" i="16"/>
  <c r="S91" i="16"/>
  <c r="T91" i="16"/>
  <c r="U91" i="16"/>
  <c r="V91" i="16"/>
  <c r="W91" i="16"/>
  <c r="R97" i="16"/>
  <c r="S97" i="16"/>
  <c r="T97" i="16"/>
  <c r="U97" i="16"/>
  <c r="V97" i="16"/>
  <c r="W97" i="16"/>
  <c r="R96" i="16"/>
  <c r="S96" i="16"/>
  <c r="T96" i="16"/>
  <c r="U96" i="16"/>
  <c r="V96" i="16"/>
  <c r="W96" i="16"/>
  <c r="R73" i="16"/>
  <c r="S73" i="16"/>
  <c r="T73" i="16"/>
  <c r="U73" i="16"/>
  <c r="V73" i="16"/>
  <c r="W73" i="16"/>
  <c r="R79" i="16"/>
  <c r="S79" i="16"/>
  <c r="T79" i="16"/>
  <c r="U79" i="16"/>
  <c r="V79" i="16"/>
  <c r="W79" i="16"/>
  <c r="R89" i="16"/>
  <c r="S89" i="16"/>
  <c r="T89" i="16"/>
  <c r="U89" i="16"/>
  <c r="V89" i="16"/>
  <c r="W89" i="16"/>
  <c r="R84" i="16"/>
  <c r="S84" i="16"/>
  <c r="T84" i="16"/>
  <c r="U84" i="16"/>
  <c r="V84" i="16"/>
  <c r="W84" i="16"/>
  <c r="R105" i="16"/>
  <c r="S105" i="16"/>
  <c r="T105" i="16"/>
  <c r="U105" i="16"/>
  <c r="V105" i="16"/>
  <c r="W105" i="16"/>
  <c r="R101" i="16"/>
  <c r="S101" i="16"/>
  <c r="T101" i="16"/>
  <c r="U101" i="16"/>
  <c r="V101" i="16"/>
  <c r="W101" i="16"/>
  <c r="R109" i="16"/>
  <c r="S109" i="16"/>
  <c r="T109" i="16"/>
  <c r="U109" i="16"/>
  <c r="V109" i="16"/>
  <c r="W109" i="16"/>
  <c r="R95" i="16"/>
  <c r="S95" i="16"/>
  <c r="T95" i="16"/>
  <c r="U95" i="16"/>
  <c r="V95" i="16"/>
  <c r="W95" i="16"/>
  <c r="R104" i="16"/>
  <c r="S104" i="16"/>
  <c r="T104" i="16"/>
  <c r="U104" i="16"/>
  <c r="V104" i="16"/>
  <c r="W104" i="16"/>
  <c r="R113" i="16"/>
  <c r="S113" i="16"/>
  <c r="T113" i="16"/>
  <c r="U113" i="16"/>
  <c r="V113" i="16"/>
  <c r="W113" i="16"/>
  <c r="R114" i="16"/>
  <c r="S114" i="16"/>
  <c r="T114" i="16"/>
  <c r="U114" i="16"/>
  <c r="V114" i="16"/>
  <c r="W114" i="16"/>
  <c r="R110" i="16"/>
  <c r="S110" i="16"/>
  <c r="T110" i="16"/>
  <c r="U110" i="16"/>
  <c r="V110" i="16"/>
  <c r="W110" i="16"/>
  <c r="R112" i="16"/>
  <c r="S112" i="16"/>
  <c r="T112" i="16"/>
  <c r="U112" i="16"/>
  <c r="V112" i="16"/>
  <c r="W112" i="16"/>
  <c r="R74" i="16"/>
  <c r="S74" i="16"/>
  <c r="T74" i="16"/>
  <c r="U74" i="16"/>
  <c r="V74" i="16"/>
  <c r="W74" i="16"/>
  <c r="R117" i="16"/>
  <c r="S117" i="16"/>
  <c r="T117" i="16"/>
  <c r="U117" i="16"/>
  <c r="V117" i="16"/>
  <c r="W117" i="16"/>
  <c r="R116" i="16"/>
  <c r="S116" i="16"/>
  <c r="T116" i="16"/>
  <c r="U116" i="16"/>
  <c r="V116" i="16"/>
  <c r="W116" i="16"/>
  <c r="R118" i="16"/>
  <c r="S118" i="16"/>
  <c r="T118" i="16"/>
  <c r="U118" i="16"/>
  <c r="V118" i="16"/>
  <c r="W118" i="16"/>
  <c r="R119" i="16"/>
  <c r="S119" i="16"/>
  <c r="T119" i="16"/>
  <c r="U119" i="16"/>
  <c r="V119" i="16"/>
  <c r="W119" i="16"/>
  <c r="R121" i="16"/>
  <c r="S121" i="16"/>
  <c r="T121" i="16"/>
  <c r="U121" i="16"/>
  <c r="V121" i="16"/>
  <c r="W121" i="16"/>
  <c r="R126" i="16"/>
  <c r="S126" i="16"/>
  <c r="T126" i="16"/>
  <c r="U126" i="16"/>
  <c r="V126" i="16"/>
  <c r="W126" i="16"/>
  <c r="R122" i="16"/>
  <c r="S122" i="16"/>
  <c r="T122" i="16"/>
  <c r="U122" i="16"/>
  <c r="V122" i="16"/>
  <c r="W122" i="16"/>
  <c r="R123" i="16"/>
  <c r="S123" i="16"/>
  <c r="T123" i="16"/>
  <c r="U123" i="16"/>
  <c r="V123" i="16"/>
  <c r="W123" i="16"/>
  <c r="R120" i="16"/>
  <c r="S120" i="16"/>
  <c r="T120" i="16"/>
  <c r="U120" i="16"/>
  <c r="V120" i="16"/>
  <c r="W120" i="16"/>
  <c r="R124" i="16"/>
  <c r="S124" i="16"/>
  <c r="T124" i="16"/>
  <c r="U124" i="16"/>
  <c r="V124" i="16"/>
  <c r="W124" i="16"/>
  <c r="R125" i="16"/>
  <c r="S125" i="16"/>
  <c r="T125" i="16"/>
  <c r="U125" i="16"/>
  <c r="V125" i="16"/>
  <c r="W125" i="16"/>
  <c r="R127" i="16"/>
  <c r="S127" i="16"/>
  <c r="T127" i="16"/>
  <c r="U127" i="16"/>
  <c r="V127" i="16"/>
  <c r="W127" i="16"/>
  <c r="R107" i="16"/>
  <c r="S107" i="16"/>
  <c r="T107" i="16"/>
  <c r="U107" i="16"/>
  <c r="V107" i="16"/>
  <c r="W107" i="16"/>
  <c r="AG1" i="16" l="1"/>
  <c r="AG34" i="16"/>
  <c r="AG108" i="16"/>
  <c r="AG72" i="16"/>
  <c r="AG7" i="16"/>
  <c r="AG18" i="16"/>
  <c r="AG42" i="16"/>
  <c r="AG25" i="16"/>
  <c r="AG11" i="16"/>
  <c r="AG22" i="16"/>
  <c r="AG6" i="16"/>
  <c r="AG39" i="16"/>
  <c r="AG38" i="16"/>
  <c r="AG88" i="16"/>
  <c r="AG63" i="16"/>
  <c r="AG13" i="16"/>
  <c r="AG21" i="16"/>
  <c r="AG9" i="16"/>
  <c r="AG19" i="16"/>
  <c r="AG35" i="16"/>
  <c r="AG10" i="16"/>
  <c r="AG29" i="16"/>
  <c r="AG14" i="16"/>
  <c r="AG20" i="16"/>
  <c r="AG49" i="16"/>
  <c r="AG80" i="16"/>
  <c r="AG23" i="16"/>
  <c r="AG47" i="16"/>
  <c r="AG33" i="16"/>
  <c r="AG26" i="16"/>
  <c r="AG64" i="16"/>
  <c r="A115" i="16"/>
  <c r="B115" i="16"/>
  <c r="C115" i="16"/>
  <c r="D115" i="16"/>
  <c r="E115" i="16"/>
  <c r="F115" i="16"/>
  <c r="G115" i="16"/>
  <c r="H115" i="16"/>
  <c r="Q115" i="16"/>
  <c r="A48" i="16"/>
  <c r="B48" i="16"/>
  <c r="C48" i="16"/>
  <c r="D48" i="16"/>
  <c r="E48" i="16"/>
  <c r="F48" i="16"/>
  <c r="G48" i="16"/>
  <c r="H48" i="16"/>
  <c r="Q48" i="16"/>
  <c r="A58" i="16"/>
  <c r="B58" i="16"/>
  <c r="C58" i="16"/>
  <c r="D58" i="16"/>
  <c r="E58" i="16"/>
  <c r="F58" i="16"/>
  <c r="G58" i="16"/>
  <c r="H58" i="16"/>
  <c r="Q58" i="16"/>
  <c r="A86" i="16"/>
  <c r="B86" i="16"/>
  <c r="C86" i="16"/>
  <c r="D86" i="16"/>
  <c r="E86" i="16"/>
  <c r="F86" i="16"/>
  <c r="G86" i="16"/>
  <c r="H86" i="16"/>
  <c r="Q86" i="16"/>
  <c r="A71" i="16"/>
  <c r="B71" i="16"/>
  <c r="C71" i="16"/>
  <c r="D71" i="16"/>
  <c r="E71" i="16"/>
  <c r="F71" i="16"/>
  <c r="G71" i="16"/>
  <c r="H71" i="16"/>
  <c r="Q71" i="16"/>
  <c r="A61" i="16"/>
  <c r="B61" i="16"/>
  <c r="C61" i="16"/>
  <c r="D61" i="16"/>
  <c r="E61" i="16"/>
  <c r="F61" i="16"/>
  <c r="G61" i="16"/>
  <c r="H61" i="16"/>
  <c r="Q61" i="16"/>
  <c r="A93" i="16"/>
  <c r="B93" i="16"/>
  <c r="C93" i="16"/>
  <c r="D93" i="16"/>
  <c r="E93" i="16"/>
  <c r="F93" i="16"/>
  <c r="G93" i="16"/>
  <c r="H93" i="16"/>
  <c r="Q93" i="16"/>
  <c r="A94" i="16"/>
  <c r="B94" i="16"/>
  <c r="C94" i="16"/>
  <c r="D94" i="16"/>
  <c r="E94" i="16"/>
  <c r="F94" i="16"/>
  <c r="G94" i="16"/>
  <c r="H94" i="16"/>
  <c r="Q94" i="16"/>
  <c r="A51" i="16"/>
  <c r="B51" i="16"/>
  <c r="C51" i="16"/>
  <c r="D51" i="16"/>
  <c r="E51" i="16"/>
  <c r="F51" i="16"/>
  <c r="G51" i="16"/>
  <c r="H51" i="16"/>
  <c r="Q51" i="16"/>
  <c r="A111" i="16"/>
  <c r="B111" i="16"/>
  <c r="C111" i="16"/>
  <c r="D111" i="16"/>
  <c r="E111" i="16"/>
  <c r="F111" i="16"/>
  <c r="G111" i="16"/>
  <c r="H111" i="16"/>
  <c r="Q111" i="16"/>
  <c r="A50" i="16"/>
  <c r="B50" i="16"/>
  <c r="C50" i="16"/>
  <c r="D50" i="16"/>
  <c r="E50" i="16"/>
  <c r="F50" i="16"/>
  <c r="G50" i="16"/>
  <c r="H50" i="16"/>
  <c r="Q50" i="16"/>
  <c r="A36" i="16"/>
  <c r="B36" i="16"/>
  <c r="C36" i="16"/>
  <c r="D36" i="16"/>
  <c r="E36" i="16"/>
  <c r="F36" i="16"/>
  <c r="G36" i="16"/>
  <c r="H36" i="16"/>
  <c r="Q36" i="16"/>
  <c r="A46" i="16"/>
  <c r="B46" i="16"/>
  <c r="C46" i="16"/>
  <c r="D46" i="16"/>
  <c r="E46" i="16"/>
  <c r="F46" i="16"/>
  <c r="G46" i="16"/>
  <c r="H46" i="16"/>
  <c r="Q46" i="16"/>
  <c r="A75" i="16"/>
  <c r="B75" i="16"/>
  <c r="C75" i="16"/>
  <c r="D75" i="16"/>
  <c r="E75" i="16"/>
  <c r="F75" i="16"/>
  <c r="G75" i="16"/>
  <c r="H75" i="16"/>
  <c r="Q75" i="16"/>
  <c r="AG66" i="15"/>
  <c r="X66" i="15"/>
  <c r="Q7" i="16" l="1"/>
  <c r="V66" i="15"/>
  <c r="AG45" i="16" l="1"/>
  <c r="AB133" i="15" l="1"/>
  <c r="AB15" i="15"/>
  <c r="AB8" i="15"/>
  <c r="Z8" i="15"/>
  <c r="R8" i="15"/>
  <c r="AA1" i="15" l="1"/>
  <c r="AG36" i="16" l="1"/>
  <c r="A126" i="15"/>
  <c r="B126" i="15"/>
  <c r="C126" i="15"/>
  <c r="D126" i="15"/>
  <c r="E126" i="15"/>
  <c r="F126" i="15"/>
  <c r="G126" i="15"/>
  <c r="H126" i="15"/>
  <c r="R126" i="15"/>
  <c r="S126" i="15"/>
  <c r="T126" i="15"/>
  <c r="U126" i="15"/>
  <c r="V126" i="15"/>
  <c r="W126" i="15"/>
  <c r="X126" i="15"/>
  <c r="Y126" i="15"/>
  <c r="Z126" i="15"/>
  <c r="AA126" i="15"/>
  <c r="AB126" i="15"/>
  <c r="AC126" i="15"/>
  <c r="AD126" i="15"/>
  <c r="AE126" i="15"/>
  <c r="AF126" i="15"/>
  <c r="AG126" i="15"/>
  <c r="AG78" i="15"/>
  <c r="Z6" i="15" l="1"/>
  <c r="F65" i="16"/>
  <c r="G65" i="16"/>
  <c r="H65" i="16"/>
  <c r="F108" i="16"/>
  <c r="G108" i="16"/>
  <c r="H108" i="16"/>
  <c r="F16" i="16"/>
  <c r="G16" i="16"/>
  <c r="H16" i="16"/>
  <c r="F6" i="16"/>
  <c r="G6" i="16"/>
  <c r="H6" i="16"/>
  <c r="F73" i="16"/>
  <c r="G73" i="16"/>
  <c r="H73" i="16"/>
  <c r="F42" i="16"/>
  <c r="G42" i="16"/>
  <c r="H42" i="16"/>
  <c r="F79" i="16"/>
  <c r="G79" i="16"/>
  <c r="H79" i="16"/>
  <c r="F38" i="16"/>
  <c r="G38" i="16"/>
  <c r="H38" i="16"/>
  <c r="F54" i="16"/>
  <c r="G54" i="16"/>
  <c r="H54" i="16"/>
  <c r="F44" i="16"/>
  <c r="G44" i="16"/>
  <c r="H44" i="16"/>
  <c r="F39" i="16"/>
  <c r="G39" i="16"/>
  <c r="H39" i="16"/>
  <c r="F122" i="16"/>
  <c r="G122" i="16"/>
  <c r="H122" i="16"/>
  <c r="F5" i="16"/>
  <c r="G5" i="16"/>
  <c r="H5" i="16"/>
  <c r="F14" i="16"/>
  <c r="G14" i="16"/>
  <c r="H14" i="16"/>
  <c r="F35" i="16"/>
  <c r="G35" i="16"/>
  <c r="H35" i="16"/>
  <c r="F21" i="16"/>
  <c r="G21" i="16"/>
  <c r="H21" i="16"/>
  <c r="F22" i="16"/>
  <c r="G22" i="16"/>
  <c r="H22" i="16"/>
  <c r="F13" i="16"/>
  <c r="G13" i="16"/>
  <c r="H13" i="16"/>
  <c r="F9" i="16"/>
  <c r="G9" i="16"/>
  <c r="H9" i="16"/>
  <c r="F49" i="16"/>
  <c r="G49" i="16"/>
  <c r="H49" i="16"/>
  <c r="F56" i="16"/>
  <c r="G56" i="16"/>
  <c r="H56" i="16"/>
  <c r="F28" i="16"/>
  <c r="G28" i="16"/>
  <c r="H28" i="16"/>
  <c r="F66" i="16"/>
  <c r="G66" i="16"/>
  <c r="H66" i="16"/>
  <c r="F25" i="16"/>
  <c r="G25" i="16"/>
  <c r="H25" i="16"/>
  <c r="F31" i="16"/>
  <c r="G31" i="16"/>
  <c r="H31" i="16"/>
  <c r="F15" i="16"/>
  <c r="G15" i="16"/>
  <c r="H15" i="16"/>
  <c r="F29" i="16"/>
  <c r="G29" i="16"/>
  <c r="H29" i="16"/>
  <c r="F63" i="16"/>
  <c r="G63" i="16"/>
  <c r="H63" i="16"/>
  <c r="F23" i="16"/>
  <c r="G23" i="16"/>
  <c r="H23" i="16"/>
  <c r="F78" i="16"/>
  <c r="G78" i="16"/>
  <c r="H78" i="16"/>
  <c r="F89" i="16"/>
  <c r="G89" i="16"/>
  <c r="H89" i="16"/>
  <c r="F11" i="16"/>
  <c r="G11" i="16"/>
  <c r="H11" i="16"/>
  <c r="F32" i="16"/>
  <c r="G32" i="16"/>
  <c r="H32" i="16"/>
  <c r="F33" i="16"/>
  <c r="G33" i="16"/>
  <c r="H33" i="16"/>
  <c r="F20" i="16"/>
  <c r="G20" i="16"/>
  <c r="H20" i="16"/>
  <c r="F18" i="16"/>
  <c r="G18" i="16"/>
  <c r="H18" i="16"/>
  <c r="F91" i="16"/>
  <c r="G91" i="16"/>
  <c r="H91" i="16"/>
  <c r="F19" i="16"/>
  <c r="G19" i="16"/>
  <c r="H19" i="16"/>
  <c r="F81" i="16"/>
  <c r="G81" i="16"/>
  <c r="H81" i="16"/>
  <c r="F99" i="16"/>
  <c r="G99" i="16"/>
  <c r="H99" i="16"/>
  <c r="F43" i="16"/>
  <c r="G43" i="16"/>
  <c r="H43" i="16"/>
  <c r="F41" i="16"/>
  <c r="G41" i="16"/>
  <c r="H41" i="16"/>
  <c r="F27" i="16"/>
  <c r="G27" i="16"/>
  <c r="H27" i="16"/>
  <c r="F53" i="16"/>
  <c r="G53" i="16"/>
  <c r="H53" i="16"/>
  <c r="F110" i="16"/>
  <c r="G110" i="16"/>
  <c r="H110" i="16"/>
  <c r="F47" i="16"/>
  <c r="G47" i="16"/>
  <c r="H47" i="16"/>
  <c r="F8" i="16"/>
  <c r="G8" i="16"/>
  <c r="H8" i="16"/>
  <c r="F45" i="16"/>
  <c r="G45" i="16"/>
  <c r="H45" i="16"/>
  <c r="F55" i="16"/>
  <c r="G55" i="16"/>
  <c r="H55" i="16"/>
  <c r="F72" i="16"/>
  <c r="G72" i="16"/>
  <c r="H72" i="16"/>
  <c r="F26" i="16"/>
  <c r="G26" i="16"/>
  <c r="H26" i="16"/>
  <c r="F88" i="16"/>
  <c r="G88" i="16"/>
  <c r="H88" i="16"/>
  <c r="F92" i="16"/>
  <c r="G92" i="16"/>
  <c r="H92" i="16"/>
  <c r="F60" i="16"/>
  <c r="G60" i="16"/>
  <c r="H60" i="16"/>
  <c r="F10" i="16"/>
  <c r="G10" i="16"/>
  <c r="H10" i="16"/>
  <c r="F103" i="16"/>
  <c r="G103" i="16"/>
  <c r="H103" i="16"/>
  <c r="F7" i="16"/>
  <c r="G7" i="16"/>
  <c r="H7" i="16"/>
  <c r="F24" i="16"/>
  <c r="G24" i="16"/>
  <c r="H24" i="16"/>
  <c r="F30" i="16"/>
  <c r="G30" i="16"/>
  <c r="H30" i="16"/>
  <c r="F76" i="16"/>
  <c r="G76" i="16"/>
  <c r="H76" i="16"/>
  <c r="F2" i="16"/>
  <c r="G2" i="16"/>
  <c r="H2" i="16"/>
  <c r="F37" i="16"/>
  <c r="G37" i="16"/>
  <c r="H37" i="16"/>
  <c r="F69" i="16"/>
  <c r="G69" i="16"/>
  <c r="H69" i="16"/>
  <c r="F34" i="16"/>
  <c r="G34" i="16"/>
  <c r="H34" i="16"/>
  <c r="F57" i="16"/>
  <c r="G57" i="16"/>
  <c r="H57" i="16"/>
  <c r="F106" i="16"/>
  <c r="G106" i="16"/>
  <c r="H106" i="16"/>
  <c r="F68" i="16"/>
  <c r="G68" i="16"/>
  <c r="H68" i="16"/>
  <c r="F40" i="16"/>
  <c r="G40" i="16"/>
  <c r="H40" i="16"/>
  <c r="F97" i="16"/>
  <c r="G97" i="16"/>
  <c r="H97" i="16"/>
  <c r="F59" i="16"/>
  <c r="G59" i="16"/>
  <c r="H59" i="16"/>
  <c r="F102" i="16"/>
  <c r="G102" i="16"/>
  <c r="H102" i="16"/>
  <c r="F67" i="16"/>
  <c r="G67" i="16"/>
  <c r="H67" i="16"/>
  <c r="F82" i="16"/>
  <c r="G82" i="16"/>
  <c r="H82" i="16"/>
  <c r="F64" i="16"/>
  <c r="G64" i="16"/>
  <c r="H64" i="16"/>
  <c r="F83" i="16"/>
  <c r="G83" i="16"/>
  <c r="H83" i="16"/>
  <c r="F100" i="16"/>
  <c r="G100" i="16"/>
  <c r="H100" i="16"/>
  <c r="G98" i="16"/>
  <c r="H98" i="16"/>
  <c r="F77" i="16"/>
  <c r="G77" i="16"/>
  <c r="H77" i="16"/>
  <c r="F12" i="16"/>
  <c r="G12" i="16"/>
  <c r="H12" i="16"/>
  <c r="F4" i="16"/>
  <c r="G4" i="16"/>
  <c r="H4" i="16"/>
  <c r="F80" i="16"/>
  <c r="G80" i="16"/>
  <c r="H80" i="16"/>
  <c r="F85" i="16"/>
  <c r="G85" i="16"/>
  <c r="H85" i="16"/>
  <c r="F112" i="16"/>
  <c r="G112" i="16"/>
  <c r="H112" i="16"/>
  <c r="F52" i="16"/>
  <c r="G52" i="16"/>
  <c r="H52" i="16"/>
  <c r="F84" i="16"/>
  <c r="G84" i="16"/>
  <c r="H84" i="16"/>
  <c r="F62" i="16"/>
  <c r="G62" i="16"/>
  <c r="H62" i="16"/>
  <c r="F70" i="16"/>
  <c r="G70" i="16"/>
  <c r="H70" i="16"/>
  <c r="F17" i="16"/>
  <c r="G17" i="16"/>
  <c r="H17" i="16"/>
  <c r="F87" i="16"/>
  <c r="G87" i="16"/>
  <c r="H87" i="16"/>
  <c r="F96" i="16"/>
  <c r="G96" i="16"/>
  <c r="H96" i="16"/>
  <c r="F109" i="16"/>
  <c r="G109" i="16"/>
  <c r="H109" i="16"/>
  <c r="F90" i="16"/>
  <c r="G90" i="16"/>
  <c r="H90" i="16"/>
  <c r="F101" i="16"/>
  <c r="G101" i="16"/>
  <c r="H101" i="16"/>
  <c r="F104" i="16"/>
  <c r="G104" i="16"/>
  <c r="H104" i="16"/>
  <c r="F118" i="16"/>
  <c r="G118" i="16"/>
  <c r="H118" i="16"/>
  <c r="F120" i="16"/>
  <c r="G120" i="16"/>
  <c r="H120" i="16"/>
  <c r="F116" i="16"/>
  <c r="G116" i="16"/>
  <c r="H116" i="16"/>
  <c r="F113" i="16"/>
  <c r="G113" i="16"/>
  <c r="H113" i="16"/>
  <c r="F114" i="16"/>
  <c r="G114" i="16"/>
  <c r="H114" i="16"/>
  <c r="F126" i="16"/>
  <c r="G126" i="16"/>
  <c r="H126" i="16"/>
  <c r="F95" i="16"/>
  <c r="G95" i="16"/>
  <c r="H95" i="16"/>
  <c r="F119" i="16"/>
  <c r="G119" i="16"/>
  <c r="H119" i="16"/>
  <c r="F121" i="16"/>
  <c r="G121" i="16"/>
  <c r="H121" i="16"/>
  <c r="F124" i="16"/>
  <c r="G124" i="16"/>
  <c r="H124" i="16"/>
  <c r="F125" i="16"/>
  <c r="G125" i="16"/>
  <c r="H125" i="16"/>
  <c r="F105" i="16"/>
  <c r="G105" i="16"/>
  <c r="H105" i="16"/>
  <c r="F117" i="16"/>
  <c r="G117" i="16"/>
  <c r="H117" i="16"/>
  <c r="F74" i="16"/>
  <c r="G74" i="16"/>
  <c r="H74" i="16"/>
  <c r="F107" i="16"/>
  <c r="G107" i="16"/>
  <c r="H107" i="16"/>
  <c r="F127" i="16"/>
  <c r="G127" i="16"/>
  <c r="H127" i="16"/>
  <c r="F123" i="16"/>
  <c r="G123" i="16"/>
  <c r="H123" i="16"/>
  <c r="AG43" i="16"/>
  <c r="AG79" i="16" l="1"/>
  <c r="R31" i="15"/>
  <c r="Z31" i="15"/>
  <c r="Y31" i="15"/>
  <c r="X31" i="15"/>
  <c r="W31" i="15"/>
  <c r="V31" i="15"/>
  <c r="U31" i="15"/>
  <c r="T31" i="15"/>
  <c r="S31" i="15"/>
  <c r="X17" i="15" l="1"/>
  <c r="X122" i="15"/>
  <c r="X23" i="15"/>
  <c r="X42" i="15"/>
  <c r="X2" i="15"/>
  <c r="U66" i="15"/>
  <c r="S71" i="15"/>
  <c r="W119" i="15"/>
  <c r="W46" i="15"/>
  <c r="T83" i="15"/>
  <c r="T80" i="15"/>
  <c r="W17" i="15"/>
  <c r="S60" i="15"/>
  <c r="V82" i="15"/>
  <c r="U71" i="15"/>
  <c r="Y119" i="15"/>
  <c r="X119" i="15"/>
  <c r="W84" i="15"/>
  <c r="T84" i="15"/>
  <c r="Y17" i="15"/>
  <c r="R17" i="15"/>
  <c r="S42" i="15"/>
  <c r="X57" i="15"/>
  <c r="S88" i="15"/>
  <c r="Z2" i="15"/>
  <c r="U88" i="15"/>
  <c r="AA88" i="15"/>
  <c r="X4" i="15"/>
  <c r="Z4" i="15"/>
  <c r="R42" i="15"/>
  <c r="S17" i="15"/>
  <c r="Z89" i="15"/>
  <c r="AA89" i="15"/>
  <c r="X80" i="15"/>
  <c r="T76" i="15"/>
  <c r="AA46" i="15"/>
  <c r="Z71" i="15"/>
  <c r="R16" i="15"/>
  <c r="S5" i="15"/>
  <c r="V6" i="15"/>
  <c r="W6" i="15"/>
  <c r="S7" i="15"/>
  <c r="V89" i="15"/>
  <c r="V17" i="15"/>
  <c r="X90" i="15"/>
  <c r="W57" i="15"/>
  <c r="U40" i="15"/>
  <c r="W40" i="15"/>
  <c r="U41" i="15"/>
  <c r="U89" i="15"/>
  <c r="S9" i="15"/>
  <c r="R81" i="15"/>
  <c r="T66" i="15"/>
  <c r="Z82" i="15"/>
  <c r="U119" i="15"/>
  <c r="Y109" i="15"/>
  <c r="T4" i="15"/>
  <c r="V87" i="15"/>
  <c r="V16" i="15"/>
  <c r="AA119" i="15"/>
  <c r="Z119" i="15"/>
  <c r="Z13" i="15"/>
  <c r="Y84" i="15"/>
  <c r="W89" i="15"/>
  <c r="Y77" i="15"/>
  <c r="W60" i="15"/>
  <c r="AA91" i="15"/>
  <c r="X3" i="15"/>
  <c r="W43" i="15"/>
  <c r="AA66" i="15"/>
  <c r="W16" i="15"/>
  <c r="AA71" i="15"/>
  <c r="AB46" i="15"/>
  <c r="Z84" i="15"/>
  <c r="Y80" i="15"/>
  <c r="AA90" i="15"/>
  <c r="AB91" i="15"/>
  <c r="AA12" i="15"/>
  <c r="T33" i="15"/>
  <c r="AA82" i="15"/>
  <c r="AD133" i="15"/>
  <c r="AC133" i="15"/>
  <c r="AA133" i="15"/>
  <c r="Z133" i="15"/>
  <c r="Y133" i="15"/>
  <c r="X133" i="15"/>
  <c r="W133" i="15"/>
  <c r="V133" i="15"/>
  <c r="U133" i="15"/>
  <c r="T133" i="15"/>
  <c r="S133" i="15"/>
  <c r="AD128" i="15"/>
  <c r="AC128" i="15"/>
  <c r="AB128" i="15"/>
  <c r="AA128" i="15"/>
  <c r="Z128" i="15"/>
  <c r="Y128" i="15"/>
  <c r="X128" i="15"/>
  <c r="W128" i="15"/>
  <c r="V128" i="15"/>
  <c r="U128" i="15"/>
  <c r="T128" i="15"/>
  <c r="S128" i="15"/>
  <c r="AD127" i="15"/>
  <c r="AC127" i="15"/>
  <c r="AB127" i="15"/>
  <c r="AA127" i="15"/>
  <c r="Z127" i="15"/>
  <c r="Y127" i="15"/>
  <c r="X127" i="15"/>
  <c r="W127" i="15"/>
  <c r="V127" i="15"/>
  <c r="U127" i="15"/>
  <c r="T127" i="15"/>
  <c r="S127" i="15"/>
  <c r="AD124" i="15"/>
  <c r="AC124" i="15"/>
  <c r="AB124" i="15"/>
  <c r="AA124" i="15"/>
  <c r="Z124" i="15"/>
  <c r="Y124" i="15"/>
  <c r="X124" i="15"/>
  <c r="W124" i="15"/>
  <c r="V124" i="15"/>
  <c r="U124" i="15"/>
  <c r="T124" i="15"/>
  <c r="S124" i="15"/>
  <c r="AD123" i="15"/>
  <c r="AC123" i="15"/>
  <c r="AB123" i="15"/>
  <c r="AA123" i="15"/>
  <c r="Z123" i="15"/>
  <c r="Y123" i="15"/>
  <c r="X123" i="15"/>
  <c r="W123" i="15"/>
  <c r="V123" i="15"/>
  <c r="U123" i="15"/>
  <c r="T123" i="15"/>
  <c r="S123" i="15"/>
  <c r="AD122" i="15"/>
  <c r="AC122" i="15"/>
  <c r="AB122" i="15"/>
  <c r="AA122" i="15"/>
  <c r="Z122" i="15"/>
  <c r="Y122" i="15"/>
  <c r="W122" i="15"/>
  <c r="V122" i="15"/>
  <c r="U122" i="15"/>
  <c r="T122" i="15"/>
  <c r="S122" i="15"/>
  <c r="AD121" i="15"/>
  <c r="AC121" i="15"/>
  <c r="AB121" i="15"/>
  <c r="AA121" i="15"/>
  <c r="Z121" i="15"/>
  <c r="Y121" i="15"/>
  <c r="X121" i="15"/>
  <c r="W121" i="15"/>
  <c r="V121" i="15"/>
  <c r="U121" i="15"/>
  <c r="T121" i="15"/>
  <c r="S121" i="15"/>
  <c r="AD120" i="15"/>
  <c r="AC120" i="15"/>
  <c r="AB120" i="15"/>
  <c r="AA120" i="15"/>
  <c r="Z120" i="15"/>
  <c r="Y120" i="15"/>
  <c r="X120" i="15"/>
  <c r="W120" i="15"/>
  <c r="V120" i="15"/>
  <c r="U120" i="15"/>
  <c r="T120" i="15"/>
  <c r="S120" i="15"/>
  <c r="AD119" i="15"/>
  <c r="AC119" i="15"/>
  <c r="AB119" i="15"/>
  <c r="V119" i="15"/>
  <c r="T119" i="15"/>
  <c r="S119" i="15"/>
  <c r="AD118" i="15"/>
  <c r="AC118" i="15"/>
  <c r="AB118" i="15"/>
  <c r="AA118" i="15"/>
  <c r="Z118" i="15"/>
  <c r="Y118" i="15"/>
  <c r="X118" i="15"/>
  <c r="W118" i="15"/>
  <c r="V118" i="15"/>
  <c r="U118" i="15"/>
  <c r="T118" i="15"/>
  <c r="S118" i="15"/>
  <c r="AD117" i="15"/>
  <c r="AC117" i="15"/>
  <c r="AB117" i="15"/>
  <c r="AA117" i="15"/>
  <c r="Z117" i="15"/>
  <c r="Y117" i="15"/>
  <c r="X117" i="15"/>
  <c r="W117" i="15"/>
  <c r="V117" i="15"/>
  <c r="U117" i="15"/>
  <c r="T117" i="15"/>
  <c r="S117" i="15"/>
  <c r="AD116" i="15"/>
  <c r="AC116" i="15"/>
  <c r="AB116" i="15"/>
  <c r="AA116" i="15"/>
  <c r="Z116" i="15"/>
  <c r="Y116" i="15"/>
  <c r="X116" i="15"/>
  <c r="W116" i="15"/>
  <c r="V116" i="15"/>
  <c r="U116" i="15"/>
  <c r="T116" i="15"/>
  <c r="S116" i="15"/>
  <c r="AD115" i="15"/>
  <c r="AC115" i="15"/>
  <c r="AB115" i="15"/>
  <c r="AA115" i="15"/>
  <c r="Z115" i="15"/>
  <c r="Y115" i="15"/>
  <c r="X115" i="15"/>
  <c r="W115" i="15"/>
  <c r="V115" i="15"/>
  <c r="U115" i="15"/>
  <c r="T115" i="15"/>
  <c r="S115" i="15"/>
  <c r="AD114" i="15"/>
  <c r="AC114" i="15"/>
  <c r="AB114" i="15"/>
  <c r="AA114" i="15"/>
  <c r="Z114" i="15"/>
  <c r="Y114" i="15"/>
  <c r="X114" i="15"/>
  <c r="W114" i="15"/>
  <c r="V114" i="15"/>
  <c r="U114" i="15"/>
  <c r="T114" i="15"/>
  <c r="S114" i="15"/>
  <c r="AD113" i="15"/>
  <c r="AC113" i="15"/>
  <c r="AB113" i="15"/>
  <c r="AA113" i="15"/>
  <c r="Z113" i="15"/>
  <c r="Y113" i="15"/>
  <c r="X113" i="15"/>
  <c r="W113" i="15"/>
  <c r="V113" i="15"/>
  <c r="U113" i="15"/>
  <c r="T113" i="15"/>
  <c r="S113" i="15"/>
  <c r="AD112" i="15"/>
  <c r="AC112" i="15"/>
  <c r="AB112" i="15"/>
  <c r="AA112" i="15"/>
  <c r="Z112" i="15"/>
  <c r="Y112" i="15"/>
  <c r="X112" i="15"/>
  <c r="W112" i="15"/>
  <c r="V112" i="15"/>
  <c r="U112" i="15"/>
  <c r="T112" i="15"/>
  <c r="S112" i="15"/>
  <c r="AD111" i="15"/>
  <c r="AC111" i="15"/>
  <c r="AB111" i="15"/>
  <c r="AA111" i="15"/>
  <c r="Z111" i="15"/>
  <c r="Y111" i="15"/>
  <c r="X111" i="15"/>
  <c r="W111" i="15"/>
  <c r="V111" i="15"/>
  <c r="U111" i="15"/>
  <c r="T111" i="15"/>
  <c r="S111" i="15"/>
  <c r="AD110" i="15"/>
  <c r="AC110" i="15"/>
  <c r="AB110" i="15"/>
  <c r="AA110" i="15"/>
  <c r="Z110" i="15"/>
  <c r="Y110" i="15"/>
  <c r="X110" i="15"/>
  <c r="W110" i="15"/>
  <c r="V110" i="15"/>
  <c r="U110" i="15"/>
  <c r="T110" i="15"/>
  <c r="S110" i="15"/>
  <c r="AD109" i="15"/>
  <c r="AC109" i="15"/>
  <c r="AB109" i="15"/>
  <c r="AA109" i="15"/>
  <c r="Z109" i="15"/>
  <c r="X109" i="15"/>
  <c r="W109" i="15"/>
  <c r="V109" i="15"/>
  <c r="U109" i="15"/>
  <c r="T109" i="15"/>
  <c r="S109" i="15"/>
  <c r="AD108" i="15"/>
  <c r="AC108" i="15"/>
  <c r="AB108" i="15"/>
  <c r="AA108" i="15"/>
  <c r="Z108" i="15"/>
  <c r="Y108" i="15"/>
  <c r="X108" i="15"/>
  <c r="W108" i="15"/>
  <c r="V108" i="15"/>
  <c r="U108" i="15"/>
  <c r="T108" i="15"/>
  <c r="S108" i="15"/>
  <c r="AD107" i="15"/>
  <c r="AC107" i="15"/>
  <c r="AB107" i="15"/>
  <c r="AA107" i="15"/>
  <c r="Z107" i="15"/>
  <c r="Y107" i="15"/>
  <c r="X107" i="15"/>
  <c r="W107" i="15"/>
  <c r="V107" i="15"/>
  <c r="U107" i="15"/>
  <c r="T107" i="15"/>
  <c r="S107" i="15"/>
  <c r="AD106" i="15"/>
  <c r="AC106" i="15"/>
  <c r="AB106" i="15"/>
  <c r="AA106" i="15"/>
  <c r="Z106" i="15"/>
  <c r="Y106" i="15"/>
  <c r="X106" i="15"/>
  <c r="W106" i="15"/>
  <c r="V106" i="15"/>
  <c r="U106" i="15"/>
  <c r="T106" i="15"/>
  <c r="S106" i="15"/>
  <c r="AD105" i="15"/>
  <c r="AC105" i="15"/>
  <c r="AB105" i="15"/>
  <c r="AA105" i="15"/>
  <c r="Z105" i="15"/>
  <c r="Y105" i="15"/>
  <c r="X105" i="15"/>
  <c r="W105" i="15"/>
  <c r="V105" i="15"/>
  <c r="U105" i="15"/>
  <c r="T105" i="15"/>
  <c r="S105" i="15"/>
  <c r="AD104" i="15"/>
  <c r="AC104" i="15"/>
  <c r="AB104" i="15"/>
  <c r="AA104" i="15"/>
  <c r="Z104" i="15"/>
  <c r="Y104" i="15"/>
  <c r="X104" i="15"/>
  <c r="W104" i="15"/>
  <c r="V104" i="15"/>
  <c r="U104" i="15"/>
  <c r="T104" i="15"/>
  <c r="S104" i="15"/>
  <c r="AD103" i="15"/>
  <c r="AC103" i="15"/>
  <c r="AB103" i="15"/>
  <c r="AA103" i="15"/>
  <c r="Z103" i="15"/>
  <c r="Y103" i="15"/>
  <c r="X103" i="15"/>
  <c r="W103" i="15"/>
  <c r="V103" i="15"/>
  <c r="U103" i="15"/>
  <c r="T103" i="15"/>
  <c r="S103" i="15"/>
  <c r="AD102" i="15"/>
  <c r="AC102" i="15"/>
  <c r="AB102" i="15"/>
  <c r="AA102" i="15"/>
  <c r="Z102" i="15"/>
  <c r="Y102" i="15"/>
  <c r="X102" i="15"/>
  <c r="W102" i="15"/>
  <c r="V102" i="15"/>
  <c r="U102" i="15"/>
  <c r="T102" i="15"/>
  <c r="S102" i="15"/>
  <c r="AD101" i="15"/>
  <c r="AC101" i="15"/>
  <c r="AB101" i="15"/>
  <c r="AA101" i="15"/>
  <c r="Z101" i="15"/>
  <c r="Y101" i="15"/>
  <c r="X101" i="15"/>
  <c r="W101" i="15"/>
  <c r="V101" i="15"/>
  <c r="U101" i="15"/>
  <c r="T101" i="15"/>
  <c r="S101" i="15"/>
  <c r="AD100" i="15"/>
  <c r="AC100" i="15"/>
  <c r="AB100" i="15"/>
  <c r="AA100" i="15"/>
  <c r="Z100" i="15"/>
  <c r="Y100" i="15"/>
  <c r="X100" i="15"/>
  <c r="W100" i="15"/>
  <c r="V100" i="15"/>
  <c r="U100" i="15"/>
  <c r="T100" i="15"/>
  <c r="S100" i="15"/>
  <c r="AD99" i="15"/>
  <c r="AC99" i="15"/>
  <c r="AB99" i="15"/>
  <c r="AA99" i="15"/>
  <c r="Z99" i="15"/>
  <c r="Y99" i="15"/>
  <c r="X99" i="15"/>
  <c r="W99" i="15"/>
  <c r="V99" i="15"/>
  <c r="U99" i="15"/>
  <c r="T99" i="15"/>
  <c r="S99" i="15"/>
  <c r="AD98" i="15"/>
  <c r="AC98" i="15"/>
  <c r="AB98" i="15"/>
  <c r="AA98" i="15"/>
  <c r="Z98" i="15"/>
  <c r="Y98" i="15"/>
  <c r="X98" i="15"/>
  <c r="W98" i="15"/>
  <c r="V98" i="15"/>
  <c r="U98" i="15"/>
  <c r="T98" i="15"/>
  <c r="S98" i="15"/>
  <c r="AD97" i="15"/>
  <c r="AC97" i="15"/>
  <c r="AB97" i="15"/>
  <c r="AA97" i="15"/>
  <c r="Z97" i="15"/>
  <c r="Y97" i="15"/>
  <c r="X97" i="15"/>
  <c r="W97" i="15"/>
  <c r="V97" i="15"/>
  <c r="U97" i="15"/>
  <c r="T97" i="15"/>
  <c r="S97" i="15"/>
  <c r="AD96" i="15"/>
  <c r="AC96" i="15"/>
  <c r="AB96" i="15"/>
  <c r="AA96" i="15"/>
  <c r="Z96" i="15"/>
  <c r="Y96" i="15"/>
  <c r="X96" i="15"/>
  <c r="W96" i="15"/>
  <c r="V96" i="15"/>
  <c r="U96" i="15"/>
  <c r="T96" i="15"/>
  <c r="S96" i="15"/>
  <c r="AD95" i="15"/>
  <c r="AC95" i="15"/>
  <c r="AB95" i="15"/>
  <c r="AA95" i="15"/>
  <c r="Z95" i="15"/>
  <c r="Y95" i="15"/>
  <c r="X95" i="15"/>
  <c r="W95" i="15"/>
  <c r="V95" i="15"/>
  <c r="U95" i="15"/>
  <c r="T95" i="15"/>
  <c r="S95" i="15"/>
  <c r="AD94" i="15"/>
  <c r="AC94" i="15"/>
  <c r="AB94" i="15"/>
  <c r="AA94" i="15"/>
  <c r="Z94" i="15"/>
  <c r="Y94" i="15"/>
  <c r="X94" i="15"/>
  <c r="W94" i="15"/>
  <c r="V94" i="15"/>
  <c r="U94" i="15"/>
  <c r="T94" i="15"/>
  <c r="S94" i="15"/>
  <c r="AD93" i="15"/>
  <c r="AC93" i="15"/>
  <c r="AB93" i="15"/>
  <c r="AA93" i="15"/>
  <c r="Z93" i="15"/>
  <c r="Y93" i="15"/>
  <c r="X93" i="15"/>
  <c r="W93" i="15"/>
  <c r="V93" i="15"/>
  <c r="U93" i="15"/>
  <c r="T93" i="15"/>
  <c r="S93" i="15"/>
  <c r="AD92" i="15"/>
  <c r="AC92" i="15"/>
  <c r="AB92" i="15"/>
  <c r="AA92" i="15"/>
  <c r="Z92" i="15"/>
  <c r="Y92" i="15"/>
  <c r="X92" i="15"/>
  <c r="W92" i="15"/>
  <c r="V92" i="15"/>
  <c r="U92" i="15"/>
  <c r="T92" i="15"/>
  <c r="S92" i="15"/>
  <c r="AD91" i="15"/>
  <c r="AC91" i="15"/>
  <c r="Z91" i="15"/>
  <c r="Y91" i="15"/>
  <c r="X91" i="15"/>
  <c r="W91" i="15"/>
  <c r="V91" i="15"/>
  <c r="U91" i="15"/>
  <c r="T91" i="15"/>
  <c r="S91" i="15"/>
  <c r="AD90" i="15"/>
  <c r="AC90" i="15"/>
  <c r="AB90" i="15"/>
  <c r="Z90" i="15"/>
  <c r="Y90" i="15"/>
  <c r="W90" i="15"/>
  <c r="V90" i="15"/>
  <c r="U90" i="15"/>
  <c r="T90" i="15"/>
  <c r="S90" i="15"/>
  <c r="AD89" i="15"/>
  <c r="AC89" i="15"/>
  <c r="AB89" i="15"/>
  <c r="Y89" i="15"/>
  <c r="X89" i="15"/>
  <c r="T89" i="15"/>
  <c r="S89" i="15"/>
  <c r="AD88" i="15"/>
  <c r="AC88" i="15"/>
  <c r="AB88" i="15"/>
  <c r="Z88" i="15"/>
  <c r="Y88" i="15"/>
  <c r="X88" i="15"/>
  <c r="W88" i="15"/>
  <c r="V88" i="15"/>
  <c r="T88" i="15"/>
  <c r="AD87" i="15"/>
  <c r="AC87" i="15"/>
  <c r="AB87" i="15"/>
  <c r="AA87" i="15"/>
  <c r="Z87" i="15"/>
  <c r="Y87" i="15"/>
  <c r="X87" i="15"/>
  <c r="W87" i="15"/>
  <c r="U87" i="15"/>
  <c r="T87" i="15"/>
  <c r="S87" i="15"/>
  <c r="AD86" i="15"/>
  <c r="AC86" i="15"/>
  <c r="AB86" i="15"/>
  <c r="AA86" i="15"/>
  <c r="Z86" i="15"/>
  <c r="Y86" i="15"/>
  <c r="X86" i="15"/>
  <c r="W86" i="15"/>
  <c r="V86" i="15"/>
  <c r="U86" i="15"/>
  <c r="T86" i="15"/>
  <c r="S86" i="15"/>
  <c r="AD85" i="15"/>
  <c r="AC85" i="15"/>
  <c r="AB85" i="15"/>
  <c r="AA85" i="15"/>
  <c r="Z85" i="15"/>
  <c r="Y85" i="15"/>
  <c r="X85" i="15"/>
  <c r="W85" i="15"/>
  <c r="V85" i="15"/>
  <c r="U85" i="15"/>
  <c r="T85" i="15"/>
  <c r="S85" i="15"/>
  <c r="AD84" i="15"/>
  <c r="AC84" i="15"/>
  <c r="AB84" i="15"/>
  <c r="AA84" i="15"/>
  <c r="X84" i="15"/>
  <c r="V84" i="15"/>
  <c r="U84" i="15"/>
  <c r="S84" i="15"/>
  <c r="AD83" i="15"/>
  <c r="AC83" i="15"/>
  <c r="AB83" i="15"/>
  <c r="AA83" i="15"/>
  <c r="Z83" i="15"/>
  <c r="Y83" i="15"/>
  <c r="X83" i="15"/>
  <c r="W83" i="15"/>
  <c r="V83" i="15"/>
  <c r="U83" i="15"/>
  <c r="S83" i="15"/>
  <c r="AD82" i="15"/>
  <c r="AC82" i="15"/>
  <c r="AB82" i="15"/>
  <c r="Y82" i="15"/>
  <c r="X82" i="15"/>
  <c r="W82" i="15"/>
  <c r="U82" i="15"/>
  <c r="T82" i="15"/>
  <c r="S82" i="15"/>
  <c r="AD81" i="15"/>
  <c r="AC81" i="15"/>
  <c r="AB81" i="15"/>
  <c r="AA81" i="15"/>
  <c r="Z81" i="15"/>
  <c r="Y81" i="15"/>
  <c r="X81" i="15"/>
  <c r="W81" i="15"/>
  <c r="V81" i="15"/>
  <c r="U81" i="15"/>
  <c r="T81" i="15"/>
  <c r="S81" i="15"/>
  <c r="AD80" i="15"/>
  <c r="AC80" i="15"/>
  <c r="AB80" i="15"/>
  <c r="AA80" i="15"/>
  <c r="Z80" i="15"/>
  <c r="W80" i="15"/>
  <c r="V80" i="15"/>
  <c r="U80" i="15"/>
  <c r="S80" i="15"/>
  <c r="AD79" i="15"/>
  <c r="AC79" i="15"/>
  <c r="AB79" i="15"/>
  <c r="AA79" i="15"/>
  <c r="Z79" i="15"/>
  <c r="Y79" i="15"/>
  <c r="X79" i="15"/>
  <c r="W79" i="15"/>
  <c r="V79" i="15"/>
  <c r="U79" i="15"/>
  <c r="T79" i="15"/>
  <c r="S79" i="15"/>
  <c r="AD78" i="15"/>
  <c r="AC78" i="15"/>
  <c r="AB78" i="15"/>
  <c r="AA78" i="15"/>
  <c r="Z78" i="15"/>
  <c r="Y78" i="15"/>
  <c r="X78" i="15"/>
  <c r="W78" i="15"/>
  <c r="V78" i="15"/>
  <c r="U78" i="15"/>
  <c r="T78" i="15"/>
  <c r="S78" i="15"/>
  <c r="AD77" i="15"/>
  <c r="AC77" i="15"/>
  <c r="AB77" i="15"/>
  <c r="AA77" i="15"/>
  <c r="Z77" i="15"/>
  <c r="X77" i="15"/>
  <c r="W77" i="15"/>
  <c r="V77" i="15"/>
  <c r="U77" i="15"/>
  <c r="T77" i="15"/>
  <c r="S77" i="15"/>
  <c r="AD76" i="15"/>
  <c r="AC76" i="15"/>
  <c r="AB76" i="15"/>
  <c r="AA76" i="15"/>
  <c r="Z76" i="15"/>
  <c r="Y76" i="15"/>
  <c r="X76" i="15"/>
  <c r="W76" i="15"/>
  <c r="V76" i="15"/>
  <c r="U76" i="15"/>
  <c r="S76" i="15"/>
  <c r="AD75" i="15"/>
  <c r="AC75" i="15"/>
  <c r="AB75" i="15"/>
  <c r="AA75" i="15"/>
  <c r="Z75" i="15"/>
  <c r="Y75" i="15"/>
  <c r="X75" i="15"/>
  <c r="W75" i="15"/>
  <c r="V75" i="15"/>
  <c r="U75" i="15"/>
  <c r="T75" i="15"/>
  <c r="S75" i="15"/>
  <c r="AD74" i="15"/>
  <c r="AC74" i="15"/>
  <c r="AB74" i="15"/>
  <c r="AA74" i="15"/>
  <c r="Z74" i="15"/>
  <c r="Y74" i="15"/>
  <c r="X74" i="15"/>
  <c r="W74" i="15"/>
  <c r="V74" i="15"/>
  <c r="U74" i="15"/>
  <c r="T74" i="15"/>
  <c r="S74" i="15"/>
  <c r="AD73" i="15"/>
  <c r="AC73" i="15"/>
  <c r="AB73" i="15"/>
  <c r="AA73" i="15"/>
  <c r="Z73" i="15"/>
  <c r="Y73" i="15"/>
  <c r="X73" i="15"/>
  <c r="W73" i="15"/>
  <c r="V73" i="15"/>
  <c r="U73" i="15"/>
  <c r="T73" i="15"/>
  <c r="S73" i="15"/>
  <c r="AD72" i="15"/>
  <c r="AC72" i="15"/>
  <c r="AB72" i="15"/>
  <c r="AA72" i="15"/>
  <c r="Z72" i="15"/>
  <c r="Y72" i="15"/>
  <c r="X72" i="15"/>
  <c r="W72" i="15"/>
  <c r="V72" i="15"/>
  <c r="U72" i="15"/>
  <c r="T72" i="15"/>
  <c r="S72" i="15"/>
  <c r="AD71" i="15"/>
  <c r="AC71" i="15"/>
  <c r="AB71" i="15"/>
  <c r="Y71" i="15"/>
  <c r="X71" i="15"/>
  <c r="W71" i="15"/>
  <c r="V71" i="15"/>
  <c r="T71" i="15"/>
  <c r="AD70" i="15"/>
  <c r="AC70" i="15"/>
  <c r="AB70" i="15"/>
  <c r="AA70" i="15"/>
  <c r="Z70" i="15"/>
  <c r="Y70" i="15"/>
  <c r="X70" i="15"/>
  <c r="W70" i="15"/>
  <c r="V70" i="15"/>
  <c r="U70" i="15"/>
  <c r="T70" i="15"/>
  <c r="S70" i="15"/>
  <c r="AD69" i="15"/>
  <c r="AC69" i="15"/>
  <c r="AB69" i="15"/>
  <c r="AA69" i="15"/>
  <c r="Z69" i="15"/>
  <c r="Y69" i="15"/>
  <c r="X69" i="15"/>
  <c r="W69" i="15"/>
  <c r="V69" i="15"/>
  <c r="U69" i="15"/>
  <c r="T69" i="15"/>
  <c r="S69" i="15"/>
  <c r="AD68" i="15"/>
  <c r="AC68" i="15"/>
  <c r="AB68" i="15"/>
  <c r="AA68" i="15"/>
  <c r="Z68" i="15"/>
  <c r="Y68" i="15"/>
  <c r="X68" i="15"/>
  <c r="W68" i="15"/>
  <c r="V68" i="15"/>
  <c r="U68" i="15"/>
  <c r="T68" i="15"/>
  <c r="S68" i="15"/>
  <c r="AD67" i="15"/>
  <c r="AC67" i="15"/>
  <c r="AB67" i="15"/>
  <c r="AA67" i="15"/>
  <c r="Z67" i="15"/>
  <c r="Y67" i="15"/>
  <c r="X67" i="15"/>
  <c r="W67" i="15"/>
  <c r="V67" i="15"/>
  <c r="U67" i="15"/>
  <c r="T67" i="15"/>
  <c r="S67" i="15"/>
  <c r="AD66" i="15"/>
  <c r="AC66" i="15"/>
  <c r="AB66" i="15"/>
  <c r="Z66" i="15"/>
  <c r="Y66" i="15"/>
  <c r="W66" i="15"/>
  <c r="S66" i="15"/>
  <c r="AD65" i="15"/>
  <c r="AC65" i="15"/>
  <c r="AB65" i="15"/>
  <c r="AA65" i="15"/>
  <c r="Z65" i="15"/>
  <c r="Y65" i="15"/>
  <c r="X65" i="15"/>
  <c r="W65" i="15"/>
  <c r="V65" i="15"/>
  <c r="U65" i="15"/>
  <c r="T65" i="15"/>
  <c r="S65" i="15"/>
  <c r="AD64" i="15"/>
  <c r="AC64" i="15"/>
  <c r="AB64" i="15"/>
  <c r="AA64" i="15"/>
  <c r="Z64" i="15"/>
  <c r="Y64" i="15"/>
  <c r="X64" i="15"/>
  <c r="W64" i="15"/>
  <c r="V64" i="15"/>
  <c r="U64" i="15"/>
  <c r="T64" i="15"/>
  <c r="S64" i="15"/>
  <c r="AD63" i="15"/>
  <c r="AC63" i="15"/>
  <c r="AB63" i="15"/>
  <c r="AA63" i="15"/>
  <c r="Z63" i="15"/>
  <c r="Y63" i="15"/>
  <c r="X63" i="15"/>
  <c r="W63" i="15"/>
  <c r="V63" i="15"/>
  <c r="U63" i="15"/>
  <c r="T63" i="15"/>
  <c r="S63" i="15"/>
  <c r="AD62" i="15"/>
  <c r="AC62" i="15"/>
  <c r="AB62" i="15"/>
  <c r="AA62" i="15"/>
  <c r="Z62" i="15"/>
  <c r="Y62" i="15"/>
  <c r="X62" i="15"/>
  <c r="W62" i="15"/>
  <c r="V62" i="15"/>
  <c r="U62" i="15"/>
  <c r="T62" i="15"/>
  <c r="S62" i="15"/>
  <c r="AD61" i="15"/>
  <c r="AC61" i="15"/>
  <c r="AB61" i="15"/>
  <c r="AA61" i="15"/>
  <c r="Z61" i="15"/>
  <c r="Y61" i="15"/>
  <c r="X61" i="15"/>
  <c r="W61" i="15"/>
  <c r="V61" i="15"/>
  <c r="U61" i="15"/>
  <c r="T61" i="15"/>
  <c r="S61" i="15"/>
  <c r="AD60" i="15"/>
  <c r="AC60" i="15"/>
  <c r="AB60" i="15"/>
  <c r="AA60" i="15"/>
  <c r="Z60" i="15"/>
  <c r="Y60" i="15"/>
  <c r="X60" i="15"/>
  <c r="V60" i="15"/>
  <c r="U60" i="15"/>
  <c r="T60" i="15"/>
  <c r="AD59" i="15"/>
  <c r="AC59" i="15"/>
  <c r="AB59" i="15"/>
  <c r="AA59" i="15"/>
  <c r="Z59" i="15"/>
  <c r="Y59" i="15"/>
  <c r="X59" i="15"/>
  <c r="W59" i="15"/>
  <c r="V59" i="15"/>
  <c r="U59" i="15"/>
  <c r="T59" i="15"/>
  <c r="S59" i="15"/>
  <c r="AD58" i="15"/>
  <c r="AC58" i="15"/>
  <c r="AB58" i="15"/>
  <c r="AA58" i="15"/>
  <c r="Z58" i="15"/>
  <c r="Y58" i="15"/>
  <c r="X58" i="15"/>
  <c r="W58" i="15"/>
  <c r="V58" i="15"/>
  <c r="U58" i="15"/>
  <c r="T58" i="15"/>
  <c r="S58" i="15"/>
  <c r="AD57" i="15"/>
  <c r="AC57" i="15"/>
  <c r="AB57" i="15"/>
  <c r="AA57" i="15"/>
  <c r="Z57" i="15"/>
  <c r="Y57" i="15"/>
  <c r="V57" i="15"/>
  <c r="U57" i="15"/>
  <c r="T57" i="15"/>
  <c r="S57" i="15"/>
  <c r="AD56" i="15"/>
  <c r="AC56" i="15"/>
  <c r="AB56" i="15"/>
  <c r="AA56" i="15"/>
  <c r="Z56" i="15"/>
  <c r="Y56" i="15"/>
  <c r="X56" i="15"/>
  <c r="W56" i="15"/>
  <c r="V56" i="15"/>
  <c r="U56" i="15"/>
  <c r="T56" i="15"/>
  <c r="S56" i="15"/>
  <c r="AD55" i="15"/>
  <c r="AC55" i="15"/>
  <c r="AB55" i="15"/>
  <c r="AA55" i="15"/>
  <c r="Z55" i="15"/>
  <c r="Y55" i="15"/>
  <c r="X55" i="15"/>
  <c r="W55" i="15"/>
  <c r="V55" i="15"/>
  <c r="U55" i="15"/>
  <c r="T55" i="15"/>
  <c r="S55" i="15"/>
  <c r="AD54" i="15"/>
  <c r="AC54" i="15"/>
  <c r="AB54" i="15"/>
  <c r="AA54" i="15"/>
  <c r="Z54" i="15"/>
  <c r="Y54" i="15"/>
  <c r="X54" i="15"/>
  <c r="W54" i="15"/>
  <c r="V54" i="15"/>
  <c r="U54" i="15"/>
  <c r="T54" i="15"/>
  <c r="S54" i="15"/>
  <c r="AD53" i="15"/>
  <c r="AC53" i="15"/>
  <c r="AB53" i="15"/>
  <c r="AA53" i="15"/>
  <c r="Z53" i="15"/>
  <c r="Y53" i="15"/>
  <c r="X53" i="15"/>
  <c r="W53" i="15"/>
  <c r="V53" i="15"/>
  <c r="U53" i="15"/>
  <c r="T53" i="15"/>
  <c r="S53" i="15"/>
  <c r="AD52" i="15"/>
  <c r="AC52" i="15"/>
  <c r="AB52" i="15"/>
  <c r="AA52" i="15"/>
  <c r="Z52" i="15"/>
  <c r="Y52" i="15"/>
  <c r="X52" i="15"/>
  <c r="W52" i="15"/>
  <c r="V52" i="15"/>
  <c r="U52" i="15"/>
  <c r="T52" i="15"/>
  <c r="S52" i="15"/>
  <c r="AD51" i="15"/>
  <c r="AC51" i="15"/>
  <c r="AB51" i="15"/>
  <c r="AA51" i="15"/>
  <c r="Z51" i="15"/>
  <c r="Y51" i="15"/>
  <c r="X51" i="15"/>
  <c r="W51" i="15"/>
  <c r="V51" i="15"/>
  <c r="U51" i="15"/>
  <c r="T51" i="15"/>
  <c r="S51" i="15"/>
  <c r="AD50" i="15"/>
  <c r="AC50" i="15"/>
  <c r="AB50" i="15"/>
  <c r="AA50" i="15"/>
  <c r="Z50" i="15"/>
  <c r="Y50" i="15"/>
  <c r="X50" i="15"/>
  <c r="W50" i="15"/>
  <c r="V50" i="15"/>
  <c r="U50" i="15"/>
  <c r="T50" i="15"/>
  <c r="S50" i="15"/>
  <c r="AD49" i="15"/>
  <c r="AC49" i="15"/>
  <c r="AB49" i="15"/>
  <c r="AA49" i="15"/>
  <c r="Z49" i="15"/>
  <c r="Y49" i="15"/>
  <c r="X49" i="15"/>
  <c r="W49" i="15"/>
  <c r="V49" i="15"/>
  <c r="U49" i="15"/>
  <c r="T49" i="15"/>
  <c r="S49" i="15"/>
  <c r="AD48" i="15"/>
  <c r="AC48" i="15"/>
  <c r="AB48" i="15"/>
  <c r="AA48" i="15"/>
  <c r="Z48" i="15"/>
  <c r="Y48" i="15"/>
  <c r="X48" i="15"/>
  <c r="W48" i="15"/>
  <c r="V48" i="15"/>
  <c r="U48" i="15"/>
  <c r="T48" i="15"/>
  <c r="S48" i="15"/>
  <c r="AD47" i="15"/>
  <c r="AC47" i="15"/>
  <c r="AB47" i="15"/>
  <c r="AA47" i="15"/>
  <c r="Z47" i="15"/>
  <c r="Y47" i="15"/>
  <c r="X47" i="15"/>
  <c r="W47" i="15"/>
  <c r="V47" i="15"/>
  <c r="U47" i="15"/>
  <c r="T47" i="15"/>
  <c r="S47" i="15"/>
  <c r="AD46" i="15"/>
  <c r="AC46" i="15"/>
  <c r="Z46" i="15"/>
  <c r="Y46" i="15"/>
  <c r="X46" i="15"/>
  <c r="V46" i="15"/>
  <c r="U46" i="15"/>
  <c r="T46" i="15"/>
  <c r="S46" i="15"/>
  <c r="AD45" i="15"/>
  <c r="AC45" i="15"/>
  <c r="AB45" i="15"/>
  <c r="AA45" i="15"/>
  <c r="Z45" i="15"/>
  <c r="Y45" i="15"/>
  <c r="X45" i="15"/>
  <c r="W45" i="15"/>
  <c r="V45" i="15"/>
  <c r="U45" i="15"/>
  <c r="T45" i="15"/>
  <c r="S45" i="15"/>
  <c r="AD44" i="15"/>
  <c r="AC44" i="15"/>
  <c r="AB44" i="15"/>
  <c r="AA44" i="15"/>
  <c r="Z44" i="15"/>
  <c r="Y44" i="15"/>
  <c r="X44" i="15"/>
  <c r="W44" i="15"/>
  <c r="V44" i="15"/>
  <c r="U44" i="15"/>
  <c r="T44" i="15"/>
  <c r="S44" i="15"/>
  <c r="AD43" i="15"/>
  <c r="AC43" i="15"/>
  <c r="AB43" i="15"/>
  <c r="AA43" i="15"/>
  <c r="Z43" i="15"/>
  <c r="Y43" i="15"/>
  <c r="X43" i="15"/>
  <c r="V43" i="15"/>
  <c r="U43" i="15"/>
  <c r="T43" i="15"/>
  <c r="S43" i="15"/>
  <c r="AD42" i="15"/>
  <c r="AC42" i="15"/>
  <c r="AB42" i="15"/>
  <c r="AA42" i="15"/>
  <c r="Z42" i="15"/>
  <c r="Y42" i="15"/>
  <c r="W42" i="15"/>
  <c r="V42" i="15"/>
  <c r="U42" i="15"/>
  <c r="T42" i="15"/>
  <c r="AD41" i="15"/>
  <c r="AC41" i="15"/>
  <c r="AB41" i="15"/>
  <c r="AA41" i="15"/>
  <c r="Z41" i="15"/>
  <c r="Y41" i="15"/>
  <c r="X41" i="15"/>
  <c r="W41" i="15"/>
  <c r="V41" i="15"/>
  <c r="T41" i="15"/>
  <c r="S41" i="15"/>
  <c r="AD40" i="15"/>
  <c r="AC40" i="15"/>
  <c r="AB40" i="15"/>
  <c r="AA40" i="15"/>
  <c r="Z40" i="15"/>
  <c r="Y40" i="15"/>
  <c r="X40" i="15"/>
  <c r="V40" i="15"/>
  <c r="T40" i="15"/>
  <c r="S40" i="15"/>
  <c r="AD39" i="15"/>
  <c r="AC39" i="15"/>
  <c r="AB39" i="15"/>
  <c r="AA39" i="15"/>
  <c r="Z39" i="15"/>
  <c r="Y39" i="15"/>
  <c r="X39" i="15"/>
  <c r="W39" i="15"/>
  <c r="V39" i="15"/>
  <c r="U39" i="15"/>
  <c r="T39" i="15"/>
  <c r="S39" i="15"/>
  <c r="AD38" i="15"/>
  <c r="AC38" i="15"/>
  <c r="AB38" i="15"/>
  <c r="AA38" i="15"/>
  <c r="Z38" i="15"/>
  <c r="Y38" i="15"/>
  <c r="X38" i="15"/>
  <c r="W38" i="15"/>
  <c r="V38" i="15"/>
  <c r="U38" i="15"/>
  <c r="T38" i="15"/>
  <c r="S38" i="15"/>
  <c r="AD37" i="15"/>
  <c r="AC37" i="15"/>
  <c r="AB37" i="15"/>
  <c r="AA37" i="15"/>
  <c r="Z37" i="15"/>
  <c r="Y37" i="15"/>
  <c r="X37" i="15"/>
  <c r="W37" i="15"/>
  <c r="V37" i="15"/>
  <c r="U37" i="15"/>
  <c r="T37" i="15"/>
  <c r="S37" i="15"/>
  <c r="AD36" i="15"/>
  <c r="AC36" i="15"/>
  <c r="AB36" i="15"/>
  <c r="AA36" i="15"/>
  <c r="Z36" i="15"/>
  <c r="Y36" i="15"/>
  <c r="X36" i="15"/>
  <c r="W36" i="15"/>
  <c r="V36" i="15"/>
  <c r="U36" i="15"/>
  <c r="T36" i="15"/>
  <c r="S36" i="15"/>
  <c r="AD35" i="15"/>
  <c r="AC35" i="15"/>
  <c r="AB35" i="15"/>
  <c r="AA35" i="15"/>
  <c r="Z35" i="15"/>
  <c r="Y35" i="15"/>
  <c r="X35" i="15"/>
  <c r="W35" i="15"/>
  <c r="V35" i="15"/>
  <c r="U35" i="15"/>
  <c r="T35" i="15"/>
  <c r="S35" i="15"/>
  <c r="AD34" i="15"/>
  <c r="AC34" i="15"/>
  <c r="AB34" i="15"/>
  <c r="AA34" i="15"/>
  <c r="Z34" i="15"/>
  <c r="Y34" i="15"/>
  <c r="X34" i="15"/>
  <c r="W34" i="15"/>
  <c r="V34" i="15"/>
  <c r="U34" i="15"/>
  <c r="T34" i="15"/>
  <c r="S34" i="15"/>
  <c r="AD33" i="15"/>
  <c r="AC33" i="15"/>
  <c r="AB33" i="15"/>
  <c r="AA33" i="15"/>
  <c r="Z33" i="15"/>
  <c r="Y33" i="15"/>
  <c r="X33" i="15"/>
  <c r="W33" i="15"/>
  <c r="V33" i="15"/>
  <c r="U33" i="15"/>
  <c r="S33" i="15"/>
  <c r="AD32" i="15"/>
  <c r="AC32" i="15"/>
  <c r="AB32" i="15"/>
  <c r="AA32" i="15"/>
  <c r="Z32" i="15"/>
  <c r="Y32" i="15"/>
  <c r="X32" i="15"/>
  <c r="W32" i="15"/>
  <c r="V32" i="15"/>
  <c r="U32" i="15"/>
  <c r="T32" i="15"/>
  <c r="S32" i="15"/>
  <c r="AD30" i="15"/>
  <c r="AC30" i="15"/>
  <c r="AB30" i="15"/>
  <c r="AA30" i="15"/>
  <c r="Z30" i="15"/>
  <c r="Y30" i="15"/>
  <c r="X30" i="15"/>
  <c r="W30" i="15"/>
  <c r="V30" i="15"/>
  <c r="U30" i="15"/>
  <c r="T30" i="15"/>
  <c r="S30" i="15"/>
  <c r="AD29" i="15"/>
  <c r="AC29" i="15"/>
  <c r="AB29" i="15"/>
  <c r="AA29" i="15"/>
  <c r="Z29" i="15"/>
  <c r="Y29" i="15"/>
  <c r="X29" i="15"/>
  <c r="W29" i="15"/>
  <c r="V29" i="15"/>
  <c r="U29" i="15"/>
  <c r="T29" i="15"/>
  <c r="S29" i="15"/>
  <c r="AD28" i="15"/>
  <c r="AC28" i="15"/>
  <c r="AB28" i="15"/>
  <c r="AA28" i="15"/>
  <c r="Z28" i="15"/>
  <c r="Y28" i="15"/>
  <c r="X28" i="15"/>
  <c r="W28" i="15"/>
  <c r="V28" i="15"/>
  <c r="U28" i="15"/>
  <c r="T28" i="15"/>
  <c r="S28" i="15"/>
  <c r="AD27" i="15"/>
  <c r="AC27" i="15"/>
  <c r="AB27" i="15"/>
  <c r="AA27" i="15"/>
  <c r="Z27" i="15"/>
  <c r="Y27" i="15"/>
  <c r="X27" i="15"/>
  <c r="W27" i="15"/>
  <c r="V27" i="15"/>
  <c r="U27" i="15"/>
  <c r="T27" i="15"/>
  <c r="S27" i="15"/>
  <c r="AD26" i="15"/>
  <c r="AC26" i="15"/>
  <c r="AB26" i="15"/>
  <c r="AA26" i="15"/>
  <c r="Z26" i="15"/>
  <c r="Y26" i="15"/>
  <c r="X26" i="15"/>
  <c r="W26" i="15"/>
  <c r="V26" i="15"/>
  <c r="U26" i="15"/>
  <c r="T26" i="15"/>
  <c r="S26" i="15"/>
  <c r="AD25" i="15"/>
  <c r="AC25" i="15"/>
  <c r="AB25" i="15"/>
  <c r="AA25" i="15"/>
  <c r="Z25" i="15"/>
  <c r="Y25" i="15"/>
  <c r="X25" i="15"/>
  <c r="W25" i="15"/>
  <c r="V25" i="15"/>
  <c r="U25" i="15"/>
  <c r="T25" i="15"/>
  <c r="S25" i="15"/>
  <c r="AD24" i="15"/>
  <c r="AC24" i="15"/>
  <c r="AB24" i="15"/>
  <c r="AA24" i="15"/>
  <c r="Z24" i="15"/>
  <c r="Y24" i="15"/>
  <c r="X24" i="15"/>
  <c r="W24" i="15"/>
  <c r="V24" i="15"/>
  <c r="U24" i="15"/>
  <c r="T24" i="15"/>
  <c r="S24" i="15"/>
  <c r="AD23" i="15"/>
  <c r="AC23" i="15"/>
  <c r="AB23" i="15"/>
  <c r="AA23" i="15"/>
  <c r="Z23" i="15"/>
  <c r="Y23" i="15"/>
  <c r="W23" i="15"/>
  <c r="V23" i="15"/>
  <c r="U23" i="15"/>
  <c r="T23" i="15"/>
  <c r="S23" i="15"/>
  <c r="AD22" i="15"/>
  <c r="AC22" i="15"/>
  <c r="AB22" i="15"/>
  <c r="AA22" i="15"/>
  <c r="Z22" i="15"/>
  <c r="Y22" i="15"/>
  <c r="X22" i="15"/>
  <c r="W22" i="15"/>
  <c r="V22" i="15"/>
  <c r="U22" i="15"/>
  <c r="T22" i="15"/>
  <c r="S22" i="15"/>
  <c r="AD21" i="15"/>
  <c r="AC21" i="15"/>
  <c r="AB21" i="15"/>
  <c r="AA21" i="15"/>
  <c r="Z21" i="15"/>
  <c r="Y21" i="15"/>
  <c r="X21" i="15"/>
  <c r="W21" i="15"/>
  <c r="V21" i="15"/>
  <c r="U21" i="15"/>
  <c r="T21" i="15"/>
  <c r="S21" i="15"/>
  <c r="AD20" i="15"/>
  <c r="AC20" i="15"/>
  <c r="AB20" i="15"/>
  <c r="AA20" i="15"/>
  <c r="Z20" i="15"/>
  <c r="Y20" i="15"/>
  <c r="X20" i="15"/>
  <c r="W20" i="15"/>
  <c r="V20" i="15"/>
  <c r="U20" i="15"/>
  <c r="T20" i="15"/>
  <c r="S20" i="15"/>
  <c r="AD19" i="15"/>
  <c r="AC19" i="15"/>
  <c r="AB19" i="15"/>
  <c r="AA19" i="15"/>
  <c r="Z19" i="15"/>
  <c r="Y19" i="15"/>
  <c r="X19" i="15"/>
  <c r="W19" i="15"/>
  <c r="V19" i="15"/>
  <c r="U19" i="15"/>
  <c r="T19" i="15"/>
  <c r="S19" i="15"/>
  <c r="AD18" i="15"/>
  <c r="AC18" i="15"/>
  <c r="AB18" i="15"/>
  <c r="AA18" i="15"/>
  <c r="Z18" i="15"/>
  <c r="Y18" i="15"/>
  <c r="X18" i="15"/>
  <c r="W18" i="15"/>
  <c r="V18" i="15"/>
  <c r="U18" i="15"/>
  <c r="T18" i="15"/>
  <c r="S18" i="15"/>
  <c r="AD17" i="15"/>
  <c r="AC17" i="15"/>
  <c r="AB17" i="15"/>
  <c r="AA17" i="15"/>
  <c r="Z17" i="15"/>
  <c r="U17" i="15"/>
  <c r="AD16" i="15"/>
  <c r="AC16" i="15"/>
  <c r="AB16" i="15"/>
  <c r="AA16" i="15"/>
  <c r="Z16" i="15"/>
  <c r="Y16" i="15"/>
  <c r="X16" i="15"/>
  <c r="U16" i="15"/>
  <c r="T16" i="15"/>
  <c r="S16" i="15"/>
  <c r="AD15" i="15"/>
  <c r="AC15" i="15"/>
  <c r="AA15" i="15"/>
  <c r="Z15" i="15"/>
  <c r="Y15" i="15"/>
  <c r="X15" i="15"/>
  <c r="W15" i="15"/>
  <c r="V15" i="15"/>
  <c r="U15" i="15"/>
  <c r="T15" i="15"/>
  <c r="S15" i="15"/>
  <c r="AD14" i="15"/>
  <c r="AC14" i="15"/>
  <c r="AB14" i="15"/>
  <c r="AA14" i="15"/>
  <c r="Z14" i="15"/>
  <c r="Y14" i="15"/>
  <c r="X14" i="15"/>
  <c r="W14" i="15"/>
  <c r="V14" i="15"/>
  <c r="U14" i="15"/>
  <c r="S14" i="15"/>
  <c r="AD13" i="15"/>
  <c r="AC13" i="15"/>
  <c r="AB13" i="15"/>
  <c r="AA13" i="15"/>
  <c r="Y13" i="15"/>
  <c r="X13" i="15"/>
  <c r="W13" i="15"/>
  <c r="V13" i="15"/>
  <c r="U13" i="15"/>
  <c r="T13" i="15"/>
  <c r="S13" i="15"/>
  <c r="AD12" i="15"/>
  <c r="AC12" i="15"/>
  <c r="AB12" i="15"/>
  <c r="Z12" i="15"/>
  <c r="Y12" i="15"/>
  <c r="X12" i="15"/>
  <c r="W12" i="15"/>
  <c r="V12" i="15"/>
  <c r="U12" i="15"/>
  <c r="T12" i="15"/>
  <c r="S12" i="15"/>
  <c r="AD11" i="15"/>
  <c r="AC11" i="15"/>
  <c r="AB11" i="15"/>
  <c r="AA11" i="15"/>
  <c r="Z11" i="15"/>
  <c r="Y11" i="15"/>
  <c r="X11" i="15"/>
  <c r="W11" i="15"/>
  <c r="V11" i="15"/>
  <c r="U11" i="15"/>
  <c r="T11" i="15"/>
  <c r="S11" i="15"/>
  <c r="AD10" i="15"/>
  <c r="AC10" i="15"/>
  <c r="AB10" i="15"/>
  <c r="AA10" i="15"/>
  <c r="Z10" i="15"/>
  <c r="Y10" i="15"/>
  <c r="X10" i="15"/>
  <c r="W10" i="15"/>
  <c r="V10" i="15"/>
  <c r="U10" i="15"/>
  <c r="T10" i="15"/>
  <c r="S10" i="15"/>
  <c r="AD9" i="15"/>
  <c r="AC9" i="15"/>
  <c r="AB9" i="15"/>
  <c r="AA9" i="15"/>
  <c r="Z9" i="15"/>
  <c r="Y9" i="15"/>
  <c r="X9" i="15"/>
  <c r="W9" i="15"/>
  <c r="V9" i="15"/>
  <c r="U9" i="15"/>
  <c r="T9" i="15"/>
  <c r="AD8" i="15"/>
  <c r="AC8" i="15"/>
  <c r="AA8" i="15"/>
  <c r="Y8" i="15"/>
  <c r="X8" i="15"/>
  <c r="W8" i="15"/>
  <c r="V8" i="15"/>
  <c r="U8" i="15"/>
  <c r="T8" i="15"/>
  <c r="S8" i="15"/>
  <c r="AD7" i="15"/>
  <c r="AC7" i="15"/>
  <c r="AB7" i="15"/>
  <c r="AA7" i="15"/>
  <c r="Z7" i="15"/>
  <c r="Y7" i="15"/>
  <c r="X7" i="15"/>
  <c r="W7" i="15"/>
  <c r="V7" i="15"/>
  <c r="U7" i="15"/>
  <c r="T7" i="15"/>
  <c r="AD6" i="15"/>
  <c r="AC6" i="15"/>
  <c r="AB6" i="15"/>
  <c r="AA6" i="15"/>
  <c r="Y6" i="15"/>
  <c r="X6" i="15"/>
  <c r="U6" i="15"/>
  <c r="T6" i="15"/>
  <c r="S6" i="15"/>
  <c r="AD5" i="15"/>
  <c r="AC5" i="15"/>
  <c r="AB5" i="15"/>
  <c r="AA5" i="15"/>
  <c r="Z5" i="15"/>
  <c r="Y5" i="15"/>
  <c r="X5" i="15"/>
  <c r="W5" i="15"/>
  <c r="V5" i="15"/>
  <c r="U5" i="15"/>
  <c r="T5" i="15"/>
  <c r="AD4" i="15"/>
  <c r="AC4" i="15"/>
  <c r="AB4" i="15"/>
  <c r="AA4" i="15"/>
  <c r="Y4" i="15"/>
  <c r="W4" i="15"/>
  <c r="V4" i="15"/>
  <c r="U4" i="15"/>
  <c r="S4" i="15"/>
  <c r="AD3" i="15"/>
  <c r="AC3" i="15"/>
  <c r="AB3" i="15"/>
  <c r="AA3" i="15"/>
  <c r="Z3" i="15"/>
  <c r="Y3" i="15"/>
  <c r="W3" i="15"/>
  <c r="V3" i="15"/>
  <c r="U3" i="15"/>
  <c r="T3" i="15"/>
  <c r="S3" i="15"/>
  <c r="AD2" i="15"/>
  <c r="AC2" i="15"/>
  <c r="AB2" i="15"/>
  <c r="AA2" i="15"/>
  <c r="Y2" i="15"/>
  <c r="W2" i="15"/>
  <c r="V2" i="15"/>
  <c r="U2" i="15"/>
  <c r="T2" i="15"/>
  <c r="S2" i="15"/>
  <c r="AD1" i="15"/>
  <c r="AC1" i="15"/>
  <c r="AB1" i="15"/>
  <c r="Z1" i="15"/>
  <c r="Y1" i="15"/>
  <c r="X1" i="15"/>
  <c r="W1" i="15"/>
  <c r="V1" i="15"/>
  <c r="U1" i="15"/>
  <c r="T1" i="15"/>
  <c r="S1" i="15"/>
  <c r="R12" i="15"/>
  <c r="AG124" i="15"/>
  <c r="AE1" i="15"/>
  <c r="AF1" i="15"/>
  <c r="AE2" i="15"/>
  <c r="AF2" i="15"/>
  <c r="AE3" i="15"/>
  <c r="AF3" i="15"/>
  <c r="AE4" i="15"/>
  <c r="AF4" i="15"/>
  <c r="AE5" i="15"/>
  <c r="AF5" i="15"/>
  <c r="AE6" i="15"/>
  <c r="AF6" i="15"/>
  <c r="AE7" i="15"/>
  <c r="AF7" i="15"/>
  <c r="AE8" i="15"/>
  <c r="AF8" i="15"/>
  <c r="AE9" i="15"/>
  <c r="AF9" i="15"/>
  <c r="AE10" i="15"/>
  <c r="AF10" i="15"/>
  <c r="AE11" i="15"/>
  <c r="AF11" i="15"/>
  <c r="AE12" i="15"/>
  <c r="AF12" i="15"/>
  <c r="AE13" i="15"/>
  <c r="AF13" i="15"/>
  <c r="AE14" i="15"/>
  <c r="AF14" i="15"/>
  <c r="AE15" i="15"/>
  <c r="AF15" i="15"/>
  <c r="AE16" i="15"/>
  <c r="AF16" i="15"/>
  <c r="AE17" i="15"/>
  <c r="AF17" i="15"/>
  <c r="AE18" i="15"/>
  <c r="AF18" i="15"/>
  <c r="AE19" i="15"/>
  <c r="AF19" i="15"/>
  <c r="AE20" i="15"/>
  <c r="AF20" i="15"/>
  <c r="AE21" i="15"/>
  <c r="AF21" i="15"/>
  <c r="AE22" i="15"/>
  <c r="AF22" i="15"/>
  <c r="AE23" i="15"/>
  <c r="AF23" i="15"/>
  <c r="AE24" i="15"/>
  <c r="AF24" i="15"/>
  <c r="AE25" i="15"/>
  <c r="AF25" i="15"/>
  <c r="AE26" i="15"/>
  <c r="AF26" i="15"/>
  <c r="AE27" i="15"/>
  <c r="AF27" i="15"/>
  <c r="AE28" i="15"/>
  <c r="AF28" i="15"/>
  <c r="AE29" i="15"/>
  <c r="AF29" i="15"/>
  <c r="AE30" i="15"/>
  <c r="AF30" i="15"/>
  <c r="AE31" i="15"/>
  <c r="AF31" i="15"/>
  <c r="AE32" i="15"/>
  <c r="AF32" i="15"/>
  <c r="AE33" i="15"/>
  <c r="AF33" i="15"/>
  <c r="AE34" i="15"/>
  <c r="AF34" i="15"/>
  <c r="AE35" i="15"/>
  <c r="AF35" i="15"/>
  <c r="AE36" i="15"/>
  <c r="AF36" i="15"/>
  <c r="AE37" i="15"/>
  <c r="AF37" i="15"/>
  <c r="AE38" i="15"/>
  <c r="AF38" i="15"/>
  <c r="AE39" i="15"/>
  <c r="AF39" i="15"/>
  <c r="AE40" i="15"/>
  <c r="AF40" i="15"/>
  <c r="AE41" i="15"/>
  <c r="AF41" i="15"/>
  <c r="AE42" i="15"/>
  <c r="AF42" i="15"/>
  <c r="AE43" i="15"/>
  <c r="AF43" i="15"/>
  <c r="AE44" i="15"/>
  <c r="AF44" i="15"/>
  <c r="AE45" i="15"/>
  <c r="AF45" i="15"/>
  <c r="AE46" i="15"/>
  <c r="AF46" i="15"/>
  <c r="AE47" i="15"/>
  <c r="AF47" i="15"/>
  <c r="AE48" i="15"/>
  <c r="AF48" i="15"/>
  <c r="AE49" i="15"/>
  <c r="AF49" i="15"/>
  <c r="AE50" i="15"/>
  <c r="AF50" i="15"/>
  <c r="AE51" i="15"/>
  <c r="AF51" i="15"/>
  <c r="AE52" i="15"/>
  <c r="AF52" i="15"/>
  <c r="AE53" i="15"/>
  <c r="AF53" i="15"/>
  <c r="AE54" i="15"/>
  <c r="AF54" i="15"/>
  <c r="AE55" i="15"/>
  <c r="AF55" i="15"/>
  <c r="AE56" i="15"/>
  <c r="AF56" i="15"/>
  <c r="AE57" i="15"/>
  <c r="AF57" i="15"/>
  <c r="AE58" i="15"/>
  <c r="AF58" i="15"/>
  <c r="AE59" i="15"/>
  <c r="AF59" i="15"/>
  <c r="AE60" i="15"/>
  <c r="AF60" i="15"/>
  <c r="AE61" i="15"/>
  <c r="AF61" i="15"/>
  <c r="AE62" i="15"/>
  <c r="AF62" i="15"/>
  <c r="AE63" i="15"/>
  <c r="AF63" i="15"/>
  <c r="AE64" i="15"/>
  <c r="AF64" i="15"/>
  <c r="AE65" i="15"/>
  <c r="AF65" i="15"/>
  <c r="AE66" i="15"/>
  <c r="AF66" i="15"/>
  <c r="AE67" i="15"/>
  <c r="AF67" i="15"/>
  <c r="AE68" i="15"/>
  <c r="AF68" i="15"/>
  <c r="AE69" i="15"/>
  <c r="AF69" i="15"/>
  <c r="AE70" i="15"/>
  <c r="AF70" i="15"/>
  <c r="AE71" i="15"/>
  <c r="AF71" i="15"/>
  <c r="AE72" i="15"/>
  <c r="AF72" i="15"/>
  <c r="AE73" i="15"/>
  <c r="AF73" i="15"/>
  <c r="AE74" i="15"/>
  <c r="AF74" i="15"/>
  <c r="AE75" i="15"/>
  <c r="AF75" i="15"/>
  <c r="AE76" i="15"/>
  <c r="AF76" i="15"/>
  <c r="AE77" i="15"/>
  <c r="AF77" i="15"/>
  <c r="AE78" i="15"/>
  <c r="AF78" i="15"/>
  <c r="AE79" i="15"/>
  <c r="AF79" i="15"/>
  <c r="AE80" i="15"/>
  <c r="AF80" i="15"/>
  <c r="AE81" i="15"/>
  <c r="AF81" i="15"/>
  <c r="AE82" i="15"/>
  <c r="AF82" i="15"/>
  <c r="AE83" i="15"/>
  <c r="AF83" i="15"/>
  <c r="AE84" i="15"/>
  <c r="AF84" i="15"/>
  <c r="AE85" i="15"/>
  <c r="AF85" i="15"/>
  <c r="AE86" i="15"/>
  <c r="AF86" i="15"/>
  <c r="AE87" i="15"/>
  <c r="AF87" i="15"/>
  <c r="AE88" i="15"/>
  <c r="AF88" i="15"/>
  <c r="AE89" i="15"/>
  <c r="AF89" i="15"/>
  <c r="AE90" i="15"/>
  <c r="AF90" i="15"/>
  <c r="AE91" i="15"/>
  <c r="AF91" i="15"/>
  <c r="AE92" i="15"/>
  <c r="AF92" i="15"/>
  <c r="AE93" i="15"/>
  <c r="AF93" i="15"/>
  <c r="AE94" i="15"/>
  <c r="AF94" i="15"/>
  <c r="AE95" i="15"/>
  <c r="AF95" i="15"/>
  <c r="AE96" i="15"/>
  <c r="AF96" i="15"/>
  <c r="AE97" i="15"/>
  <c r="AF97" i="15"/>
  <c r="AE98" i="15"/>
  <c r="AF98" i="15"/>
  <c r="AE99" i="15"/>
  <c r="AF99" i="15"/>
  <c r="AE100" i="15"/>
  <c r="AF100" i="15"/>
  <c r="AE101" i="15"/>
  <c r="AF101" i="15"/>
  <c r="AE102" i="15"/>
  <c r="AF102" i="15"/>
  <c r="AE103" i="15"/>
  <c r="AF103" i="15"/>
  <c r="AE104" i="15"/>
  <c r="AF104" i="15"/>
  <c r="AE105" i="15"/>
  <c r="AF105" i="15"/>
  <c r="AE106" i="15"/>
  <c r="AF106" i="15"/>
  <c r="AE107" i="15"/>
  <c r="AF107" i="15"/>
  <c r="AE108" i="15"/>
  <c r="AF108" i="15"/>
  <c r="AE109" i="15"/>
  <c r="AF109" i="15"/>
  <c r="AE110" i="15"/>
  <c r="AF110" i="15"/>
  <c r="AE111" i="15"/>
  <c r="AF111" i="15"/>
  <c r="AE112" i="15"/>
  <c r="AF112" i="15"/>
  <c r="AE113" i="15"/>
  <c r="AF113" i="15"/>
  <c r="AE114" i="15"/>
  <c r="AF114" i="15"/>
  <c r="AE115" i="15"/>
  <c r="AF115" i="15"/>
  <c r="AE116" i="15"/>
  <c r="AF116" i="15"/>
  <c r="AE117" i="15"/>
  <c r="AF117" i="15"/>
  <c r="AE118" i="15"/>
  <c r="AF118" i="15"/>
  <c r="AE119" i="15"/>
  <c r="AF119" i="15"/>
  <c r="AE120" i="15"/>
  <c r="AF120" i="15"/>
  <c r="AE121" i="15"/>
  <c r="AF121" i="15"/>
  <c r="AE122" i="15"/>
  <c r="AF122" i="15"/>
  <c r="AE123" i="15"/>
  <c r="AF123" i="15"/>
  <c r="AE124" i="15"/>
  <c r="AF124" i="15"/>
  <c r="AE127" i="15"/>
  <c r="AF127" i="15"/>
  <c r="AE128" i="15"/>
  <c r="AF128" i="15"/>
  <c r="AE133" i="15"/>
  <c r="AF133" i="15"/>
  <c r="R1" i="15"/>
  <c r="R3" i="15"/>
  <c r="R4" i="15"/>
  <c r="R5" i="15"/>
  <c r="R6" i="15"/>
  <c r="R7" i="15"/>
  <c r="R9" i="15"/>
  <c r="R10" i="15"/>
  <c r="R11" i="15"/>
  <c r="R14" i="15"/>
  <c r="R15" i="15"/>
  <c r="R18" i="15"/>
  <c r="R19" i="15"/>
  <c r="R20" i="15"/>
  <c r="R21" i="15"/>
  <c r="R22" i="15"/>
  <c r="R23" i="15"/>
  <c r="R24" i="15"/>
  <c r="R25" i="15"/>
  <c r="R26" i="15"/>
  <c r="R27" i="15"/>
  <c r="R28" i="15"/>
  <c r="R29" i="15"/>
  <c r="R30" i="15"/>
  <c r="R32" i="15"/>
  <c r="R33" i="15"/>
  <c r="R34" i="15"/>
  <c r="R35" i="15"/>
  <c r="R36" i="15"/>
  <c r="R37" i="15"/>
  <c r="R38" i="15"/>
  <c r="R39" i="15"/>
  <c r="R40" i="15"/>
  <c r="R41" i="15"/>
  <c r="R43" i="15"/>
  <c r="R44" i="15"/>
  <c r="R45" i="15"/>
  <c r="R46" i="15"/>
  <c r="R47" i="15"/>
  <c r="R48" i="15"/>
  <c r="R49" i="15"/>
  <c r="R50" i="15"/>
  <c r="R51"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8" i="15"/>
  <c r="R79" i="15"/>
  <c r="R80" i="15"/>
  <c r="R83" i="15"/>
  <c r="R85" i="15"/>
  <c r="R86" i="15"/>
  <c r="R87" i="15"/>
  <c r="R89" i="15"/>
  <c r="R90" i="15"/>
  <c r="R91" i="15"/>
  <c r="R92" i="15"/>
  <c r="R93" i="15"/>
  <c r="R94" i="15"/>
  <c r="R95" i="15"/>
  <c r="R96" i="15"/>
  <c r="R97"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122" i="15"/>
  <c r="R123" i="15"/>
  <c r="R124" i="15"/>
  <c r="R127" i="15"/>
  <c r="R128" i="15"/>
  <c r="R133" i="15"/>
  <c r="R82" i="15"/>
  <c r="R2" i="15"/>
  <c r="R88" i="15"/>
  <c r="R52" i="15"/>
  <c r="R84" i="15"/>
  <c r="R13" i="15"/>
  <c r="N3" i="14" l="1"/>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126" i="15" s="1"/>
  <c r="N66" i="14"/>
  <c r="N67" i="14"/>
  <c r="N68" i="14"/>
  <c r="N69" i="14"/>
  <c r="N70" i="14"/>
  <c r="N71" i="14"/>
  <c r="N72" i="14"/>
  <c r="N73" i="14"/>
  <c r="N74" i="14"/>
  <c r="N75" i="14"/>
  <c r="N76" i="14"/>
  <c r="N77" i="14"/>
  <c r="N78" i="14"/>
  <c r="N79" i="14"/>
  <c r="N80" i="14"/>
  <c r="N81" i="14"/>
  <c r="N82" i="14"/>
  <c r="N83" i="14"/>
  <c r="N84" i="14"/>
  <c r="N85" i="14"/>
  <c r="N86" i="14"/>
  <c r="N87" i="14"/>
  <c r="N88" i="14"/>
  <c r="N89" i="14"/>
  <c r="N90" i="14"/>
  <c r="N91" i="14"/>
  <c r="N92" i="14"/>
  <c r="N93" i="14"/>
  <c r="N94" i="14"/>
  <c r="N95" i="14"/>
  <c r="N96" i="14"/>
  <c r="N97" i="14"/>
  <c r="N98" i="14"/>
  <c r="N99" i="14"/>
  <c r="N100" i="14"/>
  <c r="N101" i="14"/>
  <c r="N102" i="14"/>
  <c r="N103" i="14"/>
  <c r="N104" i="14"/>
  <c r="N105" i="14"/>
  <c r="N106" i="14"/>
  <c r="N107" i="14"/>
  <c r="N108" i="14"/>
  <c r="N109" i="14"/>
  <c r="N110" i="14"/>
  <c r="N111" i="14"/>
  <c r="N112" i="14"/>
  <c r="N113" i="14"/>
  <c r="N114" i="14"/>
  <c r="N115" i="14"/>
  <c r="N116" i="14"/>
  <c r="N117" i="14"/>
  <c r="N118" i="14"/>
  <c r="N119" i="14"/>
  <c r="N120" i="14"/>
  <c r="N121" i="14"/>
  <c r="N122" i="14"/>
  <c r="N123" i="14"/>
  <c r="N124" i="14"/>
  <c r="N125" i="14"/>
  <c r="N126" i="14"/>
  <c r="N127" i="14"/>
  <c r="N128" i="14"/>
  <c r="N129" i="14"/>
  <c r="N130" i="14"/>
  <c r="N131" i="14"/>
  <c r="N132" i="14"/>
  <c r="N133" i="14"/>
  <c r="N2" i="14"/>
  <c r="AG43" i="15" l="1"/>
  <c r="K1" i="16" l="1"/>
  <c r="AG99" i="16" l="1"/>
  <c r="AG54" i="15" l="1"/>
  <c r="AG15" i="16" l="1"/>
  <c r="AG91" i="16" l="1"/>
  <c r="AG69" i="15" l="1"/>
  <c r="Q1" i="16" l="1"/>
  <c r="AG16" i="16" l="1"/>
  <c r="AG11" i="15" l="1"/>
  <c r="N94" i="16" l="1"/>
  <c r="N75" i="16"/>
  <c r="N86" i="16"/>
  <c r="N58" i="16"/>
  <c r="N36" i="16"/>
  <c r="N51" i="16"/>
  <c r="N48" i="16"/>
  <c r="N61" i="16"/>
  <c r="N93" i="16"/>
  <c r="N115" i="16"/>
  <c r="N50" i="16"/>
  <c r="N71" i="16"/>
  <c r="N46" i="16"/>
  <c r="N111" i="16"/>
  <c r="O46" i="16" l="1"/>
  <c r="K46" i="16" s="1"/>
  <c r="L46" i="16" s="1"/>
  <c r="P46" i="16"/>
  <c r="J46" i="16" s="1"/>
  <c r="O61" i="16"/>
  <c r="K61" i="16" s="1"/>
  <c r="L61" i="16" s="1"/>
  <c r="P61" i="16"/>
  <c r="J61" i="16" s="1"/>
  <c r="O50" i="16"/>
  <c r="K50" i="16" s="1"/>
  <c r="L50" i="16" s="1"/>
  <c r="P50" i="16"/>
  <c r="J50" i="16" s="1"/>
  <c r="P111" i="16"/>
  <c r="J111" i="16" s="1"/>
  <c r="O111" i="16"/>
  <c r="K111" i="16" s="1"/>
  <c r="L111" i="16" s="1"/>
  <c r="O71" i="16"/>
  <c r="K71" i="16" s="1"/>
  <c r="L71" i="16" s="1"/>
  <c r="P71" i="16"/>
  <c r="J71" i="16" s="1"/>
  <c r="O115" i="16"/>
  <c r="K115" i="16" s="1"/>
  <c r="L115" i="16" s="1"/>
  <c r="P115" i="16"/>
  <c r="J115" i="16" s="1"/>
  <c r="P51" i="16"/>
  <c r="J51" i="16" s="1"/>
  <c r="O51" i="16"/>
  <c r="K51" i="16" s="1"/>
  <c r="L51" i="16" s="1"/>
  <c r="O48" i="16"/>
  <c r="K48" i="16" s="1"/>
  <c r="L48" i="16" s="1"/>
  <c r="P48" i="16"/>
  <c r="J48" i="16" s="1"/>
  <c r="O75" i="16"/>
  <c r="K75" i="16" s="1"/>
  <c r="L75" i="16" s="1"/>
  <c r="P75" i="16"/>
  <c r="J75" i="16" s="1"/>
  <c r="P36" i="16"/>
  <c r="J36" i="16" s="1"/>
  <c r="O36" i="16"/>
  <c r="K36" i="16" s="1"/>
  <c r="L36" i="16" s="1"/>
  <c r="O86" i="16"/>
  <c r="K86" i="16" s="1"/>
  <c r="L86" i="16" s="1"/>
  <c r="P86" i="16"/>
  <c r="J86" i="16" s="1"/>
  <c r="O93" i="16"/>
  <c r="K93" i="16" s="1"/>
  <c r="L93" i="16" s="1"/>
  <c r="P93" i="16"/>
  <c r="J93" i="16" s="1"/>
  <c r="O94" i="16"/>
  <c r="K94" i="16" s="1"/>
  <c r="L94" i="16" s="1"/>
  <c r="P94" i="16"/>
  <c r="J94" i="16" s="1"/>
  <c r="G43" i="15"/>
  <c r="I83" i="14"/>
  <c r="P83" i="14" l="1"/>
  <c r="O83" i="14"/>
  <c r="K83" i="14" l="1"/>
  <c r="J83" i="14"/>
  <c r="L83" i="14" l="1"/>
  <c r="D99" i="15" l="1"/>
  <c r="E112" i="15" l="1"/>
  <c r="B69" i="15"/>
  <c r="C69" i="15"/>
  <c r="D69" i="15"/>
  <c r="E69" i="15"/>
  <c r="F69" i="15"/>
  <c r="G69" i="15"/>
  <c r="H69" i="15"/>
  <c r="A69" i="15"/>
  <c r="Q80" i="16" l="1"/>
  <c r="N69" i="15" l="1"/>
  <c r="E121" i="16" l="1"/>
  <c r="C129" i="16" l="1"/>
  <c r="E89" i="16"/>
  <c r="Q89" i="16"/>
  <c r="AG89" i="16"/>
  <c r="E62" i="16"/>
  <c r="Q62" i="16"/>
  <c r="AG62" i="16"/>
  <c r="E12" i="16"/>
  <c r="Q12" i="16"/>
  <c r="AG12" i="16"/>
  <c r="E103" i="16"/>
  <c r="Q103" i="16"/>
  <c r="AG103" i="16"/>
  <c r="AG94" i="16"/>
  <c r="E23" i="16"/>
  <c r="Q23" i="16"/>
  <c r="E65" i="16"/>
  <c r="Q65" i="16"/>
  <c r="AG65" i="16"/>
  <c r="E26" i="16"/>
  <c r="Q26" i="16"/>
  <c r="E78" i="16"/>
  <c r="Q78" i="16"/>
  <c r="AG78" i="16"/>
  <c r="E119" i="16"/>
  <c r="Q119" i="16"/>
  <c r="AG119" i="16"/>
  <c r="E30" i="16"/>
  <c r="Q30" i="16"/>
  <c r="AG30" i="16"/>
  <c r="E102" i="16"/>
  <c r="Q102" i="16"/>
  <c r="AG102" i="16"/>
  <c r="E110" i="16"/>
  <c r="Q110" i="16"/>
  <c r="AG110" i="16"/>
  <c r="E66" i="16"/>
  <c r="Q66" i="16"/>
  <c r="AG66" i="16"/>
  <c r="E70" i="16"/>
  <c r="Q70" i="16"/>
  <c r="AG70" i="16"/>
  <c r="E44" i="16"/>
  <c r="Q44" i="16"/>
  <c r="AG44" i="16"/>
  <c r="E40" i="16"/>
  <c r="Q40" i="16"/>
  <c r="AG40" i="16"/>
  <c r="AG58" i="16"/>
  <c r="E90" i="16"/>
  <c r="Q90" i="16"/>
  <c r="AG90" i="16"/>
  <c r="E56" i="16"/>
  <c r="Q56" i="16"/>
  <c r="AG56" i="16"/>
  <c r="E117" i="16"/>
  <c r="Q117" i="16"/>
  <c r="AG117" i="16"/>
  <c r="E24" i="16"/>
  <c r="Q24" i="16"/>
  <c r="AG24" i="16"/>
  <c r="E101" i="16"/>
  <c r="Q101" i="16"/>
  <c r="AG101" i="16"/>
  <c r="E87" i="16"/>
  <c r="Q87" i="16"/>
  <c r="AG87" i="16"/>
  <c r="AG75" i="16"/>
  <c r="E11" i="16"/>
  <c r="Q11" i="16"/>
  <c r="E97" i="16"/>
  <c r="Q97" i="16"/>
  <c r="AG97" i="16"/>
  <c r="E59" i="16"/>
  <c r="Q59" i="16"/>
  <c r="AG59" i="16"/>
  <c r="E18" i="16"/>
  <c r="Q18" i="16"/>
  <c r="E37" i="16"/>
  <c r="Q37" i="16"/>
  <c r="AG37" i="16"/>
  <c r="E98" i="16"/>
  <c r="Q98" i="16"/>
  <c r="AG98" i="16"/>
  <c r="E73" i="16"/>
  <c r="Q73" i="16"/>
  <c r="AG73" i="16"/>
  <c r="E49" i="16"/>
  <c r="Q49" i="16"/>
  <c r="E22" i="16"/>
  <c r="Q22" i="16"/>
  <c r="E19" i="16"/>
  <c r="Q19" i="16"/>
  <c r="E43" i="16"/>
  <c r="Q43" i="16"/>
  <c r="E39" i="16"/>
  <c r="Q39" i="16"/>
  <c r="E52" i="16"/>
  <c r="Q52" i="16"/>
  <c r="AG52" i="16"/>
  <c r="E21" i="16"/>
  <c r="Q21" i="16"/>
  <c r="E8" i="16"/>
  <c r="Q8" i="16"/>
  <c r="AG8" i="16"/>
  <c r="E27" i="16"/>
  <c r="Q27" i="16"/>
  <c r="AG27" i="16"/>
  <c r="E13" i="16"/>
  <c r="Q13" i="16"/>
  <c r="E32" i="16"/>
  <c r="Q32" i="16"/>
  <c r="AG32" i="16"/>
  <c r="E74" i="16"/>
  <c r="Q74" i="16"/>
  <c r="AG74" i="16"/>
  <c r="E79" i="16"/>
  <c r="Q79" i="16"/>
  <c r="E64" i="16"/>
  <c r="Q64" i="16"/>
  <c r="E80" i="16"/>
  <c r="E68" i="16"/>
  <c r="Q68" i="16"/>
  <c r="AG68" i="16"/>
  <c r="E67" i="16"/>
  <c r="Q67" i="16"/>
  <c r="AG67" i="16"/>
  <c r="AG111" i="16"/>
  <c r="E45" i="16"/>
  <c r="Q45" i="16"/>
  <c r="E120" i="16"/>
  <c r="Q120" i="16"/>
  <c r="AG120" i="16"/>
  <c r="E114" i="16"/>
  <c r="Q114" i="16"/>
  <c r="AG114" i="16"/>
  <c r="E96" i="16"/>
  <c r="Q96" i="16"/>
  <c r="AG96" i="16"/>
  <c r="E123" i="16"/>
  <c r="Q123" i="16"/>
  <c r="AG123" i="16"/>
  <c r="AG50" i="16"/>
  <c r="E77" i="16"/>
  <c r="Q77" i="16"/>
  <c r="AG77" i="16"/>
  <c r="AG115" i="16"/>
  <c r="E118" i="16"/>
  <c r="Q118" i="16"/>
  <c r="AG118" i="16"/>
  <c r="E82" i="16"/>
  <c r="Q82" i="16"/>
  <c r="AG82" i="16"/>
  <c r="E85" i="16"/>
  <c r="Q85" i="16"/>
  <c r="AG85" i="16"/>
  <c r="E53" i="16"/>
  <c r="Q53" i="16"/>
  <c r="AG53" i="16"/>
  <c r="E81" i="16"/>
  <c r="Q81" i="16"/>
  <c r="AG81" i="16"/>
  <c r="E99" i="16"/>
  <c r="Q99" i="16"/>
  <c r="E108" i="16"/>
  <c r="Q108" i="16"/>
  <c r="E60" i="16"/>
  <c r="Q60" i="16"/>
  <c r="AG60" i="16"/>
  <c r="E112" i="16"/>
  <c r="Q112" i="16"/>
  <c r="AG112" i="16"/>
  <c r="E107" i="16"/>
  <c r="Q107" i="16"/>
  <c r="AG107" i="16"/>
  <c r="E91" i="16"/>
  <c r="Q91" i="16"/>
  <c r="Q121" i="16"/>
  <c r="AG121" i="16"/>
  <c r="E122" i="16"/>
  <c r="Q122" i="16"/>
  <c r="AG122" i="16"/>
  <c r="E124" i="16"/>
  <c r="Q124" i="16"/>
  <c r="AG124" i="16"/>
  <c r="E116" i="16"/>
  <c r="Q116" i="16"/>
  <c r="AG116" i="16"/>
  <c r="E105" i="16"/>
  <c r="Q105" i="16"/>
  <c r="AG105" i="16"/>
  <c r="E109" i="16"/>
  <c r="Q109" i="16"/>
  <c r="AG109" i="16"/>
  <c r="E125" i="16"/>
  <c r="Q125" i="16"/>
  <c r="AG125" i="16"/>
  <c r="E113" i="16"/>
  <c r="Q113" i="16"/>
  <c r="AG113" i="16"/>
  <c r="E92" i="16"/>
  <c r="Q92" i="16"/>
  <c r="AG92" i="16"/>
  <c r="E55" i="16"/>
  <c r="Q55" i="16"/>
  <c r="AG55" i="16"/>
  <c r="E88" i="16"/>
  <c r="Q88" i="16"/>
  <c r="E57" i="16"/>
  <c r="Q57" i="16"/>
  <c r="AG57" i="16"/>
  <c r="E106" i="16"/>
  <c r="Q106" i="16"/>
  <c r="AG106" i="16"/>
  <c r="E76" i="16"/>
  <c r="Q76" i="16"/>
  <c r="AG76" i="16"/>
  <c r="E7" i="16"/>
  <c r="E84" i="16"/>
  <c r="Q84" i="16"/>
  <c r="AG84" i="16"/>
  <c r="E15" i="16"/>
  <c r="Q15" i="16"/>
  <c r="E41" i="16"/>
  <c r="Q41" i="16"/>
  <c r="AG41" i="16"/>
  <c r="E38" i="16"/>
  <c r="Q38" i="16"/>
  <c r="E34" i="16"/>
  <c r="Q34" i="16"/>
  <c r="E16" i="16"/>
  <c r="Q16" i="16"/>
  <c r="E35" i="16"/>
  <c r="Q35" i="16"/>
  <c r="E14" i="16"/>
  <c r="Q14" i="16"/>
  <c r="E63" i="16"/>
  <c r="Q63" i="16"/>
  <c r="E20" i="16"/>
  <c r="Q20" i="16"/>
  <c r="E25" i="16"/>
  <c r="Q25" i="16"/>
  <c r="E5" i="16"/>
  <c r="Q5" i="16"/>
  <c r="AG86" i="16"/>
  <c r="E72" i="16"/>
  <c r="Q72" i="16"/>
  <c r="E29" i="16"/>
  <c r="Q29" i="16"/>
  <c r="E10" i="16"/>
  <c r="Q10" i="16"/>
  <c r="E2" i="16"/>
  <c r="Q2" i="16"/>
  <c r="AG2" i="16"/>
  <c r="E4" i="16"/>
  <c r="Q4" i="16"/>
  <c r="AG4" i="16"/>
  <c r="E104" i="16"/>
  <c r="Q104" i="16"/>
  <c r="AG104" i="16"/>
  <c r="AG51" i="16"/>
  <c r="E31" i="16"/>
  <c r="Q31" i="16"/>
  <c r="AG31" i="16"/>
  <c r="E54" i="16"/>
  <c r="Q54" i="16"/>
  <c r="AG54" i="16"/>
  <c r="E28" i="16"/>
  <c r="Q28" i="16"/>
  <c r="AG28" i="16"/>
  <c r="AG48" i="16"/>
  <c r="AG71" i="16"/>
  <c r="E95" i="16"/>
  <c r="Q95" i="16"/>
  <c r="AG95" i="16"/>
  <c r="E100" i="16"/>
  <c r="Q100" i="16"/>
  <c r="AG100" i="16"/>
  <c r="E33" i="16"/>
  <c r="Q33" i="16"/>
  <c r="E47" i="16"/>
  <c r="Q47" i="16"/>
  <c r="E69" i="16"/>
  <c r="Q69" i="16"/>
  <c r="AG69" i="16"/>
  <c r="AG46" i="16"/>
  <c r="E9" i="16"/>
  <c r="Q9" i="16"/>
  <c r="E83" i="16"/>
  <c r="Q83" i="16"/>
  <c r="AG83" i="16"/>
  <c r="E127" i="16"/>
  <c r="Q127" i="16"/>
  <c r="AG127" i="16"/>
  <c r="E126" i="16"/>
  <c r="Q126" i="16"/>
  <c r="AG126" i="16"/>
  <c r="E17" i="16"/>
  <c r="Q17" i="16"/>
  <c r="AG17" i="16"/>
  <c r="AG61" i="16"/>
  <c r="E42" i="16"/>
  <c r="Q42" i="16"/>
  <c r="E6" i="16"/>
  <c r="Q6" i="16"/>
  <c r="AG93" i="16"/>
  <c r="E1" i="16"/>
  <c r="A89" i="16"/>
  <c r="B89" i="16"/>
  <c r="C89" i="16"/>
  <c r="D89" i="16"/>
  <c r="A62" i="16"/>
  <c r="B62" i="16"/>
  <c r="C62" i="16"/>
  <c r="D62" i="16"/>
  <c r="A12" i="16"/>
  <c r="B12" i="16"/>
  <c r="C12" i="16"/>
  <c r="D12" i="16"/>
  <c r="A103" i="16"/>
  <c r="B103" i="16"/>
  <c r="C103" i="16"/>
  <c r="D103" i="16"/>
  <c r="A23" i="16"/>
  <c r="B23" i="16"/>
  <c r="C23" i="16"/>
  <c r="D23" i="16"/>
  <c r="A65" i="16"/>
  <c r="B65" i="16"/>
  <c r="C65" i="16"/>
  <c r="D65" i="16"/>
  <c r="A26" i="16"/>
  <c r="B26" i="16"/>
  <c r="C26" i="16"/>
  <c r="D26" i="16"/>
  <c r="A78" i="16"/>
  <c r="B78" i="16"/>
  <c r="C78" i="16"/>
  <c r="D78" i="16"/>
  <c r="A119" i="16"/>
  <c r="B119" i="16"/>
  <c r="C119" i="16"/>
  <c r="D119" i="16"/>
  <c r="A30" i="16"/>
  <c r="B30" i="16"/>
  <c r="C30" i="16"/>
  <c r="D30" i="16"/>
  <c r="A102" i="16"/>
  <c r="B102" i="16"/>
  <c r="C102" i="16"/>
  <c r="D102" i="16"/>
  <c r="A110" i="16"/>
  <c r="B110" i="16"/>
  <c r="C110" i="16"/>
  <c r="D110" i="16"/>
  <c r="A66" i="16"/>
  <c r="B66" i="16"/>
  <c r="C66" i="16"/>
  <c r="D66" i="16"/>
  <c r="A70" i="16"/>
  <c r="B70" i="16"/>
  <c r="C70" i="16"/>
  <c r="D70" i="16"/>
  <c r="A44" i="16"/>
  <c r="B44" i="16"/>
  <c r="C44" i="16"/>
  <c r="D44" i="16"/>
  <c r="A40" i="16"/>
  <c r="B40" i="16"/>
  <c r="C40" i="16"/>
  <c r="D40" i="16"/>
  <c r="A90" i="16"/>
  <c r="B90" i="16"/>
  <c r="C90" i="16"/>
  <c r="D90" i="16"/>
  <c r="A56" i="16"/>
  <c r="B56" i="16"/>
  <c r="C56" i="16"/>
  <c r="D56" i="16"/>
  <c r="A117" i="16"/>
  <c r="B117" i="16"/>
  <c r="C117" i="16"/>
  <c r="D117" i="16"/>
  <c r="A24" i="16"/>
  <c r="B24" i="16"/>
  <c r="C24" i="16"/>
  <c r="D24" i="16"/>
  <c r="A101" i="16"/>
  <c r="B101" i="16"/>
  <c r="C101" i="16"/>
  <c r="D101" i="16"/>
  <c r="A87" i="16"/>
  <c r="B87" i="16"/>
  <c r="C87" i="16"/>
  <c r="D87" i="16"/>
  <c r="A11" i="16"/>
  <c r="B11" i="16"/>
  <c r="C11" i="16"/>
  <c r="D11" i="16"/>
  <c r="A97" i="16"/>
  <c r="B97" i="16"/>
  <c r="C97" i="16"/>
  <c r="D97" i="16"/>
  <c r="A59" i="16"/>
  <c r="B59" i="16"/>
  <c r="C59" i="16"/>
  <c r="D59" i="16"/>
  <c r="A18" i="16"/>
  <c r="B18" i="16"/>
  <c r="C18" i="16"/>
  <c r="D18" i="16"/>
  <c r="A37" i="16"/>
  <c r="B37" i="16"/>
  <c r="C37" i="16"/>
  <c r="D37" i="16"/>
  <c r="A98" i="16"/>
  <c r="B98" i="16"/>
  <c r="C98" i="16"/>
  <c r="D98" i="16"/>
  <c r="A73" i="16"/>
  <c r="B73" i="16"/>
  <c r="C73" i="16"/>
  <c r="D73" i="16"/>
  <c r="A49" i="16"/>
  <c r="B49" i="16"/>
  <c r="C49" i="16"/>
  <c r="D49" i="16"/>
  <c r="A22" i="16"/>
  <c r="B22" i="16"/>
  <c r="C22" i="16"/>
  <c r="D22" i="16"/>
  <c r="A19" i="16"/>
  <c r="B19" i="16"/>
  <c r="C19" i="16"/>
  <c r="D19" i="16"/>
  <c r="A43" i="16"/>
  <c r="B43" i="16"/>
  <c r="C43" i="16"/>
  <c r="D43" i="16"/>
  <c r="A39" i="16"/>
  <c r="B39" i="16"/>
  <c r="C39" i="16"/>
  <c r="D39" i="16"/>
  <c r="A52" i="16"/>
  <c r="B52" i="16"/>
  <c r="C52" i="16"/>
  <c r="D52" i="16"/>
  <c r="A21" i="16"/>
  <c r="B21" i="16"/>
  <c r="C21" i="16"/>
  <c r="D21" i="16"/>
  <c r="A8" i="16"/>
  <c r="B8" i="16"/>
  <c r="C8" i="16"/>
  <c r="D8" i="16"/>
  <c r="A27" i="16"/>
  <c r="B27" i="16"/>
  <c r="C27" i="16"/>
  <c r="D27" i="16"/>
  <c r="A13" i="16"/>
  <c r="B13" i="16"/>
  <c r="C13" i="16"/>
  <c r="D13" i="16"/>
  <c r="A32" i="16"/>
  <c r="B32" i="16"/>
  <c r="C32" i="16"/>
  <c r="D32" i="16"/>
  <c r="A74" i="16"/>
  <c r="B74" i="16"/>
  <c r="C74" i="16"/>
  <c r="D74" i="16"/>
  <c r="A79" i="16"/>
  <c r="B79" i="16"/>
  <c r="C79" i="16"/>
  <c r="D79" i="16"/>
  <c r="A64" i="16"/>
  <c r="B64" i="16"/>
  <c r="C64" i="16"/>
  <c r="D64" i="16"/>
  <c r="A80" i="16"/>
  <c r="B80" i="16"/>
  <c r="C80" i="16"/>
  <c r="D80" i="16"/>
  <c r="A68" i="16"/>
  <c r="B68" i="16"/>
  <c r="C68" i="16"/>
  <c r="D68" i="16"/>
  <c r="A67" i="16"/>
  <c r="B67" i="16"/>
  <c r="C67" i="16"/>
  <c r="D67" i="16"/>
  <c r="A45" i="16"/>
  <c r="B45" i="16"/>
  <c r="C45" i="16"/>
  <c r="D45" i="16"/>
  <c r="A120" i="16"/>
  <c r="B120" i="16"/>
  <c r="C120" i="16"/>
  <c r="D120" i="16"/>
  <c r="A114" i="16"/>
  <c r="B114" i="16"/>
  <c r="C114" i="16"/>
  <c r="D114" i="16"/>
  <c r="A96" i="16"/>
  <c r="B96" i="16"/>
  <c r="C96" i="16"/>
  <c r="D96" i="16"/>
  <c r="A123" i="16"/>
  <c r="B123" i="16"/>
  <c r="C123" i="16"/>
  <c r="D123" i="16"/>
  <c r="A77" i="16"/>
  <c r="B77" i="16"/>
  <c r="C77" i="16"/>
  <c r="D77" i="16"/>
  <c r="A118" i="16"/>
  <c r="B118" i="16"/>
  <c r="C118" i="16"/>
  <c r="D118" i="16"/>
  <c r="A82" i="16"/>
  <c r="B82" i="16"/>
  <c r="C82" i="16"/>
  <c r="D82" i="16"/>
  <c r="A85" i="16"/>
  <c r="B85" i="16"/>
  <c r="C85" i="16"/>
  <c r="D85" i="16"/>
  <c r="A53" i="16"/>
  <c r="B53" i="16"/>
  <c r="C53" i="16"/>
  <c r="D53" i="16"/>
  <c r="A81" i="16"/>
  <c r="B81" i="16"/>
  <c r="C81" i="16"/>
  <c r="D81" i="16"/>
  <c r="A99" i="16"/>
  <c r="B99" i="16"/>
  <c r="C99" i="16"/>
  <c r="D99" i="16"/>
  <c r="A108" i="16"/>
  <c r="B108" i="16"/>
  <c r="C108" i="16"/>
  <c r="D108" i="16"/>
  <c r="A60" i="16"/>
  <c r="B60" i="16"/>
  <c r="C60" i="16"/>
  <c r="D60" i="16"/>
  <c r="A112" i="16"/>
  <c r="B112" i="16"/>
  <c r="C112" i="16"/>
  <c r="D112" i="16"/>
  <c r="A107" i="16"/>
  <c r="B107" i="16"/>
  <c r="C107" i="16"/>
  <c r="D107" i="16"/>
  <c r="A91" i="16"/>
  <c r="B91" i="16"/>
  <c r="C91" i="16"/>
  <c r="D91" i="16"/>
  <c r="A121" i="16"/>
  <c r="B121" i="16"/>
  <c r="C121" i="16"/>
  <c r="D121" i="16"/>
  <c r="A122" i="16"/>
  <c r="B122" i="16"/>
  <c r="C122" i="16"/>
  <c r="D122" i="16"/>
  <c r="A124" i="16"/>
  <c r="B124" i="16"/>
  <c r="C124" i="16"/>
  <c r="D124" i="16"/>
  <c r="A116" i="16"/>
  <c r="B116" i="16"/>
  <c r="C116" i="16"/>
  <c r="D116" i="16"/>
  <c r="A105" i="16"/>
  <c r="B105" i="16"/>
  <c r="C105" i="16"/>
  <c r="D105" i="16"/>
  <c r="A109" i="16"/>
  <c r="B109" i="16"/>
  <c r="C109" i="16"/>
  <c r="D109" i="16"/>
  <c r="A125" i="16"/>
  <c r="B125" i="16"/>
  <c r="C125" i="16"/>
  <c r="D125" i="16"/>
  <c r="A113" i="16"/>
  <c r="B113" i="16"/>
  <c r="C113" i="16"/>
  <c r="D113" i="16"/>
  <c r="A92" i="16"/>
  <c r="B92" i="16"/>
  <c r="C92" i="16"/>
  <c r="D92" i="16"/>
  <c r="A55" i="16"/>
  <c r="B55" i="16"/>
  <c r="C55" i="16"/>
  <c r="D55" i="16"/>
  <c r="A88" i="16"/>
  <c r="B88" i="16"/>
  <c r="C88" i="16"/>
  <c r="D88" i="16"/>
  <c r="A57" i="16"/>
  <c r="B57" i="16"/>
  <c r="C57" i="16"/>
  <c r="D57" i="16"/>
  <c r="A106" i="16"/>
  <c r="B106" i="16"/>
  <c r="C106" i="16"/>
  <c r="D106" i="16"/>
  <c r="A76" i="16"/>
  <c r="B76" i="16"/>
  <c r="C76" i="16"/>
  <c r="D76" i="16"/>
  <c r="A7" i="16"/>
  <c r="B7" i="16"/>
  <c r="C7" i="16"/>
  <c r="D7" i="16"/>
  <c r="A84" i="16"/>
  <c r="B84" i="16"/>
  <c r="C84" i="16"/>
  <c r="D84" i="16"/>
  <c r="A15" i="16"/>
  <c r="B15" i="16"/>
  <c r="C15" i="16"/>
  <c r="D15" i="16"/>
  <c r="A41" i="16"/>
  <c r="B41" i="16"/>
  <c r="C41" i="16"/>
  <c r="D41" i="16"/>
  <c r="A38" i="16"/>
  <c r="B38" i="16"/>
  <c r="C38" i="16"/>
  <c r="D38" i="16"/>
  <c r="A34" i="16"/>
  <c r="B34" i="16"/>
  <c r="C34" i="16"/>
  <c r="D34" i="16"/>
  <c r="A16" i="16"/>
  <c r="B16" i="16"/>
  <c r="C16" i="16"/>
  <c r="D16" i="16"/>
  <c r="A35" i="16"/>
  <c r="B35" i="16"/>
  <c r="C35" i="16"/>
  <c r="D35" i="16"/>
  <c r="A14" i="16"/>
  <c r="B14" i="16"/>
  <c r="C14" i="16"/>
  <c r="D14" i="16"/>
  <c r="A63" i="16"/>
  <c r="B63" i="16"/>
  <c r="C63" i="16"/>
  <c r="D63" i="16"/>
  <c r="A20" i="16"/>
  <c r="B20" i="16"/>
  <c r="C20" i="16"/>
  <c r="D20" i="16"/>
  <c r="A25" i="16"/>
  <c r="B25" i="16"/>
  <c r="C25" i="16"/>
  <c r="D25" i="16"/>
  <c r="A5" i="16"/>
  <c r="B5" i="16"/>
  <c r="C5" i="16"/>
  <c r="D5" i="16"/>
  <c r="A72" i="16"/>
  <c r="B72" i="16"/>
  <c r="C72" i="16"/>
  <c r="D72" i="16"/>
  <c r="A29" i="16"/>
  <c r="B29" i="16"/>
  <c r="C29" i="16"/>
  <c r="D29" i="16"/>
  <c r="A10" i="16"/>
  <c r="B10" i="16"/>
  <c r="C10" i="16"/>
  <c r="D10" i="16"/>
  <c r="A2" i="16"/>
  <c r="B2" i="16"/>
  <c r="C2" i="16"/>
  <c r="D2" i="16"/>
  <c r="A4" i="16"/>
  <c r="B4" i="16"/>
  <c r="C4" i="16"/>
  <c r="D4" i="16"/>
  <c r="A104" i="16"/>
  <c r="B104" i="16"/>
  <c r="C104" i="16"/>
  <c r="D104" i="16"/>
  <c r="A31" i="16"/>
  <c r="B31" i="16"/>
  <c r="C31" i="16"/>
  <c r="D31" i="16"/>
  <c r="A54" i="16"/>
  <c r="B54" i="16"/>
  <c r="C54" i="16"/>
  <c r="D54" i="16"/>
  <c r="A28" i="16"/>
  <c r="B28" i="16"/>
  <c r="C28" i="16"/>
  <c r="D28" i="16"/>
  <c r="A95" i="16"/>
  <c r="B95" i="16"/>
  <c r="C95" i="16"/>
  <c r="D95" i="16"/>
  <c r="A100" i="16"/>
  <c r="B100" i="16"/>
  <c r="C100" i="16"/>
  <c r="D100" i="16"/>
  <c r="A33" i="16"/>
  <c r="B33" i="16"/>
  <c r="C33" i="16"/>
  <c r="D33" i="16"/>
  <c r="A47" i="16"/>
  <c r="B47" i="16"/>
  <c r="C47" i="16"/>
  <c r="D47" i="16"/>
  <c r="A69" i="16"/>
  <c r="B69" i="16"/>
  <c r="C69" i="16"/>
  <c r="D69" i="16"/>
  <c r="A9" i="16"/>
  <c r="B9" i="16"/>
  <c r="C9" i="16"/>
  <c r="D9" i="16"/>
  <c r="A83" i="16"/>
  <c r="B83" i="16"/>
  <c r="C83" i="16"/>
  <c r="D83" i="16"/>
  <c r="A127" i="16"/>
  <c r="B127" i="16"/>
  <c r="C127" i="16"/>
  <c r="D127" i="16"/>
  <c r="A126" i="16"/>
  <c r="B126" i="16"/>
  <c r="C126" i="16"/>
  <c r="D126" i="16"/>
  <c r="A17" i="16"/>
  <c r="B17" i="16"/>
  <c r="C17" i="16"/>
  <c r="D17" i="16"/>
  <c r="A42" i="16"/>
  <c r="B42" i="16"/>
  <c r="C42" i="16"/>
  <c r="D42" i="16"/>
  <c r="A6" i="16"/>
  <c r="B6" i="16"/>
  <c r="C6" i="16"/>
  <c r="D6" i="16"/>
  <c r="B1" i="16"/>
  <c r="C1" i="16"/>
  <c r="D1" i="16"/>
  <c r="A1" i="16"/>
  <c r="F1" i="16"/>
  <c r="G1" i="16"/>
  <c r="H1" i="16"/>
  <c r="I1" i="16"/>
  <c r="J1" i="16"/>
  <c r="L1" i="16"/>
  <c r="M1" i="16"/>
  <c r="N1" i="16"/>
  <c r="O1" i="16"/>
  <c r="P1" i="16"/>
  <c r="A95" i="15"/>
  <c r="B95" i="15"/>
  <c r="C95" i="15"/>
  <c r="D95" i="15"/>
  <c r="E95" i="15"/>
  <c r="F95" i="15"/>
  <c r="G95" i="15"/>
  <c r="H95" i="15"/>
  <c r="AG95" i="15"/>
  <c r="A85" i="15"/>
  <c r="B85" i="15"/>
  <c r="C85" i="15"/>
  <c r="D85" i="15"/>
  <c r="E85" i="15"/>
  <c r="F85" i="15"/>
  <c r="G85" i="15"/>
  <c r="H85" i="15"/>
  <c r="AG85" i="15"/>
  <c r="A86" i="15"/>
  <c r="B86" i="15"/>
  <c r="C86" i="15"/>
  <c r="D86" i="15"/>
  <c r="E86" i="15"/>
  <c r="F86" i="15"/>
  <c r="G86" i="15"/>
  <c r="H86" i="15"/>
  <c r="AG86" i="15"/>
  <c r="A111" i="15"/>
  <c r="B111" i="15"/>
  <c r="C111" i="15"/>
  <c r="D111" i="15"/>
  <c r="E111" i="15"/>
  <c r="F111" i="15"/>
  <c r="G111" i="15"/>
  <c r="H111" i="15"/>
  <c r="AG111" i="15"/>
  <c r="A120" i="15"/>
  <c r="B120" i="15"/>
  <c r="C120" i="15"/>
  <c r="D120" i="15"/>
  <c r="E120" i="15"/>
  <c r="F120" i="15"/>
  <c r="G120" i="15"/>
  <c r="H120" i="15"/>
  <c r="AG120" i="15"/>
  <c r="A43" i="15"/>
  <c r="B43" i="15"/>
  <c r="C43" i="15"/>
  <c r="D43" i="15"/>
  <c r="E43" i="15"/>
  <c r="F43" i="15"/>
  <c r="H43" i="15"/>
  <c r="A45" i="15"/>
  <c r="B45" i="15"/>
  <c r="C45" i="15"/>
  <c r="D45" i="15"/>
  <c r="E45" i="15"/>
  <c r="F45" i="15"/>
  <c r="G45" i="15"/>
  <c r="H45" i="15"/>
  <c r="AG45" i="15"/>
  <c r="A82" i="15"/>
  <c r="B82" i="15"/>
  <c r="C82" i="15"/>
  <c r="D82" i="15"/>
  <c r="E82" i="15"/>
  <c r="F82" i="15"/>
  <c r="G82" i="15"/>
  <c r="H82" i="15"/>
  <c r="AG82" i="15"/>
  <c r="A55" i="15"/>
  <c r="B55" i="15"/>
  <c r="C55" i="15"/>
  <c r="D55" i="15"/>
  <c r="E55" i="15"/>
  <c r="F55" i="15"/>
  <c r="G55" i="15"/>
  <c r="H55" i="15"/>
  <c r="AG55" i="15"/>
  <c r="A38" i="15"/>
  <c r="B38" i="15"/>
  <c r="C38" i="15"/>
  <c r="D38" i="15"/>
  <c r="E38" i="15"/>
  <c r="F38" i="15"/>
  <c r="G38" i="15"/>
  <c r="H38" i="15"/>
  <c r="AG38" i="15"/>
  <c r="A39" i="15"/>
  <c r="B39" i="15"/>
  <c r="C39" i="15"/>
  <c r="D39" i="15"/>
  <c r="E39" i="15"/>
  <c r="F39" i="15"/>
  <c r="G39" i="15"/>
  <c r="H39" i="15"/>
  <c r="AG39" i="15"/>
  <c r="A56" i="15"/>
  <c r="B56" i="15"/>
  <c r="C56" i="15"/>
  <c r="D56" i="15"/>
  <c r="E56" i="15"/>
  <c r="F56" i="15"/>
  <c r="G56" i="15"/>
  <c r="H56" i="15"/>
  <c r="AG56" i="15"/>
  <c r="A36" i="15"/>
  <c r="B36" i="15"/>
  <c r="C36" i="15"/>
  <c r="D36" i="15"/>
  <c r="E36" i="15"/>
  <c r="F36" i="15"/>
  <c r="G36" i="15"/>
  <c r="H36" i="15"/>
  <c r="AG36" i="15"/>
  <c r="A25" i="15"/>
  <c r="B25" i="15"/>
  <c r="C25" i="15"/>
  <c r="D25" i="15"/>
  <c r="E25" i="15"/>
  <c r="F25" i="15"/>
  <c r="G25" i="15"/>
  <c r="H25" i="15"/>
  <c r="AG25" i="15"/>
  <c r="A26" i="15"/>
  <c r="B26" i="15"/>
  <c r="C26" i="15"/>
  <c r="D26" i="15"/>
  <c r="E26" i="15"/>
  <c r="F26" i="15"/>
  <c r="G26" i="15"/>
  <c r="H26" i="15"/>
  <c r="AG26" i="15"/>
  <c r="A27" i="15"/>
  <c r="B27" i="15"/>
  <c r="C27" i="15"/>
  <c r="D27" i="15"/>
  <c r="E27" i="15"/>
  <c r="F27" i="15"/>
  <c r="G27" i="15"/>
  <c r="H27" i="15"/>
  <c r="AG27" i="15"/>
  <c r="A28" i="15"/>
  <c r="B28" i="15"/>
  <c r="C28" i="15"/>
  <c r="D28" i="15"/>
  <c r="E28" i="15"/>
  <c r="F28" i="15"/>
  <c r="G28" i="15"/>
  <c r="H28" i="15"/>
  <c r="AG28" i="15"/>
  <c r="A29" i="15"/>
  <c r="B29" i="15"/>
  <c r="C29" i="15"/>
  <c r="D29" i="15"/>
  <c r="E29" i="15"/>
  <c r="F29" i="15"/>
  <c r="G29" i="15"/>
  <c r="H29" i="15"/>
  <c r="AG29" i="15"/>
  <c r="A30" i="15"/>
  <c r="B30" i="15"/>
  <c r="C30" i="15"/>
  <c r="D30" i="15"/>
  <c r="E30" i="15"/>
  <c r="F30" i="15"/>
  <c r="G30" i="15"/>
  <c r="H30" i="15"/>
  <c r="AG30" i="15"/>
  <c r="A33" i="15"/>
  <c r="B33" i="15"/>
  <c r="C33" i="15"/>
  <c r="D33" i="15"/>
  <c r="E33" i="15"/>
  <c r="F33" i="15"/>
  <c r="G33" i="15"/>
  <c r="H33" i="15"/>
  <c r="AG33" i="15"/>
  <c r="A34" i="15"/>
  <c r="B34" i="15"/>
  <c r="C34" i="15"/>
  <c r="D34" i="15"/>
  <c r="E34" i="15"/>
  <c r="F34" i="15"/>
  <c r="G34" i="15"/>
  <c r="H34" i="15"/>
  <c r="AG34" i="15"/>
  <c r="A31" i="15"/>
  <c r="B31" i="15"/>
  <c r="C31" i="15"/>
  <c r="D31" i="15"/>
  <c r="E31" i="15"/>
  <c r="F31" i="15"/>
  <c r="G31" i="15"/>
  <c r="H31" i="15"/>
  <c r="AG31" i="15"/>
  <c r="A35" i="15"/>
  <c r="B35" i="15"/>
  <c r="C35" i="15"/>
  <c r="D35" i="15"/>
  <c r="E35" i="15"/>
  <c r="F35" i="15"/>
  <c r="G35" i="15"/>
  <c r="H35" i="15"/>
  <c r="AG35" i="15"/>
  <c r="A32" i="15"/>
  <c r="B32" i="15"/>
  <c r="C32" i="15"/>
  <c r="D32" i="15"/>
  <c r="E32" i="15"/>
  <c r="F32" i="15"/>
  <c r="G32" i="15"/>
  <c r="H32" i="15"/>
  <c r="AG32" i="15"/>
  <c r="A115" i="15"/>
  <c r="B115" i="15"/>
  <c r="C115" i="15"/>
  <c r="D115" i="15"/>
  <c r="E115" i="15"/>
  <c r="F115" i="15"/>
  <c r="G115" i="15"/>
  <c r="H115" i="15"/>
  <c r="AG115" i="15"/>
  <c r="A3" i="15"/>
  <c r="B3" i="15"/>
  <c r="C3" i="15"/>
  <c r="D3" i="15"/>
  <c r="E3" i="15"/>
  <c r="F3" i="15"/>
  <c r="G3" i="15"/>
  <c r="H3" i="15"/>
  <c r="AG3" i="15"/>
  <c r="A37" i="15"/>
  <c r="B37" i="15"/>
  <c r="C37" i="15"/>
  <c r="D37" i="15"/>
  <c r="E37" i="15"/>
  <c r="F37" i="15"/>
  <c r="G37" i="15"/>
  <c r="H37" i="15"/>
  <c r="AG37" i="15"/>
  <c r="A123" i="15"/>
  <c r="B123" i="15"/>
  <c r="C123" i="15"/>
  <c r="D123" i="15"/>
  <c r="E123" i="15"/>
  <c r="F123" i="15"/>
  <c r="G123" i="15"/>
  <c r="H123" i="15"/>
  <c r="AG123" i="15"/>
  <c r="A2" i="15"/>
  <c r="B2" i="15"/>
  <c r="C2" i="15"/>
  <c r="D2" i="15"/>
  <c r="E2" i="15"/>
  <c r="F2" i="15"/>
  <c r="G2" i="15"/>
  <c r="H2" i="15"/>
  <c r="AG2" i="15"/>
  <c r="A88" i="15"/>
  <c r="B88" i="15"/>
  <c r="C88" i="15"/>
  <c r="D88" i="15"/>
  <c r="E88" i="15"/>
  <c r="H88" i="15"/>
  <c r="AG88" i="15"/>
  <c r="A10" i="15"/>
  <c r="B10" i="15"/>
  <c r="C10" i="15"/>
  <c r="D10" i="15"/>
  <c r="E10" i="15"/>
  <c r="F10" i="15"/>
  <c r="G10" i="15"/>
  <c r="H10" i="15"/>
  <c r="AG10" i="15"/>
  <c r="A11" i="15"/>
  <c r="B11" i="15"/>
  <c r="C11" i="15"/>
  <c r="D11" i="15"/>
  <c r="E11" i="15"/>
  <c r="F11" i="15"/>
  <c r="G11" i="15"/>
  <c r="H11" i="15"/>
  <c r="A52" i="15"/>
  <c r="B52" i="15"/>
  <c r="C52" i="15"/>
  <c r="D52" i="15"/>
  <c r="E52" i="15"/>
  <c r="F52" i="15"/>
  <c r="G52" i="15"/>
  <c r="H52" i="15"/>
  <c r="AG52" i="15"/>
  <c r="A12" i="15"/>
  <c r="B12" i="15"/>
  <c r="C12" i="15"/>
  <c r="D12" i="15"/>
  <c r="E12" i="15"/>
  <c r="F12" i="15"/>
  <c r="G12" i="15"/>
  <c r="H12" i="15"/>
  <c r="AG12" i="15"/>
  <c r="A73" i="15"/>
  <c r="B73" i="15"/>
  <c r="C73" i="15"/>
  <c r="D73" i="15"/>
  <c r="E73" i="15"/>
  <c r="F73" i="15"/>
  <c r="G73" i="15"/>
  <c r="H73" i="15"/>
  <c r="AG73" i="15"/>
  <c r="A74" i="15"/>
  <c r="B74" i="15"/>
  <c r="C74" i="15"/>
  <c r="D74" i="15"/>
  <c r="E74" i="15"/>
  <c r="F74" i="15"/>
  <c r="G74" i="15"/>
  <c r="H74" i="15"/>
  <c r="AG74" i="15"/>
  <c r="A51" i="15"/>
  <c r="B51" i="15"/>
  <c r="C51" i="15"/>
  <c r="D51" i="15"/>
  <c r="E51" i="15"/>
  <c r="F51" i="15"/>
  <c r="G51" i="15"/>
  <c r="H51" i="15"/>
  <c r="AG51" i="15"/>
  <c r="A57" i="15"/>
  <c r="B57" i="15"/>
  <c r="C57" i="15"/>
  <c r="D57" i="15"/>
  <c r="E57" i="15"/>
  <c r="F57" i="15"/>
  <c r="G57" i="15"/>
  <c r="H57" i="15"/>
  <c r="AG57" i="15"/>
  <c r="A4" i="15"/>
  <c r="B4" i="15"/>
  <c r="C4" i="15"/>
  <c r="D4" i="15"/>
  <c r="E4" i="15"/>
  <c r="F4" i="15"/>
  <c r="G4" i="15"/>
  <c r="H4" i="15"/>
  <c r="AG4" i="15"/>
  <c r="A93" i="15"/>
  <c r="B93" i="15"/>
  <c r="C93" i="15"/>
  <c r="D93" i="15"/>
  <c r="E93" i="15"/>
  <c r="F93" i="15"/>
  <c r="G93" i="15"/>
  <c r="H93" i="15"/>
  <c r="AG93" i="15"/>
  <c r="A75" i="15"/>
  <c r="B75" i="15"/>
  <c r="C75" i="15"/>
  <c r="D75" i="15"/>
  <c r="E75" i="15"/>
  <c r="F75" i="15"/>
  <c r="G75" i="15"/>
  <c r="H75" i="15"/>
  <c r="AG75" i="15"/>
  <c r="A42" i="15"/>
  <c r="B42" i="15"/>
  <c r="C42" i="15"/>
  <c r="D42" i="15"/>
  <c r="E42" i="15"/>
  <c r="F42" i="15"/>
  <c r="G42" i="15"/>
  <c r="H42" i="15"/>
  <c r="A23" i="15"/>
  <c r="B23" i="15"/>
  <c r="C23" i="15"/>
  <c r="D23" i="15"/>
  <c r="E23" i="15"/>
  <c r="F23" i="15"/>
  <c r="G23" i="15"/>
  <c r="H23" i="15"/>
  <c r="AG23" i="15"/>
  <c r="A91" i="15"/>
  <c r="B91" i="15"/>
  <c r="C91" i="15"/>
  <c r="D91" i="15"/>
  <c r="E91" i="15"/>
  <c r="F91" i="15"/>
  <c r="G91" i="15"/>
  <c r="H91" i="15"/>
  <c r="AG91" i="15"/>
  <c r="A58" i="15"/>
  <c r="B58" i="15"/>
  <c r="C58" i="15"/>
  <c r="D58" i="15"/>
  <c r="E58" i="15"/>
  <c r="F58" i="15"/>
  <c r="G58" i="15"/>
  <c r="H58" i="15"/>
  <c r="AG58" i="15"/>
  <c r="A50" i="15"/>
  <c r="B50" i="15"/>
  <c r="C50" i="15"/>
  <c r="D50" i="15"/>
  <c r="E50" i="15"/>
  <c r="F50" i="15"/>
  <c r="G50" i="15"/>
  <c r="H50" i="15"/>
  <c r="AG50" i="15"/>
  <c r="A49" i="15"/>
  <c r="B49" i="15"/>
  <c r="C49" i="15"/>
  <c r="D49" i="15"/>
  <c r="E49" i="15"/>
  <c r="F49" i="15"/>
  <c r="G49" i="15"/>
  <c r="H49" i="15"/>
  <c r="AG49" i="15"/>
  <c r="A59" i="15"/>
  <c r="B59" i="15"/>
  <c r="C59" i="15"/>
  <c r="D59" i="15"/>
  <c r="E59" i="15"/>
  <c r="F59" i="15"/>
  <c r="G59" i="15"/>
  <c r="H59" i="15"/>
  <c r="AG59" i="15"/>
  <c r="A40" i="15"/>
  <c r="B40" i="15"/>
  <c r="C40" i="15"/>
  <c r="D40" i="15"/>
  <c r="E40" i="15"/>
  <c r="F40" i="15"/>
  <c r="G40" i="15"/>
  <c r="H40" i="15"/>
  <c r="AG40" i="15"/>
  <c r="A94" i="15"/>
  <c r="B94" i="15"/>
  <c r="C94" i="15"/>
  <c r="D94" i="15"/>
  <c r="E94" i="15"/>
  <c r="F94" i="15"/>
  <c r="G94" i="15"/>
  <c r="H94" i="15"/>
  <c r="AG94" i="15"/>
  <c r="A41" i="15"/>
  <c r="B41" i="15"/>
  <c r="C41" i="15"/>
  <c r="D41" i="15"/>
  <c r="E41" i="15"/>
  <c r="F41" i="15"/>
  <c r="G41" i="15"/>
  <c r="H41" i="15"/>
  <c r="AG41" i="15"/>
  <c r="A97" i="15"/>
  <c r="B97" i="15"/>
  <c r="C97" i="15"/>
  <c r="D97" i="15"/>
  <c r="E97" i="15"/>
  <c r="F97" i="15"/>
  <c r="G97" i="15"/>
  <c r="H97" i="15"/>
  <c r="AG97" i="15"/>
  <c r="A113" i="15"/>
  <c r="B113" i="15"/>
  <c r="C113" i="15"/>
  <c r="D113" i="15"/>
  <c r="E113" i="15"/>
  <c r="F113" i="15"/>
  <c r="G113" i="15"/>
  <c r="H113" i="15"/>
  <c r="AG113" i="15"/>
  <c r="A114" i="15"/>
  <c r="B114" i="15"/>
  <c r="C114" i="15"/>
  <c r="D114" i="15"/>
  <c r="E114" i="15"/>
  <c r="F114" i="15"/>
  <c r="G114" i="15"/>
  <c r="H114" i="15"/>
  <c r="AG114" i="15"/>
  <c r="A22" i="15"/>
  <c r="B22" i="15"/>
  <c r="C22" i="15"/>
  <c r="D22" i="15"/>
  <c r="E22" i="15"/>
  <c r="F22" i="15"/>
  <c r="G22" i="15"/>
  <c r="H22" i="15"/>
  <c r="AG22" i="15"/>
  <c r="A78" i="15"/>
  <c r="B78" i="15"/>
  <c r="C78" i="15"/>
  <c r="D78" i="15"/>
  <c r="E78" i="15"/>
  <c r="F78" i="15"/>
  <c r="G78" i="15"/>
  <c r="H78" i="15"/>
  <c r="A79" i="15"/>
  <c r="B79" i="15"/>
  <c r="C79" i="15"/>
  <c r="D79" i="15"/>
  <c r="E79" i="15"/>
  <c r="F79" i="15"/>
  <c r="G79" i="15"/>
  <c r="H79" i="15"/>
  <c r="AG79" i="15"/>
  <c r="A98" i="15"/>
  <c r="B98" i="15"/>
  <c r="C98" i="15"/>
  <c r="D98" i="15"/>
  <c r="E98" i="15"/>
  <c r="F98" i="15"/>
  <c r="G98" i="15"/>
  <c r="H98" i="15"/>
  <c r="AG98" i="15"/>
  <c r="A127" i="15"/>
  <c r="B127" i="15"/>
  <c r="C127" i="15"/>
  <c r="D127" i="15"/>
  <c r="E127" i="15"/>
  <c r="F127" i="15"/>
  <c r="G127" i="15"/>
  <c r="H127" i="15"/>
  <c r="AG127" i="15"/>
  <c r="A128" i="15"/>
  <c r="B128" i="15"/>
  <c r="C128" i="15"/>
  <c r="D128" i="15"/>
  <c r="E128" i="15"/>
  <c r="F128" i="15"/>
  <c r="G128" i="15"/>
  <c r="H128" i="15"/>
  <c r="AG128" i="15"/>
  <c r="A60" i="15"/>
  <c r="B60" i="15"/>
  <c r="C60" i="15"/>
  <c r="D60" i="15"/>
  <c r="E60" i="15"/>
  <c r="F60" i="15"/>
  <c r="G60" i="15"/>
  <c r="H60" i="15"/>
  <c r="AG60" i="15"/>
  <c r="A61" i="15"/>
  <c r="B61" i="15"/>
  <c r="C61" i="15"/>
  <c r="D61" i="15"/>
  <c r="E61" i="15"/>
  <c r="F61" i="15"/>
  <c r="G61" i="15"/>
  <c r="H61" i="15"/>
  <c r="AG61" i="15"/>
  <c r="A62" i="15"/>
  <c r="B62" i="15"/>
  <c r="C62" i="15"/>
  <c r="D62" i="15"/>
  <c r="E62" i="15"/>
  <c r="F62" i="15"/>
  <c r="G62" i="15"/>
  <c r="H62" i="15"/>
  <c r="AG62" i="15"/>
  <c r="A121" i="15"/>
  <c r="B121" i="15"/>
  <c r="C121" i="15"/>
  <c r="D121" i="15"/>
  <c r="E121" i="15"/>
  <c r="F121" i="15"/>
  <c r="G121" i="15"/>
  <c r="H121" i="15"/>
  <c r="AG121" i="15"/>
  <c r="A54" i="15"/>
  <c r="B54" i="15"/>
  <c r="C54" i="15"/>
  <c r="D54" i="15"/>
  <c r="E54" i="15"/>
  <c r="F54" i="15"/>
  <c r="G54" i="15"/>
  <c r="H54" i="15"/>
  <c r="A124" i="15"/>
  <c r="B124" i="15"/>
  <c r="C124" i="15"/>
  <c r="D124" i="15"/>
  <c r="E124" i="15"/>
  <c r="F124" i="15"/>
  <c r="G124" i="15"/>
  <c r="H124" i="15"/>
  <c r="A107" i="15"/>
  <c r="B107" i="15"/>
  <c r="C107" i="15"/>
  <c r="D107" i="15"/>
  <c r="E107" i="15"/>
  <c r="F107" i="15"/>
  <c r="G107" i="15"/>
  <c r="H107" i="15"/>
  <c r="AG107" i="15"/>
  <c r="A99" i="15"/>
  <c r="B99" i="15"/>
  <c r="C99" i="15"/>
  <c r="E99" i="15"/>
  <c r="F99" i="15"/>
  <c r="H99" i="15"/>
  <c r="AG99" i="15"/>
  <c r="A101" i="15"/>
  <c r="B101" i="15"/>
  <c r="C101" i="15"/>
  <c r="D101" i="15"/>
  <c r="E101" i="15"/>
  <c r="F101" i="15"/>
  <c r="G101" i="15"/>
  <c r="H101" i="15"/>
  <c r="AG101" i="15"/>
  <c r="A104" i="15"/>
  <c r="B104" i="15"/>
  <c r="C104" i="15"/>
  <c r="D104" i="15"/>
  <c r="E104" i="15"/>
  <c r="F104" i="15"/>
  <c r="G104" i="15"/>
  <c r="H104" i="15"/>
  <c r="A100" i="15"/>
  <c r="B100" i="15"/>
  <c r="C100" i="15"/>
  <c r="D100" i="15"/>
  <c r="E100" i="15"/>
  <c r="F100" i="15"/>
  <c r="G100" i="15"/>
  <c r="H100" i="15"/>
  <c r="AG100" i="15"/>
  <c r="A102" i="15"/>
  <c r="B102" i="15"/>
  <c r="C102" i="15"/>
  <c r="D102" i="15"/>
  <c r="E102" i="15"/>
  <c r="F102" i="15"/>
  <c r="G102" i="15"/>
  <c r="H102" i="15"/>
  <c r="A103" i="15"/>
  <c r="B103" i="15"/>
  <c r="C103" i="15"/>
  <c r="D103" i="15"/>
  <c r="E103" i="15"/>
  <c r="F103" i="15"/>
  <c r="G103" i="15"/>
  <c r="H103" i="15"/>
  <c r="AG103" i="15"/>
  <c r="A109" i="15"/>
  <c r="B109" i="15"/>
  <c r="C109" i="15"/>
  <c r="D109" i="15"/>
  <c r="E109" i="15"/>
  <c r="F109" i="15"/>
  <c r="G109" i="15"/>
  <c r="H109" i="15"/>
  <c r="AG109" i="15"/>
  <c r="A108" i="15"/>
  <c r="B108" i="15"/>
  <c r="C108" i="15"/>
  <c r="D108" i="15"/>
  <c r="E108" i="15"/>
  <c r="F108" i="15"/>
  <c r="G108" i="15"/>
  <c r="H108" i="15"/>
  <c r="AG108" i="15"/>
  <c r="A106" i="15"/>
  <c r="B106" i="15"/>
  <c r="C106" i="15"/>
  <c r="D106" i="15"/>
  <c r="E106" i="15"/>
  <c r="F106" i="15"/>
  <c r="G106" i="15"/>
  <c r="H106" i="15"/>
  <c r="AG106" i="15"/>
  <c r="A105" i="15"/>
  <c r="B105" i="15"/>
  <c r="C105" i="15"/>
  <c r="D105" i="15"/>
  <c r="E105" i="15"/>
  <c r="F105" i="15"/>
  <c r="G105" i="15"/>
  <c r="H105" i="15"/>
  <c r="AG105" i="15"/>
  <c r="A112" i="15"/>
  <c r="B112" i="15"/>
  <c r="C112" i="15"/>
  <c r="D112" i="15"/>
  <c r="F112" i="15"/>
  <c r="G112" i="15"/>
  <c r="H112" i="15"/>
  <c r="AG112" i="15"/>
  <c r="A19" i="15"/>
  <c r="B19" i="15"/>
  <c r="C19" i="15"/>
  <c r="D19" i="15"/>
  <c r="E19" i="15"/>
  <c r="F19" i="15"/>
  <c r="G19" i="15"/>
  <c r="H19" i="15"/>
  <c r="AG19" i="15"/>
  <c r="A24" i="15"/>
  <c r="B24" i="15"/>
  <c r="C24" i="15"/>
  <c r="D24" i="15"/>
  <c r="E24" i="15"/>
  <c r="F24" i="15"/>
  <c r="G24" i="15"/>
  <c r="H24" i="15"/>
  <c r="AG24" i="15"/>
  <c r="A63" i="15"/>
  <c r="B63" i="15"/>
  <c r="C63" i="15"/>
  <c r="D63" i="15"/>
  <c r="E63" i="15"/>
  <c r="F63" i="15"/>
  <c r="G63" i="15"/>
  <c r="H63" i="15"/>
  <c r="AG63" i="15"/>
  <c r="A96" i="15"/>
  <c r="B96" i="15"/>
  <c r="C96" i="15"/>
  <c r="D96" i="15"/>
  <c r="E96" i="15"/>
  <c r="F96" i="15"/>
  <c r="G96" i="15"/>
  <c r="H96" i="15"/>
  <c r="AG96" i="15"/>
  <c r="A18" i="15"/>
  <c r="B18" i="15"/>
  <c r="C18" i="15"/>
  <c r="D18" i="15"/>
  <c r="E18" i="15"/>
  <c r="F18" i="15"/>
  <c r="G18" i="15"/>
  <c r="H18" i="15"/>
  <c r="AG18" i="15"/>
  <c r="A14" i="15"/>
  <c r="B14" i="15"/>
  <c r="C14" i="15"/>
  <c r="D14" i="15"/>
  <c r="E14" i="15"/>
  <c r="F14" i="15"/>
  <c r="G14" i="15"/>
  <c r="H14" i="15"/>
  <c r="AG14" i="15"/>
  <c r="A90" i="15"/>
  <c r="B90" i="15"/>
  <c r="C90" i="15"/>
  <c r="D90" i="15"/>
  <c r="E90" i="15"/>
  <c r="F90" i="15"/>
  <c r="G90" i="15"/>
  <c r="H90" i="15"/>
  <c r="AG90" i="15"/>
  <c r="A122" i="15"/>
  <c r="B122" i="15"/>
  <c r="C122" i="15"/>
  <c r="D122" i="15"/>
  <c r="E122" i="15"/>
  <c r="F122" i="15"/>
  <c r="G122" i="15"/>
  <c r="H122" i="15"/>
  <c r="AG122" i="15"/>
  <c r="A17" i="15"/>
  <c r="B17" i="15"/>
  <c r="C17" i="15"/>
  <c r="D17" i="15"/>
  <c r="E17" i="15"/>
  <c r="F17" i="15"/>
  <c r="G17" i="15"/>
  <c r="H17" i="15"/>
  <c r="AG17" i="15"/>
  <c r="A77" i="15"/>
  <c r="B77" i="15"/>
  <c r="C77" i="15"/>
  <c r="D77" i="15"/>
  <c r="E77" i="15"/>
  <c r="F77" i="15"/>
  <c r="G77" i="15"/>
  <c r="H77" i="15"/>
  <c r="AG77" i="15"/>
  <c r="A89" i="15"/>
  <c r="B89" i="15"/>
  <c r="C89" i="15"/>
  <c r="D89" i="15"/>
  <c r="E89" i="15"/>
  <c r="F89" i="15"/>
  <c r="G89" i="15"/>
  <c r="H89" i="15"/>
  <c r="AG89" i="15"/>
  <c r="A80" i="15"/>
  <c r="B80" i="15"/>
  <c r="C80" i="15"/>
  <c r="D80" i="15"/>
  <c r="E80" i="15"/>
  <c r="F80" i="15"/>
  <c r="G80" i="15"/>
  <c r="H80" i="15"/>
  <c r="AG80" i="15"/>
  <c r="A15" i="15"/>
  <c r="B15" i="15"/>
  <c r="C15" i="15"/>
  <c r="D15" i="15"/>
  <c r="E15" i="15"/>
  <c r="F15" i="15"/>
  <c r="G15" i="15"/>
  <c r="H15" i="15"/>
  <c r="AG15" i="15"/>
  <c r="A9" i="15"/>
  <c r="B9" i="15"/>
  <c r="C9" i="15"/>
  <c r="D9" i="15"/>
  <c r="E9" i="15"/>
  <c r="F9" i="15"/>
  <c r="G9" i="15"/>
  <c r="H9" i="15"/>
  <c r="AG9" i="15"/>
  <c r="A8" i="15"/>
  <c r="B8" i="15"/>
  <c r="C8" i="15"/>
  <c r="D8" i="15"/>
  <c r="E8" i="15"/>
  <c r="F8" i="15"/>
  <c r="G8" i="15"/>
  <c r="H8" i="15"/>
  <c r="AG8" i="15"/>
  <c r="A92" i="15"/>
  <c r="B92" i="15"/>
  <c r="C92" i="15"/>
  <c r="D92" i="15"/>
  <c r="E92" i="15"/>
  <c r="F92" i="15"/>
  <c r="G92" i="15"/>
  <c r="H92" i="15"/>
  <c r="AG92" i="15"/>
  <c r="A83" i="15"/>
  <c r="B83" i="15"/>
  <c r="C83" i="15"/>
  <c r="D83" i="15"/>
  <c r="E83" i="15"/>
  <c r="F83" i="15"/>
  <c r="G83" i="15"/>
  <c r="H83" i="15"/>
  <c r="AG83" i="15"/>
  <c r="A84" i="15"/>
  <c r="B84" i="15"/>
  <c r="C84" i="15"/>
  <c r="D84" i="15"/>
  <c r="E84" i="15"/>
  <c r="F84" i="15"/>
  <c r="G84" i="15"/>
  <c r="H84" i="15"/>
  <c r="AG84" i="15"/>
  <c r="A76" i="15"/>
  <c r="B76" i="15"/>
  <c r="C76" i="15"/>
  <c r="D76" i="15"/>
  <c r="E76" i="15"/>
  <c r="F76" i="15"/>
  <c r="G76" i="15"/>
  <c r="H76" i="15"/>
  <c r="AG76" i="15"/>
  <c r="A47" i="15"/>
  <c r="B47" i="15"/>
  <c r="C47" i="15"/>
  <c r="D47" i="15"/>
  <c r="E47" i="15"/>
  <c r="F47" i="15"/>
  <c r="G47" i="15"/>
  <c r="H47" i="15"/>
  <c r="A48" i="15"/>
  <c r="B48" i="15"/>
  <c r="C48" i="15"/>
  <c r="D48" i="15"/>
  <c r="E48" i="15"/>
  <c r="F48" i="15"/>
  <c r="G48" i="15"/>
  <c r="H48" i="15"/>
  <c r="AG48" i="15"/>
  <c r="A46" i="15"/>
  <c r="B46" i="15"/>
  <c r="C46" i="15"/>
  <c r="D46" i="15"/>
  <c r="E46" i="15"/>
  <c r="F46" i="15"/>
  <c r="G46" i="15"/>
  <c r="H46" i="15"/>
  <c r="AG46" i="15"/>
  <c r="A81" i="15"/>
  <c r="B81" i="15"/>
  <c r="C81" i="15"/>
  <c r="D81" i="15"/>
  <c r="E81" i="15"/>
  <c r="F81" i="15"/>
  <c r="G81" i="15"/>
  <c r="H81" i="15"/>
  <c r="AG81" i="15"/>
  <c r="A21" i="15"/>
  <c r="B21" i="15"/>
  <c r="C21" i="15"/>
  <c r="D21" i="15"/>
  <c r="E21" i="15"/>
  <c r="F21" i="15"/>
  <c r="G21" i="15"/>
  <c r="H21" i="15"/>
  <c r="AG21" i="15"/>
  <c r="A20" i="15"/>
  <c r="B20" i="15"/>
  <c r="C20" i="15"/>
  <c r="D20" i="15"/>
  <c r="E20" i="15"/>
  <c r="F20" i="15"/>
  <c r="G20" i="15"/>
  <c r="H20" i="15"/>
  <c r="AG20" i="15"/>
  <c r="A53" i="15"/>
  <c r="B53" i="15"/>
  <c r="C53" i="15"/>
  <c r="D53" i="15"/>
  <c r="E53" i="15"/>
  <c r="F53" i="15"/>
  <c r="G53" i="15"/>
  <c r="H53" i="15"/>
  <c r="AG53" i="15"/>
  <c r="A13" i="15"/>
  <c r="B13" i="15"/>
  <c r="C13" i="15"/>
  <c r="D13" i="15"/>
  <c r="E13" i="15"/>
  <c r="F13" i="15"/>
  <c r="G13" i="15"/>
  <c r="H13" i="15"/>
  <c r="AG13" i="15"/>
  <c r="A119" i="15"/>
  <c r="B119" i="15"/>
  <c r="C119" i="15"/>
  <c r="D119" i="15"/>
  <c r="E119" i="15"/>
  <c r="F119" i="15"/>
  <c r="G119" i="15"/>
  <c r="H119" i="15"/>
  <c r="AG119" i="15"/>
  <c r="A64" i="15"/>
  <c r="B64" i="15"/>
  <c r="C64" i="15"/>
  <c r="D64" i="15"/>
  <c r="E64" i="15"/>
  <c r="F64" i="15"/>
  <c r="G64" i="15"/>
  <c r="H64" i="15"/>
  <c r="AG64" i="15"/>
  <c r="A65" i="15"/>
  <c r="B65" i="15"/>
  <c r="C65" i="15"/>
  <c r="D65" i="15"/>
  <c r="E65" i="15"/>
  <c r="F65" i="15"/>
  <c r="G65" i="15"/>
  <c r="H65" i="15"/>
  <c r="AG65" i="15"/>
  <c r="A71" i="15"/>
  <c r="B71" i="15"/>
  <c r="C71" i="15"/>
  <c r="D71" i="15"/>
  <c r="E71" i="15"/>
  <c r="F71" i="15"/>
  <c r="G71" i="15"/>
  <c r="H71" i="15"/>
  <c r="AG71" i="15"/>
  <c r="A116" i="15"/>
  <c r="B116" i="15"/>
  <c r="C116" i="15"/>
  <c r="D116" i="15"/>
  <c r="E116" i="15"/>
  <c r="F116" i="15"/>
  <c r="G116" i="15"/>
  <c r="H116" i="15"/>
  <c r="AG116" i="15"/>
  <c r="A117" i="15"/>
  <c r="B117" i="15"/>
  <c r="C117" i="15"/>
  <c r="D117" i="15"/>
  <c r="E117" i="15"/>
  <c r="F117" i="15"/>
  <c r="G117" i="15"/>
  <c r="H117" i="15"/>
  <c r="AG117" i="15"/>
  <c r="A72" i="15"/>
  <c r="B72" i="15"/>
  <c r="C72" i="15"/>
  <c r="D72" i="15"/>
  <c r="E72" i="15"/>
  <c r="F72" i="15"/>
  <c r="G72" i="15"/>
  <c r="H72" i="15"/>
  <c r="AG72" i="15"/>
  <c r="A16" i="15"/>
  <c r="B16" i="15"/>
  <c r="C16" i="15"/>
  <c r="D16" i="15"/>
  <c r="E16" i="15"/>
  <c r="F16" i="15"/>
  <c r="G16" i="15"/>
  <c r="H16" i="15"/>
  <c r="AG16" i="15"/>
  <c r="A87" i="15"/>
  <c r="B87" i="15"/>
  <c r="C87" i="15"/>
  <c r="D87" i="15"/>
  <c r="E87" i="15"/>
  <c r="F87" i="15"/>
  <c r="G87" i="15"/>
  <c r="H87" i="15"/>
  <c r="AG87" i="15"/>
  <c r="A110" i="15"/>
  <c r="B110" i="15"/>
  <c r="C110" i="15"/>
  <c r="D110" i="15"/>
  <c r="E110" i="15"/>
  <c r="F110" i="15"/>
  <c r="G110" i="15"/>
  <c r="H110" i="15"/>
  <c r="AG110" i="15"/>
  <c r="A44" i="15"/>
  <c r="B44" i="15"/>
  <c r="C44" i="15"/>
  <c r="D44" i="15"/>
  <c r="E44" i="15"/>
  <c r="F44" i="15"/>
  <c r="G44" i="15"/>
  <c r="H44" i="15"/>
  <c r="AG44" i="15"/>
  <c r="A66" i="15"/>
  <c r="B66" i="15"/>
  <c r="C66" i="15"/>
  <c r="D66" i="15"/>
  <c r="E66" i="15"/>
  <c r="F66" i="15"/>
  <c r="G66" i="15"/>
  <c r="H66" i="15"/>
  <c r="A67" i="15"/>
  <c r="B67" i="15"/>
  <c r="C67" i="15"/>
  <c r="D67" i="15"/>
  <c r="E67" i="15"/>
  <c r="F67" i="15"/>
  <c r="G67" i="15"/>
  <c r="H67" i="15"/>
  <c r="AG67" i="15"/>
  <c r="A68" i="15"/>
  <c r="B68" i="15"/>
  <c r="C68" i="15"/>
  <c r="D68" i="15"/>
  <c r="E68" i="15"/>
  <c r="F68" i="15"/>
  <c r="G68" i="15"/>
  <c r="H68" i="15"/>
  <c r="AG68" i="15"/>
  <c r="A70" i="15"/>
  <c r="B70" i="15"/>
  <c r="C70" i="15"/>
  <c r="D70" i="15"/>
  <c r="E70" i="15"/>
  <c r="F70" i="15"/>
  <c r="G70" i="15"/>
  <c r="H70" i="15"/>
  <c r="AG70" i="15"/>
  <c r="A118" i="15"/>
  <c r="B118" i="15"/>
  <c r="C118" i="15"/>
  <c r="D118" i="15"/>
  <c r="E118" i="15"/>
  <c r="F118" i="15"/>
  <c r="G118" i="15"/>
  <c r="H118" i="15"/>
  <c r="AG118" i="15"/>
  <c r="A5" i="15"/>
  <c r="B5" i="15"/>
  <c r="C5" i="15"/>
  <c r="D5" i="15"/>
  <c r="E5" i="15"/>
  <c r="F5" i="15"/>
  <c r="G5" i="15"/>
  <c r="H5" i="15"/>
  <c r="AG5" i="15"/>
  <c r="A6" i="15"/>
  <c r="B6" i="15"/>
  <c r="C6" i="15"/>
  <c r="D6" i="15"/>
  <c r="E6" i="15"/>
  <c r="F6" i="15"/>
  <c r="G6" i="15"/>
  <c r="H6" i="15"/>
  <c r="AG6" i="15"/>
  <c r="A7" i="15"/>
  <c r="B7" i="15"/>
  <c r="C7" i="15"/>
  <c r="D7" i="15"/>
  <c r="E7" i="15"/>
  <c r="F7" i="15"/>
  <c r="G7" i="15"/>
  <c r="H7" i="15"/>
  <c r="AG7" i="15"/>
  <c r="B1" i="15"/>
  <c r="C1" i="15"/>
  <c r="D1" i="15"/>
  <c r="E1" i="15"/>
  <c r="F1" i="15"/>
  <c r="G1" i="15"/>
  <c r="H1" i="15"/>
  <c r="I1" i="15"/>
  <c r="J1" i="15"/>
  <c r="K1" i="15"/>
  <c r="L1" i="15"/>
  <c r="M1" i="15"/>
  <c r="N1" i="15"/>
  <c r="O1" i="15"/>
  <c r="P1" i="15"/>
  <c r="AG1" i="15"/>
  <c r="A1" i="15"/>
  <c r="I2" i="14"/>
  <c r="I89" i="16" s="1"/>
  <c r="I3" i="14"/>
  <c r="I62" i="16" s="1"/>
  <c r="I4" i="14"/>
  <c r="I12" i="16" s="1"/>
  <c r="I5" i="14"/>
  <c r="I103" i="16" s="1"/>
  <c r="I6" i="14"/>
  <c r="I94" i="16" s="1"/>
  <c r="I7" i="14"/>
  <c r="I23" i="16" s="1"/>
  <c r="I8" i="14"/>
  <c r="I65" i="16" s="1"/>
  <c r="I9" i="14"/>
  <c r="I26" i="16" s="1"/>
  <c r="I10" i="14"/>
  <c r="I78" i="16" s="1"/>
  <c r="I11" i="14"/>
  <c r="I119" i="16" s="1"/>
  <c r="I12" i="14"/>
  <c r="I30" i="16" s="1"/>
  <c r="I13" i="14"/>
  <c r="I102" i="16" s="1"/>
  <c r="I14" i="14"/>
  <c r="I110" i="16" s="1"/>
  <c r="I15" i="14"/>
  <c r="I66" i="16" s="1"/>
  <c r="I16" i="14"/>
  <c r="I70" i="16" s="1"/>
  <c r="I17" i="14"/>
  <c r="I44" i="16" s="1"/>
  <c r="I18" i="14"/>
  <c r="I40" i="16" s="1"/>
  <c r="I19" i="14"/>
  <c r="I58" i="16" s="1"/>
  <c r="I20" i="14"/>
  <c r="I90" i="16" s="1"/>
  <c r="I21" i="14"/>
  <c r="I56" i="16" s="1"/>
  <c r="I22" i="14"/>
  <c r="I117" i="16" s="1"/>
  <c r="I23" i="14"/>
  <c r="I24" i="16" s="1"/>
  <c r="I24" i="14"/>
  <c r="I101" i="16" s="1"/>
  <c r="I25" i="14"/>
  <c r="I87" i="16" s="1"/>
  <c r="I26" i="14"/>
  <c r="I75" i="16" s="1"/>
  <c r="I27" i="14"/>
  <c r="I28" i="14"/>
  <c r="I11" i="16" s="1"/>
  <c r="I29" i="14"/>
  <c r="I97" i="16" s="1"/>
  <c r="I30" i="14"/>
  <c r="I31" i="14"/>
  <c r="I59" i="16" s="1"/>
  <c r="I32" i="14"/>
  <c r="I18" i="16" s="1"/>
  <c r="I33" i="14"/>
  <c r="I37" i="16" s="1"/>
  <c r="I34" i="14"/>
  <c r="I98" i="16" s="1"/>
  <c r="I35" i="14"/>
  <c r="I73" i="16" s="1"/>
  <c r="I36" i="14"/>
  <c r="I49" i="16" s="1"/>
  <c r="I37" i="14"/>
  <c r="I22" i="16" s="1"/>
  <c r="I38" i="14"/>
  <c r="I19" i="16" s="1"/>
  <c r="I39" i="14"/>
  <c r="I43" i="16" s="1"/>
  <c r="I40" i="14"/>
  <c r="I39" i="16" s="1"/>
  <c r="I41" i="14"/>
  <c r="I52" i="16" s="1"/>
  <c r="I42" i="14"/>
  <c r="I21" i="16" s="1"/>
  <c r="I43" i="14"/>
  <c r="I8" i="16" s="1"/>
  <c r="I44" i="14"/>
  <c r="I27" i="16" s="1"/>
  <c r="I45" i="14"/>
  <c r="I13" i="16" s="1"/>
  <c r="I46" i="14"/>
  <c r="I32" i="16" s="1"/>
  <c r="I47" i="14"/>
  <c r="I48" i="14"/>
  <c r="I74" i="16" s="1"/>
  <c r="I49" i="14"/>
  <c r="I79" i="16" s="1"/>
  <c r="I50" i="14"/>
  <c r="I64" i="16" s="1"/>
  <c r="I51" i="14"/>
  <c r="I80" i="16" s="1"/>
  <c r="I52" i="14"/>
  <c r="I68" i="16" s="1"/>
  <c r="I53" i="14"/>
  <c r="I67" i="16" s="1"/>
  <c r="I54" i="14"/>
  <c r="I111" i="16" s="1"/>
  <c r="I55" i="14"/>
  <c r="I45" i="16" s="1"/>
  <c r="I56" i="14"/>
  <c r="I120" i="16" s="1"/>
  <c r="I57" i="14"/>
  <c r="I114" i="16" s="1"/>
  <c r="I58" i="14"/>
  <c r="I96" i="16" s="1"/>
  <c r="I59" i="14"/>
  <c r="I123" i="16" s="1"/>
  <c r="I60" i="14"/>
  <c r="I36" i="16" s="1"/>
  <c r="I61" i="14"/>
  <c r="I50" i="16" s="1"/>
  <c r="I62" i="14"/>
  <c r="I77" i="16" s="1"/>
  <c r="I63" i="14"/>
  <c r="I115" i="16" s="1"/>
  <c r="I64" i="14"/>
  <c r="I118" i="16" s="1"/>
  <c r="I65" i="14"/>
  <c r="I126" i="15" s="1"/>
  <c r="I66" i="14"/>
  <c r="I82" i="16" s="1"/>
  <c r="I67" i="14"/>
  <c r="I85" i="16" s="1"/>
  <c r="I68" i="14"/>
  <c r="I53" i="16" s="1"/>
  <c r="I69" i="14"/>
  <c r="I81" i="16" s="1"/>
  <c r="I70" i="14"/>
  <c r="I99" i="16" s="1"/>
  <c r="I71" i="14"/>
  <c r="I108" i="16" s="1"/>
  <c r="I72" i="14"/>
  <c r="I60" i="16" s="1"/>
  <c r="I73" i="14"/>
  <c r="I112" i="16" s="1"/>
  <c r="I74" i="14"/>
  <c r="I107" i="16" s="1"/>
  <c r="I75" i="14"/>
  <c r="I91" i="16" s="1"/>
  <c r="I76" i="14"/>
  <c r="I121" i="16" s="1"/>
  <c r="I77" i="14"/>
  <c r="I122" i="16" s="1"/>
  <c r="I78" i="14"/>
  <c r="I124" i="16" s="1"/>
  <c r="I79" i="14"/>
  <c r="I116" i="16" s="1"/>
  <c r="P79" i="14"/>
  <c r="I80" i="14"/>
  <c r="I105" i="16" s="1"/>
  <c r="I81" i="14"/>
  <c r="I109" i="16" s="1"/>
  <c r="I82" i="14"/>
  <c r="I125" i="16" s="1"/>
  <c r="I84" i="14"/>
  <c r="I85" i="14"/>
  <c r="I113" i="16" s="1"/>
  <c r="I86" i="14"/>
  <c r="I92" i="16" s="1"/>
  <c r="I87" i="14"/>
  <c r="I55" i="16" s="1"/>
  <c r="I88" i="14"/>
  <c r="I88" i="16" s="1"/>
  <c r="I89" i="14"/>
  <c r="I57" i="16" s="1"/>
  <c r="P89" i="14"/>
  <c r="I90" i="14"/>
  <c r="I106" i="16" s="1"/>
  <c r="O90" i="14"/>
  <c r="I91" i="14"/>
  <c r="I76" i="16" s="1"/>
  <c r="I92" i="14"/>
  <c r="I7" i="16" s="1"/>
  <c r="P92" i="14"/>
  <c r="I93" i="14"/>
  <c r="I84" i="16" s="1"/>
  <c r="O93" i="14"/>
  <c r="I94" i="14"/>
  <c r="I15" i="16" s="1"/>
  <c r="I95" i="14"/>
  <c r="I41" i="16" s="1"/>
  <c r="I96" i="14"/>
  <c r="I38" i="16" s="1"/>
  <c r="I97" i="14"/>
  <c r="I34" i="16" s="1"/>
  <c r="I98" i="14"/>
  <c r="I16" i="16" s="1"/>
  <c r="I99" i="14"/>
  <c r="I35" i="16" s="1"/>
  <c r="I100" i="14"/>
  <c r="I14" i="16" s="1"/>
  <c r="P100" i="14"/>
  <c r="I101" i="14"/>
  <c r="I63" i="16" s="1"/>
  <c r="I102" i="14"/>
  <c r="I20" i="16" s="1"/>
  <c r="I103" i="14"/>
  <c r="I25" i="16" s="1"/>
  <c r="I104" i="14"/>
  <c r="I5" i="16" s="1"/>
  <c r="O104" i="14"/>
  <c r="I105" i="14"/>
  <c r="I86" i="16" s="1"/>
  <c r="P105" i="14"/>
  <c r="I106" i="14"/>
  <c r="I72" i="16" s="1"/>
  <c r="I107" i="14"/>
  <c r="I29" i="16" s="1"/>
  <c r="P107" i="14"/>
  <c r="I108" i="14"/>
  <c r="I10" i="16" s="1"/>
  <c r="P108" i="14"/>
  <c r="O109" i="14"/>
  <c r="K109" i="14" s="1"/>
  <c r="L109" i="14" s="1"/>
  <c r="I110" i="14"/>
  <c r="I2" i="16" s="1"/>
  <c r="I111" i="14"/>
  <c r="I4" i="16" s="1"/>
  <c r="I112" i="14"/>
  <c r="I104" i="16" s="1"/>
  <c r="I113" i="14"/>
  <c r="I51" i="16" s="1"/>
  <c r="I114" i="14"/>
  <c r="I31" i="16" s="1"/>
  <c r="I115" i="14"/>
  <c r="I54" i="16" s="1"/>
  <c r="I116" i="14"/>
  <c r="I28" i="16" s="1"/>
  <c r="I117" i="14"/>
  <c r="I48" i="16" s="1"/>
  <c r="I118" i="14"/>
  <c r="I71" i="16" s="1"/>
  <c r="I119" i="14"/>
  <c r="I95" i="16" s="1"/>
  <c r="O119" i="14"/>
  <c r="I120" i="14"/>
  <c r="I100" i="16" s="1"/>
  <c r="I121" i="14"/>
  <c r="I33" i="16" s="1"/>
  <c r="I122" i="14"/>
  <c r="I47" i="16" s="1"/>
  <c r="P122" i="14"/>
  <c r="I123" i="14"/>
  <c r="I69" i="16" s="1"/>
  <c r="I124" i="14"/>
  <c r="I46" i="16" s="1"/>
  <c r="I125" i="14"/>
  <c r="I9" i="16" s="1"/>
  <c r="I126" i="14"/>
  <c r="I83" i="16" s="1"/>
  <c r="O126" i="14"/>
  <c r="I127" i="14"/>
  <c r="I127" i="16" s="1"/>
  <c r="I128" i="14"/>
  <c r="I126" i="16" s="1"/>
  <c r="O128" i="14"/>
  <c r="I129" i="14"/>
  <c r="I17" i="16" s="1"/>
  <c r="O129" i="14"/>
  <c r="I130" i="14"/>
  <c r="I61" i="16" s="1"/>
  <c r="I131" i="14"/>
  <c r="I42" i="16" s="1"/>
  <c r="I132" i="14"/>
  <c r="O132" i="14"/>
  <c r="O7" i="15" s="1"/>
  <c r="I133" i="14"/>
  <c r="I93" i="16" s="1"/>
  <c r="O58" i="16" l="1"/>
  <c r="P58" i="16"/>
  <c r="N73" i="16"/>
  <c r="N118" i="16"/>
  <c r="N96" i="16"/>
  <c r="N68" i="16"/>
  <c r="N81" i="16"/>
  <c r="N32" i="16"/>
  <c r="N39" i="16"/>
  <c r="N97" i="16"/>
  <c r="N24" i="16"/>
  <c r="N44" i="16"/>
  <c r="N119" i="16"/>
  <c r="N103" i="16"/>
  <c r="N77" i="16"/>
  <c r="N120" i="16"/>
  <c r="N127" i="16"/>
  <c r="N33" i="16"/>
  <c r="N54" i="16"/>
  <c r="N10" i="16"/>
  <c r="N20" i="16"/>
  <c r="N76" i="16"/>
  <c r="N113" i="16"/>
  <c r="N124" i="16"/>
  <c r="N107" i="16"/>
  <c r="N53" i="16"/>
  <c r="N80" i="16"/>
  <c r="N13" i="16"/>
  <c r="N43" i="16"/>
  <c r="N11" i="16"/>
  <c r="N117" i="16"/>
  <c r="N70" i="16"/>
  <c r="N78" i="16"/>
  <c r="N12" i="16"/>
  <c r="N34" i="16"/>
  <c r="N114" i="16"/>
  <c r="N98" i="16"/>
  <c r="N126" i="16"/>
  <c r="N47" i="16"/>
  <c r="N28" i="16"/>
  <c r="N2" i="16"/>
  <c r="N25" i="16"/>
  <c r="N7" i="16"/>
  <c r="N92" i="16"/>
  <c r="N116" i="16"/>
  <c r="N91" i="16"/>
  <c r="N16" i="16"/>
  <c r="N17" i="16"/>
  <c r="N69" i="16"/>
  <c r="N4" i="16"/>
  <c r="N5" i="16"/>
  <c r="N37" i="16"/>
  <c r="N84" i="16"/>
  <c r="N55" i="16"/>
  <c r="N105" i="16"/>
  <c r="N99" i="16"/>
  <c r="N52" i="16"/>
  <c r="N101" i="16"/>
  <c r="N40" i="16"/>
  <c r="N30" i="16"/>
  <c r="N104" i="16"/>
  <c r="N35" i="16"/>
  <c r="N123" i="16"/>
  <c r="N67" i="16"/>
  <c r="N49" i="16"/>
  <c r="N15" i="16"/>
  <c r="N88" i="16"/>
  <c r="N109" i="16"/>
  <c r="N121" i="16"/>
  <c r="N108" i="16"/>
  <c r="O108" i="16" s="1"/>
  <c r="K108" i="16" s="1"/>
  <c r="N74" i="16"/>
  <c r="N21" i="16"/>
  <c r="N87" i="16"/>
  <c r="N102" i="16"/>
  <c r="N23" i="16"/>
  <c r="N42" i="16"/>
  <c r="N9" i="16"/>
  <c r="N95" i="16"/>
  <c r="N72" i="16"/>
  <c r="N14" i="16"/>
  <c r="N22" i="16"/>
  <c r="N59" i="16"/>
  <c r="N41" i="16"/>
  <c r="N57" i="16"/>
  <c r="N125" i="16"/>
  <c r="N60" i="16"/>
  <c r="N82" i="16"/>
  <c r="N79" i="16"/>
  <c r="N8" i="16"/>
  <c r="N90" i="16"/>
  <c r="N110" i="16"/>
  <c r="N65" i="16"/>
  <c r="N89" i="16"/>
  <c r="N6" i="16"/>
  <c r="N83" i="16"/>
  <c r="N100" i="16"/>
  <c r="N31" i="16"/>
  <c r="N29" i="16"/>
  <c r="N63" i="16"/>
  <c r="N45" i="16"/>
  <c r="N19" i="16"/>
  <c r="N18" i="16"/>
  <c r="N38" i="16"/>
  <c r="N106" i="16"/>
  <c r="N122" i="16"/>
  <c r="N112" i="16"/>
  <c r="N85" i="16"/>
  <c r="N64" i="16"/>
  <c r="N27" i="16"/>
  <c r="N56" i="16"/>
  <c r="N66" i="16"/>
  <c r="N26" i="16"/>
  <c r="N62" i="16"/>
  <c r="I69" i="15"/>
  <c r="N25" i="15"/>
  <c r="N124" i="15"/>
  <c r="N50" i="15"/>
  <c r="N99" i="15"/>
  <c r="P53" i="14"/>
  <c r="J53" i="14" s="1"/>
  <c r="P77" i="14"/>
  <c r="J77" i="14" s="1"/>
  <c r="P120" i="14"/>
  <c r="J120" i="14" s="1"/>
  <c r="P118" i="14"/>
  <c r="O114" i="14"/>
  <c r="O110" i="14"/>
  <c r="N36" i="15"/>
  <c r="P76" i="14"/>
  <c r="O74" i="14"/>
  <c r="K74" i="14" s="1"/>
  <c r="L74" i="14" s="1"/>
  <c r="O4" i="14"/>
  <c r="I7" i="15"/>
  <c r="I6" i="16"/>
  <c r="P125" i="14"/>
  <c r="J125" i="14" s="1"/>
  <c r="O123" i="14"/>
  <c r="O110" i="15" s="1"/>
  <c r="O84" i="14"/>
  <c r="P81" i="14"/>
  <c r="O70" i="14"/>
  <c r="P66" i="14"/>
  <c r="O64" i="14"/>
  <c r="O60" i="14"/>
  <c r="K60" i="14" s="1"/>
  <c r="L60" i="14" s="1"/>
  <c r="O56" i="14"/>
  <c r="P11" i="14"/>
  <c r="O122" i="14"/>
  <c r="P75" i="14"/>
  <c r="P73" i="14"/>
  <c r="O54" i="14"/>
  <c r="O12" i="14"/>
  <c r="O5" i="14"/>
  <c r="K5" i="14" s="1"/>
  <c r="L5" i="14" s="1"/>
  <c r="O3" i="14"/>
  <c r="P68" i="14"/>
  <c r="O58" i="14"/>
  <c r="K58" i="14" s="1"/>
  <c r="L58" i="14" s="1"/>
  <c r="N49" i="15"/>
  <c r="O49" i="14"/>
  <c r="K49" i="14" s="1"/>
  <c r="L49" i="14" s="1"/>
  <c r="O26" i="14"/>
  <c r="P22" i="14"/>
  <c r="P87" i="14"/>
  <c r="O85" i="14"/>
  <c r="K85" i="14" s="1"/>
  <c r="L85" i="14" s="1"/>
  <c r="O82" i="14"/>
  <c r="O80" i="14"/>
  <c r="O78" i="14"/>
  <c r="P71" i="14"/>
  <c r="J71" i="14" s="1"/>
  <c r="P69" i="14"/>
  <c r="J69" i="14" s="1"/>
  <c r="O67" i="14"/>
  <c r="P65" i="14"/>
  <c r="P126" i="15" s="1"/>
  <c r="O63" i="14"/>
  <c r="O59" i="14"/>
  <c r="P57" i="14"/>
  <c r="O52" i="14"/>
  <c r="K52" i="14" s="1"/>
  <c r="L52" i="14" s="1"/>
  <c r="O48" i="14"/>
  <c r="O31" i="14"/>
  <c r="O29" i="14"/>
  <c r="P27" i="14"/>
  <c r="O23" i="14"/>
  <c r="O21" i="14"/>
  <c r="O15" i="14"/>
  <c r="K15" i="14" s="1"/>
  <c r="L15" i="14" s="1"/>
  <c r="O8" i="14"/>
  <c r="P6" i="14"/>
  <c r="N34" i="15"/>
  <c r="N30" i="15"/>
  <c r="N105" i="15"/>
  <c r="N93" i="15"/>
  <c r="O40" i="14"/>
  <c r="I15" i="15"/>
  <c r="P102" i="14"/>
  <c r="I117" i="15"/>
  <c r="N92" i="15"/>
  <c r="P85" i="14"/>
  <c r="P130" i="14"/>
  <c r="I81" i="15"/>
  <c r="O9" i="14"/>
  <c r="O103" i="14"/>
  <c r="O72" i="14"/>
  <c r="N22" i="15"/>
  <c r="I116" i="15"/>
  <c r="N41" i="15"/>
  <c r="P3" i="14"/>
  <c r="J3" i="14" s="1"/>
  <c r="O117" i="15"/>
  <c r="I71" i="15"/>
  <c r="N106" i="15"/>
  <c r="I84" i="15"/>
  <c r="O124" i="14"/>
  <c r="O79" i="14"/>
  <c r="I68" i="15"/>
  <c r="I67" i="15"/>
  <c r="I5" i="15"/>
  <c r="N127" i="15"/>
  <c r="O118" i="14"/>
  <c r="P56" i="14"/>
  <c r="I87" i="15"/>
  <c r="I13" i="15"/>
  <c r="I65" i="15"/>
  <c r="I20" i="15"/>
  <c r="P132" i="14"/>
  <c r="P7" i="15" s="1"/>
  <c r="O116" i="14"/>
  <c r="I9" i="15"/>
  <c r="N90" i="15"/>
  <c r="O120" i="14"/>
  <c r="K120" i="14" s="1"/>
  <c r="L120" i="14" s="1"/>
  <c r="P64" i="14"/>
  <c r="N115" i="15"/>
  <c r="N121" i="15"/>
  <c r="O92" i="14"/>
  <c r="O88" i="14"/>
  <c r="O53" i="14"/>
  <c r="P20" i="14"/>
  <c r="J20" i="14" s="1"/>
  <c r="N113" i="15"/>
  <c r="N42" i="15"/>
  <c r="N74" i="15"/>
  <c r="N122" i="15"/>
  <c r="O47" i="14"/>
  <c r="P4" i="14"/>
  <c r="J4" i="14" s="1"/>
  <c r="I110" i="15"/>
  <c r="I92" i="15"/>
  <c r="N17" i="15"/>
  <c r="P90" i="14"/>
  <c r="P86" i="14"/>
  <c r="O71" i="14"/>
  <c r="N3" i="15"/>
  <c r="N114" i="15"/>
  <c r="P133" i="14"/>
  <c r="P69" i="15" s="1"/>
  <c r="P117" i="14"/>
  <c r="O75" i="14"/>
  <c r="N10" i="15"/>
  <c r="N96" i="15"/>
  <c r="I44" i="15"/>
  <c r="I83" i="15"/>
  <c r="O17" i="14"/>
  <c r="N28" i="15"/>
  <c r="J100" i="14"/>
  <c r="J107" i="14"/>
  <c r="O127" i="14"/>
  <c r="P123" i="14"/>
  <c r="K119" i="14"/>
  <c r="L119" i="14" s="1"/>
  <c r="I61" i="15"/>
  <c r="I50" i="15"/>
  <c r="I82" i="15"/>
  <c r="I109" i="15"/>
  <c r="O86" i="14"/>
  <c r="O81" i="14"/>
  <c r="O77" i="14"/>
  <c r="O73" i="14"/>
  <c r="O69" i="14"/>
  <c r="I98" i="15"/>
  <c r="P62" i="14"/>
  <c r="O50" i="14"/>
  <c r="P46" i="14"/>
  <c r="O39" i="14"/>
  <c r="I94" i="15"/>
  <c r="O27" i="14"/>
  <c r="I11" i="15"/>
  <c r="O20" i="14"/>
  <c r="P8" i="14"/>
  <c r="N7" i="15"/>
  <c r="N118" i="15"/>
  <c r="N70" i="15"/>
  <c r="N68" i="15"/>
  <c r="N67" i="15"/>
  <c r="N66" i="15"/>
  <c r="N44" i="15"/>
  <c r="N110" i="15"/>
  <c r="N87" i="15"/>
  <c r="N16" i="15"/>
  <c r="N72" i="15"/>
  <c r="N117" i="15"/>
  <c r="N116" i="15"/>
  <c r="N71" i="15"/>
  <c r="N65" i="15"/>
  <c r="N64" i="15"/>
  <c r="N119" i="15"/>
  <c r="N13" i="15"/>
  <c r="N53" i="15"/>
  <c r="N20" i="15"/>
  <c r="N21" i="15"/>
  <c r="N81" i="15"/>
  <c r="N46" i="15"/>
  <c r="N48" i="15"/>
  <c r="N47" i="15"/>
  <c r="N76" i="15"/>
  <c r="N8" i="15"/>
  <c r="N9" i="15"/>
  <c r="N15" i="15"/>
  <c r="N80" i="15"/>
  <c r="N77" i="15"/>
  <c r="N54" i="15"/>
  <c r="I42" i="15"/>
  <c r="P24" i="14"/>
  <c r="I54" i="15"/>
  <c r="P115" i="14"/>
  <c r="P110" i="14"/>
  <c r="O98" i="14"/>
  <c r="O15" i="15" s="1"/>
  <c r="I28" i="15"/>
  <c r="O65" i="14"/>
  <c r="O126" i="15" s="1"/>
  <c r="O62" i="14"/>
  <c r="O57" i="14"/>
  <c r="I59" i="15"/>
  <c r="I31" i="15"/>
  <c r="I100" i="15"/>
  <c r="O35" i="14"/>
  <c r="N38" i="15"/>
  <c r="N95" i="15"/>
  <c r="P15" i="14"/>
  <c r="I96" i="15"/>
  <c r="N128" i="15"/>
  <c r="N59" i="15"/>
  <c r="N23" i="15"/>
  <c r="I40" i="15"/>
  <c r="N120" i="15"/>
  <c r="I33" i="15"/>
  <c r="I70" i="15"/>
  <c r="I66" i="15"/>
  <c r="I16" i="15"/>
  <c r="I72" i="15"/>
  <c r="I64" i="15"/>
  <c r="I119" i="15"/>
  <c r="I53" i="15"/>
  <c r="I21" i="15"/>
  <c r="I46" i="15"/>
  <c r="I48" i="15"/>
  <c r="I47" i="15"/>
  <c r="I76" i="15"/>
  <c r="I8" i="15"/>
  <c r="I80" i="15"/>
  <c r="I89" i="15"/>
  <c r="N112" i="15"/>
  <c r="N31" i="15"/>
  <c r="N29" i="15"/>
  <c r="I107" i="15"/>
  <c r="K90" i="14"/>
  <c r="L90" i="14" s="1"/>
  <c r="I97" i="15"/>
  <c r="I38" i="15"/>
  <c r="O105" i="14"/>
  <c r="I25" i="15"/>
  <c r="K93" i="14"/>
  <c r="L93" i="14" s="1"/>
  <c r="J89" i="14"/>
  <c r="I29" i="15"/>
  <c r="P49" i="14"/>
  <c r="O34" i="14"/>
  <c r="N55" i="15"/>
  <c r="P26" i="14"/>
  <c r="I123" i="15"/>
  <c r="O19" i="14"/>
  <c r="N19" i="15"/>
  <c r="N40" i="15"/>
  <c r="N57" i="15"/>
  <c r="N11" i="15"/>
  <c r="N37" i="15"/>
  <c r="I60" i="15"/>
  <c r="I27" i="15"/>
  <c r="I95" i="15"/>
  <c r="I23" i="15"/>
  <c r="P126" i="14"/>
  <c r="I121" i="15"/>
  <c r="I58" i="15"/>
  <c r="O97" i="14"/>
  <c r="O61" i="14"/>
  <c r="I78" i="15"/>
  <c r="N86" i="15"/>
  <c r="I55" i="15"/>
  <c r="I37" i="15"/>
  <c r="O14" i="14"/>
  <c r="I73" i="15"/>
  <c r="I93" i="15"/>
  <c r="N24" i="15"/>
  <c r="N101" i="15"/>
  <c r="I30" i="15"/>
  <c r="K126" i="14"/>
  <c r="L126" i="14" s="1"/>
  <c r="P98" i="14"/>
  <c r="I32" i="15"/>
  <c r="O133" i="14"/>
  <c r="O69" i="15" s="1"/>
  <c r="J108" i="14"/>
  <c r="I19" i="15"/>
  <c r="O68" i="14"/>
  <c r="I4" i="15"/>
  <c r="I124" i="15"/>
  <c r="I18" i="15"/>
  <c r="O108" i="14"/>
  <c r="K104" i="14"/>
  <c r="L104" i="14" s="1"/>
  <c r="I105" i="15"/>
  <c r="I128" i="15"/>
  <c r="I106" i="15"/>
  <c r="I51" i="15"/>
  <c r="P44" i="14"/>
  <c r="I86" i="15"/>
  <c r="I104" i="15"/>
  <c r="O30" i="14"/>
  <c r="O22" i="14"/>
  <c r="O18" i="14"/>
  <c r="I52" i="15"/>
  <c r="I63" i="15"/>
  <c r="N63" i="15"/>
  <c r="N104" i="15"/>
  <c r="N60" i="15"/>
  <c r="N78" i="15"/>
  <c r="N94" i="15"/>
  <c r="N91" i="15"/>
  <c r="N52" i="15"/>
  <c r="N35" i="15"/>
  <c r="N26" i="15"/>
  <c r="N39" i="15"/>
  <c r="I101" i="15"/>
  <c r="I118" i="15"/>
  <c r="J122" i="14"/>
  <c r="N111" i="15"/>
  <c r="I111" i="15"/>
  <c r="O117" i="14"/>
  <c r="P104" i="14"/>
  <c r="J92" i="14"/>
  <c r="P88" i="14"/>
  <c r="J79" i="14"/>
  <c r="P67" i="14"/>
  <c r="P52" i="14"/>
  <c r="I77" i="15"/>
  <c r="O44" i="14"/>
  <c r="O41" i="14"/>
  <c r="I75" i="15"/>
  <c r="I10" i="15"/>
  <c r="I3" i="15"/>
  <c r="O13" i="14"/>
  <c r="I113" i="15"/>
  <c r="N100" i="15"/>
  <c r="P23" i="14"/>
  <c r="I6" i="15"/>
  <c r="I120" i="15"/>
  <c r="K129" i="14"/>
  <c r="L129" i="14" s="1"/>
  <c r="I56" i="15"/>
  <c r="I103" i="15"/>
  <c r="I108" i="15"/>
  <c r="I22" i="15"/>
  <c r="P25" i="14"/>
  <c r="I114" i="15"/>
  <c r="N18" i="15"/>
  <c r="N102" i="15"/>
  <c r="N61" i="15"/>
  <c r="N79" i="15"/>
  <c r="N58" i="15"/>
  <c r="N123" i="15"/>
  <c r="N32" i="15"/>
  <c r="I24" i="15"/>
  <c r="I115" i="15"/>
  <c r="J105" i="14"/>
  <c r="O11" i="14"/>
  <c r="K132" i="14"/>
  <c r="L132" i="14" s="1"/>
  <c r="I99" i="15"/>
  <c r="I17" i="15"/>
  <c r="P63" i="14"/>
  <c r="N43" i="15"/>
  <c r="I62" i="15"/>
  <c r="I26" i="15"/>
  <c r="P116" i="14"/>
  <c r="O112" i="14"/>
  <c r="P78" i="14"/>
  <c r="P74" i="14"/>
  <c r="P47" i="14"/>
  <c r="I102" i="15"/>
  <c r="P29" i="14"/>
  <c r="O25" i="14"/>
  <c r="P21" i="14"/>
  <c r="P17" i="14"/>
  <c r="N14" i="15"/>
  <c r="N103" i="15"/>
  <c r="N33" i="15"/>
  <c r="N27" i="15"/>
  <c r="N56" i="15"/>
  <c r="I85" i="15"/>
  <c r="O107" i="14"/>
  <c r="O100" i="14"/>
  <c r="N45" i="15"/>
  <c r="I36" i="15"/>
  <c r="I90" i="15"/>
  <c r="P59" i="14"/>
  <c r="I57" i="15"/>
  <c r="I79" i="15"/>
  <c r="I39" i="15"/>
  <c r="I14" i="15"/>
  <c r="I12" i="15"/>
  <c r="P12" i="14"/>
  <c r="N109" i="15"/>
  <c r="N62" i="15"/>
  <c r="N98" i="15"/>
  <c r="N97" i="15"/>
  <c r="N75" i="15"/>
  <c r="N2" i="15"/>
  <c r="I49" i="15"/>
  <c r="K128" i="14"/>
  <c r="L128" i="14" s="1"/>
  <c r="I41" i="15"/>
  <c r="O87" i="14"/>
  <c r="I43" i="15"/>
  <c r="P128" i="14"/>
  <c r="P124" i="14"/>
  <c r="O111" i="14"/>
  <c r="I91" i="15"/>
  <c r="I45" i="15"/>
  <c r="I122" i="15"/>
  <c r="I35" i="15"/>
  <c r="I127" i="15"/>
  <c r="I34" i="15"/>
  <c r="P54" i="14"/>
  <c r="O51" i="14"/>
  <c r="O28" i="14"/>
  <c r="N85" i="15"/>
  <c r="I2" i="15"/>
  <c r="I88" i="15"/>
  <c r="O16" i="14"/>
  <c r="I74" i="15"/>
  <c r="I112" i="15"/>
  <c r="P8" i="15"/>
  <c r="N108" i="15"/>
  <c r="O55" i="14"/>
  <c r="P55" i="14"/>
  <c r="O99" i="14"/>
  <c r="P99" i="14"/>
  <c r="P36" i="14"/>
  <c r="O36" i="14"/>
  <c r="O106" i="14"/>
  <c r="P106" i="14"/>
  <c r="O94" i="14"/>
  <c r="P94" i="14"/>
  <c r="O95" i="14"/>
  <c r="P95" i="14"/>
  <c r="O32" i="14"/>
  <c r="P32" i="14"/>
  <c r="O45" i="14"/>
  <c r="P45" i="14"/>
  <c r="P113" i="14"/>
  <c r="O113" i="14"/>
  <c r="O10" i="14"/>
  <c r="P10" i="14"/>
  <c r="O7" i="14"/>
  <c r="P7" i="14"/>
  <c r="O121" i="14"/>
  <c r="P121" i="14"/>
  <c r="O2" i="14"/>
  <c r="P2" i="14"/>
  <c r="O91" i="14"/>
  <c r="P91" i="14"/>
  <c r="O125" i="14"/>
  <c r="O115" i="14"/>
  <c r="O89" i="14"/>
  <c r="O76" i="14"/>
  <c r="O66" i="14"/>
  <c r="O46" i="14"/>
  <c r="O24" i="14"/>
  <c r="O6" i="14"/>
  <c r="P129" i="14"/>
  <c r="P111" i="14"/>
  <c r="P93" i="14"/>
  <c r="P82" i="14"/>
  <c r="P60" i="14"/>
  <c r="P50" i="14"/>
  <c r="P41" i="14"/>
  <c r="P34" i="14"/>
  <c r="P30" i="14"/>
  <c r="P18" i="14"/>
  <c r="P13" i="14"/>
  <c r="P127" i="14"/>
  <c r="P119" i="14"/>
  <c r="P114" i="14"/>
  <c r="P109" i="14"/>
  <c r="J109" i="14" s="1"/>
  <c r="P97" i="14"/>
  <c r="P80" i="14"/>
  <c r="P70" i="14"/>
  <c r="P58" i="14"/>
  <c r="P48" i="14"/>
  <c r="P28" i="14"/>
  <c r="P16" i="14"/>
  <c r="P5" i="14"/>
  <c r="P112" i="14"/>
  <c r="P84" i="14"/>
  <c r="P61" i="14"/>
  <c r="P51" i="14"/>
  <c r="P39" i="14"/>
  <c r="P35" i="14"/>
  <c r="P31" i="14"/>
  <c r="P19" i="14"/>
  <c r="P14" i="14"/>
  <c r="K123" i="14" l="1"/>
  <c r="L123" i="14" s="1"/>
  <c r="O43" i="14"/>
  <c r="K43" i="14" s="1"/>
  <c r="L43" i="14" s="1"/>
  <c r="O78" i="15"/>
  <c r="P72" i="14"/>
  <c r="J72" i="14" s="1"/>
  <c r="P108" i="16"/>
  <c r="J108" i="16" s="1"/>
  <c r="P103" i="14"/>
  <c r="P84" i="15" s="1"/>
  <c r="P101" i="14"/>
  <c r="P92" i="15" s="1"/>
  <c r="P82" i="16"/>
  <c r="J82" i="16" s="1"/>
  <c r="O82" i="16"/>
  <c r="K82" i="16" s="1"/>
  <c r="P38" i="16"/>
  <c r="O38" i="16"/>
  <c r="P98" i="16"/>
  <c r="J98" i="16" s="1"/>
  <c r="O98" i="16"/>
  <c r="K98" i="16" s="1"/>
  <c r="P99" i="16"/>
  <c r="J99" i="16" s="1"/>
  <c r="O99" i="16"/>
  <c r="K99" i="16" s="1"/>
  <c r="P72" i="16"/>
  <c r="J72" i="16" s="1"/>
  <c r="O72" i="16"/>
  <c r="K72" i="16" s="1"/>
  <c r="P119" i="16"/>
  <c r="J119" i="16" s="1"/>
  <c r="O119" i="16"/>
  <c r="K119" i="16" s="1"/>
  <c r="P57" i="16"/>
  <c r="J57" i="16" s="1"/>
  <c r="O57" i="16"/>
  <c r="K57" i="16" s="1"/>
  <c r="P83" i="16"/>
  <c r="J83" i="16" s="1"/>
  <c r="O83" i="16"/>
  <c r="K83" i="16" s="1"/>
  <c r="P35" i="16"/>
  <c r="J35" i="16" s="1"/>
  <c r="O35" i="16"/>
  <c r="K35" i="16" s="1"/>
  <c r="P22" i="16"/>
  <c r="O22" i="16"/>
  <c r="K22" i="16" s="1"/>
  <c r="P107" i="16"/>
  <c r="J107" i="16" s="1"/>
  <c r="O107" i="16"/>
  <c r="K107" i="16" s="1"/>
  <c r="P2" i="16"/>
  <c r="J2" i="16" s="1"/>
  <c r="O2" i="16"/>
  <c r="K2" i="16" s="1"/>
  <c r="P110" i="16"/>
  <c r="J110" i="16" s="1"/>
  <c r="O110" i="16"/>
  <c r="K110" i="16" s="1"/>
  <c r="P64" i="16"/>
  <c r="J64" i="16" s="1"/>
  <c r="O64" i="16"/>
  <c r="K64" i="16" s="1"/>
  <c r="P7" i="16"/>
  <c r="J7" i="16" s="1"/>
  <c r="O7" i="16"/>
  <c r="K7" i="16" s="1"/>
  <c r="P17" i="16"/>
  <c r="J17" i="16" s="1"/>
  <c r="O17" i="16"/>
  <c r="K17" i="16" s="1"/>
  <c r="P49" i="16"/>
  <c r="J49" i="16" s="1"/>
  <c r="O49" i="16"/>
  <c r="K49" i="16" s="1"/>
  <c r="P20" i="16"/>
  <c r="J20" i="16" s="1"/>
  <c r="O20" i="16"/>
  <c r="K20" i="16" s="1"/>
  <c r="P12" i="16"/>
  <c r="J12" i="16" s="1"/>
  <c r="O12" i="16"/>
  <c r="K12" i="16" s="1"/>
  <c r="P39" i="16"/>
  <c r="O39" i="16"/>
  <c r="K39" i="16" s="1"/>
  <c r="P44" i="16"/>
  <c r="J44" i="16" s="1"/>
  <c r="O44" i="16"/>
  <c r="K44" i="16" s="1"/>
  <c r="P67" i="16"/>
  <c r="J67" i="16" s="1"/>
  <c r="O67" i="16"/>
  <c r="K67" i="16" s="1"/>
  <c r="P41" i="16"/>
  <c r="J41" i="16" s="1"/>
  <c r="O41" i="16"/>
  <c r="K41" i="16" s="1"/>
  <c r="P6" i="16"/>
  <c r="J6" i="16" s="1"/>
  <c r="O6" i="16"/>
  <c r="K6" i="16" s="1"/>
  <c r="P43" i="16"/>
  <c r="J43" i="16" s="1"/>
  <c r="O43" i="16"/>
  <c r="K43" i="16" s="1"/>
  <c r="P8" i="16"/>
  <c r="O8" i="16"/>
  <c r="K8" i="16" s="1"/>
  <c r="P21" i="16"/>
  <c r="O21" i="16"/>
  <c r="K21" i="16" s="1"/>
  <c r="P121" i="16"/>
  <c r="J121" i="16" s="1"/>
  <c r="O121" i="16"/>
  <c r="K121" i="16" s="1"/>
  <c r="P10" i="16"/>
  <c r="J10" i="16" s="1"/>
  <c r="O10" i="16"/>
  <c r="K10" i="16" s="1"/>
  <c r="P78" i="16"/>
  <c r="J78" i="16" s="1"/>
  <c r="O78" i="16"/>
  <c r="K78" i="16" s="1"/>
  <c r="P32" i="16"/>
  <c r="J32" i="16" s="1"/>
  <c r="O32" i="16"/>
  <c r="K32" i="16" s="1"/>
  <c r="P109" i="16"/>
  <c r="J109" i="16" s="1"/>
  <c r="O109" i="16"/>
  <c r="K109" i="16" s="1"/>
  <c r="P95" i="16"/>
  <c r="J95" i="16" s="1"/>
  <c r="O95" i="16"/>
  <c r="K95" i="16" s="1"/>
  <c r="P24" i="16"/>
  <c r="J24" i="16" s="1"/>
  <c r="O24" i="16"/>
  <c r="K24" i="16" s="1"/>
  <c r="P123" i="16"/>
  <c r="J123" i="16" s="1"/>
  <c r="O123" i="16"/>
  <c r="K123" i="16" s="1"/>
  <c r="P63" i="16"/>
  <c r="J63" i="16" s="1"/>
  <c r="O63" i="16"/>
  <c r="K63" i="16" s="1"/>
  <c r="P124" i="16"/>
  <c r="J124" i="16" s="1"/>
  <c r="O124" i="16"/>
  <c r="K124" i="16" s="1"/>
  <c r="P26" i="16"/>
  <c r="O26" i="16"/>
  <c r="K26" i="16" s="1"/>
  <c r="P13" i="16"/>
  <c r="J13" i="16" s="1"/>
  <c r="O13" i="16"/>
  <c r="K13" i="16" s="1"/>
  <c r="P112" i="16"/>
  <c r="J112" i="16" s="1"/>
  <c r="O112" i="16"/>
  <c r="K112" i="16" s="1"/>
  <c r="P104" i="16"/>
  <c r="J104" i="16" s="1"/>
  <c r="O104" i="16"/>
  <c r="K104" i="16" s="1"/>
  <c r="P102" i="16"/>
  <c r="J102" i="16" s="1"/>
  <c r="O102" i="16"/>
  <c r="K102" i="16" s="1"/>
  <c r="P79" i="16"/>
  <c r="J79" i="16" s="1"/>
  <c r="O79" i="16"/>
  <c r="K79" i="16" s="1"/>
  <c r="P113" i="16"/>
  <c r="J113" i="16" s="1"/>
  <c r="O113" i="16"/>
  <c r="K113" i="16" s="1"/>
  <c r="P47" i="16"/>
  <c r="J47" i="16" s="1"/>
  <c r="O47" i="16"/>
  <c r="K47" i="16" s="1"/>
  <c r="P77" i="16"/>
  <c r="J77" i="16" s="1"/>
  <c r="O77" i="16"/>
  <c r="K77" i="16" s="1"/>
  <c r="P5" i="16"/>
  <c r="J5" i="16" s="1"/>
  <c r="O5" i="16"/>
  <c r="K5" i="16" s="1"/>
  <c r="P81" i="16"/>
  <c r="J81" i="16" s="1"/>
  <c r="O81" i="16"/>
  <c r="K81" i="16" s="1"/>
  <c r="P120" i="16"/>
  <c r="J120" i="16" s="1"/>
  <c r="O120" i="16"/>
  <c r="K120" i="16" s="1"/>
  <c r="P30" i="16"/>
  <c r="J30" i="16" s="1"/>
  <c r="O30" i="16"/>
  <c r="K30" i="16" s="1"/>
  <c r="P74" i="16"/>
  <c r="J74" i="16" s="1"/>
  <c r="O74" i="16"/>
  <c r="K74" i="16" s="1"/>
  <c r="P122" i="16"/>
  <c r="J122" i="16" s="1"/>
  <c r="O122" i="16"/>
  <c r="K122" i="16" s="1"/>
  <c r="P54" i="16"/>
  <c r="J54" i="16" s="1"/>
  <c r="O54" i="16"/>
  <c r="K54" i="16" s="1"/>
  <c r="P70" i="16"/>
  <c r="J70" i="16" s="1"/>
  <c r="O70" i="16"/>
  <c r="K70" i="16" s="1"/>
  <c r="P68" i="16"/>
  <c r="J68" i="16" s="1"/>
  <c r="O68" i="16"/>
  <c r="K68" i="16" s="1"/>
  <c r="P88" i="16"/>
  <c r="J88" i="16" s="1"/>
  <c r="O88" i="16"/>
  <c r="K88" i="16" s="1"/>
  <c r="P9" i="16"/>
  <c r="O9" i="16"/>
  <c r="P97" i="16"/>
  <c r="J97" i="16" s="1"/>
  <c r="O97" i="16"/>
  <c r="K97" i="16" s="1"/>
  <c r="P29" i="16"/>
  <c r="J29" i="16" s="1"/>
  <c r="O29" i="16"/>
  <c r="K29" i="16" s="1"/>
  <c r="P16" i="16"/>
  <c r="J16" i="16" s="1"/>
  <c r="O16" i="16"/>
  <c r="K16" i="16" s="1"/>
  <c r="P66" i="16"/>
  <c r="J66" i="16" s="1"/>
  <c r="O66" i="16"/>
  <c r="K66" i="16" s="1"/>
  <c r="P80" i="16"/>
  <c r="J80" i="16" s="1"/>
  <c r="O80" i="16"/>
  <c r="K80" i="16" s="1"/>
  <c r="P105" i="16"/>
  <c r="J105" i="16" s="1"/>
  <c r="O105" i="16"/>
  <c r="K105" i="16" s="1"/>
  <c r="P45" i="16"/>
  <c r="J45" i="16" s="1"/>
  <c r="O45" i="16"/>
  <c r="K45" i="16" s="1"/>
  <c r="P76" i="16"/>
  <c r="J76" i="16" s="1"/>
  <c r="O76" i="16"/>
  <c r="K76" i="16" s="1"/>
  <c r="P126" i="16"/>
  <c r="J126" i="16" s="1"/>
  <c r="O126" i="16"/>
  <c r="K126" i="16" s="1"/>
  <c r="P18" i="16"/>
  <c r="J18" i="16" s="1"/>
  <c r="O18" i="16"/>
  <c r="K18" i="16" s="1"/>
  <c r="P53" i="16"/>
  <c r="J53" i="16" s="1"/>
  <c r="O53" i="16"/>
  <c r="K53" i="16" s="1"/>
  <c r="P4" i="16"/>
  <c r="J4" i="16" s="1"/>
  <c r="O4" i="16"/>
  <c r="K4" i="16" s="1"/>
  <c r="P23" i="16"/>
  <c r="O23" i="16"/>
  <c r="K23" i="16" s="1"/>
  <c r="P40" i="16"/>
  <c r="J40" i="16" s="1"/>
  <c r="O40" i="16"/>
  <c r="K40" i="16" s="1"/>
  <c r="P33" i="16"/>
  <c r="J33" i="16" s="1"/>
  <c r="O33" i="16"/>
  <c r="K33" i="16" s="1"/>
  <c r="P117" i="16"/>
  <c r="J117" i="16" s="1"/>
  <c r="O117" i="16"/>
  <c r="K117" i="16" s="1"/>
  <c r="P96" i="16"/>
  <c r="J96" i="16" s="1"/>
  <c r="O96" i="16"/>
  <c r="K96" i="16" s="1"/>
  <c r="P15" i="16"/>
  <c r="J15" i="16" s="1"/>
  <c r="O15" i="16"/>
  <c r="K15" i="16" s="1"/>
  <c r="P42" i="16"/>
  <c r="O42" i="16"/>
  <c r="K42" i="16" s="1"/>
  <c r="P73" i="16"/>
  <c r="J73" i="16" s="1"/>
  <c r="O73" i="16"/>
  <c r="K73" i="16" s="1"/>
  <c r="P31" i="16"/>
  <c r="J31" i="16" s="1"/>
  <c r="O31" i="16"/>
  <c r="K31" i="16" s="1"/>
  <c r="P91" i="16"/>
  <c r="J91" i="16" s="1"/>
  <c r="O91" i="16"/>
  <c r="K91" i="16" s="1"/>
  <c r="P56" i="16"/>
  <c r="J56" i="16" s="1"/>
  <c r="O56" i="16"/>
  <c r="K56" i="16" s="1"/>
  <c r="P114" i="16"/>
  <c r="J114" i="16" s="1"/>
  <c r="O114" i="16"/>
  <c r="K114" i="16" s="1"/>
  <c r="P55" i="16"/>
  <c r="J55" i="16" s="1"/>
  <c r="O55" i="16"/>
  <c r="K55" i="16" s="1"/>
  <c r="P87" i="16"/>
  <c r="J87" i="16" s="1"/>
  <c r="O87" i="16"/>
  <c r="K87" i="16" s="1"/>
  <c r="P34" i="16"/>
  <c r="J34" i="16" s="1"/>
  <c r="O34" i="16"/>
  <c r="K34" i="16" s="1"/>
  <c r="P89" i="16"/>
  <c r="J89" i="16" s="1"/>
  <c r="O89" i="16"/>
  <c r="K89" i="16" s="1"/>
  <c r="P19" i="16"/>
  <c r="O19" i="16"/>
  <c r="K19" i="16" s="1"/>
  <c r="P116" i="16"/>
  <c r="J116" i="16" s="1"/>
  <c r="O116" i="16"/>
  <c r="K116" i="16" s="1"/>
  <c r="P37" i="16"/>
  <c r="O37" i="16"/>
  <c r="P62" i="16"/>
  <c r="J62" i="16" s="1"/>
  <c r="O62" i="16"/>
  <c r="K62" i="16" s="1"/>
  <c r="P28" i="16"/>
  <c r="J28" i="16" s="1"/>
  <c r="O28" i="16"/>
  <c r="K28" i="16" s="1"/>
  <c r="P101" i="16"/>
  <c r="J101" i="16" s="1"/>
  <c r="O101" i="16"/>
  <c r="K101" i="16" s="1"/>
  <c r="P106" i="16"/>
  <c r="J106" i="16" s="1"/>
  <c r="O106" i="16"/>
  <c r="K106" i="16" s="1"/>
  <c r="P127" i="16"/>
  <c r="J127" i="16" s="1"/>
  <c r="O127" i="16"/>
  <c r="K127" i="16" s="1"/>
  <c r="P11" i="16"/>
  <c r="J11" i="16" s="1"/>
  <c r="O11" i="16"/>
  <c r="K11" i="16" s="1"/>
  <c r="P118" i="16"/>
  <c r="J118" i="16" s="1"/>
  <c r="O118" i="16"/>
  <c r="K118" i="16" s="1"/>
  <c r="P14" i="16"/>
  <c r="J14" i="16" s="1"/>
  <c r="O14" i="16"/>
  <c r="K14" i="16" s="1"/>
  <c r="P103" i="16"/>
  <c r="J103" i="16" s="1"/>
  <c r="O103" i="16"/>
  <c r="K103" i="16" s="1"/>
  <c r="P52" i="16"/>
  <c r="J52" i="16" s="1"/>
  <c r="O52" i="16"/>
  <c r="K52" i="16" s="1"/>
  <c r="P125" i="16"/>
  <c r="J125" i="16" s="1"/>
  <c r="O125" i="16"/>
  <c r="K125" i="16" s="1"/>
  <c r="P100" i="16"/>
  <c r="J100" i="16" s="1"/>
  <c r="O100" i="16"/>
  <c r="K100" i="16" s="1"/>
  <c r="P60" i="16"/>
  <c r="J60" i="16" s="1"/>
  <c r="O60" i="16"/>
  <c r="K60" i="16" s="1"/>
  <c r="P90" i="16"/>
  <c r="J90" i="16" s="1"/>
  <c r="O90" i="16"/>
  <c r="K90" i="16" s="1"/>
  <c r="P84" i="16"/>
  <c r="J84" i="16" s="1"/>
  <c r="O84" i="16"/>
  <c r="K84" i="16" s="1"/>
  <c r="P59" i="16"/>
  <c r="J59" i="16" s="1"/>
  <c r="O59" i="16"/>
  <c r="K59" i="16" s="1"/>
  <c r="P85" i="16"/>
  <c r="J85" i="16" s="1"/>
  <c r="O85" i="16"/>
  <c r="K85" i="16" s="1"/>
  <c r="P25" i="16"/>
  <c r="J25" i="16" s="1"/>
  <c r="O25" i="16"/>
  <c r="K25" i="16" s="1"/>
  <c r="P65" i="16"/>
  <c r="J65" i="16" s="1"/>
  <c r="O65" i="16"/>
  <c r="K65" i="16" s="1"/>
  <c r="P27" i="16"/>
  <c r="J27" i="16" s="1"/>
  <c r="O27" i="16"/>
  <c r="K27" i="16" s="1"/>
  <c r="P92" i="16"/>
  <c r="J92" i="16" s="1"/>
  <c r="O92" i="16"/>
  <c r="K92" i="16" s="1"/>
  <c r="P69" i="16"/>
  <c r="J69" i="16" s="1"/>
  <c r="O69" i="16"/>
  <c r="K69" i="16" s="1"/>
  <c r="J85" i="14"/>
  <c r="K114" i="14"/>
  <c r="L114" i="14" s="1"/>
  <c r="K53" i="14"/>
  <c r="L53" i="14" s="1"/>
  <c r="J11" i="14"/>
  <c r="J81" i="14"/>
  <c r="P42" i="14"/>
  <c r="P4" i="15" s="1"/>
  <c r="K59" i="14"/>
  <c r="L59" i="14" s="1"/>
  <c r="N4" i="15"/>
  <c r="J66" i="14"/>
  <c r="K63" i="14"/>
  <c r="L63" i="14" s="1"/>
  <c r="J6" i="14"/>
  <c r="J73" i="14"/>
  <c r="K26" i="14"/>
  <c r="L26" i="14" s="1"/>
  <c r="O42" i="14"/>
  <c r="K42" i="14" s="1"/>
  <c r="L42" i="14" s="1"/>
  <c r="P38" i="14"/>
  <c r="P73" i="15" s="1"/>
  <c r="P40" i="14"/>
  <c r="J22" i="14"/>
  <c r="N51" i="15"/>
  <c r="K78" i="14"/>
  <c r="L78" i="14" s="1"/>
  <c r="K31" i="14"/>
  <c r="L31" i="14" s="1"/>
  <c r="K8" i="14"/>
  <c r="L8" i="14" s="1"/>
  <c r="K54" i="14"/>
  <c r="L54" i="14" s="1"/>
  <c r="J87" i="14"/>
  <c r="J75" i="14"/>
  <c r="K21" i="14"/>
  <c r="L21" i="14" s="1"/>
  <c r="N83" i="15"/>
  <c r="J57" i="14"/>
  <c r="K12" i="14"/>
  <c r="L12" i="14" s="1"/>
  <c r="K23" i="14"/>
  <c r="L23" i="14" s="1"/>
  <c r="K17" i="14"/>
  <c r="L17" i="14" s="1"/>
  <c r="O127" i="15"/>
  <c r="O121" i="15"/>
  <c r="K29" i="14"/>
  <c r="L29" i="14" s="1"/>
  <c r="K4" i="14"/>
  <c r="L4" i="14" s="1"/>
  <c r="K48" i="14"/>
  <c r="L48" i="14" s="1"/>
  <c r="K79" i="14"/>
  <c r="L79" i="14" s="1"/>
  <c r="K3" i="14"/>
  <c r="L3" i="14" s="1"/>
  <c r="K80" i="14"/>
  <c r="L80" i="14" s="1"/>
  <c r="K67" i="14"/>
  <c r="L67" i="14" s="1"/>
  <c r="P120" i="15"/>
  <c r="O64" i="15"/>
  <c r="J64" i="14"/>
  <c r="K124" i="14"/>
  <c r="L124" i="14" s="1"/>
  <c r="P9" i="14"/>
  <c r="P82" i="15" s="1"/>
  <c r="J82" i="14"/>
  <c r="O77" i="15"/>
  <c r="N82" i="15"/>
  <c r="P124" i="15"/>
  <c r="K122" i="14"/>
  <c r="L122" i="14" s="1"/>
  <c r="O17" i="15"/>
  <c r="K110" i="14"/>
  <c r="L110" i="14" s="1"/>
  <c r="P71" i="15"/>
  <c r="N12" i="15"/>
  <c r="O101" i="15"/>
  <c r="J132" i="14"/>
  <c r="K118" i="14"/>
  <c r="L118" i="14" s="1"/>
  <c r="N88" i="15"/>
  <c r="P131" i="14"/>
  <c r="P6" i="15" s="1"/>
  <c r="O33" i="15"/>
  <c r="P65" i="15"/>
  <c r="J90" i="14"/>
  <c r="O68" i="15"/>
  <c r="O79" i="15"/>
  <c r="K64" i="14"/>
  <c r="L64" i="14" s="1"/>
  <c r="P18" i="15"/>
  <c r="P96" i="14"/>
  <c r="K70" i="14"/>
  <c r="L70" i="14" s="1"/>
  <c r="P70" i="15"/>
  <c r="P29" i="15"/>
  <c r="K84" i="14"/>
  <c r="L84" i="14" s="1"/>
  <c r="J118" i="14"/>
  <c r="O28" i="15"/>
  <c r="K56" i="14"/>
  <c r="L56" i="14" s="1"/>
  <c r="J76" i="14"/>
  <c r="O97" i="15"/>
  <c r="O118" i="15"/>
  <c r="J133" i="14"/>
  <c r="J69" i="15" s="1"/>
  <c r="K71" i="14"/>
  <c r="L71" i="14" s="1"/>
  <c r="O87" i="15"/>
  <c r="O130" i="14"/>
  <c r="O5" i="15" s="1"/>
  <c r="N89" i="15"/>
  <c r="P101" i="15"/>
  <c r="O103" i="15"/>
  <c r="O108" i="15"/>
  <c r="K75" i="14"/>
  <c r="L75" i="14" s="1"/>
  <c r="P96" i="15"/>
  <c r="O61" i="15"/>
  <c r="N84" i="15"/>
  <c r="P37" i="14"/>
  <c r="P13" i="15"/>
  <c r="P90" i="15"/>
  <c r="O37" i="14"/>
  <c r="O96" i="15"/>
  <c r="O43" i="15"/>
  <c r="O18" i="15"/>
  <c r="O96" i="14"/>
  <c r="O89" i="15" s="1"/>
  <c r="O46" i="15"/>
  <c r="O81" i="15"/>
  <c r="O119" i="15"/>
  <c r="O67" i="15"/>
  <c r="J68" i="14"/>
  <c r="J86" i="14"/>
  <c r="O63" i="15"/>
  <c r="J56" i="14"/>
  <c r="N107" i="15"/>
  <c r="P43" i="14"/>
  <c r="J27" i="14"/>
  <c r="J65" i="14"/>
  <c r="J126" i="15" s="1"/>
  <c r="K82" i="14"/>
  <c r="L82" i="14" s="1"/>
  <c r="O101" i="14"/>
  <c r="K101" i="14" s="1"/>
  <c r="L101" i="14" s="1"/>
  <c r="O102" i="14"/>
  <c r="O90" i="15"/>
  <c r="P33" i="14"/>
  <c r="J33" i="14" s="1"/>
  <c r="O33" i="14"/>
  <c r="K33" i="14" s="1"/>
  <c r="L33" i="14" s="1"/>
  <c r="P48" i="15"/>
  <c r="N5" i="15"/>
  <c r="O38" i="14"/>
  <c r="N73" i="15"/>
  <c r="O74" i="15"/>
  <c r="N6" i="15"/>
  <c r="J117" i="14"/>
  <c r="O131" i="14"/>
  <c r="P44" i="15"/>
  <c r="O47" i="15"/>
  <c r="O42" i="15"/>
  <c r="P45" i="15"/>
  <c r="O32" i="15"/>
  <c r="P10" i="15"/>
  <c r="P28" i="15"/>
  <c r="P128" i="15"/>
  <c r="P80" i="15"/>
  <c r="P21" i="15"/>
  <c r="K116" i="14"/>
  <c r="L116" i="14" s="1"/>
  <c r="P43" i="15"/>
  <c r="O34" i="15"/>
  <c r="K7" i="15"/>
  <c r="P76" i="15"/>
  <c r="O72" i="15"/>
  <c r="O13" i="15"/>
  <c r="P63" i="15"/>
  <c r="O16" i="15"/>
  <c r="O65" i="15"/>
  <c r="P17" i="15"/>
  <c r="O53" i="15"/>
  <c r="K117" i="15"/>
  <c r="P91" i="15"/>
  <c r="P58" i="15"/>
  <c r="O116" i="15"/>
  <c r="P81" i="15"/>
  <c r="P62" i="15"/>
  <c r="O123" i="15"/>
  <c r="P99" i="15"/>
  <c r="K47" i="14"/>
  <c r="K88" i="14"/>
  <c r="L88" i="14" s="1"/>
  <c r="O23" i="15"/>
  <c r="P112" i="15"/>
  <c r="P35" i="15"/>
  <c r="P98" i="15"/>
  <c r="P72" i="15"/>
  <c r="K92" i="14"/>
  <c r="L92" i="14" s="1"/>
  <c r="O51" i="15"/>
  <c r="P66" i="15"/>
  <c r="O107" i="15"/>
  <c r="P5" i="15"/>
  <c r="K78" i="15"/>
  <c r="J8" i="15"/>
  <c r="K101" i="15"/>
  <c r="J34" i="14"/>
  <c r="P55" i="15"/>
  <c r="J31" i="14"/>
  <c r="P68" i="15"/>
  <c r="J94" i="14"/>
  <c r="P27" i="15"/>
  <c r="K97" i="14"/>
  <c r="L97" i="14" s="1"/>
  <c r="O105" i="15"/>
  <c r="J49" i="14"/>
  <c r="P78" i="15"/>
  <c r="O120" i="15"/>
  <c r="J15" i="14"/>
  <c r="P32" i="15"/>
  <c r="K98" i="14"/>
  <c r="L98" i="14" s="1"/>
  <c r="O25" i="15"/>
  <c r="K77" i="14"/>
  <c r="L77" i="14" s="1"/>
  <c r="O48" i="15"/>
  <c r="J35" i="14"/>
  <c r="P38" i="15"/>
  <c r="J70" i="14"/>
  <c r="P97" i="15"/>
  <c r="J50" i="14"/>
  <c r="P59" i="15"/>
  <c r="K89" i="14"/>
  <c r="L89" i="14" s="1"/>
  <c r="O8" i="15"/>
  <c r="K7" i="14"/>
  <c r="L7" i="14" s="1"/>
  <c r="O104" i="15"/>
  <c r="K94" i="14"/>
  <c r="L94" i="14" s="1"/>
  <c r="O27" i="15"/>
  <c r="K55" i="14"/>
  <c r="L55" i="14" s="1"/>
  <c r="O57" i="15"/>
  <c r="J29" i="14"/>
  <c r="K112" i="14"/>
  <c r="L112" i="14" s="1"/>
  <c r="O41" i="15"/>
  <c r="K81" i="14"/>
  <c r="L81" i="14" s="1"/>
  <c r="O21" i="15"/>
  <c r="J123" i="14"/>
  <c r="P119" i="15"/>
  <c r="K121" i="14"/>
  <c r="L121" i="14" s="1"/>
  <c r="O26" i="15"/>
  <c r="K76" i="14"/>
  <c r="L76" i="14" s="1"/>
  <c r="O76" i="15"/>
  <c r="J80" i="14"/>
  <c r="P53" i="15"/>
  <c r="P24" i="15"/>
  <c r="J106" i="14"/>
  <c r="P50" i="15"/>
  <c r="K9" i="14"/>
  <c r="L9" i="14" s="1"/>
  <c r="O112" i="15"/>
  <c r="P61" i="15"/>
  <c r="J116" i="14"/>
  <c r="K41" i="14"/>
  <c r="L41" i="14" s="1"/>
  <c r="O22" i="15"/>
  <c r="K14" i="14"/>
  <c r="L14" i="14" s="1"/>
  <c r="O52" i="15"/>
  <c r="O86" i="15"/>
  <c r="K19" i="14"/>
  <c r="L19" i="14" s="1"/>
  <c r="O37" i="15"/>
  <c r="K105" i="14"/>
  <c r="L105" i="14" s="1"/>
  <c r="O58" i="15"/>
  <c r="J110" i="14"/>
  <c r="P33" i="15"/>
  <c r="K39" i="14"/>
  <c r="L39" i="14" s="1"/>
  <c r="O100" i="15"/>
  <c r="K86" i="14"/>
  <c r="L86" i="14" s="1"/>
  <c r="O29" i="15"/>
  <c r="O14" i="15"/>
  <c r="K73" i="14"/>
  <c r="L73" i="14" s="1"/>
  <c r="O84" i="15"/>
  <c r="J58" i="14"/>
  <c r="P116" i="15"/>
  <c r="J55" i="14"/>
  <c r="P57" i="15"/>
  <c r="K30" i="14"/>
  <c r="O75" i="15"/>
  <c r="J39" i="14"/>
  <c r="P100" i="15"/>
  <c r="J60" i="14"/>
  <c r="P108" i="15"/>
  <c r="K115" i="14"/>
  <c r="L115" i="14" s="1"/>
  <c r="O60" i="15"/>
  <c r="P20" i="15"/>
  <c r="P122" i="15"/>
  <c r="P86" i="15"/>
  <c r="J97" i="14"/>
  <c r="P105" i="15"/>
  <c r="K125" i="14"/>
  <c r="L125" i="14" s="1"/>
  <c r="O62" i="15"/>
  <c r="K103" i="14"/>
  <c r="L103" i="14" s="1"/>
  <c r="O24" i="15"/>
  <c r="K72" i="14"/>
  <c r="O20" i="15"/>
  <c r="K106" i="14"/>
  <c r="L106" i="14" s="1"/>
  <c r="O50" i="15"/>
  <c r="O122" i="15"/>
  <c r="K118" i="15"/>
  <c r="K28" i="14"/>
  <c r="L28" i="14" s="1"/>
  <c r="O85" i="15"/>
  <c r="K11" i="14"/>
  <c r="L11" i="14" s="1"/>
  <c r="J23" i="14"/>
  <c r="P123" i="15"/>
  <c r="K44" i="14"/>
  <c r="O102" i="15"/>
  <c r="J88" i="14"/>
  <c r="K57" i="14"/>
  <c r="L57" i="14" s="1"/>
  <c r="O71" i="15"/>
  <c r="K127" i="14"/>
  <c r="L127" i="14" s="1"/>
  <c r="O54" i="15"/>
  <c r="J19" i="14"/>
  <c r="P37" i="15"/>
  <c r="J41" i="14"/>
  <c r="P22" i="15"/>
  <c r="J130" i="14"/>
  <c r="P111" i="15"/>
  <c r="K111" i="14"/>
  <c r="L111" i="14" s="1"/>
  <c r="O30" i="15"/>
  <c r="J12" i="14"/>
  <c r="P74" i="15"/>
  <c r="J25" i="14"/>
  <c r="P2" i="15"/>
  <c r="K62" i="14"/>
  <c r="L62" i="14" s="1"/>
  <c r="J115" i="14"/>
  <c r="P60" i="15"/>
  <c r="J46" i="14"/>
  <c r="P31" i="15"/>
  <c r="J7" i="14"/>
  <c r="J51" i="14"/>
  <c r="P49" i="15"/>
  <c r="P39" i="15"/>
  <c r="K36" i="14"/>
  <c r="O94" i="15"/>
  <c r="K87" i="14"/>
  <c r="L87" i="14" s="1"/>
  <c r="O35" i="15"/>
  <c r="J61" i="14"/>
  <c r="P106" i="15"/>
  <c r="J114" i="14"/>
  <c r="P110" i="15"/>
  <c r="J111" i="14"/>
  <c r="P30" i="15"/>
  <c r="O39" i="15"/>
  <c r="K10" i="14"/>
  <c r="L10" i="14" s="1"/>
  <c r="O113" i="15"/>
  <c r="O111" i="15"/>
  <c r="J36" i="14"/>
  <c r="P94" i="15"/>
  <c r="J47" i="14"/>
  <c r="J90" i="15"/>
  <c r="J44" i="14"/>
  <c r="P102" i="15"/>
  <c r="K68" i="14"/>
  <c r="L68" i="14" s="1"/>
  <c r="O128" i="15"/>
  <c r="P117" i="15"/>
  <c r="J26" i="14"/>
  <c r="K65" i="14"/>
  <c r="K66" i="14"/>
  <c r="L66" i="14" s="1"/>
  <c r="O98" i="15"/>
  <c r="P104" i="15"/>
  <c r="J93" i="14"/>
  <c r="P67" i="15"/>
  <c r="J10" i="14"/>
  <c r="P113" i="15"/>
  <c r="J84" i="14"/>
  <c r="P118" i="15"/>
  <c r="J119" i="14"/>
  <c r="P16" i="15"/>
  <c r="J129" i="14"/>
  <c r="P87" i="15"/>
  <c r="J91" i="14"/>
  <c r="P36" i="15"/>
  <c r="J102" i="14"/>
  <c r="P19" i="15"/>
  <c r="K40" i="14"/>
  <c r="L40" i="14" s="1"/>
  <c r="O40" i="15"/>
  <c r="K13" i="14"/>
  <c r="L13" i="14" s="1"/>
  <c r="O114" i="15"/>
  <c r="J52" i="14"/>
  <c r="P79" i="15"/>
  <c r="J126" i="14"/>
  <c r="P121" i="15"/>
  <c r="K35" i="14"/>
  <c r="L35" i="14" s="1"/>
  <c r="O38" i="15"/>
  <c r="J8" i="14"/>
  <c r="P23" i="15"/>
  <c r="K50" i="14"/>
  <c r="L50" i="14" s="1"/>
  <c r="O59" i="15"/>
  <c r="K95" i="14"/>
  <c r="L95" i="14" s="1"/>
  <c r="O109" i="15"/>
  <c r="K25" i="14"/>
  <c r="L25" i="14" s="1"/>
  <c r="O2" i="15"/>
  <c r="K117" i="14"/>
  <c r="L117" i="14" s="1"/>
  <c r="O99" i="15"/>
  <c r="J127" i="14"/>
  <c r="P54" i="15"/>
  <c r="K91" i="14"/>
  <c r="L91" i="14" s="1"/>
  <c r="O36" i="15"/>
  <c r="O19" i="15"/>
  <c r="K20" i="14"/>
  <c r="L20" i="14" s="1"/>
  <c r="J62" i="14"/>
  <c r="P83" i="15"/>
  <c r="K45" i="14"/>
  <c r="L45" i="14" s="1"/>
  <c r="K133" i="14"/>
  <c r="O124" i="15"/>
  <c r="J112" i="14"/>
  <c r="P41" i="15"/>
  <c r="K6" i="14"/>
  <c r="L6" i="14" s="1"/>
  <c r="O44" i="15"/>
  <c r="P40" i="15"/>
  <c r="K51" i="14"/>
  <c r="L51" i="14" s="1"/>
  <c r="O49" i="15"/>
  <c r="K100" i="14"/>
  <c r="L100" i="14" s="1"/>
  <c r="O45" i="15"/>
  <c r="J104" i="14"/>
  <c r="P103" i="15"/>
  <c r="J5" i="14"/>
  <c r="P64" i="15"/>
  <c r="J13" i="14"/>
  <c r="P114" i="15"/>
  <c r="K24" i="14"/>
  <c r="L24" i="14" s="1"/>
  <c r="O11" i="15"/>
  <c r="J2" i="14"/>
  <c r="P9" i="15"/>
  <c r="K113" i="14"/>
  <c r="L113" i="14" s="1"/>
  <c r="O56" i="15"/>
  <c r="J32" i="14"/>
  <c r="P95" i="15"/>
  <c r="J99" i="14"/>
  <c r="K16" i="14"/>
  <c r="L16" i="14" s="1"/>
  <c r="O115" i="15"/>
  <c r="J54" i="14"/>
  <c r="P15" i="15"/>
  <c r="J124" i="14"/>
  <c r="P42" i="15"/>
  <c r="J17" i="14"/>
  <c r="J74" i="14"/>
  <c r="P47" i="15"/>
  <c r="J66" i="15"/>
  <c r="K18" i="14"/>
  <c r="L18" i="14" s="1"/>
  <c r="O3" i="15"/>
  <c r="K108" i="14"/>
  <c r="L108" i="14" s="1"/>
  <c r="K61" i="14"/>
  <c r="L61" i="14" s="1"/>
  <c r="O106" i="15"/>
  <c r="J18" i="14"/>
  <c r="P3" i="15"/>
  <c r="K2" i="14"/>
  <c r="L2" i="14" s="1"/>
  <c r="O9" i="15"/>
  <c r="J113" i="14"/>
  <c r="P56" i="15"/>
  <c r="K32" i="14"/>
  <c r="L32" i="14" s="1"/>
  <c r="O95" i="15"/>
  <c r="K99" i="14"/>
  <c r="L99" i="14" s="1"/>
  <c r="O82" i="15"/>
  <c r="J59" i="14"/>
  <c r="P34" i="15"/>
  <c r="K107" i="14"/>
  <c r="L107" i="14" s="1"/>
  <c r="O91" i="15"/>
  <c r="J78" i="14"/>
  <c r="P46" i="15"/>
  <c r="J63" i="14"/>
  <c r="J67" i="14"/>
  <c r="P127" i="15"/>
  <c r="J81" i="15"/>
  <c r="J48" i="14"/>
  <c r="P77" i="15"/>
  <c r="J16" i="14"/>
  <c r="P115" i="15"/>
  <c r="O80" i="15"/>
  <c r="J14" i="14"/>
  <c r="P52" i="15"/>
  <c r="J28" i="14"/>
  <c r="P85" i="15"/>
  <c r="J30" i="14"/>
  <c r="P75" i="15"/>
  <c r="K46" i="14"/>
  <c r="L46" i="14" s="1"/>
  <c r="O31" i="15"/>
  <c r="J121" i="14"/>
  <c r="P26" i="15"/>
  <c r="J45" i="14"/>
  <c r="J95" i="14"/>
  <c r="P109" i="15"/>
  <c r="P14" i="15"/>
  <c r="J128" i="14"/>
  <c r="J21" i="14"/>
  <c r="K22" i="14"/>
  <c r="L22" i="14" s="1"/>
  <c r="O10" i="15"/>
  <c r="J98" i="14"/>
  <c r="P25" i="15"/>
  <c r="K34" i="14"/>
  <c r="L34" i="14" s="1"/>
  <c r="O55" i="15"/>
  <c r="J24" i="14"/>
  <c r="P11" i="15"/>
  <c r="K27" i="14"/>
  <c r="L27" i="14" s="1"/>
  <c r="O70" i="15"/>
  <c r="K69" i="14"/>
  <c r="L69" i="14" s="1"/>
  <c r="O66" i="15"/>
  <c r="L72" i="14" l="1"/>
  <c r="K37" i="16"/>
  <c r="J23" i="16"/>
  <c r="K9" i="16"/>
  <c r="J9" i="16"/>
  <c r="K58" i="16"/>
  <c r="L58" i="16" s="1"/>
  <c r="K38" i="16"/>
  <c r="J58" i="16"/>
  <c r="L44" i="14"/>
  <c r="L65" i="14"/>
  <c r="L126" i="15" s="1"/>
  <c r="K126" i="15"/>
  <c r="L47" i="14"/>
  <c r="L36" i="14"/>
  <c r="L30" i="14"/>
  <c r="L133" i="14"/>
  <c r="L69" i="15" s="1"/>
  <c r="K69" i="15"/>
  <c r="O93" i="15"/>
  <c r="J103" i="14"/>
  <c r="J84" i="15" s="1"/>
  <c r="J42" i="14"/>
  <c r="J4" i="15" s="1"/>
  <c r="K130" i="14"/>
  <c r="L130" i="14" s="1"/>
  <c r="P107" i="15"/>
  <c r="J22" i="16"/>
  <c r="K110" i="15"/>
  <c r="J101" i="14"/>
  <c r="J92" i="15" s="1"/>
  <c r="P12" i="15"/>
  <c r="J37" i="14"/>
  <c r="J12" i="15" s="1"/>
  <c r="P88" i="15"/>
  <c r="K96" i="14"/>
  <c r="L96" i="14" s="1"/>
  <c r="J38" i="14"/>
  <c r="J73" i="15" s="1"/>
  <c r="O4" i="15"/>
  <c r="J39" i="16"/>
  <c r="J37" i="16"/>
  <c r="J21" i="16"/>
  <c r="J19" i="16"/>
  <c r="J38" i="16"/>
  <c r="J40" i="14"/>
  <c r="P51" i="15"/>
  <c r="P89" i="15"/>
  <c r="J96" i="14"/>
  <c r="K87" i="15"/>
  <c r="K37" i="14"/>
  <c r="L37" i="14" s="1"/>
  <c r="J7" i="15"/>
  <c r="K61" i="15"/>
  <c r="K131" i="14"/>
  <c r="L131" i="14" s="1"/>
  <c r="O6" i="15"/>
  <c r="J8" i="16"/>
  <c r="J43" i="14"/>
  <c r="K38" i="14"/>
  <c r="L38" i="14" s="1"/>
  <c r="J131" i="14"/>
  <c r="J42" i="16"/>
  <c r="O88" i="15"/>
  <c r="O12" i="15"/>
  <c r="P93" i="15"/>
  <c r="J62" i="15"/>
  <c r="K102" i="14"/>
  <c r="L102" i="14" s="1"/>
  <c r="J26" i="16"/>
  <c r="J9" i="14"/>
  <c r="L78" i="15"/>
  <c r="L110" i="15"/>
  <c r="L117" i="15"/>
  <c r="L61" i="15"/>
  <c r="K46" i="15"/>
  <c r="J124" i="15"/>
  <c r="J105" i="15"/>
  <c r="J44" i="15"/>
  <c r="J121" i="15"/>
  <c r="J14" i="15"/>
  <c r="L7" i="15"/>
  <c r="J120" i="15"/>
  <c r="J98" i="15"/>
  <c r="K103" i="15"/>
  <c r="J70" i="15"/>
  <c r="L101" i="15"/>
  <c r="J57" i="15"/>
  <c r="J29" i="15"/>
  <c r="K97" i="15"/>
  <c r="J10" i="15"/>
  <c r="K13" i="15"/>
  <c r="K43" i="15"/>
  <c r="K65" i="15"/>
  <c r="J108" i="15"/>
  <c r="K64" i="15"/>
  <c r="K79" i="15"/>
  <c r="K17" i="15"/>
  <c r="K121" i="15"/>
  <c r="J50" i="15"/>
  <c r="J55" i="15"/>
  <c r="K15" i="15"/>
  <c r="K32" i="15"/>
  <c r="O92" i="15"/>
  <c r="J118" i="15"/>
  <c r="O83" i="15"/>
  <c r="O73" i="15"/>
  <c r="K77" i="15"/>
  <c r="K92" i="15"/>
  <c r="J119" i="15"/>
  <c r="K68" i="15"/>
  <c r="K42" i="15"/>
  <c r="J68" i="15"/>
  <c r="K34" i="15"/>
  <c r="K51" i="15"/>
  <c r="J53" i="15"/>
  <c r="K53" i="15"/>
  <c r="J9" i="15"/>
  <c r="J16" i="15"/>
  <c r="J56" i="15"/>
  <c r="J54" i="15"/>
  <c r="K47" i="15"/>
  <c r="K107" i="15"/>
  <c r="J79" i="15"/>
  <c r="K88" i="15"/>
  <c r="J48" i="15"/>
  <c r="J80" i="15"/>
  <c r="K16" i="15"/>
  <c r="L33" i="15"/>
  <c r="J96" i="15"/>
  <c r="K33" i="15"/>
  <c r="J35" i="15"/>
  <c r="J77" i="15"/>
  <c r="K28" i="15"/>
  <c r="J13" i="15"/>
  <c r="J88" i="15"/>
  <c r="J18" i="15"/>
  <c r="L127" i="15"/>
  <c r="K96" i="15"/>
  <c r="J5" i="15"/>
  <c r="J60" i="15"/>
  <c r="K90" i="15"/>
  <c r="K67" i="15"/>
  <c r="J91" i="15"/>
  <c r="J20" i="15"/>
  <c r="K123" i="15"/>
  <c r="J99" i="15"/>
  <c r="K18" i="15"/>
  <c r="K74" i="15"/>
  <c r="K60" i="15"/>
  <c r="J17" i="15"/>
  <c r="J112" i="15"/>
  <c r="J47" i="15"/>
  <c r="K23" i="15"/>
  <c r="J26" i="15"/>
  <c r="J114" i="15"/>
  <c r="J41" i="15"/>
  <c r="J30" i="15"/>
  <c r="J34" i="15"/>
  <c r="J71" i="15"/>
  <c r="K63" i="15"/>
  <c r="J36" i="15"/>
  <c r="K127" i="15"/>
  <c r="J58" i="15"/>
  <c r="J72" i="15"/>
  <c r="K108" i="15"/>
  <c r="J43" i="15"/>
  <c r="J128" i="15"/>
  <c r="J74" i="15"/>
  <c r="K116" i="15"/>
  <c r="K119" i="15"/>
  <c r="J28" i="15"/>
  <c r="L72" i="15"/>
  <c r="K81" i="15"/>
  <c r="K72" i="15"/>
  <c r="K41" i="15"/>
  <c r="K9" i="15"/>
  <c r="K55" i="15"/>
  <c r="K2" i="15"/>
  <c r="K35" i="15"/>
  <c r="K14" i="15"/>
  <c r="J78" i="15"/>
  <c r="J111" i="15"/>
  <c r="J38" i="15"/>
  <c r="J95" i="15"/>
  <c r="K52" i="15"/>
  <c r="J2" i="15"/>
  <c r="J113" i="15"/>
  <c r="K84" i="15"/>
  <c r="K120" i="15"/>
  <c r="J49" i="15"/>
  <c r="K93" i="15"/>
  <c r="J106" i="15"/>
  <c r="J109" i="15"/>
  <c r="J83" i="15"/>
  <c r="J116" i="15"/>
  <c r="J3" i="15"/>
  <c r="L44" i="15"/>
  <c r="K48" i="15"/>
  <c r="J115" i="15"/>
  <c r="J104" i="15"/>
  <c r="J39" i="15"/>
  <c r="J37" i="15"/>
  <c r="J31" i="15"/>
  <c r="L27" i="15"/>
  <c r="J27" i="15"/>
  <c r="J75" i="15"/>
  <c r="K22" i="15"/>
  <c r="K21" i="15"/>
  <c r="K124" i="15"/>
  <c r="K95" i="15"/>
  <c r="K59" i="15"/>
  <c r="L76" i="15"/>
  <c r="K39" i="15"/>
  <c r="J103" i="15"/>
  <c r="K106" i="15"/>
  <c r="J32" i="15"/>
  <c r="J102" i="15"/>
  <c r="K86" i="15"/>
  <c r="K26" i="15"/>
  <c r="J123" i="15"/>
  <c r="J122" i="15"/>
  <c r="J85" i="15"/>
  <c r="J24" i="15"/>
  <c r="J45" i="15"/>
  <c r="K94" i="15"/>
  <c r="J76" i="15"/>
  <c r="K122" i="15"/>
  <c r="J21" i="15"/>
  <c r="K112" i="15"/>
  <c r="J107" i="15"/>
  <c r="K24" i="15"/>
  <c r="K104" i="15"/>
  <c r="K4" i="15"/>
  <c r="J59" i="15"/>
  <c r="J52" i="15"/>
  <c r="K10" i="15"/>
  <c r="K31" i="15"/>
  <c r="K80" i="15"/>
  <c r="K11" i="15"/>
  <c r="K45" i="15"/>
  <c r="K44" i="15"/>
  <c r="K19" i="15"/>
  <c r="J19" i="15"/>
  <c r="J23" i="15"/>
  <c r="J63" i="15"/>
  <c r="K75" i="15"/>
  <c r="K70" i="15"/>
  <c r="L40" i="15"/>
  <c r="K40" i="15"/>
  <c r="K91" i="15"/>
  <c r="K62" i="15"/>
  <c r="K100" i="15"/>
  <c r="K66" i="15"/>
  <c r="J87" i="15"/>
  <c r="J61" i="15"/>
  <c r="J94" i="15"/>
  <c r="K111" i="15"/>
  <c r="K85" i="15"/>
  <c r="K99" i="15"/>
  <c r="J42" i="15"/>
  <c r="J22" i="15"/>
  <c r="J101" i="15"/>
  <c r="K38" i="15"/>
  <c r="K114" i="15"/>
  <c r="K128" i="15"/>
  <c r="K50" i="15"/>
  <c r="K58" i="15"/>
  <c r="J86" i="15"/>
  <c r="J110" i="15"/>
  <c r="K57" i="15"/>
  <c r="K8" i="15"/>
  <c r="J15" i="15"/>
  <c r="K71" i="15"/>
  <c r="J25" i="15"/>
  <c r="K49" i="15"/>
  <c r="K36" i="15"/>
  <c r="K109" i="15"/>
  <c r="J64" i="15"/>
  <c r="K30" i="15"/>
  <c r="K102" i="15"/>
  <c r="J100" i="15"/>
  <c r="J46" i="15"/>
  <c r="J117" i="15"/>
  <c r="J11" i="15"/>
  <c r="J33" i="15"/>
  <c r="J127" i="15"/>
  <c r="K115" i="15"/>
  <c r="L94" i="15"/>
  <c r="L111" i="15"/>
  <c r="K98" i="15"/>
  <c r="K113" i="15"/>
  <c r="K82" i="15"/>
  <c r="K20" i="15"/>
  <c r="J67" i="15"/>
  <c r="K54" i="15"/>
  <c r="K29" i="15"/>
  <c r="K27" i="15"/>
  <c r="K25" i="15"/>
  <c r="K3" i="15"/>
  <c r="K56" i="15"/>
  <c r="J40" i="15"/>
  <c r="J97" i="15"/>
  <c r="K37" i="15"/>
  <c r="J65" i="15"/>
  <c r="K76" i="15"/>
  <c r="K105" i="15"/>
  <c r="K5" i="15" l="1"/>
  <c r="K89" i="15"/>
  <c r="J89" i="15"/>
  <c r="J51" i="15"/>
  <c r="L87" i="15"/>
  <c r="L109" i="15"/>
  <c r="K12" i="15"/>
  <c r="K6" i="15"/>
  <c r="K73" i="15"/>
  <c r="J82" i="15"/>
  <c r="J93" i="15"/>
  <c r="K83" i="15"/>
  <c r="J6" i="15"/>
  <c r="L23" i="15"/>
  <c r="L5" i="15"/>
  <c r="L52" i="15"/>
  <c r="L12" i="15"/>
  <c r="L42" i="15"/>
  <c r="L17" i="15"/>
  <c r="L83" i="15"/>
  <c r="L96" i="15"/>
  <c r="L13" i="15"/>
  <c r="L107" i="15"/>
  <c r="L48" i="15"/>
  <c r="L118" i="15"/>
  <c r="L120" i="15"/>
  <c r="L9" i="15"/>
  <c r="L93" i="15"/>
  <c r="L77" i="15"/>
  <c r="L41" i="15"/>
  <c r="L51" i="15"/>
  <c r="L98" i="15"/>
  <c r="L119" i="15"/>
  <c r="L92" i="15"/>
  <c r="L64" i="15"/>
  <c r="L32" i="15"/>
  <c r="L53" i="15"/>
  <c r="L66" i="15"/>
  <c r="L100" i="15"/>
  <c r="L60" i="15"/>
  <c r="L121" i="15"/>
  <c r="L84" i="15"/>
  <c r="L14" i="15"/>
  <c r="L43" i="15"/>
  <c r="L2" i="15"/>
  <c r="L88" i="15"/>
  <c r="L16" i="15"/>
  <c r="L35" i="15"/>
  <c r="L55" i="15"/>
  <c r="L116" i="15"/>
  <c r="L123" i="15"/>
  <c r="L99" i="15"/>
  <c r="L31" i="15"/>
  <c r="L18" i="15"/>
  <c r="L97" i="15"/>
  <c r="L89" i="15"/>
  <c r="L39" i="15"/>
  <c r="L103" i="15"/>
  <c r="L90" i="15"/>
  <c r="L67" i="15"/>
  <c r="L6" i="15"/>
  <c r="L74" i="15"/>
  <c r="L63" i="15"/>
  <c r="L65" i="15"/>
  <c r="L108" i="15"/>
  <c r="L104" i="15"/>
  <c r="L36" i="15"/>
  <c r="L4" i="15"/>
  <c r="L86" i="15"/>
  <c r="L19" i="15"/>
  <c r="L47" i="15"/>
  <c r="L58" i="15"/>
  <c r="L11" i="15"/>
  <c r="L113" i="15"/>
  <c r="L75" i="15"/>
  <c r="L95" i="15"/>
  <c r="L28" i="15"/>
  <c r="L68" i="15"/>
  <c r="L54" i="15"/>
  <c r="L49" i="15"/>
  <c r="L71" i="15"/>
  <c r="L70" i="15"/>
  <c r="L79" i="15"/>
  <c r="L80" i="15"/>
  <c r="L105" i="15"/>
  <c r="L122" i="15"/>
  <c r="L106" i="15"/>
  <c r="L21" i="15"/>
  <c r="L20" i="15"/>
  <c r="L81" i="15"/>
  <c r="L38" i="15"/>
  <c r="L102" i="15"/>
  <c r="L34" i="15"/>
  <c r="L50" i="15"/>
  <c r="L59" i="15"/>
  <c r="L57" i="15"/>
  <c r="L22" i="15"/>
  <c r="L10" i="15"/>
  <c r="L29" i="15"/>
  <c r="L37" i="15"/>
  <c r="L15" i="15"/>
  <c r="L25" i="15"/>
  <c r="L62" i="15"/>
  <c r="L128" i="15"/>
  <c r="L3" i="15"/>
  <c r="L85" i="15"/>
  <c r="L82" i="15"/>
  <c r="L112" i="15"/>
  <c r="L46" i="15"/>
  <c r="L91" i="15"/>
  <c r="L24" i="15"/>
  <c r="L26" i="15"/>
  <c r="L115" i="15"/>
  <c r="L8" i="15"/>
  <c r="L45" i="15"/>
  <c r="L30" i="15"/>
  <c r="L56" i="15"/>
  <c r="L114" i="15"/>
  <c r="L124" i="15"/>
  <c r="L73" i="15" l="1"/>
  <c r="W75" i="11"/>
  <c r="X75" i="11"/>
  <c r="Y75" i="11"/>
  <c r="Z75" i="11"/>
  <c r="AA75" i="11"/>
  <c r="AB75" i="11"/>
  <c r="AC75" i="11"/>
  <c r="AD75" i="11"/>
  <c r="AE75" i="11"/>
  <c r="AF75" i="11"/>
  <c r="AG75" i="11"/>
  <c r="AH75" i="11"/>
  <c r="W22" i="11"/>
  <c r="X22" i="11"/>
  <c r="Y22" i="11"/>
  <c r="Z22" i="11"/>
  <c r="AA22" i="11"/>
  <c r="AB22" i="11"/>
  <c r="AC22" i="11"/>
  <c r="AD22" i="11"/>
  <c r="AE22" i="11"/>
  <c r="AF22" i="11"/>
  <c r="AG22" i="11"/>
  <c r="AH22" i="11"/>
  <c r="W86" i="11"/>
  <c r="X86" i="11"/>
  <c r="Y86" i="11"/>
  <c r="Z86" i="11"/>
  <c r="AA86" i="11"/>
  <c r="AB86" i="11"/>
  <c r="AC86" i="11"/>
  <c r="AD86" i="11"/>
  <c r="AE86" i="11"/>
  <c r="AF86" i="11"/>
  <c r="AG86" i="11"/>
  <c r="AH86" i="11"/>
  <c r="W61" i="11"/>
  <c r="X61" i="11"/>
  <c r="Y61" i="11"/>
  <c r="Z61" i="11"/>
  <c r="AA61" i="11"/>
  <c r="AB61" i="11"/>
  <c r="AC61" i="11"/>
  <c r="AD61" i="11"/>
  <c r="AE61" i="11"/>
  <c r="AF61" i="11"/>
  <c r="AG61" i="11"/>
  <c r="AH61" i="11"/>
  <c r="W14" i="11"/>
  <c r="AC14" i="11"/>
  <c r="AD14" i="11"/>
  <c r="AE14" i="11"/>
  <c r="AF14" i="11"/>
  <c r="AG14" i="11"/>
  <c r="AH14" i="11"/>
  <c r="W27" i="11"/>
  <c r="X27" i="11"/>
  <c r="Y27" i="11"/>
  <c r="Z27" i="11"/>
  <c r="AA27" i="11"/>
  <c r="AB27" i="11"/>
  <c r="AC27" i="11"/>
  <c r="AD27" i="11"/>
  <c r="AE27" i="11"/>
  <c r="AF27" i="11"/>
  <c r="AG27" i="11"/>
  <c r="AH27" i="11"/>
  <c r="W18" i="11"/>
  <c r="X18" i="11"/>
  <c r="Y18" i="11"/>
  <c r="Z18" i="11"/>
  <c r="AA18" i="11"/>
  <c r="AB18" i="11"/>
  <c r="AC18" i="11"/>
  <c r="AD18" i="11"/>
  <c r="AE18" i="11"/>
  <c r="AF18" i="11"/>
  <c r="AG18" i="11"/>
  <c r="AH18" i="11"/>
  <c r="W110" i="11"/>
  <c r="X110" i="11"/>
  <c r="Y110" i="11"/>
  <c r="Z110" i="11"/>
  <c r="AA110" i="11"/>
  <c r="AB110" i="11"/>
  <c r="AC110" i="11"/>
  <c r="AD110" i="11"/>
  <c r="AE110" i="11"/>
  <c r="AF110" i="11"/>
  <c r="AG110" i="11"/>
  <c r="AH110" i="11"/>
  <c r="W91" i="11"/>
  <c r="X91" i="11"/>
  <c r="Y91" i="11"/>
  <c r="Z91" i="11"/>
  <c r="AA91" i="11"/>
  <c r="AB91" i="11"/>
  <c r="AC91" i="11"/>
  <c r="AD91" i="11"/>
  <c r="AE91" i="11"/>
  <c r="AF91" i="11"/>
  <c r="AG91" i="11"/>
  <c r="AH91" i="11"/>
  <c r="W17" i="11"/>
  <c r="X17" i="11"/>
  <c r="Y17" i="11"/>
  <c r="Z17" i="11"/>
  <c r="AA17" i="11"/>
  <c r="AB17" i="11"/>
  <c r="AC17" i="11"/>
  <c r="AD17" i="11"/>
  <c r="AE17" i="11"/>
  <c r="AF17" i="11"/>
  <c r="AG17" i="11"/>
  <c r="AH17" i="11"/>
  <c r="W97" i="11"/>
  <c r="X97" i="11"/>
  <c r="Y97" i="11"/>
  <c r="Z97" i="11"/>
  <c r="AA97" i="11"/>
  <c r="AB97" i="11"/>
  <c r="AC97" i="11"/>
  <c r="AD97" i="11"/>
  <c r="AE97" i="11"/>
  <c r="AF97" i="11"/>
  <c r="AG97" i="11"/>
  <c r="AH97" i="11"/>
  <c r="W89" i="11"/>
  <c r="X89" i="11"/>
  <c r="Y89" i="11"/>
  <c r="Z89" i="11"/>
  <c r="AA89" i="11"/>
  <c r="AB89" i="11"/>
  <c r="AC89" i="11"/>
  <c r="AD89" i="11"/>
  <c r="AE89" i="11"/>
  <c r="AF89" i="11"/>
  <c r="AG89" i="11"/>
  <c r="AH89" i="11"/>
  <c r="W69" i="11"/>
  <c r="X69" i="11"/>
  <c r="Y69" i="11"/>
  <c r="Z69" i="11"/>
  <c r="AA69" i="11"/>
  <c r="AB69" i="11"/>
  <c r="AC69" i="11"/>
  <c r="AD69" i="11"/>
  <c r="AE69" i="11"/>
  <c r="AF69" i="11"/>
  <c r="AG69" i="11"/>
  <c r="AH69" i="11"/>
  <c r="W38" i="11"/>
  <c r="X38" i="11"/>
  <c r="Y38" i="11"/>
  <c r="Z38" i="11"/>
  <c r="AA38" i="11"/>
  <c r="AB38" i="11"/>
  <c r="AC38" i="11"/>
  <c r="AD38" i="11"/>
  <c r="AE38" i="11"/>
  <c r="AF38" i="11"/>
  <c r="AG38" i="11"/>
  <c r="AH38" i="11"/>
  <c r="W67" i="11"/>
  <c r="X67" i="11"/>
  <c r="Y67" i="11"/>
  <c r="Z67" i="11"/>
  <c r="AA67" i="11"/>
  <c r="AB67" i="11"/>
  <c r="AC67" i="11"/>
  <c r="AD67" i="11"/>
  <c r="AE67" i="11"/>
  <c r="AF67" i="11"/>
  <c r="AG67" i="11"/>
  <c r="AH67" i="11"/>
  <c r="W82" i="11"/>
  <c r="X82" i="11"/>
  <c r="Y82" i="11"/>
  <c r="Z82" i="11"/>
  <c r="AA82" i="11"/>
  <c r="AB82" i="11"/>
  <c r="AC82" i="11"/>
  <c r="AD82" i="11"/>
  <c r="AE82" i="11"/>
  <c r="AF82" i="11"/>
  <c r="AG82" i="11"/>
  <c r="AH82" i="11"/>
  <c r="W85" i="11"/>
  <c r="X85" i="11"/>
  <c r="Y85" i="11"/>
  <c r="Z85" i="11"/>
  <c r="AA85" i="11"/>
  <c r="AB85" i="11"/>
  <c r="AC85" i="11"/>
  <c r="AD85" i="11"/>
  <c r="AE85" i="11"/>
  <c r="AF85" i="11"/>
  <c r="AG85" i="11"/>
  <c r="AH85" i="11"/>
  <c r="W113" i="11"/>
  <c r="X113" i="11"/>
  <c r="Y113" i="11"/>
  <c r="Z113" i="11"/>
  <c r="AA113" i="11"/>
  <c r="AB113" i="11"/>
  <c r="AC113" i="11"/>
  <c r="AD113" i="11"/>
  <c r="AE113" i="11"/>
  <c r="AF113" i="11"/>
  <c r="AG113" i="11"/>
  <c r="AH113" i="11"/>
  <c r="W43" i="11"/>
  <c r="X43" i="11"/>
  <c r="Y43" i="11"/>
  <c r="Z43" i="11"/>
  <c r="AA43" i="11"/>
  <c r="AB43" i="11"/>
  <c r="AC43" i="11"/>
  <c r="AD43" i="11"/>
  <c r="AE43" i="11"/>
  <c r="AF43" i="11"/>
  <c r="AG43" i="11"/>
  <c r="AH43" i="11"/>
  <c r="W119" i="11"/>
  <c r="X119" i="11"/>
  <c r="Y119" i="11"/>
  <c r="Z119" i="11"/>
  <c r="AA119" i="11"/>
  <c r="AB119" i="11"/>
  <c r="AC119" i="11"/>
  <c r="AD119" i="11"/>
  <c r="AE119" i="11"/>
  <c r="AF119" i="11"/>
  <c r="AG119" i="11"/>
  <c r="AH119" i="11"/>
  <c r="W84" i="11"/>
  <c r="X84" i="11"/>
  <c r="Y84" i="11"/>
  <c r="Z84" i="11"/>
  <c r="AA84" i="11"/>
  <c r="AB84" i="11"/>
  <c r="AC84" i="11"/>
  <c r="AD84" i="11"/>
  <c r="AE84" i="11"/>
  <c r="AF84" i="11"/>
  <c r="AG84" i="11"/>
  <c r="AH84" i="11"/>
  <c r="W76" i="11"/>
  <c r="X76" i="11"/>
  <c r="Y76" i="11"/>
  <c r="Z76" i="11"/>
  <c r="AA76" i="11"/>
  <c r="AB76" i="11"/>
  <c r="AC76" i="11"/>
  <c r="AD76" i="11"/>
  <c r="AE76" i="11"/>
  <c r="AF76" i="11"/>
  <c r="AG76" i="11"/>
  <c r="AH76" i="11"/>
  <c r="W90" i="11"/>
  <c r="X90" i="11"/>
  <c r="Y90" i="11"/>
  <c r="Z90" i="11"/>
  <c r="AA90" i="11"/>
  <c r="AB90" i="11"/>
  <c r="AC90" i="11"/>
  <c r="AD90" i="11"/>
  <c r="AE90" i="11"/>
  <c r="AF90" i="11"/>
  <c r="AG90" i="11"/>
  <c r="AH90" i="11"/>
  <c r="W24" i="11"/>
  <c r="X24" i="11"/>
  <c r="Y24" i="11"/>
  <c r="Z24" i="11"/>
  <c r="AA24" i="11"/>
  <c r="AB24" i="11"/>
  <c r="AC24" i="11"/>
  <c r="AD24" i="11"/>
  <c r="AE24" i="11"/>
  <c r="AF24" i="11"/>
  <c r="AG24" i="11"/>
  <c r="AH24" i="11"/>
  <c r="W30" i="11"/>
  <c r="X30" i="11"/>
  <c r="Y30" i="11"/>
  <c r="Z30" i="11"/>
  <c r="AA30" i="11"/>
  <c r="AB30" i="11"/>
  <c r="AC30" i="11"/>
  <c r="AD30" i="11"/>
  <c r="AE30" i="11"/>
  <c r="AF30" i="11"/>
  <c r="AG30" i="11"/>
  <c r="AH30" i="11"/>
  <c r="W105" i="11"/>
  <c r="X105" i="11"/>
  <c r="Y105" i="11"/>
  <c r="Z105" i="11"/>
  <c r="AC105" i="11"/>
  <c r="AD105" i="11"/>
  <c r="AE105" i="11"/>
  <c r="AF105" i="11"/>
  <c r="AG105" i="11"/>
  <c r="AH105" i="11"/>
  <c r="W109" i="11"/>
  <c r="X109" i="11"/>
  <c r="Y109" i="11"/>
  <c r="Z109" i="11"/>
  <c r="AA109" i="11"/>
  <c r="AB109" i="11"/>
  <c r="AC109" i="11"/>
  <c r="AD109" i="11"/>
  <c r="AE109" i="11"/>
  <c r="AF109" i="11"/>
  <c r="AG109" i="11"/>
  <c r="AH109" i="11"/>
  <c r="W41" i="11"/>
  <c r="Y41" i="11"/>
  <c r="AA41" i="11"/>
  <c r="AB41" i="11"/>
  <c r="AF41" i="11"/>
  <c r="AG41" i="11"/>
  <c r="AH41" i="11"/>
  <c r="W5" i="11"/>
  <c r="Y5" i="11"/>
  <c r="Z5" i="11"/>
  <c r="AB5" i="11"/>
  <c r="AE5" i="11"/>
  <c r="AF5" i="11"/>
  <c r="AG5" i="11"/>
  <c r="AH5" i="11"/>
  <c r="W94" i="11"/>
  <c r="X94" i="11"/>
  <c r="Y94" i="11"/>
  <c r="Z94" i="11"/>
  <c r="AA94" i="11"/>
  <c r="AB94" i="11"/>
  <c r="AC94" i="11"/>
  <c r="AD94" i="11"/>
  <c r="AE94" i="11"/>
  <c r="AF94" i="11"/>
  <c r="AG94" i="11"/>
  <c r="AH94" i="11"/>
  <c r="W56" i="11"/>
  <c r="X56" i="11"/>
  <c r="Y56" i="11"/>
  <c r="Z56" i="11"/>
  <c r="AA56" i="11"/>
  <c r="AB56" i="11"/>
  <c r="AC56" i="11"/>
  <c r="AD56" i="11"/>
  <c r="AE56" i="11"/>
  <c r="AF56" i="11"/>
  <c r="AG56" i="11"/>
  <c r="AH56" i="11"/>
  <c r="W42" i="11"/>
  <c r="X42" i="11"/>
  <c r="Y42" i="11"/>
  <c r="Z42" i="11"/>
  <c r="AD42" i="11"/>
  <c r="AE42" i="11"/>
  <c r="AF42" i="11"/>
  <c r="AG42" i="11"/>
  <c r="AH42" i="11"/>
  <c r="W40" i="11"/>
  <c r="AA40" i="11"/>
  <c r="AB40" i="11"/>
  <c r="AF40" i="11"/>
  <c r="AG40" i="11"/>
  <c r="AH40" i="11"/>
  <c r="W12" i="11"/>
  <c r="X12" i="11"/>
  <c r="Y12" i="11"/>
  <c r="Z12" i="11"/>
  <c r="AA12" i="11"/>
  <c r="AB12" i="11"/>
  <c r="AC12" i="11"/>
  <c r="AD12" i="11"/>
  <c r="AF12" i="11"/>
  <c r="AG12" i="11"/>
  <c r="AH12" i="11"/>
  <c r="W71" i="11"/>
  <c r="X71" i="11"/>
  <c r="Y71" i="11"/>
  <c r="Z71" i="11"/>
  <c r="AA71" i="11"/>
  <c r="AB71" i="11"/>
  <c r="AC71" i="11"/>
  <c r="AD71" i="11"/>
  <c r="AE71" i="11"/>
  <c r="AF71" i="11"/>
  <c r="AG71" i="11"/>
  <c r="AH71" i="11"/>
  <c r="W36" i="11"/>
  <c r="X36" i="11"/>
  <c r="Y36" i="11"/>
  <c r="Z36" i="11"/>
  <c r="AA36" i="11"/>
  <c r="AB36" i="11"/>
  <c r="AC36" i="11"/>
  <c r="AD36" i="11"/>
  <c r="AE36" i="11"/>
  <c r="AF36" i="11"/>
  <c r="AG36" i="11"/>
  <c r="AH36" i="11"/>
  <c r="W6" i="11"/>
  <c r="X6" i="11"/>
  <c r="Y6" i="11"/>
  <c r="Z6" i="11"/>
  <c r="AA6" i="11"/>
  <c r="AB6" i="11"/>
  <c r="AC6" i="11"/>
  <c r="AD6" i="11"/>
  <c r="AE6" i="11"/>
  <c r="AF6" i="11"/>
  <c r="AG6" i="11"/>
  <c r="AH6" i="11"/>
  <c r="W21" i="11"/>
  <c r="AB21" i="11"/>
  <c r="AE21" i="11"/>
  <c r="AF21" i="11"/>
  <c r="AG21" i="11"/>
  <c r="AH21" i="11"/>
  <c r="W81" i="11"/>
  <c r="X81" i="11"/>
  <c r="AA81" i="11"/>
  <c r="AC81" i="11"/>
  <c r="AD81" i="11"/>
  <c r="AE81" i="11"/>
  <c r="AF81" i="11"/>
  <c r="AG81" i="11"/>
  <c r="AH81" i="11"/>
  <c r="W44" i="11"/>
  <c r="X44" i="11"/>
  <c r="Y44" i="11"/>
  <c r="Z44" i="11"/>
  <c r="AA44" i="11"/>
  <c r="AB44" i="11"/>
  <c r="AC44" i="11"/>
  <c r="AD44" i="11"/>
  <c r="AE44" i="11"/>
  <c r="AF44" i="11"/>
  <c r="AG44" i="11"/>
  <c r="AH44" i="11"/>
  <c r="W39" i="11"/>
  <c r="X39" i="11"/>
  <c r="AB39" i="11"/>
  <c r="AD39" i="11"/>
  <c r="AE39" i="11"/>
  <c r="AF39" i="11"/>
  <c r="AG39" i="11"/>
  <c r="AH39" i="11"/>
  <c r="W58" i="11"/>
  <c r="X58" i="11"/>
  <c r="Y58" i="11"/>
  <c r="Z58" i="11"/>
  <c r="AA58" i="11"/>
  <c r="AB58" i="11"/>
  <c r="AC58" i="11"/>
  <c r="AD58" i="11"/>
  <c r="AE58" i="11"/>
  <c r="AF58" i="11"/>
  <c r="AG58" i="11"/>
  <c r="AH58" i="11"/>
  <c r="W96" i="11"/>
  <c r="X96" i="11"/>
  <c r="Y96" i="11"/>
  <c r="Z96" i="11"/>
  <c r="AA96" i="11"/>
  <c r="AB96" i="11"/>
  <c r="AC96" i="11"/>
  <c r="AD96" i="11"/>
  <c r="AE96" i="11"/>
  <c r="AF96" i="11"/>
  <c r="AG96" i="11"/>
  <c r="AH96" i="11"/>
  <c r="W79" i="11"/>
  <c r="X79" i="11"/>
  <c r="Y79" i="11"/>
  <c r="Z79" i="11"/>
  <c r="AA79" i="11"/>
  <c r="AB79" i="11"/>
  <c r="AC79" i="11"/>
  <c r="AD79" i="11"/>
  <c r="AE79" i="11"/>
  <c r="AF79" i="11"/>
  <c r="AG79" i="11"/>
  <c r="AH79" i="11"/>
  <c r="W8" i="11"/>
  <c r="X8" i="11"/>
  <c r="Y8" i="11"/>
  <c r="Z8" i="11"/>
  <c r="AA8" i="11"/>
  <c r="AB8" i="11"/>
  <c r="AC8" i="11"/>
  <c r="AD8" i="11"/>
  <c r="AE8" i="11"/>
  <c r="AF8" i="11"/>
  <c r="AG8" i="11"/>
  <c r="AH8" i="11"/>
  <c r="W83" i="11"/>
  <c r="X83" i="11"/>
  <c r="Y83" i="11"/>
  <c r="Z83" i="11"/>
  <c r="AA83" i="11"/>
  <c r="AB83" i="11"/>
  <c r="AC83" i="11"/>
  <c r="AD83" i="11"/>
  <c r="AE83" i="11"/>
  <c r="AF83" i="11"/>
  <c r="AG83" i="11"/>
  <c r="AH83" i="11"/>
  <c r="W104" i="11"/>
  <c r="X104" i="11"/>
  <c r="Y104" i="11"/>
  <c r="Z104" i="11"/>
  <c r="AA104" i="11"/>
  <c r="AB104" i="11"/>
  <c r="AC104" i="11"/>
  <c r="AD104" i="11"/>
  <c r="AE104" i="11"/>
  <c r="AF104" i="11"/>
  <c r="AG104" i="11"/>
  <c r="AH104" i="11"/>
  <c r="W7" i="11"/>
  <c r="X7" i="11"/>
  <c r="Y7" i="11"/>
  <c r="Z7" i="11"/>
  <c r="AA7" i="11"/>
  <c r="AB7" i="11"/>
  <c r="AC7" i="11"/>
  <c r="AD7" i="11"/>
  <c r="AE7" i="11"/>
  <c r="AF7" i="11"/>
  <c r="AG7" i="11"/>
  <c r="AH7" i="11"/>
  <c r="W116" i="11"/>
  <c r="X116" i="11"/>
  <c r="Y116" i="11"/>
  <c r="Z116" i="11"/>
  <c r="AA116" i="11"/>
  <c r="AB116" i="11"/>
  <c r="AC116" i="11"/>
  <c r="AD116" i="11"/>
  <c r="AE116" i="11"/>
  <c r="AF116" i="11"/>
  <c r="AG116" i="11"/>
  <c r="AH116" i="11"/>
  <c r="W33" i="11"/>
  <c r="X33" i="11"/>
  <c r="Y33" i="11"/>
  <c r="Z33" i="11"/>
  <c r="AA33" i="11"/>
  <c r="AB33" i="11"/>
  <c r="AC33" i="11"/>
  <c r="AD33" i="11"/>
  <c r="AE33" i="11"/>
  <c r="AF33" i="11"/>
  <c r="AG33" i="11"/>
  <c r="AH33" i="11"/>
  <c r="W3" i="11"/>
  <c r="X3" i="11"/>
  <c r="Y3" i="11"/>
  <c r="Z3" i="11"/>
  <c r="AA3" i="11"/>
  <c r="AB3" i="11"/>
  <c r="AC3" i="11"/>
  <c r="AD3" i="11"/>
  <c r="AE3" i="11"/>
  <c r="AF3" i="11"/>
  <c r="AG3" i="11"/>
  <c r="AH3" i="11"/>
  <c r="W117" i="11"/>
  <c r="X117" i="11"/>
  <c r="Y117" i="11"/>
  <c r="Z117" i="11"/>
  <c r="AA117" i="11"/>
  <c r="AB117" i="11"/>
  <c r="AC117" i="11"/>
  <c r="AD117" i="11"/>
  <c r="AE117" i="11"/>
  <c r="AF117" i="11"/>
  <c r="AG117" i="11"/>
  <c r="AH117" i="11"/>
  <c r="W120" i="11"/>
  <c r="X120" i="11"/>
  <c r="Y120" i="11"/>
  <c r="Z120" i="11"/>
  <c r="AA120" i="11"/>
  <c r="AB120" i="11"/>
  <c r="AC120" i="11"/>
  <c r="AD120" i="11"/>
  <c r="AE120" i="11"/>
  <c r="AF120" i="11"/>
  <c r="AG120" i="11"/>
  <c r="AH120" i="11"/>
  <c r="W122" i="11"/>
  <c r="X122" i="11"/>
  <c r="Y122" i="11"/>
  <c r="Z122" i="11"/>
  <c r="AA122" i="11"/>
  <c r="AB122" i="11"/>
  <c r="AC122" i="11"/>
  <c r="AD122" i="11"/>
  <c r="AE122" i="11"/>
  <c r="AF122" i="11"/>
  <c r="AG122" i="11"/>
  <c r="AH122" i="11"/>
  <c r="W48" i="11"/>
  <c r="X48" i="11"/>
  <c r="Y48" i="11"/>
  <c r="Z48" i="11"/>
  <c r="AA48" i="11"/>
  <c r="AB48" i="11"/>
  <c r="AC48" i="11"/>
  <c r="AD48" i="11"/>
  <c r="AE48" i="11"/>
  <c r="AF48" i="11"/>
  <c r="AG48" i="11"/>
  <c r="AH48" i="11"/>
  <c r="W100" i="11"/>
  <c r="X100" i="11"/>
  <c r="Y100" i="11"/>
  <c r="Z100" i="11"/>
  <c r="AA100" i="11"/>
  <c r="AB100" i="11"/>
  <c r="AC100" i="11"/>
  <c r="AD100" i="11"/>
  <c r="AE100" i="11"/>
  <c r="AF100" i="11"/>
  <c r="AG100" i="11"/>
  <c r="AH100" i="11"/>
  <c r="W102" i="11"/>
  <c r="X102" i="11"/>
  <c r="Y102" i="11"/>
  <c r="Z102" i="11"/>
  <c r="AA102" i="11"/>
  <c r="AB102" i="11"/>
  <c r="AC102" i="11"/>
  <c r="AD102" i="11"/>
  <c r="AE102" i="11"/>
  <c r="AF102" i="11"/>
  <c r="AG102" i="11"/>
  <c r="AH102" i="11"/>
  <c r="W25" i="11"/>
  <c r="X25" i="11"/>
  <c r="Y25" i="11"/>
  <c r="Z25" i="11"/>
  <c r="AA25" i="11"/>
  <c r="AB25" i="11"/>
  <c r="AC25" i="11"/>
  <c r="AD25" i="11"/>
  <c r="AE25" i="11"/>
  <c r="AF25" i="11"/>
  <c r="AG25" i="11"/>
  <c r="AH25" i="11"/>
  <c r="W121" i="11"/>
  <c r="X121" i="11"/>
  <c r="Y121" i="11"/>
  <c r="Z121" i="11"/>
  <c r="AA121" i="11"/>
  <c r="AB121" i="11"/>
  <c r="AC121" i="11"/>
  <c r="AD121" i="11"/>
  <c r="AE121" i="11"/>
  <c r="AF121" i="11"/>
  <c r="AG121" i="11"/>
  <c r="AH121" i="11"/>
  <c r="W106" i="11"/>
  <c r="X106" i="11"/>
  <c r="Y106" i="11"/>
  <c r="Z106" i="11"/>
  <c r="AA106" i="11"/>
  <c r="AB106" i="11"/>
  <c r="AC106" i="11"/>
  <c r="AD106" i="11"/>
  <c r="AE106" i="11"/>
  <c r="AF106" i="11"/>
  <c r="AG106" i="11"/>
  <c r="AH106" i="11"/>
  <c r="W9" i="11"/>
  <c r="X9" i="11"/>
  <c r="Y9" i="11"/>
  <c r="Z9" i="11"/>
  <c r="AA9" i="11"/>
  <c r="AB9" i="11"/>
  <c r="AC9" i="11"/>
  <c r="AD9" i="11"/>
  <c r="AE9" i="11"/>
  <c r="AF9" i="11"/>
  <c r="AG9" i="11"/>
  <c r="AH9" i="11"/>
  <c r="W62" i="11"/>
  <c r="X62" i="11"/>
  <c r="Y62" i="11"/>
  <c r="Z62" i="11"/>
  <c r="AA62" i="11"/>
  <c r="AB62" i="11"/>
  <c r="AC62" i="11"/>
  <c r="AD62" i="11"/>
  <c r="AE62" i="11"/>
  <c r="AF62" i="11"/>
  <c r="AG62" i="11"/>
  <c r="AH62" i="11"/>
  <c r="W98" i="11"/>
  <c r="X98" i="11"/>
  <c r="Y98" i="11"/>
  <c r="Z98" i="11"/>
  <c r="AA98" i="11"/>
  <c r="AB98" i="11"/>
  <c r="AC98" i="11"/>
  <c r="AD98" i="11"/>
  <c r="AE98" i="11"/>
  <c r="AF98" i="11"/>
  <c r="AG98" i="11"/>
  <c r="AH98" i="11"/>
  <c r="W88" i="11"/>
  <c r="X88" i="11"/>
  <c r="Y88" i="11"/>
  <c r="Z88" i="11"/>
  <c r="AA88" i="11"/>
  <c r="AB88" i="11"/>
  <c r="AC88" i="11"/>
  <c r="AD88" i="11"/>
  <c r="AE88" i="11"/>
  <c r="AF88" i="11"/>
  <c r="AG88" i="11"/>
  <c r="AH88" i="11"/>
  <c r="W93" i="11"/>
  <c r="X93" i="11"/>
  <c r="Y93" i="11"/>
  <c r="Z93" i="11"/>
  <c r="AA93" i="11"/>
  <c r="AB93" i="11"/>
  <c r="AC93" i="11"/>
  <c r="AD93" i="11"/>
  <c r="AE93" i="11"/>
  <c r="AF93" i="11"/>
  <c r="AG93" i="11"/>
  <c r="AH93" i="11"/>
  <c r="W115" i="11"/>
  <c r="X115" i="11"/>
  <c r="Y115" i="11"/>
  <c r="Z115" i="11"/>
  <c r="AA115" i="11"/>
  <c r="AB115" i="11"/>
  <c r="AC115" i="11"/>
  <c r="AD115" i="11"/>
  <c r="AE115" i="11"/>
  <c r="AF115" i="11"/>
  <c r="AG115" i="11"/>
  <c r="AH115" i="11"/>
  <c r="W87" i="11"/>
  <c r="X87" i="11"/>
  <c r="Y87" i="11"/>
  <c r="Z87" i="11"/>
  <c r="AA87" i="11"/>
  <c r="AB87" i="11"/>
  <c r="AC87" i="11"/>
  <c r="AD87" i="11"/>
  <c r="AE87" i="11"/>
  <c r="AF87" i="11"/>
  <c r="AG87" i="11"/>
  <c r="AH87" i="11"/>
  <c r="W101" i="11"/>
  <c r="X101" i="11"/>
  <c r="Y101" i="11"/>
  <c r="Z101" i="11"/>
  <c r="AA101" i="11"/>
  <c r="AB101" i="11"/>
  <c r="AC101" i="11"/>
  <c r="AD101" i="11"/>
  <c r="AE101" i="11"/>
  <c r="AF101" i="11"/>
  <c r="AG101" i="11"/>
  <c r="AH101" i="11"/>
  <c r="W124" i="11"/>
  <c r="X124" i="11"/>
  <c r="Y124" i="11"/>
  <c r="Z124" i="11"/>
  <c r="AA124" i="11"/>
  <c r="AB124" i="11"/>
  <c r="AC124" i="11"/>
  <c r="AD124" i="11"/>
  <c r="AE124" i="11"/>
  <c r="AF124" i="11"/>
  <c r="AG124" i="11"/>
  <c r="AH124" i="11"/>
  <c r="W13" i="11"/>
  <c r="X13" i="11"/>
  <c r="Y13" i="11"/>
  <c r="Z13" i="11"/>
  <c r="AA13" i="11"/>
  <c r="AB13" i="11"/>
  <c r="AC13" i="11"/>
  <c r="AD13" i="11"/>
  <c r="AE13" i="11"/>
  <c r="AF13" i="11"/>
  <c r="AG13" i="11"/>
  <c r="AH13" i="11"/>
  <c r="W118" i="11"/>
  <c r="X118" i="11"/>
  <c r="Y118" i="11"/>
  <c r="Z118" i="11"/>
  <c r="AA118" i="11"/>
  <c r="AB118" i="11"/>
  <c r="AC118" i="11"/>
  <c r="AD118" i="11"/>
  <c r="AE118" i="11"/>
  <c r="AF118" i="11"/>
  <c r="AG118" i="11"/>
  <c r="AH118" i="11"/>
  <c r="W108" i="11"/>
  <c r="X108" i="11"/>
  <c r="Y108" i="11"/>
  <c r="Z108" i="11"/>
  <c r="AA108" i="11"/>
  <c r="AB108" i="11"/>
  <c r="AC108" i="11"/>
  <c r="AD108" i="11"/>
  <c r="AE108" i="11"/>
  <c r="AF108" i="11"/>
  <c r="AG108" i="11"/>
  <c r="AH108" i="11"/>
  <c r="W112" i="11"/>
  <c r="X112" i="11"/>
  <c r="Y112" i="11"/>
  <c r="Z112" i="11"/>
  <c r="AA112" i="11"/>
  <c r="AB112" i="11"/>
  <c r="AC112" i="11"/>
  <c r="AD112" i="11"/>
  <c r="AE112" i="11"/>
  <c r="AF112" i="11"/>
  <c r="AG112" i="11"/>
  <c r="AH112" i="11"/>
  <c r="W99" i="11"/>
  <c r="X99" i="11"/>
  <c r="Y99" i="11"/>
  <c r="Z99" i="11"/>
  <c r="AA99" i="11"/>
  <c r="AB99" i="11"/>
  <c r="AC99" i="11"/>
  <c r="AD99" i="11"/>
  <c r="AE99" i="11"/>
  <c r="AF99" i="11"/>
  <c r="AG99" i="11"/>
  <c r="AH99" i="11"/>
  <c r="W45" i="11"/>
  <c r="X45" i="11"/>
  <c r="Y45" i="11"/>
  <c r="Z45" i="11"/>
  <c r="AA45" i="11"/>
  <c r="AB45" i="11"/>
  <c r="AC45" i="11"/>
  <c r="AD45" i="11"/>
  <c r="AE45" i="11"/>
  <c r="AF45" i="11"/>
  <c r="AG45" i="11"/>
  <c r="AH45" i="11"/>
  <c r="W114" i="11"/>
  <c r="X114" i="11"/>
  <c r="Y114" i="11"/>
  <c r="Z114" i="11"/>
  <c r="AA114" i="11"/>
  <c r="AB114" i="11"/>
  <c r="AC114" i="11"/>
  <c r="AD114" i="11"/>
  <c r="AE114" i="11"/>
  <c r="AF114" i="11"/>
  <c r="AG114" i="11"/>
  <c r="AH114" i="11"/>
  <c r="W73" i="11"/>
  <c r="X73" i="11"/>
  <c r="Y73" i="11"/>
  <c r="Z73" i="11"/>
  <c r="AA73" i="11"/>
  <c r="AB73" i="11"/>
  <c r="AC73" i="11"/>
  <c r="AD73" i="11"/>
  <c r="AE73" i="11"/>
  <c r="AF73" i="11"/>
  <c r="AG73" i="11"/>
  <c r="AH73" i="11"/>
  <c r="W29" i="11"/>
  <c r="X29" i="11"/>
  <c r="Y29" i="11"/>
  <c r="Z29" i="11"/>
  <c r="AA29" i="11"/>
  <c r="AB29" i="11"/>
  <c r="AC29" i="11"/>
  <c r="AD29" i="11"/>
  <c r="AE29" i="11"/>
  <c r="AF29" i="11"/>
  <c r="AG29" i="11"/>
  <c r="AH29" i="11"/>
  <c r="W64" i="11"/>
  <c r="X64" i="11"/>
  <c r="Y64" i="11"/>
  <c r="Z64" i="11"/>
  <c r="AA64" i="11"/>
  <c r="AB64" i="11"/>
  <c r="AC64" i="11"/>
  <c r="AD64" i="11"/>
  <c r="AE64" i="11"/>
  <c r="AF64" i="11"/>
  <c r="AG64" i="11"/>
  <c r="AH64" i="11"/>
  <c r="W60" i="11"/>
  <c r="X60" i="11"/>
  <c r="Y60" i="11"/>
  <c r="Z60" i="11"/>
  <c r="AA60" i="11"/>
  <c r="AB60" i="11"/>
  <c r="AC60" i="11"/>
  <c r="AD60" i="11"/>
  <c r="AE60" i="11"/>
  <c r="AF60" i="11"/>
  <c r="AG60" i="11"/>
  <c r="AH60" i="11"/>
  <c r="W59" i="11"/>
  <c r="X59" i="11"/>
  <c r="Y59" i="11"/>
  <c r="Z59" i="11"/>
  <c r="AA59" i="11"/>
  <c r="AB59" i="11"/>
  <c r="AC59" i="11"/>
  <c r="AD59" i="11"/>
  <c r="AE59" i="11"/>
  <c r="AF59" i="11"/>
  <c r="AG59" i="11"/>
  <c r="AH59" i="11"/>
  <c r="W65" i="11"/>
  <c r="X65" i="11"/>
  <c r="Y65" i="11"/>
  <c r="Z65" i="11"/>
  <c r="AA65" i="11"/>
  <c r="AB65" i="11"/>
  <c r="AC65" i="11"/>
  <c r="AD65" i="11"/>
  <c r="AE65" i="11"/>
  <c r="AF65" i="11"/>
  <c r="AG65" i="11"/>
  <c r="AH65" i="11"/>
  <c r="W80" i="11"/>
  <c r="X80" i="11"/>
  <c r="Y80" i="11"/>
  <c r="Z80" i="11"/>
  <c r="AA80" i="11"/>
  <c r="AC80" i="11"/>
  <c r="AD80" i="11"/>
  <c r="AE80" i="11"/>
  <c r="AF80" i="11"/>
  <c r="AG80" i="11"/>
  <c r="AH80" i="11"/>
  <c r="W68" i="11"/>
  <c r="X68" i="11"/>
  <c r="Y68" i="11"/>
  <c r="Z68" i="11"/>
  <c r="AA68" i="11"/>
  <c r="AB68" i="11"/>
  <c r="AC68" i="11"/>
  <c r="AD68" i="11"/>
  <c r="AE68" i="11"/>
  <c r="AF68" i="11"/>
  <c r="AG68" i="11"/>
  <c r="AH68" i="11"/>
  <c r="W15" i="11"/>
  <c r="X15" i="11"/>
  <c r="AC15" i="11"/>
  <c r="AD15" i="11"/>
  <c r="AE15" i="11"/>
  <c r="AF15" i="11"/>
  <c r="AG15" i="11"/>
  <c r="AH15" i="11"/>
  <c r="W51" i="11"/>
  <c r="X51" i="11"/>
  <c r="Y51" i="11"/>
  <c r="Z51" i="11"/>
  <c r="AA51" i="11"/>
  <c r="AB51" i="11"/>
  <c r="AC51" i="11"/>
  <c r="AD51" i="11"/>
  <c r="AE51" i="11"/>
  <c r="AF51" i="11"/>
  <c r="AG51" i="11"/>
  <c r="AH51" i="11"/>
  <c r="W53" i="11"/>
  <c r="X53" i="11"/>
  <c r="Y53" i="11"/>
  <c r="AA53" i="11"/>
  <c r="AF53" i="11"/>
  <c r="AG53" i="11"/>
  <c r="AH53" i="11"/>
  <c r="W111" i="11"/>
  <c r="X111" i="11"/>
  <c r="Y111" i="11"/>
  <c r="Z111" i="11"/>
  <c r="AA111" i="11"/>
  <c r="AB111" i="11"/>
  <c r="AC111" i="11"/>
  <c r="AD111" i="11"/>
  <c r="AE111" i="11"/>
  <c r="AF111" i="11"/>
  <c r="AG111" i="11"/>
  <c r="AH111" i="11"/>
  <c r="W20" i="11"/>
  <c r="X20" i="11"/>
  <c r="Y20" i="11"/>
  <c r="Z20" i="11"/>
  <c r="AA20" i="11"/>
  <c r="AB20" i="11"/>
  <c r="AC20" i="11"/>
  <c r="AD20" i="11"/>
  <c r="AE20" i="11"/>
  <c r="AF20" i="11"/>
  <c r="AG20" i="11"/>
  <c r="AH20" i="11"/>
  <c r="W32" i="11"/>
  <c r="X32" i="11"/>
  <c r="Y32" i="11"/>
  <c r="Z32" i="11"/>
  <c r="AA32" i="11"/>
  <c r="AB32" i="11"/>
  <c r="AC32" i="11"/>
  <c r="AD32" i="11"/>
  <c r="AE32" i="11"/>
  <c r="AF32" i="11"/>
  <c r="AG32" i="11"/>
  <c r="AH32" i="11"/>
  <c r="W10" i="11"/>
  <c r="X10" i="11"/>
  <c r="Y10" i="11"/>
  <c r="Z10" i="11"/>
  <c r="AA10" i="11"/>
  <c r="AB10" i="11"/>
  <c r="AC10" i="11"/>
  <c r="AD10" i="11"/>
  <c r="AE10" i="11"/>
  <c r="AF10" i="11"/>
  <c r="AG10" i="11"/>
  <c r="AH10" i="11"/>
  <c r="W74" i="11"/>
  <c r="X74" i="11"/>
  <c r="Y74" i="11"/>
  <c r="Z74" i="11"/>
  <c r="AA74" i="11"/>
  <c r="AB74" i="11"/>
  <c r="AF74" i="11"/>
  <c r="AG74" i="11"/>
  <c r="AH74" i="11"/>
  <c r="W19" i="11"/>
  <c r="AA19" i="11"/>
  <c r="AB19" i="11"/>
  <c r="AC19" i="11"/>
  <c r="AD19" i="11"/>
  <c r="AE19" i="11"/>
  <c r="AF19" i="11"/>
  <c r="AG19" i="11"/>
  <c r="AH19" i="11"/>
  <c r="W37" i="11"/>
  <c r="X37" i="11"/>
  <c r="Y37" i="11"/>
  <c r="AA37" i="11"/>
  <c r="AB37" i="11"/>
  <c r="AC37" i="11"/>
  <c r="AD37" i="11"/>
  <c r="AE37" i="11"/>
  <c r="AF37" i="11"/>
  <c r="AG37" i="11"/>
  <c r="AH37" i="11"/>
  <c r="W28" i="11"/>
  <c r="X28" i="11"/>
  <c r="Y28" i="11"/>
  <c r="Z28" i="11"/>
  <c r="AA28" i="11"/>
  <c r="AB28" i="11"/>
  <c r="AC28" i="11"/>
  <c r="AD28" i="11"/>
  <c r="AF28" i="11"/>
  <c r="AG28" i="11"/>
  <c r="AH28" i="11"/>
  <c r="W35" i="11"/>
  <c r="X35" i="11"/>
  <c r="Y35" i="11"/>
  <c r="Z35" i="11"/>
  <c r="AA35" i="11"/>
  <c r="AB35" i="11"/>
  <c r="AC35" i="11"/>
  <c r="AD35" i="11"/>
  <c r="AE35" i="11"/>
  <c r="AF35" i="11"/>
  <c r="AG35" i="11"/>
  <c r="AH35" i="11"/>
  <c r="W95" i="11"/>
  <c r="X95" i="11"/>
  <c r="Y95" i="11"/>
  <c r="Z95" i="11"/>
  <c r="AA95" i="11"/>
  <c r="AB95" i="11"/>
  <c r="AC95" i="11"/>
  <c r="AD95" i="11"/>
  <c r="AE95" i="11"/>
  <c r="AF95" i="11"/>
  <c r="AG95" i="11"/>
  <c r="AH95" i="11"/>
  <c r="W23" i="11"/>
  <c r="X23" i="11"/>
  <c r="Y23" i="11"/>
  <c r="Z23" i="11"/>
  <c r="AA23" i="11"/>
  <c r="AB23" i="11"/>
  <c r="AC23" i="11"/>
  <c r="AD23" i="11"/>
  <c r="AE23" i="11"/>
  <c r="AF23" i="11"/>
  <c r="AG23" i="11"/>
  <c r="AH23" i="11"/>
  <c r="W55" i="11"/>
  <c r="X55" i="11"/>
  <c r="Y55" i="11"/>
  <c r="Z55" i="11"/>
  <c r="AB55" i="11"/>
  <c r="AD55" i="11"/>
  <c r="AF55" i="11"/>
  <c r="AG55" i="11"/>
  <c r="AH55" i="11"/>
  <c r="W107" i="11"/>
  <c r="X107" i="11"/>
  <c r="Y107" i="11"/>
  <c r="Z107" i="11"/>
  <c r="AA107" i="11"/>
  <c r="AB107" i="11"/>
  <c r="AC107" i="11"/>
  <c r="AD107" i="11"/>
  <c r="AE107" i="11"/>
  <c r="AF107" i="11"/>
  <c r="AG107" i="11"/>
  <c r="AH107" i="11"/>
  <c r="W52" i="11"/>
  <c r="X52" i="11"/>
  <c r="Y52" i="11"/>
  <c r="Z52" i="11"/>
  <c r="AA52" i="11"/>
  <c r="AB52" i="11"/>
  <c r="AC52" i="11"/>
  <c r="AD52" i="11"/>
  <c r="AE52" i="11"/>
  <c r="AF52" i="11"/>
  <c r="AG52" i="11"/>
  <c r="AH52" i="11"/>
  <c r="W103" i="11"/>
  <c r="X103" i="11"/>
  <c r="Y103" i="11"/>
  <c r="Z103" i="11"/>
  <c r="AA103" i="11"/>
  <c r="AB103" i="11"/>
  <c r="AC103" i="11"/>
  <c r="AD103" i="11"/>
  <c r="AE103" i="11"/>
  <c r="AF103" i="11"/>
  <c r="AG103" i="11"/>
  <c r="AH103" i="11"/>
  <c r="W49" i="11"/>
  <c r="X49" i="11"/>
  <c r="Y49" i="11"/>
  <c r="Z49" i="11"/>
  <c r="AA49" i="11"/>
  <c r="AF49" i="11"/>
  <c r="AG49" i="11"/>
  <c r="AH49" i="11"/>
  <c r="W11" i="11"/>
  <c r="X11" i="11"/>
  <c r="Y11" i="11"/>
  <c r="Z11" i="11"/>
  <c r="AA11" i="11"/>
  <c r="AB11" i="11"/>
  <c r="AE11" i="11"/>
  <c r="AF11" i="11"/>
  <c r="AG11" i="11"/>
  <c r="AH11" i="11"/>
  <c r="W78" i="11"/>
  <c r="X78" i="11"/>
  <c r="Z78" i="11"/>
  <c r="AA78" i="11"/>
  <c r="AB78" i="11"/>
  <c r="AC78" i="11"/>
  <c r="AD78" i="11"/>
  <c r="AE78" i="11"/>
  <c r="AF78" i="11"/>
  <c r="AG78" i="11"/>
  <c r="AH78" i="11"/>
  <c r="W63" i="11"/>
  <c r="Y63" i="11"/>
  <c r="AA63" i="11"/>
  <c r="AC63" i="11"/>
  <c r="AD63" i="11"/>
  <c r="AE63" i="11"/>
  <c r="AF63" i="11"/>
  <c r="AG63" i="11"/>
  <c r="AH63" i="11"/>
  <c r="W54" i="11"/>
  <c r="Y54" i="11"/>
  <c r="Z54" i="11"/>
  <c r="AA54" i="11"/>
  <c r="AB54" i="11"/>
  <c r="AC54" i="11"/>
  <c r="AD54" i="11"/>
  <c r="AE54" i="11"/>
  <c r="AF54" i="11"/>
  <c r="AG54" i="11"/>
  <c r="AH54" i="11"/>
  <c r="W72" i="11"/>
  <c r="X72" i="11"/>
  <c r="Y72" i="11"/>
  <c r="AB72" i="11"/>
  <c r="AC72" i="11"/>
  <c r="AD72" i="11"/>
  <c r="AE72" i="11"/>
  <c r="AF72" i="11"/>
  <c r="AG72" i="11"/>
  <c r="AH72" i="11"/>
  <c r="W4" i="11"/>
  <c r="X4" i="11"/>
  <c r="Y4" i="11"/>
  <c r="Z4" i="11"/>
  <c r="AA4" i="11"/>
  <c r="AB4" i="11"/>
  <c r="AC4" i="11"/>
  <c r="AD4" i="11"/>
  <c r="AE4" i="11"/>
  <c r="AF4" i="11"/>
  <c r="AG4" i="11"/>
  <c r="AH4" i="11"/>
  <c r="W92" i="11"/>
  <c r="X92" i="11"/>
  <c r="Y92" i="11"/>
  <c r="Z92" i="11"/>
  <c r="AA92" i="11"/>
  <c r="AB92" i="11"/>
  <c r="AC92" i="11"/>
  <c r="AD92" i="11"/>
  <c r="AE92" i="11"/>
  <c r="AF92" i="11"/>
  <c r="AG92" i="11"/>
  <c r="AH92" i="11"/>
  <c r="W16" i="11"/>
  <c r="X16" i="11"/>
  <c r="Y16" i="11"/>
  <c r="Z16" i="11"/>
  <c r="AA16" i="11"/>
  <c r="AB16" i="11"/>
  <c r="AC16" i="11"/>
  <c r="AD16" i="11"/>
  <c r="AE16" i="11"/>
  <c r="AF16" i="11"/>
  <c r="AG16" i="11"/>
  <c r="AH16" i="11"/>
  <c r="W31" i="11"/>
  <c r="X31" i="11"/>
  <c r="Y31" i="11"/>
  <c r="AA31" i="11"/>
  <c r="AB31" i="11"/>
  <c r="AC31" i="11"/>
  <c r="AD31" i="11"/>
  <c r="AE31" i="11"/>
  <c r="AF31" i="11"/>
  <c r="AG31" i="11"/>
  <c r="AH31" i="11"/>
  <c r="W70" i="11"/>
  <c r="X70" i="11"/>
  <c r="Y70" i="11"/>
  <c r="Z70" i="11"/>
  <c r="AA70" i="11"/>
  <c r="AB70" i="11"/>
  <c r="AC70" i="11"/>
  <c r="AD70" i="11"/>
  <c r="AE70" i="11"/>
  <c r="AF70" i="11"/>
  <c r="AG70" i="11"/>
  <c r="AH70" i="11"/>
  <c r="W123" i="11"/>
  <c r="X123" i="11"/>
  <c r="Y123" i="11"/>
  <c r="Z123" i="11"/>
  <c r="AA123" i="11"/>
  <c r="AB123" i="11"/>
  <c r="AC123" i="11"/>
  <c r="AD123" i="11"/>
  <c r="AE123" i="11"/>
  <c r="AF123" i="11"/>
  <c r="AG123" i="11"/>
  <c r="AH123" i="11"/>
  <c r="W26" i="11"/>
  <c r="X26" i="11"/>
  <c r="Y26" i="11"/>
  <c r="Z26" i="11"/>
  <c r="AD26" i="11"/>
  <c r="AF26" i="11"/>
  <c r="AG26" i="11"/>
  <c r="AH26" i="11"/>
  <c r="W77" i="11"/>
  <c r="X77" i="11"/>
  <c r="Y77" i="11"/>
  <c r="Z77" i="11"/>
  <c r="AA77" i="11"/>
  <c r="AB77" i="11"/>
  <c r="AC77" i="11"/>
  <c r="AD77" i="11"/>
  <c r="AE77" i="11"/>
  <c r="AF77" i="11"/>
  <c r="AG77" i="11"/>
  <c r="AH77" i="11"/>
  <c r="W126" i="11"/>
  <c r="X126" i="11"/>
  <c r="Y126" i="11"/>
  <c r="Z126" i="11"/>
  <c r="AA126" i="11"/>
  <c r="AB126" i="11"/>
  <c r="AC126" i="11"/>
  <c r="AD126" i="11"/>
  <c r="AE126" i="11"/>
  <c r="AF126" i="11"/>
  <c r="AG126" i="11"/>
  <c r="AH126" i="11"/>
  <c r="W125" i="11"/>
  <c r="X125" i="11"/>
  <c r="Y125" i="11"/>
  <c r="Z125" i="11"/>
  <c r="AA125" i="11"/>
  <c r="AB125" i="11"/>
  <c r="AC125" i="11"/>
  <c r="AD125" i="11"/>
  <c r="AE125" i="11"/>
  <c r="AF125" i="11"/>
  <c r="AG125" i="11"/>
  <c r="AH125" i="11"/>
  <c r="W47" i="11"/>
  <c r="X47" i="11"/>
  <c r="Y47" i="11"/>
  <c r="Z47" i="11"/>
  <c r="AA47" i="11"/>
  <c r="AB47" i="11"/>
  <c r="AC47" i="11"/>
  <c r="AD47" i="11"/>
  <c r="AE47" i="11"/>
  <c r="AF47" i="11"/>
  <c r="AG47" i="11"/>
  <c r="AH47" i="11"/>
  <c r="W66" i="11"/>
  <c r="X66" i="11"/>
  <c r="Y66" i="11"/>
  <c r="Z66" i="11"/>
  <c r="AA66" i="11"/>
  <c r="AB66" i="11"/>
  <c r="AC66" i="11"/>
  <c r="AD66" i="11"/>
  <c r="AE66" i="11"/>
  <c r="AF66" i="11"/>
  <c r="AG66" i="11"/>
  <c r="AH66" i="11"/>
  <c r="W46" i="11"/>
  <c r="X46" i="11"/>
  <c r="Y46" i="11"/>
  <c r="Z46" i="11"/>
  <c r="AA46" i="11"/>
  <c r="AB46" i="11"/>
  <c r="AC46" i="11"/>
  <c r="AD46" i="11"/>
  <c r="AE46" i="11"/>
  <c r="AF46" i="11"/>
  <c r="AG46" i="11"/>
  <c r="AH46" i="11"/>
  <c r="W34" i="11"/>
  <c r="X34" i="11"/>
  <c r="Y34" i="11"/>
  <c r="Z34" i="11"/>
  <c r="AA34" i="11"/>
  <c r="AB34" i="11"/>
  <c r="AC34" i="11"/>
  <c r="AD34" i="11"/>
  <c r="AE34" i="11"/>
  <c r="AF34" i="11"/>
  <c r="AG34" i="11"/>
  <c r="AH34" i="11"/>
  <c r="W50" i="11"/>
  <c r="X50" i="11"/>
  <c r="Y50" i="11"/>
  <c r="Z50" i="11"/>
  <c r="AA50" i="11"/>
  <c r="AB50" i="11"/>
  <c r="AC50" i="11"/>
  <c r="AD50" i="11"/>
  <c r="AE50" i="11"/>
  <c r="AF50" i="11"/>
  <c r="AG50" i="11"/>
  <c r="AH50" i="11"/>
  <c r="W57" i="11"/>
  <c r="X57" i="11"/>
  <c r="Y57" i="11"/>
  <c r="Z57" i="11"/>
  <c r="AA57" i="11"/>
  <c r="AB57" i="11"/>
  <c r="AC57" i="11"/>
  <c r="AD57" i="11"/>
  <c r="AE57" i="11"/>
  <c r="AF57" i="11"/>
  <c r="AG57" i="11"/>
  <c r="AH57" i="11"/>
  <c r="A75" i="11"/>
  <c r="B75" i="11"/>
  <c r="C75" i="11"/>
  <c r="D75" i="11"/>
  <c r="E75" i="11"/>
  <c r="F75" i="11"/>
  <c r="G75" i="11"/>
  <c r="L75" i="11"/>
  <c r="A22" i="11"/>
  <c r="B22" i="11"/>
  <c r="C22" i="11"/>
  <c r="D22" i="11"/>
  <c r="E22" i="11"/>
  <c r="F22" i="11"/>
  <c r="G22" i="11"/>
  <c r="L22" i="11"/>
  <c r="A86" i="11"/>
  <c r="B86" i="11"/>
  <c r="C86" i="11"/>
  <c r="D86" i="11"/>
  <c r="E86" i="11"/>
  <c r="F86" i="11"/>
  <c r="G86" i="11"/>
  <c r="L86" i="11"/>
  <c r="A61" i="11"/>
  <c r="B61" i="11"/>
  <c r="C61" i="11"/>
  <c r="D61" i="11"/>
  <c r="E61" i="11"/>
  <c r="F61" i="11"/>
  <c r="G61" i="11"/>
  <c r="L61" i="11"/>
  <c r="A14" i="11"/>
  <c r="B14" i="11"/>
  <c r="C14" i="11"/>
  <c r="D14" i="11"/>
  <c r="E14" i="11"/>
  <c r="F14" i="11"/>
  <c r="G14" i="11"/>
  <c r="L14" i="11"/>
  <c r="A27" i="11"/>
  <c r="B27" i="11"/>
  <c r="C27" i="11"/>
  <c r="D27" i="11"/>
  <c r="E27" i="11"/>
  <c r="F27" i="11"/>
  <c r="G27" i="11"/>
  <c r="L27" i="11"/>
  <c r="A18" i="11"/>
  <c r="B18" i="11"/>
  <c r="C18" i="11"/>
  <c r="D18" i="11"/>
  <c r="E18" i="11"/>
  <c r="F18" i="11"/>
  <c r="G18" i="11"/>
  <c r="L18" i="11"/>
  <c r="A110" i="11"/>
  <c r="B110" i="11"/>
  <c r="C110" i="11"/>
  <c r="D110" i="11"/>
  <c r="E110" i="11"/>
  <c r="F110" i="11"/>
  <c r="G110" i="11"/>
  <c r="L110" i="11"/>
  <c r="A91" i="11"/>
  <c r="B91" i="11"/>
  <c r="C91" i="11"/>
  <c r="D91" i="11"/>
  <c r="E91" i="11"/>
  <c r="F91" i="11"/>
  <c r="G91" i="11"/>
  <c r="L91" i="11"/>
  <c r="A17" i="11"/>
  <c r="B17" i="11"/>
  <c r="C17" i="11"/>
  <c r="D17" i="11"/>
  <c r="E17" i="11"/>
  <c r="F17" i="11"/>
  <c r="G17" i="11"/>
  <c r="L17" i="11"/>
  <c r="A97" i="11"/>
  <c r="B97" i="11"/>
  <c r="C97" i="11"/>
  <c r="D97" i="11"/>
  <c r="E97" i="11"/>
  <c r="F97" i="11"/>
  <c r="G97" i="11"/>
  <c r="L97" i="11"/>
  <c r="A89" i="11"/>
  <c r="B89" i="11"/>
  <c r="C89" i="11"/>
  <c r="D89" i="11"/>
  <c r="E89" i="11"/>
  <c r="F89" i="11"/>
  <c r="G89" i="11"/>
  <c r="L89" i="11"/>
  <c r="A69" i="11"/>
  <c r="B69" i="11"/>
  <c r="C69" i="11"/>
  <c r="D69" i="11"/>
  <c r="E69" i="11"/>
  <c r="F69" i="11"/>
  <c r="G69" i="11"/>
  <c r="L69" i="11"/>
  <c r="A38" i="11"/>
  <c r="B38" i="11"/>
  <c r="C38" i="11"/>
  <c r="D38" i="11"/>
  <c r="E38" i="11"/>
  <c r="F38" i="11"/>
  <c r="G38" i="11"/>
  <c r="L38" i="11"/>
  <c r="A67" i="11"/>
  <c r="B67" i="11"/>
  <c r="C67" i="11"/>
  <c r="D67" i="11"/>
  <c r="E67" i="11"/>
  <c r="F67" i="11"/>
  <c r="G67" i="11"/>
  <c r="L67" i="11"/>
  <c r="A82" i="11"/>
  <c r="B82" i="11"/>
  <c r="C82" i="11"/>
  <c r="D82" i="11"/>
  <c r="E82" i="11"/>
  <c r="F82" i="11"/>
  <c r="G82" i="11"/>
  <c r="L82" i="11"/>
  <c r="A85" i="11"/>
  <c r="B85" i="11"/>
  <c r="C85" i="11"/>
  <c r="D85" i="11"/>
  <c r="E85" i="11"/>
  <c r="F85" i="11"/>
  <c r="G85" i="11"/>
  <c r="L85" i="11"/>
  <c r="A113" i="11"/>
  <c r="B113" i="11"/>
  <c r="C113" i="11"/>
  <c r="D113" i="11"/>
  <c r="E113" i="11"/>
  <c r="F113" i="11"/>
  <c r="G113" i="11"/>
  <c r="L113" i="11"/>
  <c r="A43" i="11"/>
  <c r="B43" i="11"/>
  <c r="C43" i="11"/>
  <c r="D43" i="11"/>
  <c r="E43" i="11"/>
  <c r="F43" i="11"/>
  <c r="G43" i="11"/>
  <c r="L43" i="11"/>
  <c r="A119" i="11"/>
  <c r="B119" i="11"/>
  <c r="C119" i="11"/>
  <c r="D119" i="11"/>
  <c r="E119" i="11"/>
  <c r="F119" i="11"/>
  <c r="G119" i="11"/>
  <c r="L119" i="11"/>
  <c r="A84" i="11"/>
  <c r="B84" i="11"/>
  <c r="C84" i="11"/>
  <c r="D84" i="11"/>
  <c r="E84" i="11"/>
  <c r="F84" i="11"/>
  <c r="G84" i="11"/>
  <c r="L84" i="11"/>
  <c r="A76" i="11"/>
  <c r="B76" i="11"/>
  <c r="C76" i="11"/>
  <c r="D76" i="11"/>
  <c r="E76" i="11"/>
  <c r="F76" i="11"/>
  <c r="G76" i="11"/>
  <c r="L76" i="11"/>
  <c r="A90" i="11"/>
  <c r="B90" i="11"/>
  <c r="C90" i="11"/>
  <c r="D90" i="11"/>
  <c r="E90" i="11"/>
  <c r="F90" i="11"/>
  <c r="G90" i="11"/>
  <c r="L90" i="11"/>
  <c r="A24" i="11"/>
  <c r="B24" i="11"/>
  <c r="C24" i="11"/>
  <c r="D24" i="11"/>
  <c r="E24" i="11"/>
  <c r="F24" i="11"/>
  <c r="G24" i="11"/>
  <c r="L24" i="11"/>
  <c r="A30" i="11"/>
  <c r="B30" i="11"/>
  <c r="C30" i="11"/>
  <c r="D30" i="11"/>
  <c r="E30" i="11"/>
  <c r="F30" i="11"/>
  <c r="G30" i="11"/>
  <c r="L30" i="11"/>
  <c r="A105" i="11"/>
  <c r="B105" i="11"/>
  <c r="C105" i="11"/>
  <c r="D105" i="11"/>
  <c r="E105" i="11"/>
  <c r="F105" i="11"/>
  <c r="G105" i="11"/>
  <c r="L105" i="11"/>
  <c r="A109" i="11"/>
  <c r="B109" i="11"/>
  <c r="C109" i="11"/>
  <c r="D109" i="11"/>
  <c r="E109" i="11"/>
  <c r="F109" i="11"/>
  <c r="G109" i="11"/>
  <c r="L109" i="11"/>
  <c r="A41" i="11"/>
  <c r="B41" i="11"/>
  <c r="C41" i="11"/>
  <c r="D41" i="11"/>
  <c r="E41" i="11"/>
  <c r="F41" i="11"/>
  <c r="G41" i="11"/>
  <c r="L41" i="11"/>
  <c r="A5" i="11"/>
  <c r="B5" i="11"/>
  <c r="C5" i="11"/>
  <c r="D5" i="11"/>
  <c r="E5" i="11"/>
  <c r="F5" i="11"/>
  <c r="G5" i="11"/>
  <c r="L5" i="11"/>
  <c r="A94" i="11"/>
  <c r="B94" i="11"/>
  <c r="C94" i="11"/>
  <c r="D94" i="11"/>
  <c r="E94" i="11"/>
  <c r="F94" i="11"/>
  <c r="G94" i="11"/>
  <c r="L94" i="11"/>
  <c r="A56" i="11"/>
  <c r="B56" i="11"/>
  <c r="C56" i="11"/>
  <c r="D56" i="11"/>
  <c r="E56" i="11"/>
  <c r="F56" i="11"/>
  <c r="G56" i="11"/>
  <c r="L56" i="11"/>
  <c r="A42" i="11"/>
  <c r="B42" i="11"/>
  <c r="C42" i="11"/>
  <c r="D42" i="11"/>
  <c r="E42" i="11"/>
  <c r="F42" i="11"/>
  <c r="G42" i="11"/>
  <c r="L42" i="11"/>
  <c r="A40" i="11"/>
  <c r="B40" i="11"/>
  <c r="C40" i="11"/>
  <c r="D40" i="11"/>
  <c r="E40" i="11"/>
  <c r="F40" i="11"/>
  <c r="G40" i="11"/>
  <c r="L40" i="11"/>
  <c r="A12" i="11"/>
  <c r="B12" i="11"/>
  <c r="C12" i="11"/>
  <c r="D12" i="11"/>
  <c r="E12" i="11"/>
  <c r="F12" i="11"/>
  <c r="G12" i="11"/>
  <c r="L12" i="11"/>
  <c r="A71" i="11"/>
  <c r="B71" i="11"/>
  <c r="C71" i="11"/>
  <c r="D71" i="11"/>
  <c r="E71" i="11"/>
  <c r="F71" i="11"/>
  <c r="G71" i="11"/>
  <c r="L71" i="11"/>
  <c r="A36" i="11"/>
  <c r="B36" i="11"/>
  <c r="C36" i="11"/>
  <c r="D36" i="11"/>
  <c r="E36" i="11"/>
  <c r="F36" i="11"/>
  <c r="G36" i="11"/>
  <c r="L36" i="11"/>
  <c r="A6" i="11"/>
  <c r="B6" i="11"/>
  <c r="C6" i="11"/>
  <c r="D6" i="11"/>
  <c r="E6" i="11"/>
  <c r="F6" i="11"/>
  <c r="G6" i="11"/>
  <c r="L6" i="11"/>
  <c r="A21" i="11"/>
  <c r="B21" i="11"/>
  <c r="C21" i="11"/>
  <c r="D21" i="11"/>
  <c r="E21" i="11"/>
  <c r="F21" i="11"/>
  <c r="G21" i="11"/>
  <c r="L21" i="11"/>
  <c r="A81" i="11"/>
  <c r="B81" i="11"/>
  <c r="C81" i="11"/>
  <c r="D81" i="11"/>
  <c r="E81" i="11"/>
  <c r="F81" i="11"/>
  <c r="G81" i="11"/>
  <c r="L81" i="11"/>
  <c r="A44" i="11"/>
  <c r="B44" i="11"/>
  <c r="C44" i="11"/>
  <c r="D44" i="11"/>
  <c r="E44" i="11"/>
  <c r="F44" i="11"/>
  <c r="G44" i="11"/>
  <c r="L44" i="11"/>
  <c r="A39" i="11"/>
  <c r="B39" i="11"/>
  <c r="C39" i="11"/>
  <c r="D39" i="11"/>
  <c r="E39" i="11"/>
  <c r="F39" i="11"/>
  <c r="G39" i="11"/>
  <c r="L39" i="11"/>
  <c r="A58" i="11"/>
  <c r="B58" i="11"/>
  <c r="C58" i="11"/>
  <c r="D58" i="11"/>
  <c r="E58" i="11"/>
  <c r="F58" i="11"/>
  <c r="G58" i="11"/>
  <c r="L58" i="11"/>
  <c r="A96" i="11"/>
  <c r="B96" i="11"/>
  <c r="C96" i="11"/>
  <c r="D96" i="11"/>
  <c r="E96" i="11"/>
  <c r="F96" i="11"/>
  <c r="G96" i="11"/>
  <c r="L96" i="11"/>
  <c r="A79" i="11"/>
  <c r="B79" i="11"/>
  <c r="C79" i="11"/>
  <c r="D79" i="11"/>
  <c r="E79" i="11"/>
  <c r="F79" i="11"/>
  <c r="G79" i="11"/>
  <c r="L79" i="11"/>
  <c r="A8" i="11"/>
  <c r="B8" i="11"/>
  <c r="C8" i="11"/>
  <c r="D8" i="11"/>
  <c r="E8" i="11"/>
  <c r="F8" i="11"/>
  <c r="G8" i="11"/>
  <c r="L8" i="11"/>
  <c r="A83" i="11"/>
  <c r="B83" i="11"/>
  <c r="C83" i="11"/>
  <c r="D83" i="11"/>
  <c r="E83" i="11"/>
  <c r="F83" i="11"/>
  <c r="G83" i="11"/>
  <c r="L83" i="11"/>
  <c r="A104" i="11"/>
  <c r="B104" i="11"/>
  <c r="C104" i="11"/>
  <c r="D104" i="11"/>
  <c r="E104" i="11"/>
  <c r="F104" i="11"/>
  <c r="G104" i="11"/>
  <c r="L104" i="11"/>
  <c r="A7" i="11"/>
  <c r="B7" i="11"/>
  <c r="C7" i="11"/>
  <c r="D7" i="11"/>
  <c r="E7" i="11"/>
  <c r="F7" i="11"/>
  <c r="G7" i="11"/>
  <c r="L7" i="11"/>
  <c r="A116" i="11"/>
  <c r="B116" i="11"/>
  <c r="C116" i="11"/>
  <c r="D116" i="11"/>
  <c r="E116" i="11"/>
  <c r="F116" i="11"/>
  <c r="G116" i="11"/>
  <c r="L116" i="11"/>
  <c r="A33" i="11"/>
  <c r="B33" i="11"/>
  <c r="C33" i="11"/>
  <c r="D33" i="11"/>
  <c r="E33" i="11"/>
  <c r="F33" i="11"/>
  <c r="G33" i="11"/>
  <c r="L33" i="11"/>
  <c r="A3" i="11"/>
  <c r="B3" i="11"/>
  <c r="C3" i="11"/>
  <c r="D3" i="11"/>
  <c r="E3" i="11"/>
  <c r="F3" i="11"/>
  <c r="G3" i="11"/>
  <c r="L3" i="11"/>
  <c r="A117" i="11"/>
  <c r="B117" i="11"/>
  <c r="C117" i="11"/>
  <c r="D117" i="11"/>
  <c r="E117" i="11"/>
  <c r="F117" i="11"/>
  <c r="G117" i="11"/>
  <c r="L117" i="11"/>
  <c r="A120" i="11"/>
  <c r="B120" i="11"/>
  <c r="C120" i="11"/>
  <c r="D120" i="11"/>
  <c r="E120" i="11"/>
  <c r="F120" i="11"/>
  <c r="G120" i="11"/>
  <c r="L120" i="11"/>
  <c r="A122" i="11"/>
  <c r="B122" i="11"/>
  <c r="C122" i="11"/>
  <c r="D122" i="11"/>
  <c r="E122" i="11"/>
  <c r="F122" i="11"/>
  <c r="G122" i="11"/>
  <c r="L122" i="11"/>
  <c r="A48" i="11"/>
  <c r="B48" i="11"/>
  <c r="C48" i="11"/>
  <c r="D48" i="11"/>
  <c r="E48" i="11"/>
  <c r="F48" i="11"/>
  <c r="G48" i="11"/>
  <c r="L48" i="11"/>
  <c r="A100" i="11"/>
  <c r="B100" i="11"/>
  <c r="C100" i="11"/>
  <c r="D100" i="11"/>
  <c r="E100" i="11"/>
  <c r="F100" i="11"/>
  <c r="G100" i="11"/>
  <c r="L100" i="11"/>
  <c r="A102" i="11"/>
  <c r="B102" i="11"/>
  <c r="C102" i="11"/>
  <c r="D102" i="11"/>
  <c r="E102" i="11"/>
  <c r="F102" i="11"/>
  <c r="G102" i="11"/>
  <c r="L102" i="11"/>
  <c r="A25" i="11"/>
  <c r="B25" i="11"/>
  <c r="C25" i="11"/>
  <c r="D25" i="11"/>
  <c r="E25" i="11"/>
  <c r="F25" i="11"/>
  <c r="G25" i="11"/>
  <c r="L25" i="11"/>
  <c r="A121" i="11"/>
  <c r="B121" i="11"/>
  <c r="C121" i="11"/>
  <c r="D121" i="11"/>
  <c r="E121" i="11"/>
  <c r="F121" i="11"/>
  <c r="G121" i="11"/>
  <c r="L121" i="11"/>
  <c r="A106" i="11"/>
  <c r="B106" i="11"/>
  <c r="C106" i="11"/>
  <c r="D106" i="11"/>
  <c r="E106" i="11"/>
  <c r="F106" i="11"/>
  <c r="G106" i="11"/>
  <c r="L106" i="11"/>
  <c r="A9" i="11"/>
  <c r="B9" i="11"/>
  <c r="C9" i="11"/>
  <c r="D9" i="11"/>
  <c r="E9" i="11"/>
  <c r="F9" i="11"/>
  <c r="G9" i="11"/>
  <c r="L9" i="11"/>
  <c r="A62" i="11"/>
  <c r="B62" i="11"/>
  <c r="C62" i="11"/>
  <c r="D62" i="11"/>
  <c r="E62" i="11"/>
  <c r="F62" i="11"/>
  <c r="G62" i="11"/>
  <c r="L62" i="11"/>
  <c r="A98" i="11"/>
  <c r="B98" i="11"/>
  <c r="C98" i="11"/>
  <c r="D98" i="11"/>
  <c r="E98" i="11"/>
  <c r="F98" i="11"/>
  <c r="G98" i="11"/>
  <c r="L98" i="11"/>
  <c r="A88" i="11"/>
  <c r="B88" i="11"/>
  <c r="C88" i="11"/>
  <c r="D88" i="11"/>
  <c r="E88" i="11"/>
  <c r="F88" i="11"/>
  <c r="G88" i="11"/>
  <c r="L88" i="11"/>
  <c r="A93" i="11"/>
  <c r="B93" i="11"/>
  <c r="C93" i="11"/>
  <c r="D93" i="11"/>
  <c r="E93" i="11"/>
  <c r="F93" i="11"/>
  <c r="G93" i="11"/>
  <c r="L93" i="11"/>
  <c r="A115" i="11"/>
  <c r="B115" i="11"/>
  <c r="C115" i="11"/>
  <c r="D115" i="11"/>
  <c r="E115" i="11"/>
  <c r="F115" i="11"/>
  <c r="G115" i="11"/>
  <c r="L115" i="11"/>
  <c r="A87" i="11"/>
  <c r="B87" i="11"/>
  <c r="C87" i="11"/>
  <c r="D87" i="11"/>
  <c r="E87" i="11"/>
  <c r="F87" i="11"/>
  <c r="G87" i="11"/>
  <c r="L87" i="11"/>
  <c r="A101" i="11"/>
  <c r="B101" i="11"/>
  <c r="C101" i="11"/>
  <c r="D101" i="11"/>
  <c r="E101" i="11"/>
  <c r="F101" i="11"/>
  <c r="G101" i="11"/>
  <c r="L101" i="11"/>
  <c r="A124" i="11"/>
  <c r="B124" i="11"/>
  <c r="C124" i="11"/>
  <c r="D124" i="11"/>
  <c r="E124" i="11"/>
  <c r="F124" i="11"/>
  <c r="G124" i="11"/>
  <c r="L124" i="11"/>
  <c r="A13" i="11"/>
  <c r="B13" i="11"/>
  <c r="C13" i="11"/>
  <c r="D13" i="11"/>
  <c r="E13" i="11"/>
  <c r="F13" i="11"/>
  <c r="G13" i="11"/>
  <c r="L13" i="11"/>
  <c r="A118" i="11"/>
  <c r="B118" i="11"/>
  <c r="C118" i="11"/>
  <c r="D118" i="11"/>
  <c r="E118" i="11"/>
  <c r="F118" i="11"/>
  <c r="G118" i="11"/>
  <c r="L118" i="11"/>
  <c r="A108" i="11"/>
  <c r="B108" i="11"/>
  <c r="C108" i="11"/>
  <c r="D108" i="11"/>
  <c r="E108" i="11"/>
  <c r="F108" i="11"/>
  <c r="G108" i="11"/>
  <c r="L108" i="11"/>
  <c r="A112" i="11"/>
  <c r="B112" i="11"/>
  <c r="C112" i="11"/>
  <c r="D112" i="11"/>
  <c r="E112" i="11"/>
  <c r="F112" i="11"/>
  <c r="G112" i="11"/>
  <c r="L112" i="11"/>
  <c r="A99" i="11"/>
  <c r="B99" i="11"/>
  <c r="C99" i="11"/>
  <c r="D99" i="11"/>
  <c r="E99" i="11"/>
  <c r="F99" i="11"/>
  <c r="G99" i="11"/>
  <c r="L99" i="11"/>
  <c r="A45" i="11"/>
  <c r="B45" i="11"/>
  <c r="C45" i="11"/>
  <c r="D45" i="11"/>
  <c r="E45" i="11"/>
  <c r="F45" i="11"/>
  <c r="G45" i="11"/>
  <c r="L45" i="11"/>
  <c r="A114" i="11"/>
  <c r="B114" i="11"/>
  <c r="C114" i="11"/>
  <c r="D114" i="11"/>
  <c r="E114" i="11"/>
  <c r="F114" i="11"/>
  <c r="G114" i="11"/>
  <c r="L114" i="11"/>
  <c r="A73" i="11"/>
  <c r="B73" i="11"/>
  <c r="C73" i="11"/>
  <c r="D73" i="11"/>
  <c r="E73" i="11"/>
  <c r="F73" i="11"/>
  <c r="G73" i="11"/>
  <c r="L73" i="11"/>
  <c r="A29" i="11"/>
  <c r="B29" i="11"/>
  <c r="C29" i="11"/>
  <c r="D29" i="11"/>
  <c r="E29" i="11"/>
  <c r="F29" i="11"/>
  <c r="G29" i="11"/>
  <c r="L29" i="11"/>
  <c r="A64" i="11"/>
  <c r="B64" i="11"/>
  <c r="C64" i="11"/>
  <c r="D64" i="11"/>
  <c r="E64" i="11"/>
  <c r="F64" i="11"/>
  <c r="G64" i="11"/>
  <c r="L64" i="11"/>
  <c r="A60" i="11"/>
  <c r="B60" i="11"/>
  <c r="C60" i="11"/>
  <c r="D60" i="11"/>
  <c r="E60" i="11"/>
  <c r="F60" i="11"/>
  <c r="G60" i="11"/>
  <c r="L60" i="11"/>
  <c r="A59" i="11"/>
  <c r="B59" i="11"/>
  <c r="C59" i="11"/>
  <c r="D59" i="11"/>
  <c r="E59" i="11"/>
  <c r="F59" i="11"/>
  <c r="G59" i="11"/>
  <c r="L59" i="11"/>
  <c r="A65" i="11"/>
  <c r="B65" i="11"/>
  <c r="C65" i="11"/>
  <c r="D65" i="11"/>
  <c r="E65" i="11"/>
  <c r="F65" i="11"/>
  <c r="G65" i="11"/>
  <c r="L65" i="11"/>
  <c r="A80" i="11"/>
  <c r="B80" i="11"/>
  <c r="C80" i="11"/>
  <c r="D80" i="11"/>
  <c r="E80" i="11"/>
  <c r="F80" i="11"/>
  <c r="G80" i="11"/>
  <c r="L80" i="11"/>
  <c r="A68" i="11"/>
  <c r="B68" i="11"/>
  <c r="C68" i="11"/>
  <c r="D68" i="11"/>
  <c r="E68" i="11"/>
  <c r="F68" i="11"/>
  <c r="G68" i="11"/>
  <c r="L68" i="11"/>
  <c r="A15" i="11"/>
  <c r="B15" i="11"/>
  <c r="C15" i="11"/>
  <c r="D15" i="11"/>
  <c r="E15" i="11"/>
  <c r="F15" i="11"/>
  <c r="G15" i="11"/>
  <c r="L15" i="11"/>
  <c r="A51" i="11"/>
  <c r="B51" i="11"/>
  <c r="C51" i="11"/>
  <c r="D51" i="11"/>
  <c r="E51" i="11"/>
  <c r="F51" i="11"/>
  <c r="G51" i="11"/>
  <c r="L51" i="11"/>
  <c r="A53" i="11"/>
  <c r="B53" i="11"/>
  <c r="C53" i="11"/>
  <c r="D53" i="11"/>
  <c r="E53" i="11"/>
  <c r="F53" i="11"/>
  <c r="G53" i="11"/>
  <c r="L53" i="11"/>
  <c r="A111" i="11"/>
  <c r="B111" i="11"/>
  <c r="C111" i="11"/>
  <c r="D111" i="11"/>
  <c r="E111" i="11"/>
  <c r="F111" i="11"/>
  <c r="G111" i="11"/>
  <c r="L111" i="11"/>
  <c r="A20" i="11"/>
  <c r="B20" i="11"/>
  <c r="C20" i="11"/>
  <c r="D20" i="11"/>
  <c r="E20" i="11"/>
  <c r="F20" i="11"/>
  <c r="G20" i="11"/>
  <c r="L20" i="11"/>
  <c r="A32" i="11"/>
  <c r="B32" i="11"/>
  <c r="C32" i="11"/>
  <c r="D32" i="11"/>
  <c r="E32" i="11"/>
  <c r="F32" i="11"/>
  <c r="G32" i="11"/>
  <c r="L32" i="11"/>
  <c r="A10" i="11"/>
  <c r="B10" i="11"/>
  <c r="C10" i="11"/>
  <c r="D10" i="11"/>
  <c r="E10" i="11"/>
  <c r="F10" i="11"/>
  <c r="G10" i="11"/>
  <c r="L10" i="11"/>
  <c r="A74" i="11"/>
  <c r="B74" i="11"/>
  <c r="C74" i="11"/>
  <c r="D74" i="11"/>
  <c r="E74" i="11"/>
  <c r="F74" i="11"/>
  <c r="G74" i="11"/>
  <c r="L74" i="11"/>
  <c r="A19" i="11"/>
  <c r="B19" i="11"/>
  <c r="C19" i="11"/>
  <c r="D19" i="11"/>
  <c r="E19" i="11"/>
  <c r="F19" i="11"/>
  <c r="G19" i="11"/>
  <c r="L19" i="11"/>
  <c r="A37" i="11"/>
  <c r="B37" i="11"/>
  <c r="C37" i="11"/>
  <c r="D37" i="11"/>
  <c r="E37" i="11"/>
  <c r="F37" i="11"/>
  <c r="G37" i="11"/>
  <c r="L37" i="11"/>
  <c r="A28" i="11"/>
  <c r="B28" i="11"/>
  <c r="C28" i="11"/>
  <c r="D28" i="11"/>
  <c r="E28" i="11"/>
  <c r="F28" i="11"/>
  <c r="G28" i="11"/>
  <c r="L28" i="11"/>
  <c r="A35" i="11"/>
  <c r="B35" i="11"/>
  <c r="C35" i="11"/>
  <c r="D35" i="11"/>
  <c r="E35" i="11"/>
  <c r="F35" i="11"/>
  <c r="G35" i="11"/>
  <c r="L35" i="11"/>
  <c r="A95" i="11"/>
  <c r="B95" i="11"/>
  <c r="C95" i="11"/>
  <c r="D95" i="11"/>
  <c r="E95" i="11"/>
  <c r="F95" i="11"/>
  <c r="G95" i="11"/>
  <c r="L95" i="11"/>
  <c r="A23" i="11"/>
  <c r="B23" i="11"/>
  <c r="C23" i="11"/>
  <c r="D23" i="11"/>
  <c r="E23" i="11"/>
  <c r="F23" i="11"/>
  <c r="G23" i="11"/>
  <c r="L23" i="11"/>
  <c r="A55" i="11"/>
  <c r="B55" i="11"/>
  <c r="C55" i="11"/>
  <c r="D55" i="11"/>
  <c r="E55" i="11"/>
  <c r="F55" i="11"/>
  <c r="G55" i="11"/>
  <c r="L55" i="11"/>
  <c r="A107" i="11"/>
  <c r="B107" i="11"/>
  <c r="C107" i="11"/>
  <c r="D107" i="11"/>
  <c r="E107" i="11"/>
  <c r="F107" i="11"/>
  <c r="G107" i="11"/>
  <c r="L107" i="11"/>
  <c r="A52" i="11"/>
  <c r="B52" i="11"/>
  <c r="C52" i="11"/>
  <c r="D52" i="11"/>
  <c r="E52" i="11"/>
  <c r="F52" i="11"/>
  <c r="G52" i="11"/>
  <c r="L52" i="11"/>
  <c r="A103" i="11"/>
  <c r="B103" i="11"/>
  <c r="C103" i="11"/>
  <c r="D103" i="11"/>
  <c r="E103" i="11"/>
  <c r="F103" i="11"/>
  <c r="G103" i="11"/>
  <c r="L103" i="11"/>
  <c r="A49" i="11"/>
  <c r="B49" i="11"/>
  <c r="C49" i="11"/>
  <c r="D49" i="11"/>
  <c r="E49" i="11"/>
  <c r="F49" i="11"/>
  <c r="G49" i="11"/>
  <c r="L49" i="11"/>
  <c r="A11" i="11"/>
  <c r="B11" i="11"/>
  <c r="C11" i="11"/>
  <c r="D11" i="11"/>
  <c r="E11" i="11"/>
  <c r="F11" i="11"/>
  <c r="G11" i="11"/>
  <c r="L11" i="11"/>
  <c r="A78" i="11"/>
  <c r="B78" i="11"/>
  <c r="C78" i="11"/>
  <c r="D78" i="11"/>
  <c r="E78" i="11"/>
  <c r="F78" i="11"/>
  <c r="G78" i="11"/>
  <c r="L78" i="11"/>
  <c r="A63" i="11"/>
  <c r="B63" i="11"/>
  <c r="C63" i="11"/>
  <c r="D63" i="11"/>
  <c r="E63" i="11"/>
  <c r="F63" i="11"/>
  <c r="G63" i="11"/>
  <c r="L63" i="11"/>
  <c r="A54" i="11"/>
  <c r="B54" i="11"/>
  <c r="C54" i="11"/>
  <c r="D54" i="11"/>
  <c r="E54" i="11"/>
  <c r="F54" i="11"/>
  <c r="G54" i="11"/>
  <c r="L54" i="11"/>
  <c r="A72" i="11"/>
  <c r="B72" i="11"/>
  <c r="C72" i="11"/>
  <c r="D72" i="11"/>
  <c r="E72" i="11"/>
  <c r="F72" i="11"/>
  <c r="G72" i="11"/>
  <c r="L72" i="11"/>
  <c r="A4" i="11"/>
  <c r="B4" i="11"/>
  <c r="C4" i="11"/>
  <c r="D4" i="11"/>
  <c r="E4" i="11"/>
  <c r="F4" i="11"/>
  <c r="G4" i="11"/>
  <c r="L4" i="11"/>
  <c r="A92" i="11"/>
  <c r="B92" i="11"/>
  <c r="C92" i="11"/>
  <c r="D92" i="11"/>
  <c r="E92" i="11"/>
  <c r="F92" i="11"/>
  <c r="G92" i="11"/>
  <c r="L92" i="11"/>
  <c r="A16" i="11"/>
  <c r="B16" i="11"/>
  <c r="C16" i="11"/>
  <c r="D16" i="11"/>
  <c r="E16" i="11"/>
  <c r="F16" i="11"/>
  <c r="G16" i="11"/>
  <c r="L16" i="11"/>
  <c r="A31" i="11"/>
  <c r="B31" i="11"/>
  <c r="C31" i="11"/>
  <c r="D31" i="11"/>
  <c r="E31" i="11"/>
  <c r="F31" i="11"/>
  <c r="G31" i="11"/>
  <c r="L31" i="11"/>
  <c r="A70" i="11"/>
  <c r="B70" i="11"/>
  <c r="C70" i="11"/>
  <c r="D70" i="11"/>
  <c r="E70" i="11"/>
  <c r="F70" i="11"/>
  <c r="G70" i="11"/>
  <c r="L70" i="11"/>
  <c r="A123" i="11"/>
  <c r="B123" i="11"/>
  <c r="C123" i="11"/>
  <c r="D123" i="11"/>
  <c r="E123" i="11"/>
  <c r="F123" i="11"/>
  <c r="G123" i="11"/>
  <c r="L123" i="11"/>
  <c r="A26" i="11"/>
  <c r="B26" i="11"/>
  <c r="C26" i="11"/>
  <c r="D26" i="11"/>
  <c r="E26" i="11"/>
  <c r="F26" i="11"/>
  <c r="G26" i="11"/>
  <c r="L26" i="11"/>
  <c r="A77" i="11"/>
  <c r="B77" i="11"/>
  <c r="C77" i="11"/>
  <c r="D77" i="11"/>
  <c r="E77" i="11"/>
  <c r="F77" i="11"/>
  <c r="G77" i="11"/>
  <c r="L77" i="11"/>
  <c r="A126" i="11"/>
  <c r="B126" i="11"/>
  <c r="C126" i="11"/>
  <c r="D126" i="11"/>
  <c r="E126" i="11"/>
  <c r="F126" i="11"/>
  <c r="G126" i="11"/>
  <c r="L126" i="11"/>
  <c r="A125" i="11"/>
  <c r="B125" i="11"/>
  <c r="C125" i="11"/>
  <c r="D125" i="11"/>
  <c r="E125" i="11"/>
  <c r="F125" i="11"/>
  <c r="G125" i="11"/>
  <c r="L125" i="11"/>
  <c r="A47" i="11"/>
  <c r="B47" i="11"/>
  <c r="C47" i="11"/>
  <c r="D47" i="11"/>
  <c r="E47" i="11"/>
  <c r="F47" i="11"/>
  <c r="G47" i="11"/>
  <c r="L47" i="11"/>
  <c r="A66" i="11"/>
  <c r="B66" i="11"/>
  <c r="C66" i="11"/>
  <c r="D66" i="11"/>
  <c r="E66" i="11"/>
  <c r="F66" i="11"/>
  <c r="G66" i="11"/>
  <c r="L66" i="11"/>
  <c r="A46" i="11"/>
  <c r="B46" i="11"/>
  <c r="C46" i="11"/>
  <c r="D46" i="11"/>
  <c r="E46" i="11"/>
  <c r="F46" i="11"/>
  <c r="G46" i="11"/>
  <c r="L46" i="11"/>
  <c r="A34" i="11"/>
  <c r="B34" i="11"/>
  <c r="C34" i="11"/>
  <c r="D34" i="11"/>
  <c r="E34" i="11"/>
  <c r="F34" i="11"/>
  <c r="G34" i="11"/>
  <c r="L34" i="11"/>
  <c r="A50" i="11"/>
  <c r="B50" i="11"/>
  <c r="C50" i="11"/>
  <c r="D50" i="11"/>
  <c r="E50" i="11"/>
  <c r="F50" i="11"/>
  <c r="G50" i="11"/>
  <c r="L50" i="11"/>
  <c r="B57" i="11"/>
  <c r="C57" i="11"/>
  <c r="D57" i="11"/>
  <c r="E57" i="11"/>
  <c r="F57" i="11"/>
  <c r="G57" i="11"/>
  <c r="L57" i="11"/>
  <c r="A57" i="11"/>
  <c r="AF135" i="11" l="1"/>
  <c r="AE135" i="11"/>
  <c r="AD135" i="11"/>
  <c r="AC135" i="11"/>
  <c r="AB135" i="11"/>
  <c r="AA135" i="11"/>
  <c r="Z135" i="11"/>
  <c r="Y135" i="11"/>
  <c r="X135" i="11"/>
  <c r="AF134" i="11"/>
  <c r="AE134" i="11"/>
  <c r="AD134" i="11"/>
  <c r="AC134" i="11"/>
  <c r="AB134" i="11"/>
  <c r="AA134" i="11"/>
  <c r="Z134" i="11"/>
  <c r="Y134" i="11"/>
  <c r="X134" i="11"/>
  <c r="AF133" i="11"/>
  <c r="AE133" i="11"/>
  <c r="AD133" i="11"/>
  <c r="AC133" i="11"/>
  <c r="AB133" i="11"/>
  <c r="AA133" i="11"/>
  <c r="Z133" i="11"/>
  <c r="Y133" i="11"/>
  <c r="X133" i="11"/>
  <c r="AF132" i="11"/>
  <c r="AE132" i="11"/>
  <c r="AD132" i="11"/>
  <c r="AC132" i="11"/>
  <c r="AB132" i="11"/>
  <c r="AA132" i="11"/>
  <c r="Z132" i="11"/>
  <c r="Y132" i="11"/>
  <c r="X132" i="11"/>
  <c r="AF131" i="11"/>
  <c r="AE131" i="11"/>
  <c r="AD131" i="11"/>
  <c r="AC131" i="11"/>
  <c r="AB131" i="11"/>
  <c r="AA131" i="11"/>
  <c r="Z131" i="11"/>
  <c r="Y131" i="11"/>
  <c r="X131" i="11"/>
  <c r="AF130" i="11"/>
  <c r="AE130" i="11"/>
  <c r="AD130" i="11"/>
  <c r="AC130" i="11"/>
  <c r="AB130" i="11"/>
  <c r="AA130" i="11"/>
  <c r="Z130" i="11"/>
  <c r="Y130" i="11"/>
  <c r="X130" i="11"/>
  <c r="AF129" i="11"/>
  <c r="W129" i="11"/>
  <c r="AG2" i="11"/>
  <c r="AF2" i="11"/>
  <c r="AE2" i="11"/>
  <c r="AD2" i="11"/>
  <c r="AC2" i="11"/>
  <c r="AB2" i="11"/>
  <c r="AA2" i="11"/>
  <c r="Z2" i="11"/>
  <c r="Y2" i="11"/>
  <c r="X2" i="11"/>
  <c r="W2" i="11"/>
  <c r="V2" i="11"/>
  <c r="U2" i="11"/>
  <c r="M2" i="11"/>
  <c r="L2" i="11"/>
  <c r="K2" i="11"/>
  <c r="J2" i="11"/>
  <c r="I2" i="11"/>
  <c r="H2" i="11"/>
  <c r="G2" i="11"/>
  <c r="F2" i="11"/>
  <c r="E2" i="11"/>
  <c r="D2" i="11"/>
  <c r="B2" i="11"/>
  <c r="A2" i="11"/>
  <c r="AE26" i="11" l="1"/>
  <c r="AC26" i="11"/>
  <c r="AB26" i="11"/>
  <c r="AA26" i="11"/>
  <c r="Z31" i="11"/>
  <c r="AA72" i="11"/>
  <c r="Z72" i="11"/>
  <c r="AB63" i="11"/>
  <c r="Z63" i="11"/>
  <c r="Y78" i="11"/>
  <c r="AD11" i="11"/>
  <c r="AC11" i="11"/>
  <c r="AE49" i="11"/>
  <c r="AD49" i="11"/>
  <c r="AC49" i="11"/>
  <c r="AB49" i="11"/>
  <c r="AE55" i="11"/>
  <c r="AC55" i="11"/>
  <c r="AA55" i="11"/>
  <c r="AE28" i="11"/>
  <c r="Z37" i="11"/>
  <c r="Z19" i="11"/>
  <c r="Y19" i="11"/>
  <c r="AE74" i="11"/>
  <c r="AD74" i="11"/>
  <c r="AC74" i="11"/>
  <c r="AE53" i="11"/>
  <c r="AD53" i="11"/>
  <c r="AC53" i="11"/>
  <c r="AB53" i="11"/>
  <c r="Z53" i="11"/>
  <c r="AB15" i="11"/>
  <c r="AA15" i="11"/>
  <c r="Z15" i="11"/>
  <c r="Y15" i="11"/>
  <c r="AB80" i="11"/>
  <c r="AC39" i="11"/>
  <c r="AA39" i="11"/>
  <c r="Z39" i="11"/>
  <c r="Y39" i="11"/>
  <c r="AB81" i="11"/>
  <c r="Z81" i="11"/>
  <c r="Y81" i="11"/>
  <c r="AD21" i="11"/>
  <c r="AC21" i="11"/>
  <c r="AA21" i="11"/>
  <c r="Z21" i="11"/>
  <c r="Y21" i="11"/>
  <c r="AE12" i="11"/>
  <c r="AE40" i="11"/>
  <c r="AD40" i="11"/>
  <c r="AC40" i="11"/>
  <c r="Z40" i="11"/>
  <c r="Y40" i="11"/>
  <c r="AC42" i="11"/>
  <c r="AB42" i="11"/>
  <c r="AA42" i="11"/>
  <c r="AD5" i="11"/>
  <c r="AC5" i="11"/>
  <c r="AA5" i="11"/>
  <c r="Z41" i="11"/>
  <c r="AA105" i="11"/>
  <c r="AB14" i="11"/>
  <c r="H57" i="11"/>
  <c r="H34" i="11" l="1"/>
  <c r="H123" i="11"/>
  <c r="H63" i="11"/>
  <c r="H23" i="11"/>
  <c r="H29" i="11"/>
  <c r="H13" i="11"/>
  <c r="H62" i="11"/>
  <c r="H25" i="11"/>
  <c r="H33" i="11"/>
  <c r="H58" i="11"/>
  <c r="H12" i="11"/>
  <c r="H105" i="11"/>
  <c r="H113" i="11"/>
  <c r="H17" i="11"/>
  <c r="H22" i="11"/>
  <c r="H46" i="11"/>
  <c r="H70" i="11"/>
  <c r="H78" i="11"/>
  <c r="H52" i="11"/>
  <c r="H19" i="11"/>
  <c r="H15" i="11"/>
  <c r="H73" i="11"/>
  <c r="H124" i="11"/>
  <c r="H9" i="11"/>
  <c r="H120" i="11"/>
  <c r="H8" i="11"/>
  <c r="H39" i="11"/>
  <c r="H40" i="11"/>
  <c r="H30" i="11"/>
  <c r="H85" i="11"/>
  <c r="H91" i="11"/>
  <c r="H75" i="11"/>
  <c r="H66" i="11"/>
  <c r="H77" i="11"/>
  <c r="H31" i="11"/>
  <c r="H72" i="11"/>
  <c r="H11" i="11"/>
  <c r="H107" i="11"/>
  <c r="H35" i="11"/>
  <c r="H74" i="11"/>
  <c r="H111" i="11"/>
  <c r="H68" i="11"/>
  <c r="H60" i="11"/>
  <c r="H114" i="11"/>
  <c r="H108" i="11"/>
  <c r="H101" i="11"/>
  <c r="H88" i="11"/>
  <c r="H106" i="11"/>
  <c r="H100" i="11"/>
  <c r="H117" i="11"/>
  <c r="H7" i="11"/>
  <c r="H79" i="11"/>
  <c r="H44" i="11"/>
  <c r="H36" i="11"/>
  <c r="H42" i="11"/>
  <c r="H41" i="11"/>
  <c r="H24" i="11"/>
  <c r="H119" i="11"/>
  <c r="H82" i="11"/>
  <c r="H89" i="11"/>
  <c r="H110" i="11"/>
  <c r="H61" i="11"/>
  <c r="H125" i="11"/>
  <c r="H92" i="11"/>
  <c r="H103" i="11"/>
  <c r="H37" i="11"/>
  <c r="H32" i="11"/>
  <c r="H65" i="11"/>
  <c r="H99" i="11"/>
  <c r="H115" i="11"/>
  <c r="H122" i="11"/>
  <c r="H83" i="11"/>
  <c r="H21" i="11"/>
  <c r="H94" i="11"/>
  <c r="H76" i="11"/>
  <c r="H38" i="11"/>
  <c r="H27" i="11"/>
  <c r="H126" i="11"/>
  <c r="H4" i="11"/>
  <c r="H95" i="11"/>
  <c r="H20" i="11"/>
  <c r="H59" i="11"/>
  <c r="H112" i="11"/>
  <c r="H93" i="11"/>
  <c r="H102" i="11"/>
  <c r="H116" i="11"/>
  <c r="H6" i="11"/>
  <c r="H5" i="11"/>
  <c r="H84" i="11"/>
  <c r="H69" i="11"/>
  <c r="H14" i="11"/>
  <c r="H50" i="11"/>
  <c r="H47" i="11"/>
  <c r="H26" i="11"/>
  <c r="H16" i="11"/>
  <c r="H54" i="11"/>
  <c r="H49" i="11"/>
  <c r="H55" i="11"/>
  <c r="H28" i="11"/>
  <c r="H10" i="11"/>
  <c r="H53" i="11"/>
  <c r="H80" i="11"/>
  <c r="H64" i="11"/>
  <c r="H45" i="11"/>
  <c r="H118" i="11"/>
  <c r="H87" i="11"/>
  <c r="H98" i="11"/>
  <c r="H121" i="11"/>
  <c r="H48" i="11"/>
  <c r="H3" i="11"/>
  <c r="H104" i="11"/>
  <c r="H96" i="11"/>
  <c r="H81" i="11"/>
  <c r="H71" i="11"/>
  <c r="H56" i="11"/>
  <c r="H109" i="11"/>
  <c r="H90" i="11"/>
  <c r="H43" i="11"/>
  <c r="H67" i="11"/>
  <c r="H97" i="11"/>
  <c r="H18" i="11"/>
  <c r="H86" i="11"/>
  <c r="H51" i="11"/>
  <c r="AC129" i="11"/>
  <c r="AC41" i="11"/>
  <c r="Y129" i="11"/>
  <c r="Y14" i="11"/>
  <c r="AD129" i="11"/>
  <c r="AD41" i="11"/>
  <c r="Z129" i="11"/>
  <c r="Z14" i="11"/>
  <c r="AB129" i="11"/>
  <c r="AB105" i="11"/>
  <c r="AE129" i="11"/>
  <c r="AE41" i="11"/>
  <c r="AA129" i="11"/>
  <c r="AA14" i="11"/>
  <c r="X54" i="11" l="1"/>
  <c r="X63" i="11"/>
  <c r="X19" i="11"/>
  <c r="X21" i="11"/>
  <c r="X40" i="11"/>
  <c r="X5" i="11"/>
  <c r="X41" i="11"/>
  <c r="X129" i="11" l="1"/>
  <c r="X14" i="11"/>
  <c r="S95" i="11" l="1"/>
  <c r="S103" i="11"/>
  <c r="M50" i="11"/>
  <c r="M34" i="11"/>
  <c r="M47" i="11"/>
  <c r="M125" i="11"/>
  <c r="M126" i="11"/>
  <c r="M77" i="11"/>
  <c r="M26" i="11"/>
  <c r="M123" i="11"/>
  <c r="M70" i="11"/>
  <c r="M31" i="11"/>
  <c r="M16" i="11"/>
  <c r="M92" i="11"/>
  <c r="M4" i="11"/>
  <c r="M72" i="11"/>
  <c r="M54" i="11"/>
  <c r="M63" i="11"/>
  <c r="M78" i="11"/>
  <c r="M49" i="11"/>
  <c r="M103" i="11"/>
  <c r="M52" i="11"/>
  <c r="M107" i="11"/>
  <c r="M55" i="11"/>
  <c r="M23" i="11"/>
  <c r="M95" i="11"/>
  <c r="M35" i="11"/>
  <c r="M74" i="11"/>
  <c r="M32" i="11"/>
  <c r="M20" i="11"/>
  <c r="M111" i="11"/>
  <c r="M53" i="11"/>
  <c r="M51" i="11"/>
  <c r="M68" i="11"/>
  <c r="M80" i="11"/>
  <c r="M65" i="11"/>
  <c r="M59" i="11"/>
  <c r="M64" i="11"/>
  <c r="M29" i="11"/>
  <c r="M73" i="11"/>
  <c r="M114" i="11"/>
  <c r="M45" i="11"/>
  <c r="M99" i="11"/>
  <c r="M112" i="11"/>
  <c r="M108" i="11"/>
  <c r="M118" i="11"/>
  <c r="M13" i="11"/>
  <c r="M124" i="11"/>
  <c r="M101" i="11"/>
  <c r="M87" i="11"/>
  <c r="M115" i="11"/>
  <c r="M93" i="11"/>
  <c r="M88" i="11"/>
  <c r="M98" i="11"/>
  <c r="M62" i="11"/>
  <c r="M106" i="11"/>
  <c r="M121" i="11"/>
  <c r="M25" i="11"/>
  <c r="M102" i="11"/>
  <c r="M100" i="11"/>
  <c r="M48" i="11"/>
  <c r="M122" i="11"/>
  <c r="M120" i="11"/>
  <c r="M117" i="11"/>
  <c r="M3" i="11"/>
  <c r="M33" i="11"/>
  <c r="M116" i="11"/>
  <c r="M7" i="11"/>
  <c r="M104" i="11"/>
  <c r="M83" i="11"/>
  <c r="M8" i="11"/>
  <c r="M79" i="11"/>
  <c r="M96" i="11"/>
  <c r="M58" i="11"/>
  <c r="M39" i="11"/>
  <c r="M44" i="11"/>
  <c r="M81" i="11"/>
  <c r="M21" i="11"/>
  <c r="M6" i="11"/>
  <c r="M36" i="11"/>
  <c r="M12" i="11"/>
  <c r="M40" i="11"/>
  <c r="M42" i="11"/>
  <c r="M56" i="11"/>
  <c r="M94" i="11"/>
  <c r="M5" i="11"/>
  <c r="M41" i="11"/>
  <c r="M109" i="11"/>
  <c r="M105" i="11"/>
  <c r="M30" i="11"/>
  <c r="M24" i="11"/>
  <c r="M90" i="11"/>
  <c r="M76" i="11"/>
  <c r="M119" i="11"/>
  <c r="M43" i="11"/>
  <c r="M113" i="11"/>
  <c r="M85" i="11"/>
  <c r="M82" i="11"/>
  <c r="M67" i="11"/>
  <c r="M38" i="11"/>
  <c r="M69" i="11"/>
  <c r="M89" i="11"/>
  <c r="M97" i="11"/>
  <c r="M17" i="11"/>
  <c r="M91" i="11"/>
  <c r="M110" i="11"/>
  <c r="M18" i="11"/>
  <c r="M27" i="11"/>
  <c r="M61" i="11"/>
  <c r="M86" i="11"/>
  <c r="M22" i="11"/>
  <c r="M75" i="11"/>
  <c r="M57" i="11"/>
  <c r="R48" i="11" l="1"/>
  <c r="R69" i="11"/>
  <c r="P85" i="11"/>
  <c r="P67" i="11"/>
  <c r="R56" i="11"/>
  <c r="R22" i="11"/>
  <c r="P24" i="11"/>
  <c r="P91" i="11"/>
  <c r="S27" i="11"/>
  <c r="R71" i="11"/>
  <c r="R51" i="11"/>
  <c r="P88" i="11"/>
  <c r="P61" i="11"/>
  <c r="S33" i="11"/>
  <c r="S48" i="11"/>
  <c r="P39" i="11"/>
  <c r="S94" i="11"/>
  <c r="S124" i="11"/>
  <c r="P87" i="11"/>
  <c r="S69" i="11"/>
  <c r="P13" i="11"/>
  <c r="P116" i="11"/>
  <c r="R107" i="11"/>
  <c r="P80" i="11"/>
  <c r="P29" i="11"/>
  <c r="R5" i="11"/>
  <c r="P122" i="11"/>
  <c r="S43" i="11"/>
  <c r="P42" i="11"/>
  <c r="S100" i="11"/>
  <c r="S82" i="11"/>
  <c r="S93" i="11"/>
  <c r="R53" i="11"/>
  <c r="P117" i="11"/>
  <c r="S15" i="11"/>
  <c r="R54" i="11"/>
  <c r="P101" i="11"/>
  <c r="S63" i="11"/>
  <c r="R35" i="11"/>
  <c r="P126" i="11"/>
  <c r="S10" i="11"/>
  <c r="R47" i="11"/>
  <c r="P123" i="11"/>
  <c r="P57" i="11"/>
  <c r="S92" i="11"/>
  <c r="R66" i="11"/>
  <c r="P50" i="11"/>
  <c r="P119" i="11"/>
  <c r="R27" i="11"/>
  <c r="P44" i="11"/>
  <c r="R82" i="11"/>
  <c r="P16" i="11"/>
  <c r="R63" i="11"/>
  <c r="R40" i="11"/>
  <c r="P110" i="11"/>
  <c r="S99" i="11"/>
  <c r="S113" i="11"/>
  <c r="R91" i="11"/>
  <c r="S119" i="11"/>
  <c r="S44" i="11"/>
  <c r="P89" i="11"/>
  <c r="R61" i="11"/>
  <c r="P102" i="11"/>
  <c r="S118" i="11"/>
  <c r="P74" i="11"/>
  <c r="S12" i="11"/>
  <c r="P25" i="11"/>
  <c r="R87" i="11"/>
  <c r="P90" i="11"/>
  <c r="R13" i="11"/>
  <c r="R116" i="11"/>
  <c r="P60" i="11"/>
  <c r="R29" i="11"/>
  <c r="S120" i="11"/>
  <c r="S98" i="11"/>
  <c r="R122" i="11"/>
  <c r="P23" i="11"/>
  <c r="R42" i="11"/>
  <c r="P86" i="11"/>
  <c r="S85" i="11"/>
  <c r="P115" i="11"/>
  <c r="S67" i="11"/>
  <c r="R117" i="11"/>
  <c r="P59" i="11"/>
  <c r="P11" i="11"/>
  <c r="S16" i="11"/>
  <c r="R101" i="11"/>
  <c r="P19" i="11"/>
  <c r="S64" i="11"/>
  <c r="R126" i="11"/>
  <c r="P55" i="11"/>
  <c r="S37" i="11"/>
  <c r="R123" i="11"/>
  <c r="R57" i="11"/>
  <c r="S72" i="11"/>
  <c r="P46" i="11"/>
  <c r="S34" i="11"/>
  <c r="R50" i="11"/>
  <c r="S61" i="11"/>
  <c r="R15" i="11"/>
  <c r="S101" i="11"/>
  <c r="P72" i="11"/>
  <c r="R92" i="11"/>
  <c r="R45" i="11"/>
  <c r="R89" i="11"/>
  <c r="S110" i="11"/>
  <c r="P17" i="11"/>
  <c r="R99" i="11"/>
  <c r="R113" i="11"/>
  <c r="P76" i="11"/>
  <c r="P8" i="11"/>
  <c r="R44" i="11"/>
  <c r="P14" i="11"/>
  <c r="P20" i="11"/>
  <c r="S89" i="11"/>
  <c r="S102" i="11"/>
  <c r="R118" i="11"/>
  <c r="S74" i="11"/>
  <c r="S25" i="11"/>
  <c r="P104" i="11"/>
  <c r="S90" i="11"/>
  <c r="S60" i="11"/>
  <c r="P21" i="11"/>
  <c r="P105" i="11"/>
  <c r="R98" i="11"/>
  <c r="P96" i="11"/>
  <c r="S23" i="11"/>
  <c r="S86" i="11"/>
  <c r="R85" i="11"/>
  <c r="S115" i="11"/>
  <c r="R67" i="11"/>
  <c r="P9" i="11"/>
  <c r="S59" i="11"/>
  <c r="S11" i="11"/>
  <c r="R16" i="11"/>
  <c r="P65" i="11"/>
  <c r="S19" i="11"/>
  <c r="R64" i="11"/>
  <c r="P31" i="11"/>
  <c r="S55" i="11"/>
  <c r="R37" i="11"/>
  <c r="P26" i="11"/>
  <c r="R72" i="11"/>
  <c r="S46" i="11"/>
  <c r="R34" i="11"/>
  <c r="P125" i="11"/>
  <c r="R12" i="11"/>
  <c r="S24" i="11"/>
  <c r="S116" i="11"/>
  <c r="P64" i="11"/>
  <c r="P37" i="11"/>
  <c r="S17" i="11"/>
  <c r="S76" i="11"/>
  <c r="P41" i="11"/>
  <c r="S8" i="11"/>
  <c r="P121" i="11"/>
  <c r="S14" i="11"/>
  <c r="S20" i="11"/>
  <c r="P6" i="11"/>
  <c r="R102" i="11"/>
  <c r="P7" i="11"/>
  <c r="R74" i="11"/>
  <c r="P84" i="11"/>
  <c r="P32" i="11"/>
  <c r="R25" i="11"/>
  <c r="S104" i="11"/>
  <c r="P36" i="11"/>
  <c r="R90" i="11"/>
  <c r="P95" i="11"/>
  <c r="R60" i="11"/>
  <c r="S21" i="11"/>
  <c r="S105" i="11"/>
  <c r="P114" i="11"/>
  <c r="S96" i="11"/>
  <c r="R23" i="11"/>
  <c r="P103" i="11"/>
  <c r="R86" i="11"/>
  <c r="P30" i="11"/>
  <c r="P83" i="11"/>
  <c r="R115" i="11"/>
  <c r="P4" i="11"/>
  <c r="S9" i="11"/>
  <c r="R11" i="11"/>
  <c r="P58" i="11"/>
  <c r="S65" i="11"/>
  <c r="R19" i="11"/>
  <c r="P52" i="11"/>
  <c r="S31" i="11"/>
  <c r="R55" i="11"/>
  <c r="P49" i="11"/>
  <c r="S26" i="11"/>
  <c r="P78" i="11"/>
  <c r="R46" i="11"/>
  <c r="P77" i="11"/>
  <c r="S125" i="11"/>
  <c r="P113" i="11"/>
  <c r="R33" i="11"/>
  <c r="P12" i="11"/>
  <c r="S13" i="11"/>
  <c r="S29" i="11"/>
  <c r="P120" i="11"/>
  <c r="S117" i="11"/>
  <c r="S126" i="11"/>
  <c r="R10" i="11"/>
  <c r="S123" i="11"/>
  <c r="R76" i="11"/>
  <c r="S41" i="11"/>
  <c r="S121" i="11"/>
  <c r="R20" i="11"/>
  <c r="S6" i="11"/>
  <c r="P38" i="11"/>
  <c r="S7" i="11"/>
  <c r="P108" i="11"/>
  <c r="S84" i="11"/>
  <c r="S32" i="11"/>
  <c r="P111" i="11"/>
  <c r="S36" i="11"/>
  <c r="P62" i="11"/>
  <c r="R95" i="11"/>
  <c r="P18" i="11"/>
  <c r="P73" i="11"/>
  <c r="R21" i="11"/>
  <c r="R105" i="11"/>
  <c r="P79" i="11"/>
  <c r="S114" i="11"/>
  <c r="R96" i="11"/>
  <c r="P81" i="11"/>
  <c r="R103" i="11"/>
  <c r="P109" i="11"/>
  <c r="S30" i="11"/>
  <c r="S83" i="11"/>
  <c r="S4" i="11"/>
  <c r="R9" i="11"/>
  <c r="P112" i="11"/>
  <c r="S58" i="11"/>
  <c r="R65" i="11"/>
  <c r="P3" i="11"/>
  <c r="S52" i="11"/>
  <c r="R31" i="11"/>
  <c r="P68" i="11"/>
  <c r="S49" i="11"/>
  <c r="R26" i="11"/>
  <c r="P28" i="11"/>
  <c r="S78" i="11"/>
  <c r="P75" i="11"/>
  <c r="S77" i="11"/>
  <c r="R125" i="11"/>
  <c r="P70" i="11"/>
  <c r="S88" i="11"/>
  <c r="S87" i="11"/>
  <c r="P34" i="11"/>
  <c r="P56" i="11"/>
  <c r="P22" i="11"/>
  <c r="P40" i="11"/>
  <c r="P97" i="11"/>
  <c r="R41" i="11"/>
  <c r="R121" i="11"/>
  <c r="P71" i="11"/>
  <c r="P51" i="11"/>
  <c r="R6" i="11"/>
  <c r="S38" i="11"/>
  <c r="R7" i="11"/>
  <c r="S108" i="11"/>
  <c r="R84" i="11"/>
  <c r="R32" i="11"/>
  <c r="S111" i="11"/>
  <c r="R36" i="11"/>
  <c r="S62" i="11"/>
  <c r="S18" i="11"/>
  <c r="S73" i="11"/>
  <c r="P107" i="11"/>
  <c r="S79" i="11"/>
  <c r="R114" i="11"/>
  <c r="P5" i="11"/>
  <c r="S81" i="11"/>
  <c r="S109" i="11"/>
  <c r="R83" i="11"/>
  <c r="P106" i="11"/>
  <c r="R4" i="11"/>
  <c r="P53" i="11"/>
  <c r="S112" i="11"/>
  <c r="P45" i="11"/>
  <c r="R58" i="11"/>
  <c r="P54" i="11"/>
  <c r="S3" i="11"/>
  <c r="R52" i="11"/>
  <c r="P35" i="11"/>
  <c r="S68" i="11"/>
  <c r="R49" i="11"/>
  <c r="P47" i="11"/>
  <c r="S28" i="11"/>
  <c r="R78" i="11"/>
  <c r="S75" i="11"/>
  <c r="R77" i="11"/>
  <c r="P66" i="11"/>
  <c r="S70" i="11"/>
  <c r="P99" i="11"/>
  <c r="S91" i="11"/>
  <c r="P118" i="11"/>
  <c r="S39" i="11"/>
  <c r="R124" i="11"/>
  <c r="S80" i="11"/>
  <c r="P98" i="11"/>
  <c r="S122" i="11"/>
  <c r="R43" i="11"/>
  <c r="S42" i="11"/>
  <c r="R100" i="11"/>
  <c r="R93" i="11"/>
  <c r="S57" i="11"/>
  <c r="S50" i="11"/>
  <c r="S56" i="11"/>
  <c r="S22" i="11"/>
  <c r="S40" i="11"/>
  <c r="S97" i="11"/>
  <c r="P27" i="11"/>
  <c r="S71" i="11"/>
  <c r="S51" i="11"/>
  <c r="R38" i="11"/>
  <c r="P33" i="11"/>
  <c r="R108" i="11"/>
  <c r="P48" i="11"/>
  <c r="R111" i="11"/>
  <c r="P94" i="11"/>
  <c r="P124" i="11"/>
  <c r="R62" i="11"/>
  <c r="P69" i="11"/>
  <c r="R73" i="11"/>
  <c r="S107" i="11"/>
  <c r="R79" i="11"/>
  <c r="S5" i="11"/>
  <c r="R81" i="11"/>
  <c r="P43" i="11"/>
  <c r="R109" i="11"/>
  <c r="P100" i="11"/>
  <c r="P82" i="11"/>
  <c r="S106" i="11"/>
  <c r="P93" i="11"/>
  <c r="S53" i="11"/>
  <c r="R112" i="11"/>
  <c r="S45" i="11"/>
  <c r="P15" i="11"/>
  <c r="S54" i="11"/>
  <c r="R3" i="11"/>
  <c r="P63" i="11"/>
  <c r="S35" i="11"/>
  <c r="R68" i="11"/>
  <c r="P10" i="11"/>
  <c r="S47" i="11"/>
  <c r="R28" i="11"/>
  <c r="R75" i="11"/>
  <c r="P92" i="11"/>
  <c r="S66" i="11"/>
  <c r="R70" i="11"/>
  <c r="V41" i="11"/>
  <c r="M84" i="11"/>
  <c r="M19" i="11"/>
  <c r="M14" i="11"/>
  <c r="M9" i="11"/>
  <c r="M37" i="11"/>
  <c r="M28" i="11"/>
  <c r="M71" i="11"/>
  <c r="M60" i="11"/>
  <c r="M46" i="11"/>
  <c r="M15" i="11"/>
  <c r="M10" i="11"/>
  <c r="M11" i="11"/>
  <c r="M66" i="11"/>
  <c r="K21" i="11" l="1"/>
  <c r="U21" i="11"/>
  <c r="U32" i="11"/>
  <c r="J122" i="11"/>
  <c r="U122" i="11"/>
  <c r="K58" i="11"/>
  <c r="U58" i="11"/>
  <c r="K82" i="11"/>
  <c r="U82" i="11"/>
  <c r="I77" i="11"/>
  <c r="V77" i="11"/>
  <c r="K62" i="11"/>
  <c r="U62" i="11"/>
  <c r="I104" i="11"/>
  <c r="V104" i="11"/>
  <c r="I56" i="11"/>
  <c r="V56" i="11"/>
  <c r="U29" i="11"/>
  <c r="K12" i="11"/>
  <c r="U12" i="11"/>
  <c r="I48" i="11"/>
  <c r="V48" i="11"/>
  <c r="K91" i="11"/>
  <c r="U91" i="11"/>
  <c r="J5" i="11"/>
  <c r="U5" i="11"/>
  <c r="I120" i="11"/>
  <c r="V120" i="11"/>
  <c r="U26" i="11"/>
  <c r="K57" i="11"/>
  <c r="U57" i="11"/>
  <c r="I53" i="11"/>
  <c r="V53" i="11"/>
  <c r="U55" i="11"/>
  <c r="U111" i="11"/>
  <c r="K106" i="11"/>
  <c r="U106" i="11"/>
  <c r="J117" i="11"/>
  <c r="U117" i="11"/>
  <c r="J7" i="11"/>
  <c r="U7" i="11"/>
  <c r="K44" i="11"/>
  <c r="U44" i="11"/>
  <c r="J43" i="11"/>
  <c r="U43" i="11"/>
  <c r="I17" i="11"/>
  <c r="V17" i="11"/>
  <c r="I31" i="11"/>
  <c r="V31" i="11"/>
  <c r="K115" i="11"/>
  <c r="U115" i="11"/>
  <c r="U103" i="11"/>
  <c r="K24" i="11"/>
  <c r="U24" i="11"/>
  <c r="U45" i="11"/>
  <c r="I123" i="11"/>
  <c r="V123" i="11"/>
  <c r="U99" i="11"/>
  <c r="I36" i="11"/>
  <c r="V36" i="11"/>
  <c r="I75" i="11"/>
  <c r="V75" i="11"/>
  <c r="K121" i="11"/>
  <c r="U121" i="11"/>
  <c r="I40" i="11"/>
  <c r="V40" i="11"/>
  <c r="U53" i="11"/>
  <c r="I49" i="11"/>
  <c r="V49" i="11"/>
  <c r="I55" i="11"/>
  <c r="V55" i="11"/>
  <c r="I74" i="11"/>
  <c r="V74" i="11"/>
  <c r="I111" i="11"/>
  <c r="V111" i="11"/>
  <c r="I80" i="11"/>
  <c r="V80" i="11"/>
  <c r="I106" i="11"/>
  <c r="V106" i="11"/>
  <c r="I100" i="11"/>
  <c r="V100" i="11"/>
  <c r="I117" i="11"/>
  <c r="V117" i="11"/>
  <c r="I7" i="11"/>
  <c r="V7" i="11"/>
  <c r="I79" i="11"/>
  <c r="V79" i="11"/>
  <c r="I44" i="11"/>
  <c r="V44" i="11"/>
  <c r="I30" i="11"/>
  <c r="V30" i="11"/>
  <c r="I43" i="11"/>
  <c r="V43" i="11"/>
  <c r="K38" i="11"/>
  <c r="U38" i="11"/>
  <c r="J17" i="11"/>
  <c r="U17" i="11"/>
  <c r="J27" i="11"/>
  <c r="U27" i="11"/>
  <c r="U31" i="11"/>
  <c r="I114" i="11"/>
  <c r="V114" i="11"/>
  <c r="I115" i="11"/>
  <c r="V115" i="11"/>
  <c r="I85" i="11"/>
  <c r="V85" i="11"/>
  <c r="I103" i="11"/>
  <c r="V103" i="11"/>
  <c r="K102" i="11"/>
  <c r="U102" i="11"/>
  <c r="I24" i="11"/>
  <c r="V24" i="11"/>
  <c r="I126" i="11"/>
  <c r="V126" i="11"/>
  <c r="I45" i="11"/>
  <c r="V45" i="11"/>
  <c r="I22" i="11"/>
  <c r="V22" i="11"/>
  <c r="U123" i="11"/>
  <c r="U72" i="11"/>
  <c r="I99" i="11"/>
  <c r="V99" i="11"/>
  <c r="I101" i="11"/>
  <c r="V101" i="11"/>
  <c r="K36" i="11"/>
  <c r="U36" i="11"/>
  <c r="I42" i="11"/>
  <c r="V42" i="11"/>
  <c r="J75" i="11"/>
  <c r="U75" i="11"/>
  <c r="U35" i="11"/>
  <c r="K116" i="11"/>
  <c r="U116" i="11"/>
  <c r="J39" i="11"/>
  <c r="U39" i="11"/>
  <c r="I67" i="11"/>
  <c r="V67" i="11"/>
  <c r="I47" i="11"/>
  <c r="V47" i="11"/>
  <c r="I16" i="11"/>
  <c r="V16" i="11"/>
  <c r="U64" i="11"/>
  <c r="K124" i="11"/>
  <c r="U124" i="11"/>
  <c r="I6" i="11"/>
  <c r="V6" i="11"/>
  <c r="I61" i="11"/>
  <c r="V61" i="11"/>
  <c r="U20" i="11"/>
  <c r="I121" i="11"/>
  <c r="V121" i="11"/>
  <c r="I3" i="11"/>
  <c r="V3" i="11"/>
  <c r="I81" i="11"/>
  <c r="V81" i="11"/>
  <c r="J76" i="11"/>
  <c r="U76" i="11"/>
  <c r="I97" i="11"/>
  <c r="V97" i="11"/>
  <c r="U34" i="11"/>
  <c r="I4" i="11"/>
  <c r="V4" i="11"/>
  <c r="K118" i="11"/>
  <c r="U118" i="11"/>
  <c r="K98" i="11"/>
  <c r="U98" i="11"/>
  <c r="U50" i="11"/>
  <c r="U95" i="11"/>
  <c r="J25" i="11"/>
  <c r="U25" i="11"/>
  <c r="J33" i="11"/>
  <c r="U33" i="11"/>
  <c r="J109" i="11"/>
  <c r="U109" i="11"/>
  <c r="J110" i="11"/>
  <c r="U110" i="11"/>
  <c r="I63" i="11"/>
  <c r="V63" i="11"/>
  <c r="J86" i="11"/>
  <c r="U86" i="11"/>
  <c r="K69" i="11"/>
  <c r="U69" i="11"/>
  <c r="U125" i="11"/>
  <c r="J108" i="11"/>
  <c r="U108" i="11"/>
  <c r="J94" i="11"/>
  <c r="U94" i="11"/>
  <c r="J119" i="11"/>
  <c r="U119" i="11"/>
  <c r="U70" i="11"/>
  <c r="I93" i="11"/>
  <c r="V93" i="11"/>
  <c r="U65" i="11"/>
  <c r="I105" i="11"/>
  <c r="V105" i="11"/>
  <c r="J18" i="11"/>
  <c r="U18" i="11"/>
  <c r="I73" i="11"/>
  <c r="V73" i="11"/>
  <c r="I21" i="11"/>
  <c r="V21" i="11"/>
  <c r="I50" i="11"/>
  <c r="V50" i="11"/>
  <c r="I52" i="11"/>
  <c r="V52" i="11"/>
  <c r="I95" i="11"/>
  <c r="V95" i="11"/>
  <c r="I32" i="11"/>
  <c r="V32" i="11"/>
  <c r="U51" i="11"/>
  <c r="U59" i="11"/>
  <c r="I25" i="11"/>
  <c r="V25" i="11"/>
  <c r="I122" i="11"/>
  <c r="V122" i="11"/>
  <c r="I33" i="11"/>
  <c r="V33" i="11"/>
  <c r="I83" i="11"/>
  <c r="V83" i="11"/>
  <c r="I58" i="11"/>
  <c r="V58" i="11"/>
  <c r="I109" i="11"/>
  <c r="V109" i="11"/>
  <c r="I90" i="11"/>
  <c r="V90" i="11"/>
  <c r="I82" i="11"/>
  <c r="V82" i="11"/>
  <c r="I89" i="11"/>
  <c r="V89" i="11"/>
  <c r="I110" i="11"/>
  <c r="V110" i="11"/>
  <c r="U77" i="11"/>
  <c r="U63" i="11"/>
  <c r="I13" i="11"/>
  <c r="V13" i="11"/>
  <c r="I62" i="11"/>
  <c r="V62" i="11"/>
  <c r="I86" i="11"/>
  <c r="V86" i="11"/>
  <c r="I68" i="11"/>
  <c r="V68" i="11"/>
  <c r="J104" i="11"/>
  <c r="U104" i="11"/>
  <c r="I69" i="11"/>
  <c r="V69" i="11"/>
  <c r="I54" i="11"/>
  <c r="V54" i="11"/>
  <c r="J56" i="11"/>
  <c r="U56" i="11"/>
  <c r="I125" i="11"/>
  <c r="V125" i="11"/>
  <c r="I92" i="11"/>
  <c r="V92" i="11"/>
  <c r="I29" i="11"/>
  <c r="V29" i="11"/>
  <c r="I108" i="11"/>
  <c r="V108" i="11"/>
  <c r="I88" i="11"/>
  <c r="V88" i="11"/>
  <c r="I12" i="11"/>
  <c r="V12" i="11"/>
  <c r="I94" i="11"/>
  <c r="V94" i="11"/>
  <c r="U107" i="11"/>
  <c r="J48" i="11"/>
  <c r="U48" i="11"/>
  <c r="I96" i="11"/>
  <c r="V96" i="11"/>
  <c r="I119" i="11"/>
  <c r="V119" i="11"/>
  <c r="I91" i="11"/>
  <c r="V91" i="11"/>
  <c r="I70" i="11"/>
  <c r="V70" i="11"/>
  <c r="I78" i="11"/>
  <c r="V78" i="11"/>
  <c r="J112" i="11"/>
  <c r="U112" i="11"/>
  <c r="J93" i="11"/>
  <c r="U93" i="11"/>
  <c r="I5" i="11"/>
  <c r="V5" i="11"/>
  <c r="U23" i="11"/>
  <c r="I65" i="11"/>
  <c r="V65" i="11"/>
  <c r="J120" i="11"/>
  <c r="U120" i="11"/>
  <c r="J8" i="11"/>
  <c r="U8" i="11"/>
  <c r="K105" i="11"/>
  <c r="U105" i="11"/>
  <c r="J113" i="11"/>
  <c r="U113" i="11"/>
  <c r="I18" i="11"/>
  <c r="V18" i="11"/>
  <c r="I26" i="11"/>
  <c r="V26" i="11"/>
  <c r="U73" i="11"/>
  <c r="I87" i="11"/>
  <c r="V87" i="11"/>
  <c r="I57" i="11"/>
  <c r="V57" i="11"/>
  <c r="K41" i="11"/>
  <c r="U41" i="11"/>
  <c r="U52" i="11"/>
  <c r="I51" i="11"/>
  <c r="V51" i="11"/>
  <c r="I59" i="11"/>
  <c r="V59" i="11"/>
  <c r="J83" i="11"/>
  <c r="U83" i="11"/>
  <c r="J90" i="11"/>
  <c r="U90" i="11"/>
  <c r="J89" i="11"/>
  <c r="U89" i="11"/>
  <c r="K13" i="11"/>
  <c r="U13" i="11"/>
  <c r="U68" i="11"/>
  <c r="U54" i="11"/>
  <c r="U92" i="11"/>
  <c r="J88" i="11"/>
  <c r="U88" i="11"/>
  <c r="I107" i="11"/>
  <c r="V107" i="11"/>
  <c r="K96" i="11"/>
  <c r="U96" i="11"/>
  <c r="U78" i="11"/>
  <c r="I112" i="11"/>
  <c r="V112" i="11"/>
  <c r="I23" i="11"/>
  <c r="V23" i="11"/>
  <c r="I8" i="11"/>
  <c r="V8" i="11"/>
  <c r="I113" i="11"/>
  <c r="V113" i="11"/>
  <c r="J87" i="11"/>
  <c r="U87" i="11"/>
  <c r="K40" i="11"/>
  <c r="U40" i="11"/>
  <c r="U49" i="11"/>
  <c r="U74" i="11"/>
  <c r="U80" i="11"/>
  <c r="K100" i="11"/>
  <c r="U100" i="11"/>
  <c r="J79" i="11"/>
  <c r="U79" i="11"/>
  <c r="K30" i="11"/>
  <c r="U30" i="11"/>
  <c r="I38" i="11"/>
  <c r="V38" i="11"/>
  <c r="I27" i="11"/>
  <c r="V27" i="11"/>
  <c r="U114" i="11"/>
  <c r="J85" i="11"/>
  <c r="U85" i="11"/>
  <c r="I102" i="11"/>
  <c r="V102" i="11"/>
  <c r="U126" i="11"/>
  <c r="K22" i="11"/>
  <c r="U22" i="11"/>
  <c r="I72" i="11"/>
  <c r="V72" i="11"/>
  <c r="J101" i="11"/>
  <c r="U101" i="11"/>
  <c r="K42" i="11"/>
  <c r="U42" i="11"/>
  <c r="I35" i="11"/>
  <c r="V35" i="11"/>
  <c r="I116" i="11"/>
  <c r="V116" i="11"/>
  <c r="I39" i="11"/>
  <c r="V39" i="11"/>
  <c r="J67" i="11"/>
  <c r="U67" i="11"/>
  <c r="U47" i="11"/>
  <c r="U16" i="11"/>
  <c r="I64" i="11"/>
  <c r="V64" i="11"/>
  <c r="I124" i="11"/>
  <c r="V124" i="11"/>
  <c r="K6" i="11"/>
  <c r="U6" i="11"/>
  <c r="J61" i="11"/>
  <c r="U61" i="11"/>
  <c r="I20" i="11"/>
  <c r="V20" i="11"/>
  <c r="J3" i="11"/>
  <c r="U3" i="11"/>
  <c r="J81" i="11"/>
  <c r="U81" i="11"/>
  <c r="I76" i="11"/>
  <c r="V76" i="11"/>
  <c r="J97" i="11"/>
  <c r="U97" i="11"/>
  <c r="I34" i="11"/>
  <c r="V34" i="11"/>
  <c r="U4" i="11"/>
  <c r="I118" i="11"/>
  <c r="V118" i="11"/>
  <c r="I98" i="11"/>
  <c r="V98" i="11"/>
  <c r="R119" i="11"/>
  <c r="R17" i="11"/>
  <c r="R97" i="11"/>
  <c r="R24" i="11"/>
  <c r="R14" i="11"/>
  <c r="R120" i="11"/>
  <c r="N50" i="11"/>
  <c r="T50" i="11" s="1"/>
  <c r="N32" i="11"/>
  <c r="T32" i="11" s="1"/>
  <c r="R88" i="11"/>
  <c r="N100" i="11"/>
  <c r="T100" i="11" s="1"/>
  <c r="N105" i="11"/>
  <c r="T105" i="11" s="1"/>
  <c r="N15" i="11"/>
  <c r="T15" i="11" s="1"/>
  <c r="N9" i="11"/>
  <c r="T9" i="11" s="1"/>
  <c r="N102" i="11"/>
  <c r="T102" i="11" s="1"/>
  <c r="N56" i="11"/>
  <c r="T56" i="11" s="1"/>
  <c r="N126" i="11"/>
  <c r="T126" i="11" s="1"/>
  <c r="N125" i="11"/>
  <c r="T125" i="11" s="1"/>
  <c r="N78" i="11"/>
  <c r="T78" i="11" s="1"/>
  <c r="N67" i="11"/>
  <c r="T67" i="11" s="1"/>
  <c r="N5" i="11"/>
  <c r="T5" i="11" s="1"/>
  <c r="N114" i="11"/>
  <c r="T114" i="11" s="1"/>
  <c r="N89" i="11"/>
  <c r="T89" i="11" s="1"/>
  <c r="N84" i="11"/>
  <c r="T84" i="11" s="1"/>
  <c r="N38" i="11"/>
  <c r="T38" i="11" s="1"/>
  <c r="N40" i="11"/>
  <c r="T40" i="11" s="1"/>
  <c r="N35" i="11"/>
  <c r="T35" i="11" s="1"/>
  <c r="N109" i="11"/>
  <c r="T109" i="11" s="1"/>
  <c r="N116" i="11"/>
  <c r="T116" i="11" s="1"/>
  <c r="N10" i="11"/>
  <c r="T10" i="11" s="1"/>
  <c r="N117" i="11"/>
  <c r="T117" i="11" s="1"/>
  <c r="N72" i="11"/>
  <c r="T72" i="11" s="1"/>
  <c r="N111" i="11"/>
  <c r="T111" i="11" s="1"/>
  <c r="R104" i="11"/>
  <c r="N57" i="11"/>
  <c r="T57" i="11" s="1"/>
  <c r="N4" i="11"/>
  <c r="T4" i="11" s="1"/>
  <c r="N79" i="11"/>
  <c r="T79" i="11" s="1"/>
  <c r="N48" i="11"/>
  <c r="T48" i="11" s="1"/>
  <c r="N52" i="11"/>
  <c r="T52" i="11" s="1"/>
  <c r="N103" i="11"/>
  <c r="T103" i="11" s="1"/>
  <c r="N95" i="11"/>
  <c r="T95" i="11" s="1"/>
  <c r="N68" i="11"/>
  <c r="T68" i="11" s="1"/>
  <c r="N86" i="11"/>
  <c r="T86" i="11" s="1"/>
  <c r="P1" i="11"/>
  <c r="N122" i="11"/>
  <c r="T122" i="11" s="1"/>
  <c r="N36" i="11"/>
  <c r="T36" i="11" s="1"/>
  <c r="N66" i="11"/>
  <c r="T66" i="11" s="1"/>
  <c r="N73" i="11"/>
  <c r="T73" i="11" s="1"/>
  <c r="N20" i="11"/>
  <c r="T20" i="11" s="1"/>
  <c r="N61" i="11"/>
  <c r="T61" i="11" s="1"/>
  <c r="R80" i="11"/>
  <c r="R94" i="11"/>
  <c r="N34" i="11"/>
  <c r="T34" i="11" s="1"/>
  <c r="N28" i="11"/>
  <c r="T28" i="11" s="1"/>
  <c r="N93" i="11"/>
  <c r="T93" i="11" s="1"/>
  <c r="N81" i="11"/>
  <c r="T81" i="11" s="1"/>
  <c r="N29" i="11"/>
  <c r="T29" i="11" s="1"/>
  <c r="N44" i="11"/>
  <c r="T44" i="11" s="1"/>
  <c r="N74" i="11"/>
  <c r="T74" i="11" s="1"/>
  <c r="N6" i="11"/>
  <c r="T6" i="11" s="1"/>
  <c r="R106" i="11"/>
  <c r="R59" i="11"/>
  <c r="N19" i="11"/>
  <c r="T19" i="11" s="1"/>
  <c r="N124" i="11"/>
  <c r="T124" i="11" s="1"/>
  <c r="N121" i="11"/>
  <c r="T121" i="11" s="1"/>
  <c r="N31" i="11"/>
  <c r="T31" i="11" s="1"/>
  <c r="N42" i="11"/>
  <c r="T42" i="11" s="1"/>
  <c r="N91" i="11"/>
  <c r="T91" i="11" s="1"/>
  <c r="N101" i="11"/>
  <c r="T101" i="11" s="1"/>
  <c r="N76" i="11"/>
  <c r="T76" i="11" s="1"/>
  <c r="N43" i="11"/>
  <c r="T43" i="11" s="1"/>
  <c r="N64" i="11"/>
  <c r="T64" i="11" s="1"/>
  <c r="N3" i="11"/>
  <c r="T3" i="11" s="1"/>
  <c r="S1" i="11"/>
  <c r="N23" i="11"/>
  <c r="T23" i="11" s="1"/>
  <c r="N115" i="11"/>
  <c r="T115" i="11" s="1"/>
  <c r="N108" i="11"/>
  <c r="T108" i="11" s="1"/>
  <c r="R18" i="11"/>
  <c r="R39" i="11"/>
  <c r="N92" i="11"/>
  <c r="T92" i="11" s="1"/>
  <c r="N26" i="11"/>
  <c r="T26" i="11" s="1"/>
  <c r="N85" i="11"/>
  <c r="T85" i="11" s="1"/>
  <c r="N107" i="11"/>
  <c r="T107" i="11" s="1"/>
  <c r="N62" i="11"/>
  <c r="T62" i="11" s="1"/>
  <c r="N22" i="11"/>
  <c r="T22" i="11" s="1"/>
  <c r="N118" i="11"/>
  <c r="T118" i="11" s="1"/>
  <c r="N71" i="11"/>
  <c r="T71" i="11" s="1"/>
  <c r="N27" i="11"/>
  <c r="T27" i="11" s="1"/>
  <c r="R30" i="11"/>
  <c r="N37" i="11"/>
  <c r="T37" i="11" s="1"/>
  <c r="N53" i="11"/>
  <c r="T53" i="11" s="1"/>
  <c r="N47" i="11"/>
  <c r="T47" i="11" s="1"/>
  <c r="N54" i="11"/>
  <c r="T54" i="11" s="1"/>
  <c r="N99" i="11"/>
  <c r="T99" i="11" s="1"/>
  <c r="N63" i="11"/>
  <c r="T63" i="11" s="1"/>
  <c r="N77" i="11"/>
  <c r="T77" i="11" s="1"/>
  <c r="N90" i="11"/>
  <c r="T90" i="11" s="1"/>
  <c r="N112" i="11"/>
  <c r="T112" i="11" s="1"/>
  <c r="N60" i="11"/>
  <c r="T60" i="11" s="1"/>
  <c r="N96" i="11"/>
  <c r="T96" i="11" s="1"/>
  <c r="N41" i="11"/>
  <c r="T41" i="11" s="1"/>
  <c r="N49" i="11"/>
  <c r="T49" i="11" s="1"/>
  <c r="N123" i="11"/>
  <c r="T123" i="11" s="1"/>
  <c r="N98" i="11"/>
  <c r="T98" i="11" s="1"/>
  <c r="N51" i="11"/>
  <c r="T51" i="11" s="1"/>
  <c r="N46" i="11"/>
  <c r="T46" i="11" s="1"/>
  <c r="N83" i="11"/>
  <c r="T83" i="11" s="1"/>
  <c r="N87" i="11"/>
  <c r="T87" i="11" s="1"/>
  <c r="N7" i="11"/>
  <c r="T7" i="11" s="1"/>
  <c r="N113" i="11"/>
  <c r="T113" i="11" s="1"/>
  <c r="R8" i="11"/>
  <c r="N21" i="11"/>
  <c r="T21" i="11" s="1"/>
  <c r="N58" i="11"/>
  <c r="T58" i="11" s="1"/>
  <c r="N65" i="11"/>
  <c r="T65" i="11" s="1"/>
  <c r="N70" i="11"/>
  <c r="T70" i="11" s="1"/>
  <c r="N75" i="11"/>
  <c r="T75" i="11" s="1"/>
  <c r="N45" i="11"/>
  <c r="T45" i="11" s="1"/>
  <c r="N82" i="11"/>
  <c r="T82" i="11" s="1"/>
  <c r="N69" i="11"/>
  <c r="T69" i="11" s="1"/>
  <c r="N12" i="11"/>
  <c r="T12" i="11" s="1"/>
  <c r="N25" i="11"/>
  <c r="T25" i="11" s="1"/>
  <c r="N33" i="11"/>
  <c r="T33" i="11" s="1"/>
  <c r="R110" i="11"/>
  <c r="N13" i="11"/>
  <c r="T13" i="11" s="1"/>
  <c r="N55" i="11"/>
  <c r="T55" i="11" s="1"/>
  <c r="N11" i="11"/>
  <c r="T11" i="11" s="1"/>
  <c r="N16" i="11"/>
  <c r="T16" i="11" s="1"/>
  <c r="I41" i="11"/>
  <c r="J49" i="11" l="1"/>
  <c r="K49" i="11"/>
  <c r="J54" i="11"/>
  <c r="K54" i="11"/>
  <c r="K73" i="11"/>
  <c r="K64" i="11"/>
  <c r="K35" i="11"/>
  <c r="J72" i="11"/>
  <c r="K72" i="11"/>
  <c r="K23" i="11"/>
  <c r="J125" i="11"/>
  <c r="K125" i="11"/>
  <c r="J123" i="11"/>
  <c r="K123" i="11"/>
  <c r="J103" i="11"/>
  <c r="K103" i="11"/>
  <c r="J52" i="11"/>
  <c r="K52" i="11"/>
  <c r="J65" i="11"/>
  <c r="K65" i="11"/>
  <c r="K16" i="11"/>
  <c r="J34" i="11"/>
  <c r="K34" i="11"/>
  <c r="J20" i="11"/>
  <c r="K20" i="11"/>
  <c r="J26" i="11"/>
  <c r="K26" i="11"/>
  <c r="K29" i="11"/>
  <c r="K78" i="11"/>
  <c r="J80" i="11"/>
  <c r="K80" i="11"/>
  <c r="K59" i="11"/>
  <c r="K70" i="11"/>
  <c r="K95" i="11"/>
  <c r="J126" i="11"/>
  <c r="K126" i="11"/>
  <c r="J4" i="11"/>
  <c r="K4" i="11"/>
  <c r="J47" i="11"/>
  <c r="K47" i="11"/>
  <c r="J114" i="11"/>
  <c r="K114" i="11"/>
  <c r="J63" i="11"/>
  <c r="K63" i="11"/>
  <c r="J68" i="11"/>
  <c r="K68" i="11"/>
  <c r="J74" i="11"/>
  <c r="K74" i="11"/>
  <c r="J92" i="11"/>
  <c r="K92" i="11"/>
  <c r="K77" i="11"/>
  <c r="J51" i="11"/>
  <c r="K51" i="11"/>
  <c r="J53" i="11"/>
  <c r="K53" i="11"/>
  <c r="J111" i="11"/>
  <c r="K111" i="11"/>
  <c r="J50" i="11"/>
  <c r="K50" i="11"/>
  <c r="J32" i="11"/>
  <c r="K32" i="11"/>
  <c r="J107" i="11"/>
  <c r="K107" i="11"/>
  <c r="K31" i="11"/>
  <c r="K45" i="11"/>
  <c r="J55" i="11"/>
  <c r="K55" i="11"/>
  <c r="J99" i="11"/>
  <c r="J58" i="11"/>
  <c r="K56" i="11"/>
  <c r="K83" i="11"/>
  <c r="J57" i="11"/>
  <c r="K43" i="11"/>
  <c r="J21" i="11"/>
  <c r="J62" i="11"/>
  <c r="J29" i="11"/>
  <c r="J82" i="11"/>
  <c r="K122" i="11"/>
  <c r="K87" i="11"/>
  <c r="J98" i="11"/>
  <c r="J91" i="11"/>
  <c r="J45" i="11"/>
  <c r="J31" i="11"/>
  <c r="K7" i="11"/>
  <c r="J106" i="11"/>
  <c r="J12" i="11"/>
  <c r="K99" i="11"/>
  <c r="J78" i="11"/>
  <c r="K5" i="11"/>
  <c r="K76" i="11"/>
  <c r="J100" i="11"/>
  <c r="J102" i="11"/>
  <c r="J6" i="11"/>
  <c r="J44" i="11"/>
  <c r="J77" i="11"/>
  <c r="J70" i="11"/>
  <c r="K33" i="11"/>
  <c r="J22" i="11"/>
  <c r="J16" i="11"/>
  <c r="K120" i="11"/>
  <c r="J13" i="11"/>
  <c r="K85" i="11"/>
  <c r="J116" i="11"/>
  <c r="K17" i="11"/>
  <c r="J115" i="11"/>
  <c r="J59" i="11"/>
  <c r="J95" i="11"/>
  <c r="J105" i="11"/>
  <c r="K117" i="11"/>
  <c r="K75" i="11"/>
  <c r="J24" i="11"/>
  <c r="K48" i="11"/>
  <c r="K88" i="11"/>
  <c r="K89" i="11"/>
  <c r="J41" i="11"/>
  <c r="K27" i="11"/>
  <c r="J73" i="11"/>
  <c r="J96" i="11"/>
  <c r="J121" i="11"/>
  <c r="J23" i="11"/>
  <c r="J35" i="11"/>
  <c r="J38" i="11"/>
  <c r="K79" i="11"/>
  <c r="K112" i="11"/>
  <c r="J69" i="11"/>
  <c r="J124" i="11"/>
  <c r="J36" i="11"/>
  <c r="K81" i="11"/>
  <c r="K8" i="11"/>
  <c r="K119" i="11"/>
  <c r="K90" i="11"/>
  <c r="K25" i="11"/>
  <c r="J118" i="11"/>
  <c r="K39" i="11"/>
  <c r="J42" i="11"/>
  <c r="J30" i="11"/>
  <c r="K97" i="11"/>
  <c r="K61" i="11"/>
  <c r="J40" i="11"/>
  <c r="K104" i="11"/>
  <c r="K94" i="11"/>
  <c r="J64" i="11"/>
  <c r="K101" i="11"/>
  <c r="K108" i="11"/>
  <c r="K109" i="11"/>
  <c r="K67" i="11"/>
  <c r="K113" i="11"/>
  <c r="K86" i="11"/>
  <c r="K93" i="11"/>
  <c r="K3" i="11"/>
  <c r="K18" i="11"/>
  <c r="K110" i="11"/>
  <c r="K9" i="11"/>
  <c r="U9" i="11"/>
  <c r="Q9" i="11" s="1"/>
  <c r="I14" i="11"/>
  <c r="V14" i="11"/>
  <c r="I15" i="11"/>
  <c r="V15" i="11"/>
  <c r="O15" i="11" s="1"/>
  <c r="U28" i="11"/>
  <c r="Q28" i="11" s="1"/>
  <c r="J71" i="11"/>
  <c r="U71" i="11"/>
  <c r="Q71" i="11" s="1"/>
  <c r="K84" i="11"/>
  <c r="U84" i="11"/>
  <c r="Q84" i="11" s="1"/>
  <c r="U10" i="11"/>
  <c r="Q10" i="11" s="1"/>
  <c r="I66" i="11"/>
  <c r="V66" i="11"/>
  <c r="O66" i="11" s="1"/>
  <c r="U46" i="11"/>
  <c r="Q46" i="11" s="1"/>
  <c r="I37" i="11"/>
  <c r="V37" i="11"/>
  <c r="O37" i="11" s="1"/>
  <c r="U11" i="11"/>
  <c r="Q11" i="11" s="1"/>
  <c r="I71" i="11"/>
  <c r="V71" i="11"/>
  <c r="O71" i="11" s="1"/>
  <c r="U37" i="11"/>
  <c r="Q37" i="11" s="1"/>
  <c r="I84" i="11"/>
  <c r="V84" i="11"/>
  <c r="O84" i="11" s="1"/>
  <c r="I9" i="11"/>
  <c r="V9" i="11"/>
  <c r="O9" i="11" s="1"/>
  <c r="I11" i="11"/>
  <c r="V11" i="11"/>
  <c r="O11" i="11" s="1"/>
  <c r="U60" i="11"/>
  <c r="Q60" i="11" s="1"/>
  <c r="U19" i="11"/>
  <c r="Q19" i="11" s="1"/>
  <c r="J14" i="11"/>
  <c r="U14" i="11"/>
  <c r="U15" i="11"/>
  <c r="Q15" i="11" s="1"/>
  <c r="I28" i="11"/>
  <c r="V28" i="11"/>
  <c r="O28" i="11" s="1"/>
  <c r="U66" i="11"/>
  <c r="Q66" i="11" s="1"/>
  <c r="I60" i="11"/>
  <c r="V60" i="11"/>
  <c r="O60" i="11" s="1"/>
  <c r="I46" i="11"/>
  <c r="V46" i="11"/>
  <c r="O46" i="11" s="1"/>
  <c r="I19" i="11"/>
  <c r="V19" i="11"/>
  <c r="O19" i="11" s="1"/>
  <c r="I10" i="11"/>
  <c r="V10" i="11"/>
  <c r="O10" i="11" s="1"/>
  <c r="R1" i="11"/>
  <c r="Q33" i="11"/>
  <c r="O87" i="11"/>
  <c r="O42" i="11"/>
  <c r="O58" i="11"/>
  <c r="Q31" i="11"/>
  <c r="O77" i="11"/>
  <c r="O40" i="11"/>
  <c r="O85" i="11"/>
  <c r="O33" i="11"/>
  <c r="O5" i="11"/>
  <c r="Q124" i="11"/>
  <c r="O79" i="11"/>
  <c r="Q92" i="11"/>
  <c r="O126" i="11"/>
  <c r="Q100" i="11"/>
  <c r="Q64" i="11"/>
  <c r="Q58" i="11"/>
  <c r="Q91" i="11"/>
  <c r="O99" i="11"/>
  <c r="Q47" i="11"/>
  <c r="Q77" i="11"/>
  <c r="O68" i="11"/>
  <c r="Q121" i="11"/>
  <c r="Q61" i="11"/>
  <c r="O117" i="11"/>
  <c r="Q25" i="11"/>
  <c r="O65" i="11"/>
  <c r="N106" i="11"/>
  <c r="T106" i="11" s="1"/>
  <c r="Q5" i="11"/>
  <c r="Q26" i="11"/>
  <c r="Q118" i="11"/>
  <c r="Q122" i="11"/>
  <c r="O89" i="11"/>
  <c r="N8" i="11"/>
  <c r="T8" i="11" s="1"/>
  <c r="Q113" i="11"/>
  <c r="Q90" i="11"/>
  <c r="Q44" i="11"/>
  <c r="Q65" i="11"/>
  <c r="Q79" i="11"/>
  <c r="O92" i="11"/>
  <c r="O34" i="11"/>
  <c r="Q45" i="11"/>
  <c r="Q93" i="11"/>
  <c r="Q52" i="11"/>
  <c r="Q98" i="11"/>
  <c r="O62" i="11"/>
  <c r="O125" i="11"/>
  <c r="O63" i="11"/>
  <c r="O124" i="11"/>
  <c r="Q78" i="11"/>
  <c r="O48" i="11"/>
  <c r="O50" i="11"/>
  <c r="Q12" i="11"/>
  <c r="O21" i="11"/>
  <c r="O25" i="11"/>
  <c r="O91" i="11"/>
  <c r="O3" i="11"/>
  <c r="N18" i="11"/>
  <c r="T18" i="11" s="1"/>
  <c r="O113" i="11"/>
  <c r="O90" i="11"/>
  <c r="O44" i="11"/>
  <c r="O22" i="11"/>
  <c r="O111" i="11"/>
  <c r="Q42" i="11"/>
  <c r="O12" i="11"/>
  <c r="Q35" i="11"/>
  <c r="O52" i="11"/>
  <c r="O98" i="11"/>
  <c r="O61" i="11"/>
  <c r="O112" i="11"/>
  <c r="Q48" i="11"/>
  <c r="O74" i="11"/>
  <c r="Q99" i="11"/>
  <c r="Q20" i="11"/>
  <c r="O116" i="11"/>
  <c r="O107" i="11"/>
  <c r="Q82" i="11"/>
  <c r="Q96" i="11"/>
  <c r="N39" i="11"/>
  <c r="T39" i="11" s="1"/>
  <c r="N94" i="11"/>
  <c r="T94" i="11" s="1"/>
  <c r="Q85" i="11"/>
  <c r="O57" i="11"/>
  <c r="Q70" i="11"/>
  <c r="N110" i="11"/>
  <c r="T110" i="11" s="1"/>
  <c r="N120" i="11"/>
  <c r="T120" i="11" s="1"/>
  <c r="N30" i="11"/>
  <c r="T30" i="11" s="1"/>
  <c r="Q41" i="11"/>
  <c r="Q36" i="11"/>
  <c r="Q38" i="11"/>
  <c r="Q76" i="11"/>
  <c r="Q69" i="11"/>
  <c r="Q22" i="11"/>
  <c r="Q111" i="11"/>
  <c r="Q117" i="11"/>
  <c r="O121" i="11"/>
  <c r="Q73" i="11"/>
  <c r="O78" i="11"/>
  <c r="O72" i="11"/>
  <c r="Q49" i="11"/>
  <c r="Q51" i="11"/>
  <c r="O115" i="11"/>
  <c r="Q32" i="11"/>
  <c r="Q105" i="11"/>
  <c r="O16" i="11"/>
  <c r="Q74" i="11"/>
  <c r="Q43" i="11"/>
  <c r="Q29" i="11"/>
  <c r="Q53" i="11"/>
  <c r="O73" i="11"/>
  <c r="O35" i="11"/>
  <c r="O105" i="11"/>
  <c r="O45" i="11"/>
  <c r="Q83" i="11"/>
  <c r="Q89" i="11"/>
  <c r="O64" i="11"/>
  <c r="O123" i="11"/>
  <c r="Q34" i="11"/>
  <c r="O41" i="11"/>
  <c r="O36" i="11"/>
  <c r="O38" i="11"/>
  <c r="O76" i="11"/>
  <c r="O69" i="11"/>
  <c r="O7" i="11"/>
  <c r="Q4" i="11"/>
  <c r="O114" i="11"/>
  <c r="O23" i="11"/>
  <c r="O81" i="11"/>
  <c r="O20" i="11"/>
  <c r="Q50" i="11"/>
  <c r="O49" i="11"/>
  <c r="O51" i="11"/>
  <c r="Q115" i="11"/>
  <c r="Q116" i="11"/>
  <c r="O102" i="11"/>
  <c r="O82" i="11"/>
  <c r="Q16" i="11"/>
  <c r="Q75" i="11"/>
  <c r="Q3" i="11"/>
  <c r="Q81" i="11"/>
  <c r="O26" i="11"/>
  <c r="O100" i="11"/>
  <c r="Q112" i="11"/>
  <c r="Q62" i="11"/>
  <c r="N80" i="11"/>
  <c r="T80" i="11" s="1"/>
  <c r="O54" i="11"/>
  <c r="O27" i="11"/>
  <c r="Q123" i="11"/>
  <c r="N24" i="11"/>
  <c r="T24" i="11" s="1"/>
  <c r="N88" i="11"/>
  <c r="T88" i="11" s="1"/>
  <c r="N97" i="11"/>
  <c r="T97" i="11" s="1"/>
  <c r="Q86" i="11"/>
  <c r="Q109" i="11"/>
  <c r="Q6" i="11"/>
  <c r="Q56" i="11"/>
  <c r="Q7" i="11"/>
  <c r="O4" i="11"/>
  <c r="Q114" i="11"/>
  <c r="Q23" i="11"/>
  <c r="O55" i="11"/>
  <c r="Q95" i="11"/>
  <c r="O103" i="11"/>
  <c r="O13" i="11"/>
  <c r="Q108" i="11"/>
  <c r="O122" i="11"/>
  <c r="Q107" i="11"/>
  <c r="O75" i="11"/>
  <c r="O93" i="11"/>
  <c r="O43" i="11"/>
  <c r="Q72" i="11"/>
  <c r="Q125" i="11"/>
  <c r="Q126" i="11"/>
  <c r="Q54" i="11"/>
  <c r="Q101" i="11"/>
  <c r="N104" i="11"/>
  <c r="T104" i="11" s="1"/>
  <c r="Q40" i="11"/>
  <c r="O47" i="11"/>
  <c r="O67" i="11"/>
  <c r="O96" i="11"/>
  <c r="O95" i="11"/>
  <c r="N17" i="11"/>
  <c r="T17" i="11" s="1"/>
  <c r="N14" i="11"/>
  <c r="T14" i="11" s="1"/>
  <c r="N119" i="11"/>
  <c r="T119" i="11" s="1"/>
  <c r="O86" i="11"/>
  <c r="O109" i="11"/>
  <c r="O6" i="11"/>
  <c r="O56" i="11"/>
  <c r="O101" i="11"/>
  <c r="Q87" i="11"/>
  <c r="Q67" i="11"/>
  <c r="Q55" i="11"/>
  <c r="O29" i="11"/>
  <c r="Q21" i="11"/>
  <c r="Q103" i="11"/>
  <c r="Q13" i="11"/>
  <c r="O108" i="11"/>
  <c r="O83" i="11"/>
  <c r="O53" i="11"/>
  <c r="O31" i="11"/>
  <c r="Q27" i="11"/>
  <c r="O70" i="11"/>
  <c r="O118" i="11"/>
  <c r="Q68" i="11"/>
  <c r="Q63" i="11"/>
  <c r="Q102" i="11"/>
  <c r="O32" i="11"/>
  <c r="N59" i="11"/>
  <c r="T59" i="11" s="1"/>
  <c r="Q106" i="11" l="1"/>
  <c r="O104" i="11"/>
  <c r="Q104" i="11"/>
  <c r="Q94" i="11"/>
  <c r="O80" i="11"/>
  <c r="Q80" i="11"/>
  <c r="O106" i="11"/>
  <c r="O94" i="11"/>
  <c r="Q59" i="11"/>
  <c r="O59" i="11"/>
  <c r="J66" i="11"/>
  <c r="K66" i="11"/>
  <c r="J15" i="11"/>
  <c r="K15" i="11"/>
  <c r="K46" i="11"/>
  <c r="J37" i="11"/>
  <c r="K37" i="11"/>
  <c r="J10" i="11"/>
  <c r="K10" i="11"/>
  <c r="K19" i="11"/>
  <c r="J60" i="11"/>
  <c r="K60" i="11"/>
  <c r="J11" i="11"/>
  <c r="K11" i="11"/>
  <c r="K28" i="11"/>
  <c r="Q39" i="11"/>
  <c r="O39" i="11"/>
  <c r="K71" i="11"/>
  <c r="J9" i="11"/>
  <c r="J46" i="11"/>
  <c r="K14" i="11"/>
  <c r="J19" i="11"/>
  <c r="J84" i="11"/>
  <c r="J28" i="11"/>
  <c r="T1" i="11"/>
  <c r="N1" i="11"/>
  <c r="Q30" i="11"/>
  <c r="O14" i="11"/>
  <c r="Q119" i="11"/>
  <c r="O120" i="11"/>
  <c r="Q110" i="11"/>
  <c r="Q57" i="11"/>
  <c r="O119" i="11"/>
  <c r="Q120" i="11"/>
  <c r="O17" i="11"/>
  <c r="Q97" i="11"/>
  <c r="Q18" i="11"/>
  <c r="O30" i="11"/>
  <c r="Q17" i="11"/>
  <c r="O97" i="11"/>
  <c r="O18" i="11"/>
  <c r="Q8" i="11"/>
  <c r="Q24" i="11"/>
  <c r="Q88" i="11"/>
  <c r="O110" i="11"/>
  <c r="Q14" i="11"/>
  <c r="O8" i="11"/>
  <c r="O24" i="11"/>
  <c r="O88" i="11"/>
  <c r="Q1" i="11" l="1"/>
  <c r="O1" i="11"/>
  <c r="L68" i="16"/>
  <c r="L70" i="16"/>
  <c r="L57" i="16"/>
  <c r="L109" i="16"/>
  <c r="L24" i="16"/>
  <c r="L18" i="16"/>
  <c r="L64" i="16"/>
  <c r="L120" i="16"/>
  <c r="L116" i="16"/>
  <c r="L88" i="16"/>
  <c r="L79" i="16"/>
  <c r="L19" i="16"/>
  <c r="L20" i="16"/>
  <c r="L14" i="16"/>
  <c r="L97" i="16"/>
  <c r="L104" i="16"/>
  <c r="L110" i="16"/>
  <c r="L28" i="16"/>
  <c r="L53" i="16"/>
  <c r="L33" i="16"/>
  <c r="L37" i="16"/>
  <c r="L6" i="16"/>
  <c r="L12" i="16"/>
  <c r="L69" i="16"/>
  <c r="L41" i="16"/>
  <c r="L119" i="16"/>
  <c r="L78" i="16"/>
  <c r="L11" i="16"/>
  <c r="L62" i="16"/>
  <c r="L103" i="16"/>
  <c r="L42" i="16"/>
  <c r="L59" i="16"/>
  <c r="L85" i="16"/>
  <c r="L77" i="16"/>
  <c r="L87" i="16"/>
  <c r="L72" i="16"/>
  <c r="L49" i="16"/>
  <c r="L123" i="16"/>
  <c r="L83" i="16"/>
  <c r="L56" i="16"/>
  <c r="L7" i="16"/>
  <c r="L127" i="16"/>
  <c r="L113" i="16"/>
  <c r="L125" i="16"/>
  <c r="L98" i="16"/>
  <c r="L102" i="16"/>
  <c r="L10" i="16"/>
  <c r="L89" i="16"/>
  <c r="L39" i="16"/>
  <c r="L16" i="16"/>
  <c r="L67" i="16"/>
  <c r="L121" i="16"/>
  <c r="L108" i="16"/>
  <c r="L15" i="16"/>
  <c r="L96" i="16"/>
  <c r="L66" i="16"/>
  <c r="L82" i="16"/>
  <c r="L45" i="16"/>
  <c r="L114" i="16"/>
  <c r="L60" i="16"/>
  <c r="L84" i="16"/>
  <c r="L31" i="16"/>
  <c r="L107" i="16"/>
  <c r="L74" i="16"/>
  <c r="L40" i="16"/>
  <c r="L80" i="16"/>
  <c r="L92" i="16"/>
  <c r="L91" i="16"/>
  <c r="L65" i="16"/>
  <c r="L54" i="16"/>
  <c r="L22" i="16"/>
  <c r="L25" i="16"/>
  <c r="L38" i="16"/>
  <c r="L21" i="16"/>
  <c r="L55" i="16"/>
  <c r="L101" i="16"/>
  <c r="L43" i="16"/>
  <c r="L95" i="16"/>
  <c r="L76" i="16"/>
  <c r="L126" i="16"/>
  <c r="L8" i="16"/>
  <c r="L117" i="16"/>
  <c r="L118" i="16"/>
  <c r="L100" i="16"/>
  <c r="L17" i="16"/>
  <c r="L2" i="16"/>
  <c r="L99" i="16"/>
  <c r="L47" i="16"/>
  <c r="L63" i="16"/>
  <c r="L13" i="16"/>
  <c r="L34" i="16"/>
  <c r="L124" i="16"/>
  <c r="L4" i="16"/>
  <c r="L106" i="16"/>
  <c r="L27" i="16"/>
  <c r="L122" i="16"/>
  <c r="L26" i="16"/>
  <c r="L23" i="16"/>
  <c r="L35" i="16"/>
  <c r="L44" i="16"/>
  <c r="L73" i="16"/>
  <c r="L29" i="16"/>
  <c r="L9" i="16"/>
  <c r="L105" i="16"/>
  <c r="L112" i="16"/>
  <c r="L30" i="16"/>
  <c r="L5" i="16"/>
  <c r="L90" i="16"/>
  <c r="L52" i="16"/>
  <c r="L81" i="16"/>
  <c r="L3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Oliver Diehm</author>
  </authors>
  <commentList>
    <comment ref="Q50" authorId="0" shapeId="0" xr:uid="{70008BE4-1F37-4DDD-AB0F-1BC7A368ED26}">
      <text>
        <r>
          <rPr>
            <b/>
            <sz val="9"/>
            <color indexed="81"/>
            <rFont val="Tahoma"/>
            <family val="2"/>
          </rPr>
          <t>Oliver Diehm:</t>
        </r>
        <r>
          <rPr>
            <sz val="9"/>
            <color indexed="81"/>
            <rFont val="Tahoma"/>
            <family val="2"/>
          </rPr>
          <t xml:space="preserve">
2,050 pieces are machined for insulated version, likely obosolete.</t>
        </r>
      </text>
    </comment>
    <comment ref="D73" authorId="0" shapeId="0" xr:uid="{F6F0960C-94CB-4BB4-9162-EC870F0492EA}">
      <text>
        <r>
          <rPr>
            <b/>
            <sz val="9"/>
            <color indexed="81"/>
            <rFont val="Tahoma"/>
            <family val="2"/>
          </rPr>
          <t>Oliver Diehm:</t>
        </r>
        <r>
          <rPr>
            <sz val="9"/>
            <color indexed="81"/>
            <rFont val="Tahoma"/>
            <family val="2"/>
          </rPr>
          <t xml:space="preserve">
Shares pattern with R658301.
Shares core box with R654501, R654601, R658301, R658401 and R658501,</t>
        </r>
      </text>
    </comment>
    <comment ref="D74" authorId="0" shapeId="0" xr:uid="{1C9A7E67-CFED-47BF-97AE-2BF0E77FE63C}">
      <text>
        <r>
          <rPr>
            <b/>
            <sz val="9"/>
            <color indexed="81"/>
            <rFont val="Tahoma"/>
            <family val="2"/>
          </rPr>
          <t>Oliver Diehm:</t>
        </r>
        <r>
          <rPr>
            <sz val="9"/>
            <color indexed="81"/>
            <rFont val="Tahoma"/>
            <family val="2"/>
          </rPr>
          <t xml:space="preserve">
Shares pattern with R654601, R658401 and R658501.
Shares core box with R647501, R654601, R658301, R658401 and R658501.</t>
        </r>
      </text>
    </comment>
    <comment ref="D75" authorId="0" shapeId="0" xr:uid="{B41152D4-B176-44E1-975D-C263C68DA76A}">
      <text>
        <r>
          <rPr>
            <b/>
            <sz val="9"/>
            <color indexed="81"/>
            <rFont val="Tahoma"/>
            <family val="2"/>
          </rPr>
          <t>Oliver Diehm:</t>
        </r>
        <r>
          <rPr>
            <sz val="9"/>
            <color indexed="81"/>
            <rFont val="Tahoma"/>
            <family val="2"/>
          </rPr>
          <t xml:space="preserve">
Shares pattern with R654501, R658401 and R658501.
Shares core box with R647501, R654501, R658301, R658401 and R658501.</t>
        </r>
      </text>
    </comment>
    <comment ref="D76" authorId="0" shapeId="0" xr:uid="{C84BC94B-4F2D-4512-9EDF-EA740ED30BD3}">
      <text>
        <r>
          <rPr>
            <b/>
            <sz val="9"/>
            <color indexed="81"/>
            <rFont val="Tahoma"/>
            <family val="2"/>
          </rPr>
          <t>Oliver Diehm:</t>
        </r>
        <r>
          <rPr>
            <sz val="9"/>
            <color indexed="81"/>
            <rFont val="Tahoma"/>
            <family val="2"/>
          </rPr>
          <t xml:space="preserve">
Shares pattern with R647501.
Shares core box with R654501, R654601, R647501, R658401 and R658501,</t>
        </r>
      </text>
    </comment>
    <comment ref="D77" authorId="0" shapeId="0" xr:uid="{8F60E1B7-5919-4F66-9040-9BAFE4F148DD}">
      <text>
        <r>
          <rPr>
            <b/>
            <sz val="9"/>
            <color indexed="81"/>
            <rFont val="Tahoma"/>
            <family val="2"/>
          </rPr>
          <t>Oliver Diehm:</t>
        </r>
        <r>
          <rPr>
            <sz val="9"/>
            <color indexed="81"/>
            <rFont val="Tahoma"/>
            <family val="2"/>
          </rPr>
          <t xml:space="preserve">
Shares pattern with R654501, R654601 and R658501.
Shares core box with R647501, R654501, R654601, R658301 and R658501.</t>
        </r>
      </text>
    </comment>
    <comment ref="D78" authorId="0" shapeId="0" xr:uid="{1551F75E-0C49-4324-9DD3-43DAC5DE0044}">
      <text>
        <r>
          <rPr>
            <b/>
            <sz val="9"/>
            <color indexed="81"/>
            <rFont val="Tahoma"/>
            <family val="2"/>
          </rPr>
          <t>Oliver Diehm:</t>
        </r>
        <r>
          <rPr>
            <sz val="9"/>
            <color indexed="81"/>
            <rFont val="Tahoma"/>
            <family val="2"/>
          </rPr>
          <t xml:space="preserve">
Shares pattern with R654501, R654601 and R658401.
Shares core box with R647501, R654501, R654601, R658301 and R658401.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Oliver Diehm</author>
  </authors>
  <commentList>
    <comment ref="Q59" authorId="0" shapeId="0" xr:uid="{01B743F3-1308-43B2-9443-C10DB73FE95A}">
      <text>
        <r>
          <rPr>
            <b/>
            <sz val="9"/>
            <color indexed="81"/>
            <rFont val="Tahoma"/>
            <family val="2"/>
          </rPr>
          <t>Oliver Diehm:</t>
        </r>
        <r>
          <rPr>
            <sz val="9"/>
            <color indexed="81"/>
            <rFont val="Tahoma"/>
            <family val="2"/>
          </rPr>
          <t xml:space="preserve">
2,050 pieces are machined for insulated version, likely obosolete.</t>
        </r>
      </text>
    </comment>
    <comment ref="Q92" authorId="0" shapeId="0" xr:uid="{FAFD8997-1A1E-4A62-9336-2F936A807C41}">
      <text>
        <r>
          <rPr>
            <b/>
            <sz val="9"/>
            <color indexed="81"/>
            <rFont val="Tahoma"/>
            <family val="2"/>
          </rPr>
          <t>Oliver Diehm:</t>
        </r>
        <r>
          <rPr>
            <sz val="9"/>
            <color indexed="81"/>
            <rFont val="Tahoma"/>
            <family val="2"/>
          </rPr>
          <t xml:space="preserve">
3/3/17:  4,157 in finished goods.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Oliver Diehm</author>
  </authors>
  <commentList>
    <comment ref="Q64" authorId="0" shapeId="0" xr:uid="{5B8ADEA7-BE55-485D-AF70-EE1A1DB6EDF1}">
      <text>
        <r>
          <rPr>
            <b/>
            <sz val="9"/>
            <color indexed="81"/>
            <rFont val="Tahoma"/>
            <family val="2"/>
          </rPr>
          <t>Oliver Diehm:</t>
        </r>
        <r>
          <rPr>
            <sz val="9"/>
            <color indexed="81"/>
            <rFont val="Tahoma"/>
            <family val="2"/>
          </rPr>
          <t xml:space="preserve">
2,050 pieces are machined for insulated version, likely obsolete.</t>
        </r>
      </text>
    </comment>
    <comment ref="Q114" authorId="0" shapeId="0" xr:uid="{8628CC2A-805E-490E-A756-B3E22FCE1A94}">
      <text>
        <r>
          <rPr>
            <b/>
            <sz val="9"/>
            <color indexed="81"/>
            <rFont val="Tahoma"/>
            <family val="2"/>
          </rPr>
          <t>Oliver Diehm:</t>
        </r>
        <r>
          <rPr>
            <sz val="9"/>
            <color indexed="81"/>
            <rFont val="Tahoma"/>
            <family val="2"/>
          </rPr>
          <t xml:space="preserve">
3/3/17:  4,157 in finished goods.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Oliver Diehm</author>
  </authors>
  <commentList>
    <comment ref="E2" authorId="0" shapeId="0" xr:uid="{00000000-0006-0000-0300-000001000000}">
      <text>
        <r>
          <rPr>
            <b/>
            <sz val="9"/>
            <color indexed="81"/>
            <rFont val="Tahoma"/>
            <family val="2"/>
          </rPr>
          <t>Oliver Diehm:</t>
        </r>
        <r>
          <rPr>
            <sz val="9"/>
            <color indexed="81"/>
            <rFont val="Tahoma"/>
            <family val="2"/>
          </rPr>
          <t xml:space="preserve">
Täglicher Bedarf:
x20.5 um montalichen Bedarf zu kalkullieren.
Dieser Bedarf wird vom Kunden gemeldet anhand geplanten Umsatzmengen.
</t>
        </r>
      </text>
    </comment>
    <comment ref="F2" authorId="0" shapeId="0" xr:uid="{00000000-0006-0000-0300-000002000000}">
      <text>
        <r>
          <rPr>
            <b/>
            <sz val="9"/>
            <color indexed="81"/>
            <rFont val="Tahoma"/>
            <family val="2"/>
          </rPr>
          <t>Oliver Diehm:</t>
        </r>
        <r>
          <rPr>
            <sz val="9"/>
            <color indexed="81"/>
            <rFont val="Tahoma"/>
            <family val="2"/>
          </rPr>
          <t xml:space="preserve">
Bestellter Bedarf; diese Menge wird der Kunde mindestens in den naechsten 1-2 Wochen benoetigen (jetzige Umlaufware in Spalte "DOH (incl wip)" wird aber abgezogen!)</t>
        </r>
      </text>
    </comment>
    <comment ref="G2" authorId="0" shapeId="0" xr:uid="{00000000-0006-0000-0300-000003000000}">
      <text>
        <r>
          <rPr>
            <b/>
            <sz val="9"/>
            <color indexed="81"/>
            <rFont val="Tahoma"/>
            <family val="2"/>
          </rPr>
          <t>Oliver Diehm:</t>
        </r>
        <r>
          <rPr>
            <sz val="9"/>
            <color indexed="81"/>
            <rFont val="Tahoma"/>
            <family val="2"/>
          </rPr>
          <t xml:space="preserve">
Ware im Lager von VS (schon im Lager) und Rohmaterial von T&amp;B).</t>
        </r>
      </text>
    </comment>
    <comment ref="H2" authorId="0" shapeId="0" xr:uid="{00000000-0006-0000-0300-000004000000}">
      <text>
        <r>
          <rPr>
            <b/>
            <sz val="9"/>
            <color indexed="81"/>
            <rFont val="Tahoma"/>
            <family val="2"/>
          </rPr>
          <t>Oliver Diehm:</t>
        </r>
        <r>
          <rPr>
            <sz val="9"/>
            <color indexed="81"/>
            <rFont val="Tahoma"/>
            <family val="2"/>
          </rPr>
          <t xml:space="preserve">
Tagesmengen vorhanden - berücksichticht NICHT Umlaufware in Spalte M, weil die gelegentlich nicht zum Auftrag passt.</t>
        </r>
      </text>
    </comment>
    <comment ref="I2" authorId="0" shapeId="0" xr:uid="{00000000-0006-0000-0300-000005000000}">
      <text>
        <r>
          <rPr>
            <b/>
            <sz val="9"/>
            <color indexed="81"/>
            <rFont val="Tahoma"/>
            <family val="2"/>
          </rPr>
          <t>Oliver Diehm:</t>
        </r>
        <r>
          <rPr>
            <sz val="9"/>
            <color indexed="81"/>
            <rFont val="Tahoma"/>
            <family val="2"/>
          </rPr>
          <t xml:space="preserve">
Datum wo das Lager auf 0 ist - ohne Umlaufware zu berücksichtigen, da diese gelegentlich nicht passend ist.</t>
        </r>
      </text>
    </comment>
    <comment ref="J2" authorId="0" shapeId="0" xr:uid="{00000000-0006-0000-0300-000006000000}">
      <text>
        <r>
          <rPr>
            <b/>
            <sz val="9"/>
            <color indexed="81"/>
            <rFont val="Tahoma"/>
            <family val="2"/>
          </rPr>
          <t>Oliver Diehm:</t>
        </r>
        <r>
          <rPr>
            <sz val="9"/>
            <color indexed="81"/>
            <rFont val="Tahoma"/>
            <family val="2"/>
          </rPr>
          <t xml:space="preserve">
Datum wo Lagerbestand auf 0 ist - inklusive Umlaufware in Spalte M.</t>
        </r>
      </text>
    </comment>
    <comment ref="K2" authorId="0" shapeId="0" xr:uid="{00000000-0006-0000-0300-000007000000}">
      <text>
        <r>
          <rPr>
            <b/>
            <sz val="9"/>
            <color indexed="81"/>
            <rFont val="Tahoma"/>
            <family val="2"/>
          </rPr>
          <t>Oliver Diehm:</t>
        </r>
        <r>
          <rPr>
            <sz val="9"/>
            <color indexed="81"/>
            <rFont val="Tahoma"/>
            <family val="2"/>
          </rPr>
          <t xml:space="preserve">
Neuer Auftrag muss eingelassen werden bis dieses Datum.
Allerdings muessen alle noch offenen Auftragsmengen zusätzlich berücksichtigt werden.  Dies muss gemacht werden indem Mengen vom Feld in Spalte "Open Orders" auf ein Feld davor übertragen werden.</t>
        </r>
      </text>
    </comment>
    <comment ref="M2" authorId="0" shapeId="0" xr:uid="{00000000-0006-0000-0300-000008000000}">
      <text>
        <r>
          <rPr>
            <b/>
            <sz val="9"/>
            <color indexed="81"/>
            <rFont val="Tahoma"/>
            <family val="2"/>
          </rPr>
          <t>Oliver Diehm:</t>
        </r>
        <r>
          <rPr>
            <sz val="9"/>
            <color indexed="81"/>
            <rFont val="Tahoma"/>
            <family val="2"/>
          </rPr>
          <t xml:space="preserve">
Gesamter Lagerbetand, inklusive T&amp;B Rohwerte , bearbeitende Menge und gesamter VS Lagerbestand inklusive Ware die noch unterwegs ist.</t>
        </r>
      </text>
    </comment>
    <comment ref="U2" authorId="0" shapeId="0" xr:uid="{00000000-0006-0000-0300-000009000000}">
      <text>
        <r>
          <rPr>
            <b/>
            <sz val="9"/>
            <color indexed="81"/>
            <rFont val="Tahoma"/>
            <family val="2"/>
          </rPr>
          <t>Oliver Diehm:</t>
        </r>
        <r>
          <rPr>
            <sz val="9"/>
            <color indexed="81"/>
            <rFont val="Tahoma"/>
            <family val="2"/>
          </rPr>
          <t xml:space="preserve">
Tagesmengen die vorhanden sind, inklusiver aller Mengen:  VS und T&amp;B Rohmaterial und bearbeitete Umlaufware.</t>
        </r>
      </text>
    </comment>
    <comment ref="W2" authorId="0" shapeId="0" xr:uid="{00000000-0006-0000-0300-00000A000000}">
      <text>
        <r>
          <rPr>
            <b/>
            <sz val="9"/>
            <color indexed="81"/>
            <rFont val="Tahoma"/>
            <family val="2"/>
          </rPr>
          <t>Oliver Diehm:</t>
        </r>
        <r>
          <rPr>
            <sz val="9"/>
            <color indexed="81"/>
            <rFont val="Tahoma"/>
            <family val="2"/>
          </rPr>
          <t xml:space="preserve">
Bearbeitende Umlaufware von T&amp;B.  Dies wird jede Woche vom Kunden gemeldet.</t>
        </r>
      </text>
    </comment>
    <comment ref="X2" authorId="0" shapeId="0" xr:uid="{00000000-0006-0000-0300-00000B000000}">
      <text>
        <r>
          <rPr>
            <b/>
            <sz val="9"/>
            <color indexed="81"/>
            <rFont val="Tahoma"/>
            <family val="2"/>
          </rPr>
          <t>Oliver Diehm:</t>
        </r>
        <r>
          <rPr>
            <sz val="9"/>
            <color indexed="81"/>
            <rFont val="Tahoma"/>
            <family val="2"/>
          </rPr>
          <t xml:space="preserve">
Container der unterwegs ist:
Datum beim Kunden
Siegel Nummer
Pro Forma Nummer</t>
        </r>
      </text>
    </comment>
  </commentList>
</comments>
</file>

<file path=xl/sharedStrings.xml><?xml version="1.0" encoding="utf-8"?>
<sst xmlns="http://schemas.openxmlformats.org/spreadsheetml/2006/main" count="337" uniqueCount="335">
  <si>
    <t>T&amp;B     Part #</t>
  </si>
  <si>
    <t>VS PART NO.</t>
  </si>
  <si>
    <t>Piece Weight</t>
  </si>
  <si>
    <t>PRODUCT DESCRIPTION</t>
  </si>
  <si>
    <t>4/27  GDU</t>
  </si>
  <si>
    <t>Total Inv:  JBS &amp; T&amp;B</t>
  </si>
  <si>
    <t>VS Cons  On Hand</t>
  </si>
  <si>
    <t>Current Demand</t>
  </si>
  <si>
    <t>MOH        (on hand)</t>
  </si>
  <si>
    <t>Out on       (no wip)</t>
  </si>
  <si>
    <t>Out incl. wip</t>
  </si>
  <si>
    <t>Neuer Auftrag Bis:</t>
  </si>
  <si>
    <t>Gesamte Lieferzeit [W]</t>
  </si>
  <si>
    <t>Total Inv incl en route</t>
  </si>
  <si>
    <t>MOH  (incl wip)</t>
  </si>
  <si>
    <t>MOH           (incl en route)</t>
  </si>
  <si>
    <t>WIP      (as of 5/26/23)</t>
  </si>
  <si>
    <t>6/30             TTNU 121549-1          04/1017-9, 21</t>
  </si>
  <si>
    <t>Open Orders</t>
  </si>
  <si>
    <t xml:space="preserve">PATT 1158 - 3 MALL CN PC-9297 </t>
  </si>
  <si>
    <t xml:space="preserve">218411         </t>
  </si>
  <si>
    <t xml:space="preserve">PAT 841 RB 175 6  </t>
  </si>
  <si>
    <t xml:space="preserve">218421         </t>
  </si>
  <si>
    <t xml:space="preserve">PAT 842 RB 186 7  </t>
  </si>
  <si>
    <t>3,000 ETA 9/29</t>
  </si>
  <si>
    <t xml:space="preserve">70R4601        </t>
  </si>
  <si>
    <t xml:space="preserve">678 CS MI CAST  </t>
  </si>
  <si>
    <t xml:space="preserve">712R301        </t>
  </si>
  <si>
    <t xml:space="preserve">310-3119 BO MI CAST </t>
  </si>
  <si>
    <t xml:space="preserve">7144R01        </t>
  </si>
  <si>
    <t>5254 BO MI CAST</t>
  </si>
  <si>
    <t>36,000 ETA 7/14</t>
  </si>
  <si>
    <t xml:space="preserve">7171R01        </t>
  </si>
  <si>
    <t>326 BO TE-BITE CONN 90 DEG</t>
  </si>
  <si>
    <t xml:space="preserve">71R1301        </t>
  </si>
  <si>
    <t>8720 GLD MI CAST</t>
  </si>
  <si>
    <t>4,000 ETA 7/28</t>
  </si>
  <si>
    <t xml:space="preserve">720R701        </t>
  </si>
  <si>
    <t>274 BO MI CAST</t>
  </si>
  <si>
    <t xml:space="preserve">722R101        </t>
  </si>
  <si>
    <t xml:space="preserve">8121 BO MI CAST  </t>
  </si>
  <si>
    <t xml:space="preserve">722R102        </t>
  </si>
  <si>
    <t xml:space="preserve">8221 BO MI CAST </t>
  </si>
  <si>
    <t xml:space="preserve">724R901        </t>
  </si>
  <si>
    <t>327 BO MI CAST</t>
  </si>
  <si>
    <t xml:space="preserve">729R201        </t>
  </si>
  <si>
    <t xml:space="preserve">1/2" BU MI (3870)  </t>
  </si>
  <si>
    <t xml:space="preserve">729R202        </t>
  </si>
  <si>
    <t xml:space="preserve">3/4" BU MI (3871)  </t>
  </si>
  <si>
    <t xml:space="preserve">729R203        </t>
  </si>
  <si>
    <t xml:space="preserve">1" BU MI (3872)  </t>
  </si>
  <si>
    <t xml:space="preserve">729R204        </t>
  </si>
  <si>
    <t>1-1/4" BU MI (3873)</t>
  </si>
  <si>
    <t>8,000 ETA 12/8</t>
  </si>
  <si>
    <t xml:space="preserve">729R205        </t>
  </si>
  <si>
    <t>1-1/2" BU MI (3874)</t>
  </si>
  <si>
    <t xml:space="preserve">729R206        </t>
  </si>
  <si>
    <t>2" BU MI (3875)</t>
  </si>
  <si>
    <t xml:space="preserve">729R301        </t>
  </si>
  <si>
    <t>2-1/2" BU MI (3876)</t>
  </si>
  <si>
    <t xml:space="preserve">729R302        </t>
  </si>
  <si>
    <t xml:space="preserve">3" BU MI (3877) </t>
  </si>
  <si>
    <t xml:space="preserve">729R303        </t>
  </si>
  <si>
    <t>3-1/2" BU MI (3878)</t>
  </si>
  <si>
    <t xml:space="preserve">729R304        </t>
  </si>
  <si>
    <t xml:space="preserve">4" BU MI (3879) </t>
  </si>
  <si>
    <t>1,795 ETA 2/3</t>
  </si>
  <si>
    <t xml:space="preserve">729R401        </t>
  </si>
  <si>
    <t xml:space="preserve">5" BU MI (3880) </t>
  </si>
  <si>
    <t xml:space="preserve">729R402        </t>
  </si>
  <si>
    <t xml:space="preserve">6" BU MI (3881) </t>
  </si>
  <si>
    <t xml:space="preserve">72R4303        </t>
  </si>
  <si>
    <t xml:space="preserve">379 BO MI CAST </t>
  </si>
  <si>
    <t>731R401</t>
  </si>
  <si>
    <t>4970, 71 &amp; 72 BO CAST</t>
  </si>
  <si>
    <t xml:space="preserve">73R6201        </t>
  </si>
  <si>
    <t>5351 BO MI CAST</t>
  </si>
  <si>
    <t>32,000 ETA 7/14</t>
  </si>
  <si>
    <t xml:space="preserve">73R6202        </t>
  </si>
  <si>
    <t>4230 BO MI CAST</t>
  </si>
  <si>
    <t xml:space="preserve">73R6203        </t>
  </si>
  <si>
    <t>4960 &amp; 4961 BO CAST</t>
  </si>
  <si>
    <t xml:space="preserve">74R0601        </t>
  </si>
  <si>
    <t xml:space="preserve">258 BO MI CAST </t>
  </si>
  <si>
    <t xml:space="preserve">74R3201        </t>
  </si>
  <si>
    <t>5353 BO MI CAST</t>
  </si>
  <si>
    <t>72,000 ETA 9/22, 72,000 ETA 12/8</t>
  </si>
  <si>
    <t xml:space="preserve">74R4901        </t>
  </si>
  <si>
    <t>5255 BO MI CAST</t>
  </si>
  <si>
    <t>8,000 ETA 10/13</t>
  </si>
  <si>
    <t xml:space="preserve">74R5301        </t>
  </si>
  <si>
    <t xml:space="preserve">273 BO MI CAST </t>
  </si>
  <si>
    <t xml:space="preserve">74R5401        </t>
  </si>
  <si>
    <t xml:space="preserve">273 1" CAP MI CAST  </t>
  </si>
  <si>
    <t xml:space="preserve">7502R01        </t>
  </si>
  <si>
    <t>5244 BO MI CAST</t>
  </si>
  <si>
    <t xml:space="preserve">751R901        </t>
  </si>
  <si>
    <t>5342 BO MI CAST</t>
  </si>
  <si>
    <t>100,000 ETA 10/6</t>
  </si>
  <si>
    <t xml:space="preserve">75R4301        </t>
  </si>
  <si>
    <t>5256 BO MI CAST</t>
  </si>
  <si>
    <t>8,000 ETA 10/6</t>
  </si>
  <si>
    <t xml:space="preserve">75R6001        </t>
  </si>
  <si>
    <t>5257 ELB MI CAST</t>
  </si>
  <si>
    <t>8,000 ETA 11/10</t>
  </si>
  <si>
    <t xml:space="preserve">764R301        </t>
  </si>
  <si>
    <t xml:space="preserve">5245 BO MI CAST </t>
  </si>
  <si>
    <t>8,000 ETA 9/22</t>
  </si>
  <si>
    <t xml:space="preserve">764R401        </t>
  </si>
  <si>
    <t>5246 BO MI CAST</t>
  </si>
  <si>
    <t xml:space="preserve">77R6001        </t>
  </si>
  <si>
    <t>5352 BO MI CAST</t>
  </si>
  <si>
    <t>128,000 ETA 9/22, 128,000 ETA 12/8</t>
  </si>
  <si>
    <t xml:space="preserve">77R8201        </t>
  </si>
  <si>
    <t>306 BO MI CAST</t>
  </si>
  <si>
    <t>20,000 ETA 8/25</t>
  </si>
  <si>
    <t xml:space="preserve">791R001        </t>
  </si>
  <si>
    <t>312 BO MI CAST</t>
  </si>
  <si>
    <t>4,000 ETA 9/22</t>
  </si>
  <si>
    <t xml:space="preserve">792R801        </t>
  </si>
  <si>
    <t>5343 BO MI CAST</t>
  </si>
  <si>
    <t>36,000 ETA 9/8</t>
  </si>
  <si>
    <t xml:space="preserve">79R6501        </t>
  </si>
  <si>
    <t>5341 BO MI CAST</t>
  </si>
  <si>
    <t>16,000 ETA 9/22</t>
  </si>
  <si>
    <t>79R6502</t>
  </si>
  <si>
    <t>2200, 4920, 4921 BO CAST</t>
  </si>
  <si>
    <t xml:space="preserve">7R06601        </t>
  </si>
  <si>
    <t>460 BO MI CAST</t>
  </si>
  <si>
    <t xml:space="preserve">7R14901        </t>
  </si>
  <si>
    <t xml:space="preserve">1261 RDCR MI CAST </t>
  </si>
  <si>
    <t xml:space="preserve">7R20703        </t>
  </si>
  <si>
    <t xml:space="preserve">3307 BO MI PIERCED  </t>
  </si>
  <si>
    <t xml:space="preserve">7R20901        </t>
  </si>
  <si>
    <t>3307 2" CLIP MI CAST</t>
  </si>
  <si>
    <t xml:space="preserve">7R23601        </t>
  </si>
  <si>
    <t>249 BO MI CAST</t>
  </si>
  <si>
    <t xml:space="preserve">7R25401        </t>
  </si>
  <si>
    <t>1250 RDCR MI CAST</t>
  </si>
  <si>
    <t xml:space="preserve">7R25701        </t>
  </si>
  <si>
    <t>1254 RDCR MI CAST</t>
  </si>
  <si>
    <t xml:space="preserve">7R25901        </t>
  </si>
  <si>
    <t>1245 ENLGR MI CAST</t>
  </si>
  <si>
    <t>23,000 ETA 11/10</t>
  </si>
  <si>
    <t xml:space="preserve">7R29801        </t>
  </si>
  <si>
    <t xml:space="preserve">1346 STRP MI CAST </t>
  </si>
  <si>
    <t xml:space="preserve">7R31201        </t>
  </si>
  <si>
    <t>8825 BO MI CAST</t>
  </si>
  <si>
    <t xml:space="preserve">7R31901        </t>
  </si>
  <si>
    <t xml:space="preserve">693 HNGR MI CAST  </t>
  </si>
  <si>
    <t xml:space="preserve">7R37501        </t>
  </si>
  <si>
    <t xml:space="preserve">1440 EXT MI CAST  </t>
  </si>
  <si>
    <t xml:space="preserve">7R39502        </t>
  </si>
  <si>
    <t>3930 CLMP MI CAST</t>
  </si>
  <si>
    <t>28,000 ETA 7/28</t>
  </si>
  <si>
    <t xml:space="preserve">7R41501        </t>
  </si>
  <si>
    <t>4176 1/2 STRAP MI CAST</t>
  </si>
  <si>
    <t xml:space="preserve">7R41601        </t>
  </si>
  <si>
    <t>4177 3/4 STRP MI CAST</t>
  </si>
  <si>
    <t xml:space="preserve">7R55201        </t>
  </si>
  <si>
    <t xml:space="preserve">3 CBAR MI CAST  </t>
  </si>
  <si>
    <t xml:space="preserve">7R55401        </t>
  </si>
  <si>
    <t xml:space="preserve">5 CBAR MI CAST </t>
  </si>
  <si>
    <t>7R67301</t>
  </si>
  <si>
    <t>10601 BODY   M/C PLATED</t>
  </si>
  <si>
    <t>9,000 ETA 9/1</t>
  </si>
  <si>
    <t xml:space="preserve">7R70701        </t>
  </si>
  <si>
    <t>314 3121 MI BODY CST</t>
  </si>
  <si>
    <t xml:space="preserve">7R73301        </t>
  </si>
  <si>
    <t xml:space="preserve">1 1/2" GLD GR CAST  </t>
  </si>
  <si>
    <t xml:space="preserve">7R73401        </t>
  </si>
  <si>
    <t>2" GR GLD MI CAST</t>
  </si>
  <si>
    <t xml:space="preserve">7R79201        </t>
  </si>
  <si>
    <t xml:space="preserve">3122 BO MI CAST  </t>
  </si>
  <si>
    <t>105 ETA 8/12</t>
  </si>
  <si>
    <t xml:space="preserve">7R86701        </t>
  </si>
  <si>
    <t>259 BO CAST</t>
  </si>
  <si>
    <t>CDS26307</t>
  </si>
  <si>
    <t>843 C/N MI CAST</t>
  </si>
  <si>
    <t xml:space="preserve">R647401        </t>
  </si>
  <si>
    <t xml:space="preserve">2" GRD BUSH CAST MI (14-20) </t>
  </si>
  <si>
    <t>4,520 ETA 3/25</t>
  </si>
  <si>
    <t xml:space="preserve">R647501        </t>
  </si>
  <si>
    <t xml:space="preserve">1/2" GRD BUSH CAST MI (14-20) </t>
  </si>
  <si>
    <t xml:space="preserve">R654501        </t>
  </si>
  <si>
    <t>3/4" GRD BU CAST MI (14-20)</t>
  </si>
  <si>
    <t xml:space="preserve">R654601        </t>
  </si>
  <si>
    <t>1" GRD BUSH CAST MI (14-20)</t>
  </si>
  <si>
    <t>6,000 ETA 10/5</t>
  </si>
  <si>
    <t xml:space="preserve">R658301        </t>
  </si>
  <si>
    <t>1/2" GRD BU CAST MI 14-4</t>
  </si>
  <si>
    <t xml:space="preserve">R658401        </t>
  </si>
  <si>
    <t xml:space="preserve">3/4" GRD BU CAST MI (14-4) </t>
  </si>
  <si>
    <t xml:space="preserve">R658501        </t>
  </si>
  <si>
    <t xml:space="preserve">1" GRD BUSH CAST MI (14-4) </t>
  </si>
  <si>
    <t xml:space="preserve">R659401        </t>
  </si>
  <si>
    <t>2 1/2" GRD BUSH CAST MI (14-20)</t>
  </si>
  <si>
    <t xml:space="preserve">R659501        </t>
  </si>
  <si>
    <t xml:space="preserve">2 1/2"GRD BUSH CAST MI (6-40)  </t>
  </si>
  <si>
    <t xml:space="preserve">R659601        </t>
  </si>
  <si>
    <t xml:space="preserve">1 1/2" GRD BU CAST MI14-20 </t>
  </si>
  <si>
    <t xml:space="preserve">R659701        </t>
  </si>
  <si>
    <t>1 1/4" GRD BUSH CAST MI (14-20)</t>
  </si>
  <si>
    <t>R700102</t>
  </si>
  <si>
    <t xml:space="preserve">2204 BODY </t>
  </si>
  <si>
    <t>R700201</t>
  </si>
  <si>
    <t>2250 BODY</t>
  </si>
  <si>
    <t xml:space="preserve">R709504        </t>
  </si>
  <si>
    <t>115 L/N MI CAST</t>
  </si>
  <si>
    <t xml:space="preserve">R710601        </t>
  </si>
  <si>
    <t>675 CS MI CAST</t>
  </si>
  <si>
    <t xml:space="preserve">R710701        </t>
  </si>
  <si>
    <t>676 CS MI CAST</t>
  </si>
  <si>
    <t xml:space="preserve">R711201        </t>
  </si>
  <si>
    <t>681 CS MI CAST</t>
  </si>
  <si>
    <t xml:space="preserve">R711501        </t>
  </si>
  <si>
    <t>684 CS MI CAST</t>
  </si>
  <si>
    <t xml:space="preserve">R711901        </t>
  </si>
  <si>
    <t xml:space="preserve">675 BU MI CAST </t>
  </si>
  <si>
    <t xml:space="preserve">R712001        </t>
  </si>
  <si>
    <t>676 BUSH MI CAST</t>
  </si>
  <si>
    <t xml:space="preserve">R712101        </t>
  </si>
  <si>
    <t xml:space="preserve">677 BUSH MI CAST </t>
  </si>
  <si>
    <t>10,000 ETA 9/29</t>
  </si>
  <si>
    <t xml:space="preserve">R712301        </t>
  </si>
  <si>
    <t>679 BU MI CAST</t>
  </si>
  <si>
    <t xml:space="preserve">R716501        </t>
  </si>
  <si>
    <t xml:space="preserve">5236 BO MI CAST  </t>
  </si>
  <si>
    <t>16,000 ETA 8/25</t>
  </si>
  <si>
    <t xml:space="preserve">R716503        </t>
  </si>
  <si>
    <t xml:space="preserve">5238 BO MI CAST </t>
  </si>
  <si>
    <t>6,000 ETA 10/20</t>
  </si>
  <si>
    <t xml:space="preserve">R716505        </t>
  </si>
  <si>
    <t xml:space="preserve">5237 BO MI CAST  </t>
  </si>
  <si>
    <t>30,000 ETA 10/20</t>
  </si>
  <si>
    <t xml:space="preserve">R719201        </t>
  </si>
  <si>
    <t>277 BO MI CAST</t>
  </si>
  <si>
    <t>1,500 ETA 3/31 (DIRECT)</t>
  </si>
  <si>
    <t xml:space="preserve">R720304        </t>
  </si>
  <si>
    <t xml:space="preserve">150 L/N MI CAST </t>
  </si>
  <si>
    <t>6,000 ETA 9/22, 6,000 ETA 12/15</t>
  </si>
  <si>
    <t xml:space="preserve">R720315        </t>
  </si>
  <si>
    <t xml:space="preserve">147 L/N MI CAST </t>
  </si>
  <si>
    <t>18,000 ETA 10/13</t>
  </si>
  <si>
    <t xml:space="preserve">R720316        </t>
  </si>
  <si>
    <t>148 L/N MI CAST</t>
  </si>
  <si>
    <t>18,000 ETA 8/25, 18,000 ETA 11/3</t>
  </si>
  <si>
    <t xml:space="preserve">R723009        </t>
  </si>
  <si>
    <t>4250 BO MI CAST</t>
  </si>
  <si>
    <t xml:space="preserve">R723302        </t>
  </si>
  <si>
    <t>5236 GLD MI CAST</t>
  </si>
  <si>
    <t xml:space="preserve">R723303        </t>
  </si>
  <si>
    <t>5237 GLD MI CAST</t>
  </si>
  <si>
    <t xml:space="preserve">R725401        </t>
  </si>
  <si>
    <t>8820 GLD MI CAST</t>
  </si>
  <si>
    <t>4,000 ETA 5/13, 4,000 ETA TBD, 6,000 ETA 10/27, 6,000 ETA 11/24, 4,000 ETA 12/22</t>
  </si>
  <si>
    <t xml:space="preserve">R726602        </t>
  </si>
  <si>
    <t>256 BO MI CAST</t>
  </si>
  <si>
    <t xml:space="preserve">R726603        </t>
  </si>
  <si>
    <t>257 BO MI CAST</t>
  </si>
  <si>
    <t xml:space="preserve">R728001        </t>
  </si>
  <si>
    <t xml:space="preserve">5247 BO MI CAST </t>
  </si>
  <si>
    <t xml:space="preserve">R730102        </t>
  </si>
  <si>
    <t xml:space="preserve">8970 GLD MI CAST </t>
  </si>
  <si>
    <t>4,000 ETA 10/6</t>
  </si>
  <si>
    <t>R737405</t>
  </si>
  <si>
    <t>2267 BODY CASTING</t>
  </si>
  <si>
    <t xml:space="preserve">R739901        </t>
  </si>
  <si>
    <t>8120 BO MI CAST</t>
  </si>
  <si>
    <t>11,000 ETA 11/30</t>
  </si>
  <si>
    <t xml:space="preserve">R739902        </t>
  </si>
  <si>
    <t xml:space="preserve">8220 BO MI CAST </t>
  </si>
  <si>
    <t xml:space="preserve">R740001        </t>
  </si>
  <si>
    <t xml:space="preserve">1227 BU MI CAST  </t>
  </si>
  <si>
    <t xml:space="preserve">R748901        </t>
  </si>
  <si>
    <t xml:space="preserve">R748903        </t>
  </si>
  <si>
    <t xml:space="preserve">844 C/N MI CAST </t>
  </si>
  <si>
    <t>46,000 ETA 10/6</t>
  </si>
  <si>
    <t xml:space="preserve">R748905        </t>
  </si>
  <si>
    <t xml:space="preserve">845 C/N MI CAST  </t>
  </si>
  <si>
    <t xml:space="preserve">R748907        </t>
  </si>
  <si>
    <t xml:space="preserve">846 C/N MI CAST </t>
  </si>
  <si>
    <t>18,000 ETA 10/20</t>
  </si>
  <si>
    <t xml:space="preserve">R748909        </t>
  </si>
  <si>
    <t xml:space="preserve">847 C/N MI CAST </t>
  </si>
  <si>
    <t>480 ETA 3/31</t>
  </si>
  <si>
    <t xml:space="preserve">R748911        </t>
  </si>
  <si>
    <t xml:space="preserve">848 C/N MI CAST  </t>
  </si>
  <si>
    <t xml:space="preserve">R748915        </t>
  </si>
  <si>
    <t>850 C/N MI CAST</t>
  </si>
  <si>
    <t xml:space="preserve">R751402        </t>
  </si>
  <si>
    <t>127 BU MI CAST</t>
  </si>
  <si>
    <t xml:space="preserve">R759901        </t>
  </si>
  <si>
    <t xml:space="preserve">1350 SPACER MI CAST  </t>
  </si>
  <si>
    <t>100,000 ETA 9/1</t>
  </si>
  <si>
    <t xml:space="preserve">R760001        </t>
  </si>
  <si>
    <t xml:space="preserve">1351 SPACER MI CAST  </t>
  </si>
  <si>
    <t>1,340 ETA 2/24</t>
  </si>
  <si>
    <t xml:space="preserve">R760901        </t>
  </si>
  <si>
    <t>682 RG MI CAST</t>
  </si>
  <si>
    <t xml:space="preserve">R773301        </t>
  </si>
  <si>
    <t xml:space="preserve">291 BO MI CAST </t>
  </si>
  <si>
    <t xml:space="preserve">R775202        </t>
  </si>
  <si>
    <t>5239 BO MI CAST**</t>
  </si>
  <si>
    <t>4,000 ETA 8/4, 4,000 ETA 10/13, 4,000 ETA 11/10, 4,000 ETA 12/8</t>
  </si>
  <si>
    <t xml:space="preserve">R786101        </t>
  </si>
  <si>
    <t>1251 RDCR MI CAST</t>
  </si>
  <si>
    <t xml:space="preserve">R788601        </t>
  </si>
  <si>
    <t xml:space="preserve">3826 1/2-3/4 BO MI CAST </t>
  </si>
  <si>
    <t xml:space="preserve">R788603        </t>
  </si>
  <si>
    <t>3826 1/2-3/4 CAP MI CAST</t>
  </si>
  <si>
    <t xml:space="preserve">R789601        </t>
  </si>
  <si>
    <t>1275 3/8 STRP MI CAST</t>
  </si>
  <si>
    <t>70,000 ETA 9/15</t>
  </si>
  <si>
    <t>R789701</t>
  </si>
  <si>
    <t>1276 STRP MI CAST</t>
  </si>
  <si>
    <t xml:space="preserve">R789801        </t>
  </si>
  <si>
    <t xml:space="preserve">1277 STRP MI </t>
  </si>
  <si>
    <t>60,000 ETA 9/22</t>
  </si>
  <si>
    <t xml:space="preserve">R789901        </t>
  </si>
  <si>
    <t xml:space="preserve">1278 STP MI CAST  </t>
  </si>
  <si>
    <t>50,000 ETA 7/7</t>
  </si>
  <si>
    <t xml:space="preserve">R790001        </t>
  </si>
  <si>
    <t xml:space="preserve">1279 1-1/4 STRP MI CAST </t>
  </si>
  <si>
    <t xml:space="preserve">R793601        </t>
  </si>
  <si>
    <t>462 BO MI CAST</t>
  </si>
  <si>
    <t>8,000 ETA 7/14, 8,000 ETA 10/13, 8,000 ETA 12/15</t>
  </si>
  <si>
    <t>Stück Gewicht [g]</t>
  </si>
  <si>
    <t>kg Konsi + Werk + Sped.</t>
  </si>
  <si>
    <t>kg Konsi + Werk + Sped. &lt;3Monate</t>
  </si>
  <si>
    <t>kg Konsi + Werk</t>
  </si>
  <si>
    <t>kg Konsi + Werk &lt;3Monate</t>
  </si>
  <si>
    <t>kg Sped.</t>
  </si>
  <si>
    <t>kg Werk (entnommen)</t>
  </si>
  <si>
    <t>kg Konsi + Sped.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</si>
</sst>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m/d;@"/>
    <numFmt numFmtId="166" formatCode="_(* #,##0.0_);_(* \(#,##0.0\);_(* &quot;-&quot;??_);_(@_)"/>
    <numFmt numFmtId="167" formatCode="#,##0.0"/>
    <numFmt numFmtId="168" formatCode="0.0"/>
  </numFmts>
  <fonts count="30">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0"/>
      <color indexed="8"/>
      <name val="Arial"/>
      <family val="2"/>
    </font>
    <font>
      <sz val="10"/>
      <name val="Arial"/>
      <family val="2"/>
    </font>
    <font>
      <b/>
      <sz val="10"/>
      <name val="Arial"/>
      <family val="2"/>
    </font>
    <font>
      <b/>
      <sz val="10"/>
      <color indexed="8"/>
      <name val="Arial"/>
      <family val="2"/>
    </font>
    <font>
      <sz val="8"/>
      <name val="Arial"/>
      <family val="2"/>
    </font>
    <font>
      <sz val="8"/>
      <color indexed="8"/>
      <name val="Arial"/>
      <family val="2"/>
    </font>
    <font>
      <b/>
      <sz val="8"/>
      <name val="Arial"/>
      <family val="2"/>
    </font>
    <font>
      <sz val="10"/>
      <color indexed="8"/>
      <name val="Arial"/>
      <family val="2"/>
    </font>
    <font>
      <sz val="9"/>
      <name val="Arial"/>
      <family val="2"/>
    </font>
    <font>
      <b/>
      <sz val="10"/>
      <color rgb="FFFF0000"/>
      <name val="Arial"/>
      <family val="2"/>
    </font>
    <font>
      <sz val="12"/>
      <name val="Arial"/>
      <family val="2"/>
    </font>
    <font>
      <b/>
      <sz val="8"/>
      <color theme="0"/>
      <name val="Arial"/>
      <family val="2"/>
    </font>
    <font>
      <sz val="9"/>
      <color indexed="8"/>
      <name val="Arial"/>
      <family val="2"/>
    </font>
    <font>
      <sz val="9"/>
      <color indexed="81"/>
      <name val="Tahoma"/>
      <family val="2"/>
    </font>
    <font>
      <b/>
      <sz val="9"/>
      <color indexed="81"/>
      <name val="Tahoma"/>
      <family val="2"/>
    </font>
    <font>
      <b/>
      <sz val="10"/>
      <color theme="0"/>
      <name val="Arial"/>
      <family val="2"/>
    </font>
    <font>
      <b/>
      <sz val="8"/>
      <color rgb="FFFF0000"/>
      <name val="Arial"/>
      <family val="2"/>
    </font>
    <font>
      <sz val="11"/>
      <color rgb="FF006100"/>
      <name val="Calibri"/>
      <family val="2"/>
      <scheme val="minor"/>
    </font>
    <font>
      <sz val="11"/>
      <color rgb="FF9C6500"/>
      <name val="Calibri"/>
      <family val="2"/>
      <scheme val="minor"/>
    </font>
    <font>
      <b/>
      <sz val="14"/>
      <name val="Calibri"/>
      <family val="2"/>
      <scheme val="minor"/>
    </font>
    <font>
      <sz val="11"/>
      <name val="Calibri"/>
      <family val="2"/>
      <scheme val="minor"/>
    </font>
    <font>
      <sz val="10"/>
      <color theme="0"/>
      <name val="Arial"/>
      <family val="2"/>
    </font>
    <font>
      <sz val="10"/>
      <color theme="3" tint="0.39997558519241921"/>
      <name val="Arial"/>
      <family val="2"/>
    </font>
    <font>
      <sz val="11"/>
      <color rgb="FF000000"/>
      <name val="Calibri"/>
      <family val="2"/>
    </font>
  </fonts>
  <fills count="31">
    <fill>
      <patternFill patternType="none"/>
    </fill>
    <fill>
      <patternFill patternType="gray125"/>
    </fill>
    <fill>
      <patternFill patternType="solid">
        <fgColor indexed="22"/>
        <bgColor indexed="0"/>
      </patternFill>
    </fill>
    <fill>
      <patternFill patternType="solid">
        <fgColor indexed="43"/>
        <bgColor indexed="8"/>
      </patternFill>
    </fill>
    <fill>
      <patternFill patternType="solid">
        <fgColor indexed="61"/>
        <bgColor indexed="8"/>
      </patternFill>
    </fill>
    <fill>
      <patternFill patternType="solid">
        <fgColor indexed="15"/>
        <bgColor indexed="8"/>
      </patternFill>
    </fill>
    <fill>
      <patternFill patternType="solid">
        <fgColor indexed="61"/>
        <bgColor indexed="64"/>
      </patternFill>
    </fill>
    <fill>
      <patternFill patternType="solid">
        <fgColor indexed="15"/>
        <bgColor indexed="64"/>
      </patternFill>
    </fill>
    <fill>
      <patternFill patternType="solid">
        <fgColor indexed="43"/>
        <bgColor indexed="64"/>
      </patternFill>
    </fill>
    <fill>
      <patternFill patternType="solid">
        <fgColor rgb="FF00B050"/>
        <bgColor indexed="64"/>
      </patternFill>
    </fill>
    <fill>
      <patternFill patternType="solid">
        <fgColor rgb="FFC0C0C0"/>
        <bgColor indexed="0"/>
      </patternFill>
    </fill>
    <fill>
      <patternFill patternType="solid">
        <fgColor theme="2" tint="-0.89999084444715716"/>
        <bgColor indexed="64"/>
      </patternFill>
    </fill>
    <fill>
      <patternFill patternType="solid">
        <fgColor theme="3" tint="0.39997558519241921"/>
        <bgColor indexed="64"/>
      </patternFill>
    </fill>
    <fill>
      <patternFill patternType="solid">
        <fgColor theme="0"/>
        <bgColor indexed="8"/>
      </patternFill>
    </fill>
    <fill>
      <patternFill patternType="solid">
        <fgColor rgb="FFFFFF00"/>
        <bgColor indexed="64"/>
      </patternFill>
    </fill>
    <fill>
      <patternFill patternType="solid">
        <fgColor rgb="FFFF0000"/>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3" tint="0.59999389629810485"/>
        <bgColor indexed="8"/>
      </patternFill>
    </fill>
    <fill>
      <patternFill patternType="solid">
        <fgColor theme="3" tint="0.59999389629810485"/>
        <bgColor indexed="64"/>
      </patternFill>
    </fill>
    <fill>
      <patternFill patternType="solid">
        <fgColor theme="0" tint="-0.249977111117893"/>
        <bgColor indexed="8"/>
      </patternFill>
    </fill>
    <fill>
      <patternFill patternType="solid">
        <fgColor rgb="FFFFC000"/>
        <bgColor indexed="64"/>
      </patternFill>
    </fill>
    <fill>
      <patternFill patternType="solid">
        <fgColor theme="1"/>
        <bgColor indexed="64"/>
      </patternFill>
    </fill>
    <fill>
      <patternFill patternType="solid">
        <fgColor rgb="FFC6EFCE"/>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rgb="FFCCC0DA"/>
        <bgColor indexed="64"/>
      </patternFill>
    </fill>
    <fill>
      <patternFill patternType="solid">
        <fgColor theme="9" tint="-0.499984740745262"/>
        <bgColor indexed="64"/>
      </patternFill>
    </fill>
    <fill>
      <patternFill patternType="solid">
        <fgColor rgb="FFFFFF00"/>
        <bgColor indexed="0"/>
      </patternFill>
    </fill>
  </fills>
  <borders count="15">
    <border>
      <left/>
      <right/>
      <top/>
      <bottom/>
      <diagonal/>
    </border>
    <border>
      <left style="thin">
        <color indexed="22"/>
      </left>
      <right style="thin">
        <color indexed="22"/>
      </right>
      <top style="thin">
        <color indexed="22"/>
      </top>
      <bottom style="thin">
        <color indexed="22"/>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bottom style="thin">
        <color theme="0" tint="-0.14996795556505021"/>
      </bottom>
      <diagonal/>
    </border>
    <border>
      <left/>
      <right/>
      <top style="thin">
        <color theme="0" tint="-0.24994659260841701"/>
      </top>
      <bottom style="thin">
        <color theme="0" tint="-0.24994659260841701"/>
      </bottom>
      <diagonal/>
    </border>
    <border>
      <left/>
      <right style="thin">
        <color indexed="8"/>
      </right>
      <top/>
      <bottom/>
      <diagonal/>
    </border>
    <border>
      <left style="medium">
        <color indexed="64"/>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rgb="FFB2B2B2"/>
      </left>
      <right style="thin">
        <color rgb="FFB2B2B2"/>
      </right>
      <top/>
      <bottom style="thin">
        <color rgb="FFB2B2B2"/>
      </bottom>
      <diagonal/>
    </border>
    <border>
      <left style="thin">
        <color rgb="FFD0D7E5"/>
      </left>
      <right style="thin">
        <color rgb="FFD0D7E5"/>
      </right>
      <top style="thin">
        <color rgb="FFD0D7E5"/>
      </top>
      <bottom style="thin">
        <color rgb="FFD0D7E5"/>
      </bottom>
      <diagonal/>
    </border>
  </borders>
  <cellStyleXfs count="18">
    <xf numFmtId="0" fontId="0" fillId="0" borderId="0"/>
    <xf numFmtId="43" fontId="6" fillId="0" borderId="0" applyFont="0" applyFill="0" applyBorder="0" applyAlignment="0" applyProtection="0"/>
    <xf numFmtId="0" fontId="7" fillId="0" borderId="0"/>
    <xf numFmtId="0" fontId="6" fillId="0" borderId="0"/>
    <xf numFmtId="164" fontId="7" fillId="9" borderId="4" applyFont="0" applyBorder="0" applyProtection="0">
      <alignment vertical="center"/>
    </xf>
    <xf numFmtId="164" fontId="7" fillId="14" borderId="2" applyFont="0" applyBorder="0">
      <alignment vertical="center"/>
    </xf>
    <xf numFmtId="164" fontId="7" fillId="15" borderId="2" applyFont="0" applyBorder="0" applyProtection="0">
      <alignment vertical="center"/>
    </xf>
    <xf numFmtId="164" fontId="9" fillId="0" borderId="5" applyBorder="0" applyProtection="0">
      <alignment vertical="center"/>
    </xf>
    <xf numFmtId="0" fontId="13" fillId="0" borderId="0"/>
    <xf numFmtId="0" fontId="5" fillId="0" borderId="0"/>
    <xf numFmtId="0" fontId="4" fillId="0" borderId="0"/>
    <xf numFmtId="0" fontId="23" fillId="24" borderId="0" applyNumberFormat="0" applyBorder="0" applyAlignment="0" applyProtection="0"/>
    <xf numFmtId="0" fontId="24" fillId="25" borderId="0" applyNumberFormat="0" applyBorder="0" applyAlignment="0" applyProtection="0"/>
    <xf numFmtId="0" fontId="7" fillId="26" borderId="8" applyNumberFormat="0" applyFont="0" applyAlignment="0" applyProtection="0"/>
    <xf numFmtId="0" fontId="3" fillId="27" borderId="0" applyNumberFormat="0" applyBorder="0" applyAlignment="0" applyProtection="0"/>
    <xf numFmtId="0" fontId="2" fillId="0" borderId="0"/>
    <xf numFmtId="0" fontId="1" fillId="0" borderId="0"/>
    <xf numFmtId="43" fontId="5" fillId="0" borderId="0" applyFont="0" applyFill="0" applyBorder="0" applyAlignment="0" applyProtection="0"/>
  </cellStyleXfs>
  <cellXfs count="201">
    <xf numFmtId="0" fontId="0" fillId="0" borderId="0" xfId="0"/>
    <xf numFmtId="164" fontId="7" fillId="0" borderId="2" xfId="1" applyNumberFormat="1" applyFont="1" applyBorder="1" applyAlignment="1">
      <alignment horizontal="center" vertical="center"/>
    </xf>
    <xf numFmtId="0" fontId="0" fillId="0" borderId="0" xfId="0" applyAlignment="1">
      <alignment vertical="center"/>
    </xf>
    <xf numFmtId="164" fontId="7" fillId="0" borderId="0" xfId="1" applyNumberFormat="1" applyFont="1" applyAlignment="1">
      <alignment vertical="center"/>
    </xf>
    <xf numFmtId="0" fontId="0" fillId="0" borderId="0" xfId="0" applyAlignment="1">
      <alignment horizontal="center" vertical="center"/>
    </xf>
    <xf numFmtId="0" fontId="7" fillId="0" borderId="0" xfId="0" applyFont="1" applyAlignment="1">
      <alignment vertical="center"/>
    </xf>
    <xf numFmtId="1" fontId="0" fillId="0" borderId="2" xfId="0" applyNumberFormat="1" applyBorder="1" applyAlignment="1">
      <alignment horizontal="center" vertical="center"/>
    </xf>
    <xf numFmtId="0" fontId="0" fillId="0" borderId="2" xfId="0" applyBorder="1" applyAlignment="1">
      <alignment horizontal="center" vertical="center"/>
    </xf>
    <xf numFmtId="14" fontId="8" fillId="0" borderId="2" xfId="0" applyNumberFormat="1" applyFont="1" applyBorder="1" applyAlignment="1">
      <alignment horizontal="center" vertical="center"/>
    </xf>
    <xf numFmtId="0" fontId="8" fillId="0" borderId="2" xfId="0" applyFont="1" applyBorder="1" applyAlignment="1">
      <alignment horizontal="center" vertical="center"/>
    </xf>
    <xf numFmtId="164" fontId="0" fillId="0" borderId="0" xfId="1" applyNumberFormat="1" applyFont="1" applyAlignment="1">
      <alignment horizontal="center" vertical="center"/>
    </xf>
    <xf numFmtId="0" fontId="8"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0" fillId="0" borderId="0" xfId="0" applyAlignment="1">
      <alignment horizontal="left" vertical="center"/>
    </xf>
    <xf numFmtId="164" fontId="7" fillId="0" borderId="2" xfId="1" applyNumberFormat="1" applyFont="1" applyBorder="1" applyAlignment="1">
      <alignment horizontal="left" vertical="center"/>
    </xf>
    <xf numFmtId="164" fontId="7" fillId="0" borderId="2" xfId="1" quotePrefix="1" applyNumberFormat="1" applyFont="1" applyBorder="1" applyAlignment="1">
      <alignment horizontal="left" vertical="center"/>
    </xf>
    <xf numFmtId="0" fontId="0" fillId="0" borderId="2" xfId="0" applyBorder="1" applyAlignment="1">
      <alignment horizontal="left" vertical="center"/>
    </xf>
    <xf numFmtId="0" fontId="7" fillId="0" borderId="2" xfId="0" applyFont="1" applyBorder="1" applyAlignment="1">
      <alignment horizontal="center" vertical="center"/>
    </xf>
    <xf numFmtId="0" fontId="5" fillId="0" borderId="2" xfId="0" applyFont="1" applyBorder="1" applyAlignment="1">
      <alignment horizontal="left" vertical="center"/>
    </xf>
    <xf numFmtId="164" fontId="0" fillId="0" borderId="2" xfId="1" quotePrefix="1" applyNumberFormat="1" applyFont="1" applyBorder="1" applyAlignment="1">
      <alignment horizontal="left" vertical="center"/>
    </xf>
    <xf numFmtId="164" fontId="0" fillId="0" borderId="2" xfId="1" applyNumberFormat="1" applyFont="1" applyBorder="1" applyAlignment="1">
      <alignment horizontal="center" vertical="center"/>
    </xf>
    <xf numFmtId="0" fontId="5" fillId="0" borderId="2" xfId="0" applyFont="1" applyBorder="1" applyAlignment="1">
      <alignment horizontal="center" vertical="center" wrapText="1"/>
    </xf>
    <xf numFmtId="164" fontId="7" fillId="0" borderId="0" xfId="1" applyNumberFormat="1" applyFont="1" applyAlignment="1">
      <alignment horizontal="center" vertical="center"/>
    </xf>
    <xf numFmtId="166" fontId="0" fillId="0" borderId="0" xfId="1" applyNumberFormat="1" applyFont="1" applyAlignment="1">
      <alignment horizontal="center" vertical="center"/>
    </xf>
    <xf numFmtId="0" fontId="10" fillId="0" borderId="2" xfId="0" applyFont="1" applyBorder="1" applyAlignment="1">
      <alignment horizontal="center" vertical="center"/>
    </xf>
    <xf numFmtId="164" fontId="11" fillId="0" borderId="2" xfId="1" applyNumberFormat="1" applyFont="1" applyBorder="1" applyAlignment="1">
      <alignment horizontal="center" vertical="center"/>
    </xf>
    <xf numFmtId="0" fontId="12" fillId="0" borderId="2" xfId="0" applyFont="1" applyBorder="1" applyAlignment="1">
      <alignment horizontal="center" vertical="center"/>
    </xf>
    <xf numFmtId="0" fontId="11" fillId="0" borderId="2" xfId="0" applyFont="1" applyBorder="1" applyAlignment="1">
      <alignment horizontal="center" vertical="center"/>
    </xf>
    <xf numFmtId="164" fontId="10" fillId="0" borderId="2" xfId="1" applyNumberFormat="1" applyFont="1" applyBorder="1" applyAlignment="1">
      <alignment horizontal="center" vertical="center"/>
    </xf>
    <xf numFmtId="0" fontId="10" fillId="0" borderId="0" xfId="0" applyFont="1" applyAlignment="1">
      <alignment horizontal="center" vertical="center"/>
    </xf>
    <xf numFmtId="0" fontId="11" fillId="2" borderId="3" xfId="0" applyFont="1" applyFill="1" applyBorder="1" applyAlignment="1">
      <alignment horizontal="center" vertical="center" wrapText="1"/>
    </xf>
    <xf numFmtId="164" fontId="5" fillId="0" borderId="2" xfId="1" applyNumberFormat="1" applyFont="1" applyBorder="1" applyAlignment="1">
      <alignment vertical="center"/>
    </xf>
    <xf numFmtId="164" fontId="5" fillId="0" borderId="2" xfId="1" applyNumberFormat="1" applyFont="1" applyBorder="1" applyAlignment="1">
      <alignment horizontal="center" vertical="center" wrapText="1"/>
    </xf>
    <xf numFmtId="164" fontId="5" fillId="0" borderId="2" xfId="1" applyNumberFormat="1" applyFont="1" applyBorder="1" applyAlignment="1">
      <alignment vertical="center" wrapText="1"/>
    </xf>
    <xf numFmtId="3" fontId="0" fillId="0" borderId="2" xfId="0" applyNumberFormat="1" applyBorder="1" applyAlignment="1">
      <alignment horizontal="center" vertical="center"/>
    </xf>
    <xf numFmtId="3" fontId="0" fillId="0" borderId="0" xfId="0" applyNumberFormat="1" applyAlignment="1">
      <alignment horizontal="center" vertical="center"/>
    </xf>
    <xf numFmtId="3" fontId="7" fillId="0" borderId="0" xfId="0" applyNumberFormat="1" applyFont="1" applyAlignment="1">
      <alignment horizontal="center" vertical="center"/>
    </xf>
    <xf numFmtId="0" fontId="0" fillId="0" borderId="2" xfId="0" applyBorder="1" applyAlignment="1">
      <alignment vertical="center"/>
    </xf>
    <xf numFmtId="0" fontId="10" fillId="0" borderId="2" xfId="0" applyFont="1" applyBorder="1" applyAlignment="1">
      <alignment vertical="center"/>
    </xf>
    <xf numFmtId="165" fontId="16" fillId="2" borderId="0" xfId="1" applyNumberFormat="1" applyFont="1" applyFill="1" applyAlignment="1">
      <alignment horizontal="center" vertical="center" wrapText="1"/>
    </xf>
    <xf numFmtId="0" fontId="10" fillId="17" borderId="3" xfId="0" applyFont="1" applyFill="1" applyBorder="1" applyAlignment="1">
      <alignment horizontal="center" vertical="center"/>
    </xf>
    <xf numFmtId="0" fontId="7" fillId="0" borderId="0" xfId="0" applyFont="1" applyAlignment="1">
      <alignment horizontal="left" vertical="center"/>
    </xf>
    <xf numFmtId="164" fontId="11" fillId="2" borderId="3" xfId="1" applyNumberFormat="1" applyFont="1" applyFill="1" applyBorder="1" applyAlignment="1">
      <alignment horizontal="center" vertical="center" wrapText="1"/>
    </xf>
    <xf numFmtId="164" fontId="0" fillId="0" borderId="0" xfId="1" quotePrefix="1" applyNumberFormat="1" applyFont="1" applyAlignment="1">
      <alignment horizontal="left" vertical="center"/>
    </xf>
    <xf numFmtId="164" fontId="9" fillId="0" borderId="2" xfId="1" applyNumberFormat="1" applyFont="1" applyBorder="1" applyAlignment="1">
      <alignment horizontal="center" vertical="center" wrapText="1"/>
    </xf>
    <xf numFmtId="164" fontId="9" fillId="0" borderId="2" xfId="1" applyNumberFormat="1" applyFont="1" applyBorder="1" applyAlignment="1">
      <alignment horizontal="center" vertical="center"/>
    </xf>
    <xf numFmtId="0" fontId="18" fillId="2" borderId="3" xfId="0" applyFont="1" applyFill="1" applyBorder="1" applyAlignment="1">
      <alignment horizontal="center" vertical="center" wrapText="1"/>
    </xf>
    <xf numFmtId="164" fontId="0" fillId="0" borderId="1" xfId="1" quotePrefix="1" applyNumberFormat="1" applyFont="1" applyBorder="1" applyAlignment="1">
      <alignment vertical="center"/>
    </xf>
    <xf numFmtId="164" fontId="0" fillId="0" borderId="2" xfId="1" quotePrefix="1" applyNumberFormat="1" applyFont="1" applyBorder="1" applyAlignment="1">
      <alignment vertical="center"/>
    </xf>
    <xf numFmtId="0" fontId="9" fillId="15" borderId="2" xfId="0" applyFont="1" applyFill="1" applyBorder="1" applyAlignment="1">
      <alignment horizontal="center" vertical="center" wrapText="1"/>
    </xf>
    <xf numFmtId="0" fontId="15" fillId="21" borderId="2" xfId="2" applyFont="1" applyFill="1" applyBorder="1" applyAlignment="1">
      <alignment horizontal="left" vertical="center" wrapText="1"/>
    </xf>
    <xf numFmtId="164" fontId="0" fillId="0" borderId="2" xfId="1" applyNumberFormat="1" applyFont="1" applyBorder="1" applyAlignment="1">
      <alignment horizontal="left" vertical="center"/>
    </xf>
    <xf numFmtId="164" fontId="5" fillId="22" borderId="2" xfId="1" applyNumberFormat="1" applyFont="1" applyFill="1" applyBorder="1" applyAlignment="1">
      <alignment vertical="center" wrapText="1"/>
    </xf>
    <xf numFmtId="0" fontId="21" fillId="23" borderId="2" xfId="0" applyFont="1" applyFill="1" applyBorder="1" applyAlignment="1">
      <alignment horizontal="center" vertical="center" wrapText="1"/>
    </xf>
    <xf numFmtId="167" fontId="0" fillId="0" borderId="2" xfId="0" applyNumberFormat="1" applyBorder="1" applyAlignment="1">
      <alignment horizontal="center" vertical="center"/>
    </xf>
    <xf numFmtId="166" fontId="0" fillId="0" borderId="2" xfId="0" applyNumberFormat="1" applyBorder="1" applyAlignment="1">
      <alignment horizontal="center" vertical="center"/>
    </xf>
    <xf numFmtId="168" fontId="0" fillId="0" borderId="2" xfId="0" applyNumberFormat="1" applyBorder="1" applyAlignment="1">
      <alignment horizontal="center" vertical="center"/>
    </xf>
    <xf numFmtId="166" fontId="0" fillId="0" borderId="2" xfId="1" applyNumberFormat="1" applyFont="1" applyBorder="1" applyAlignment="1">
      <alignment horizontal="center" vertical="center"/>
    </xf>
    <xf numFmtId="1" fontId="10" fillId="0" borderId="2" xfId="0" applyNumberFormat="1" applyFont="1" applyBorder="1" applyAlignment="1">
      <alignment horizontal="center" vertical="center"/>
    </xf>
    <xf numFmtId="1" fontId="0" fillId="0" borderId="0" xfId="0" applyNumberFormat="1" applyAlignment="1">
      <alignment horizontal="center" vertical="center"/>
    </xf>
    <xf numFmtId="14" fontId="8" fillId="0" borderId="0" xfId="0" applyNumberFormat="1" applyFont="1" applyAlignment="1">
      <alignment vertical="center"/>
    </xf>
    <xf numFmtId="14" fontId="22" fillId="11" borderId="7" xfId="1" applyNumberFormat="1" applyFont="1" applyFill="1" applyBorder="1" applyAlignment="1">
      <alignment horizontal="center" vertical="center" wrapText="1"/>
    </xf>
    <xf numFmtId="14" fontId="17" fillId="11" borderId="6" xfId="1" applyNumberFormat="1" applyFont="1" applyFill="1" applyBorder="1" applyAlignment="1">
      <alignment horizontal="center" vertical="center" wrapText="1"/>
    </xf>
    <xf numFmtId="1" fontId="18" fillId="2" borderId="3" xfId="0" applyNumberFormat="1" applyFont="1" applyFill="1" applyBorder="1" applyAlignment="1">
      <alignment horizontal="center" vertical="center" wrapText="1"/>
    </xf>
    <xf numFmtId="164" fontId="7" fillId="0" borderId="2" xfId="1" applyNumberFormat="1" applyFont="1" applyBorder="1" applyAlignment="1">
      <alignment horizontal="right" vertical="center"/>
    </xf>
    <xf numFmtId="164" fontId="10" fillId="0" borderId="2" xfId="1" applyNumberFormat="1" applyFont="1" applyBorder="1" applyAlignment="1">
      <alignment horizontal="right" vertical="center"/>
    </xf>
    <xf numFmtId="164" fontId="7" fillId="0" borderId="0" xfId="1" applyNumberFormat="1" applyFont="1" applyAlignment="1">
      <alignment horizontal="right" vertical="center"/>
    </xf>
    <xf numFmtId="164" fontId="14" fillId="2" borderId="3" xfId="1" applyNumberFormat="1" applyFont="1" applyFill="1" applyBorder="1" applyAlignment="1">
      <alignment horizontal="right" vertical="center" wrapText="1"/>
    </xf>
    <xf numFmtId="0" fontId="18" fillId="2" borderId="3" xfId="0" applyFont="1" applyFill="1" applyBorder="1" applyAlignment="1">
      <alignment vertical="center"/>
    </xf>
    <xf numFmtId="0" fontId="18" fillId="2" borderId="10" xfId="0" applyFont="1" applyFill="1" applyBorder="1" applyAlignment="1">
      <alignment horizontal="center" vertical="center" wrapText="1"/>
    </xf>
    <xf numFmtId="0" fontId="18" fillId="2" borderId="11" xfId="0" applyFont="1" applyFill="1" applyBorder="1" applyAlignment="1">
      <alignment horizontal="center" vertical="center" wrapText="1"/>
    </xf>
    <xf numFmtId="168" fontId="25" fillId="24" borderId="9" xfId="11" applyNumberFormat="1" applyFont="1" applyBorder="1" applyAlignment="1">
      <alignment horizontal="center" vertical="center" wrapText="1"/>
    </xf>
    <xf numFmtId="168" fontId="25" fillId="25" borderId="9" xfId="12" applyNumberFormat="1" applyFont="1" applyBorder="1" applyAlignment="1">
      <alignment horizontal="center" vertical="center" wrapText="1"/>
    </xf>
    <xf numFmtId="168" fontId="25" fillId="27" borderId="9" xfId="14" applyNumberFormat="1" applyFont="1" applyBorder="1" applyAlignment="1">
      <alignment horizontal="center" vertical="center" wrapText="1"/>
    </xf>
    <xf numFmtId="0" fontId="26" fillId="24" borderId="9" xfId="11" applyFont="1" applyBorder="1" applyAlignment="1">
      <alignment horizontal="center" vertical="center" wrapText="1"/>
    </xf>
    <xf numFmtId="0" fontId="26" fillId="25" borderId="9" xfId="12" applyFont="1" applyBorder="1" applyAlignment="1">
      <alignment horizontal="center" vertical="center" wrapText="1"/>
    </xf>
    <xf numFmtId="0" fontId="26" fillId="27" borderId="9" xfId="14" applyFont="1" applyBorder="1" applyAlignment="1">
      <alignment horizontal="center" vertical="center" wrapText="1"/>
    </xf>
    <xf numFmtId="0" fontId="26" fillId="26" borderId="9" xfId="13" applyFont="1" applyBorder="1" applyAlignment="1">
      <alignment horizontal="center" vertical="center" wrapText="1"/>
    </xf>
    <xf numFmtId="168" fontId="25" fillId="26" borderId="9" xfId="13" applyNumberFormat="1" applyFont="1" applyBorder="1" applyAlignment="1">
      <alignment horizontal="center" vertical="center" wrapText="1"/>
    </xf>
    <xf numFmtId="164" fontId="26" fillId="24" borderId="12" xfId="11" applyNumberFormat="1" applyFont="1" applyBorder="1" applyAlignment="1">
      <alignment horizontal="center" vertical="center"/>
    </xf>
    <xf numFmtId="164" fontId="26" fillId="25" borderId="12" xfId="12" applyNumberFormat="1" applyFont="1" applyBorder="1" applyAlignment="1">
      <alignment horizontal="center" vertical="center"/>
    </xf>
    <xf numFmtId="164" fontId="26" fillId="27" borderId="12" xfId="14" applyNumberFormat="1" applyFont="1" applyBorder="1" applyAlignment="1">
      <alignment horizontal="center" vertical="center"/>
    </xf>
    <xf numFmtId="164" fontId="26" fillId="24" borderId="2" xfId="11" applyNumberFormat="1" applyFont="1" applyBorder="1" applyAlignment="1">
      <alignment horizontal="center" vertical="center"/>
    </xf>
    <xf numFmtId="164" fontId="26" fillId="25" borderId="2" xfId="12" applyNumberFormat="1" applyFont="1" applyBorder="1" applyAlignment="1">
      <alignment horizontal="center" vertical="center"/>
    </xf>
    <xf numFmtId="164" fontId="26" fillId="27" borderId="2" xfId="14" applyNumberFormat="1" applyFont="1" applyBorder="1" applyAlignment="1">
      <alignment horizontal="center" vertical="center"/>
    </xf>
    <xf numFmtId="164" fontId="26" fillId="26" borderId="13" xfId="13" applyNumberFormat="1" applyFont="1" applyBorder="1" applyAlignment="1">
      <alignment horizontal="center" vertical="center"/>
    </xf>
    <xf numFmtId="164" fontId="26" fillId="26" borderId="8" xfId="13" applyNumberFormat="1" applyFont="1" applyAlignment="1">
      <alignment horizontal="center" vertical="center"/>
    </xf>
    <xf numFmtId="166" fontId="0" fillId="0" borderId="0" xfId="0" applyNumberFormat="1" applyAlignment="1">
      <alignment horizontal="center" vertical="center"/>
    </xf>
    <xf numFmtId="166" fontId="0" fillId="0" borderId="2" xfId="0" applyNumberFormat="1" applyBorder="1" applyAlignment="1">
      <alignment horizontal="right" vertical="center"/>
    </xf>
    <xf numFmtId="167" fontId="0" fillId="0" borderId="2" xfId="0" applyNumberFormat="1" applyBorder="1" applyAlignment="1">
      <alignment horizontal="right" vertical="center"/>
    </xf>
    <xf numFmtId="166" fontId="7" fillId="0" borderId="2" xfId="1" applyNumberFormat="1" applyFont="1" applyBorder="1" applyAlignment="1">
      <alignment horizontal="center" vertical="center"/>
    </xf>
    <xf numFmtId="166" fontId="7" fillId="0" borderId="2" xfId="1" applyNumberFormat="1" applyFont="1" applyBorder="1" applyAlignment="1">
      <alignment horizontal="right" vertical="center"/>
    </xf>
    <xf numFmtId="166" fontId="7" fillId="0" borderId="0" xfId="1" applyNumberFormat="1" applyFont="1" applyAlignment="1">
      <alignment horizontal="center" vertical="center"/>
    </xf>
    <xf numFmtId="166" fontId="7" fillId="18" borderId="2" xfId="1" applyNumberFormat="1" applyFont="1" applyFill="1" applyBorder="1" applyAlignment="1">
      <alignment horizontal="center" vertical="center"/>
    </xf>
    <xf numFmtId="166" fontId="0" fillId="18" borderId="2" xfId="1" applyNumberFormat="1" applyFont="1" applyFill="1" applyBorder="1" applyAlignment="1">
      <alignment horizontal="center" vertical="center"/>
    </xf>
    <xf numFmtId="166" fontId="5" fillId="0" borderId="2" xfId="1" applyNumberFormat="1" applyFont="1" applyBorder="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xf>
    <xf numFmtId="164" fontId="0" fillId="0" borderId="0" xfId="17" applyNumberFormat="1" applyFont="1" applyAlignment="1">
      <alignment horizontal="center" vertical="center"/>
    </xf>
    <xf numFmtId="164" fontId="0" fillId="0" borderId="0" xfId="17" applyNumberFormat="1" applyFont="1" applyAlignment="1">
      <alignment vertical="center"/>
    </xf>
    <xf numFmtId="164" fontId="0" fillId="0" borderId="0" xfId="17" applyNumberFormat="1" applyFont="1" applyAlignment="1">
      <alignment horizontal="center" vertical="center" wrapText="1"/>
    </xf>
    <xf numFmtId="164" fontId="0" fillId="0" borderId="2" xfId="17" applyNumberFormat="1" applyFont="1" applyBorder="1" applyAlignment="1">
      <alignment horizontal="center" vertical="center"/>
    </xf>
    <xf numFmtId="3" fontId="5" fillId="0" borderId="0" xfId="0" applyNumberFormat="1" applyFont="1" applyAlignment="1">
      <alignment horizontal="center" vertical="center"/>
    </xf>
    <xf numFmtId="3" fontId="7" fillId="0" borderId="2" xfId="17" applyNumberFormat="1" applyFont="1" applyBorder="1" applyAlignment="1">
      <alignment horizontal="center" vertical="center"/>
    </xf>
    <xf numFmtId="3" fontId="5" fillId="0" borderId="2" xfId="0" applyNumberFormat="1" applyFont="1" applyBorder="1" applyAlignment="1">
      <alignment horizontal="center" vertical="center"/>
    </xf>
    <xf numFmtId="164" fontId="5" fillId="0" borderId="2" xfId="17" applyNumberFormat="1" applyFont="1" applyBorder="1" applyAlignment="1">
      <alignment horizontal="center" vertical="center"/>
    </xf>
    <xf numFmtId="3" fontId="0" fillId="0" borderId="2" xfId="17" applyNumberFormat="1" applyFont="1" applyBorder="1" applyAlignment="1">
      <alignment horizontal="center" vertical="center"/>
    </xf>
    <xf numFmtId="164" fontId="0" fillId="0" borderId="2" xfId="17" applyNumberFormat="1" applyFont="1" applyBorder="1" applyAlignment="1">
      <alignment horizontal="center" vertical="center" wrapText="1"/>
    </xf>
    <xf numFmtId="164" fontId="5" fillId="0" borderId="2" xfId="17" applyNumberFormat="1" applyFont="1" applyBorder="1" applyAlignment="1">
      <alignment horizontal="center" vertical="center" wrapText="1"/>
    </xf>
    <xf numFmtId="164" fontId="5" fillId="0" borderId="2" xfId="17" applyNumberFormat="1" applyFont="1" applyBorder="1" applyAlignment="1">
      <alignment vertical="center" wrapText="1"/>
    </xf>
    <xf numFmtId="164" fontId="9" fillId="0" borderId="2" xfId="17" applyNumberFormat="1" applyFont="1" applyBorder="1" applyAlignment="1">
      <alignment horizontal="center" vertical="center" wrapText="1"/>
    </xf>
    <xf numFmtId="1" fontId="5" fillId="0" borderId="2" xfId="0" applyNumberFormat="1" applyFont="1" applyBorder="1" applyAlignment="1">
      <alignment horizontal="center" vertical="center" wrapText="1"/>
    </xf>
    <xf numFmtId="164" fontId="5" fillId="0" borderId="2" xfId="17" applyNumberFormat="1" applyFont="1" applyBorder="1" applyAlignment="1">
      <alignment vertical="center"/>
    </xf>
    <xf numFmtId="0" fontId="5" fillId="16" borderId="2" xfId="0" applyFont="1" applyFill="1" applyBorder="1" applyAlignment="1">
      <alignment horizontal="center" vertical="center" wrapText="1"/>
    </xf>
    <xf numFmtId="0" fontId="5" fillId="12" borderId="2" xfId="0" applyFont="1" applyFill="1" applyBorder="1" applyAlignment="1">
      <alignment horizontal="center" vertical="center" wrapText="1"/>
    </xf>
    <xf numFmtId="3" fontId="7" fillId="18" borderId="2" xfId="17" applyNumberFormat="1" applyFont="1" applyFill="1" applyBorder="1" applyAlignment="1">
      <alignment horizontal="center" vertical="center"/>
    </xf>
    <xf numFmtId="3" fontId="0" fillId="18" borderId="2" xfId="17" applyNumberFormat="1" applyFont="1" applyFill="1" applyBorder="1" applyAlignment="1">
      <alignment horizontal="center" vertical="center"/>
    </xf>
    <xf numFmtId="165" fontId="10" fillId="2" borderId="3" xfId="17" applyNumberFormat="1" applyFont="1" applyFill="1" applyBorder="1" applyAlignment="1">
      <alignment horizontal="center" vertical="center" wrapText="1"/>
    </xf>
    <xf numFmtId="164" fontId="11" fillId="10" borderId="3" xfId="17" applyNumberFormat="1" applyFont="1" applyFill="1" applyBorder="1" applyAlignment="1">
      <alignment horizontal="center" vertical="center" wrapText="1"/>
    </xf>
    <xf numFmtId="164" fontId="11" fillId="2" borderId="3" xfId="17" applyNumberFormat="1" applyFont="1" applyFill="1" applyBorder="1" applyAlignment="1">
      <alignment horizontal="center" vertical="center" wrapText="1"/>
    </xf>
    <xf numFmtId="164" fontId="17" fillId="11" borderId="3" xfId="17" applyNumberFormat="1" applyFont="1" applyFill="1" applyBorder="1" applyAlignment="1">
      <alignment horizontal="center" vertical="center" wrapText="1"/>
    </xf>
    <xf numFmtId="3" fontId="7" fillId="14" borderId="2" xfId="17" applyNumberFormat="1" applyFont="1" applyFill="1" applyBorder="1" applyAlignment="1">
      <alignment horizontal="center" vertical="center"/>
    </xf>
    <xf numFmtId="164" fontId="0" fillId="0" borderId="2" xfId="17" quotePrefix="1" applyNumberFormat="1" applyFont="1" applyFill="1" applyBorder="1" applyAlignment="1">
      <alignment horizontal="left" vertical="center"/>
    </xf>
    <xf numFmtId="164" fontId="7" fillId="0" borderId="2" xfId="17" applyNumberFormat="1" applyFont="1" applyFill="1" applyBorder="1" applyAlignment="1">
      <alignment horizontal="left" vertical="center"/>
    </xf>
    <xf numFmtId="164" fontId="7" fillId="0" borderId="2" xfId="17" quotePrefix="1" applyNumberFormat="1" applyFont="1" applyFill="1" applyBorder="1" applyAlignment="1">
      <alignment horizontal="left" vertical="center"/>
    </xf>
    <xf numFmtId="164" fontId="0" fillId="0" borderId="1" xfId="17" quotePrefix="1" applyNumberFormat="1" applyFont="1" applyFill="1" applyBorder="1" applyAlignment="1">
      <alignment vertical="center"/>
    </xf>
    <xf numFmtId="164" fontId="0" fillId="0" borderId="2" xfId="17" applyNumberFormat="1" applyFont="1" applyFill="1" applyBorder="1" applyAlignment="1">
      <alignment horizontal="center" vertical="center"/>
    </xf>
    <xf numFmtId="0" fontId="5" fillId="0" borderId="2" xfId="0" applyFont="1" applyBorder="1" applyAlignment="1">
      <alignment horizontal="center" vertical="center"/>
    </xf>
    <xf numFmtId="1" fontId="5" fillId="0" borderId="2" xfId="0" applyNumberFormat="1" applyFont="1" applyBorder="1" applyAlignment="1">
      <alignment horizontal="center" vertical="center"/>
    </xf>
    <xf numFmtId="164" fontId="9" fillId="0" borderId="2" xfId="17" applyNumberFormat="1" applyFont="1" applyBorder="1" applyAlignment="1">
      <alignment horizontal="center" vertical="center"/>
    </xf>
    <xf numFmtId="164" fontId="0" fillId="0" borderId="2" xfId="17" quotePrefix="1" applyNumberFormat="1" applyFont="1" applyFill="1" applyBorder="1" applyAlignment="1">
      <alignment vertical="center"/>
    </xf>
    <xf numFmtId="164" fontId="0" fillId="0" borderId="1" xfId="17" quotePrefix="1" applyNumberFormat="1" applyFont="1" applyFill="1" applyBorder="1" applyAlignment="1">
      <alignment horizontal="left" vertical="center"/>
    </xf>
    <xf numFmtId="0" fontId="0" fillId="0" borderId="2" xfId="0" applyBorder="1" applyAlignment="1">
      <alignment horizontal="center" vertical="center" wrapText="1"/>
    </xf>
    <xf numFmtId="0" fontId="5" fillId="22" borderId="2" xfId="0" applyFont="1" applyFill="1" applyBorder="1" applyAlignment="1">
      <alignment horizontal="center" vertical="center" wrapText="1"/>
    </xf>
    <xf numFmtId="0" fontId="5" fillId="19" borderId="2" xfId="2" applyFont="1" applyFill="1" applyBorder="1" applyAlignment="1">
      <alignment horizontal="center" vertical="center" wrapText="1"/>
    </xf>
    <xf numFmtId="0" fontId="15" fillId="21" borderId="2" xfId="2" applyFont="1" applyFill="1" applyBorder="1" applyAlignment="1">
      <alignment horizontal="center" vertical="center" wrapText="1"/>
    </xf>
    <xf numFmtId="0" fontId="5" fillId="3" borderId="2" xfId="2" applyFont="1" applyFill="1" applyBorder="1" applyAlignment="1">
      <alignment horizontal="center" vertical="center" wrapText="1"/>
    </xf>
    <xf numFmtId="0" fontId="5" fillId="13" borderId="2" xfId="2" applyFont="1" applyFill="1" applyBorder="1" applyAlignment="1">
      <alignment horizontal="center" vertical="center" wrapText="1"/>
    </xf>
    <xf numFmtId="0" fontId="5" fillId="0" borderId="2" xfId="0" quotePrefix="1" applyFont="1" applyBorder="1" applyAlignment="1">
      <alignment horizontal="center" vertical="center" wrapText="1"/>
    </xf>
    <xf numFmtId="0" fontId="5" fillId="0" borderId="2" xfId="0" applyFont="1" applyBorder="1" applyAlignment="1">
      <alignment horizontal="left" vertical="center" wrapText="1"/>
    </xf>
    <xf numFmtId="168" fontId="0" fillId="0" borderId="2" xfId="0" applyNumberFormat="1" applyBorder="1" applyAlignment="1">
      <alignment horizontal="center" vertical="center" wrapText="1"/>
    </xf>
    <xf numFmtId="14" fontId="8" fillId="0" borderId="2" xfId="0" applyNumberFormat="1" applyFont="1" applyBorder="1" applyAlignment="1">
      <alignment horizontal="center" vertical="center" wrapText="1"/>
    </xf>
    <xf numFmtId="167" fontId="0" fillId="0" borderId="2" xfId="0" applyNumberFormat="1" applyBorder="1" applyAlignment="1">
      <alignment horizontal="center" vertical="center" wrapText="1"/>
    </xf>
    <xf numFmtId="3" fontId="7" fillId="0" borderId="2" xfId="17" applyNumberFormat="1" applyFont="1" applyBorder="1" applyAlignment="1">
      <alignment horizontal="center" vertical="center" wrapText="1"/>
    </xf>
    <xf numFmtId="164" fontId="0" fillId="0" borderId="2" xfId="17" quotePrefix="1" applyNumberFormat="1" applyFont="1" applyFill="1" applyBorder="1" applyAlignment="1">
      <alignment horizontal="left" vertical="center" wrapText="1"/>
    </xf>
    <xf numFmtId="0" fontId="5" fillId="28" borderId="2" xfId="0" applyFont="1" applyFill="1" applyBorder="1" applyAlignment="1">
      <alignment horizontal="center" vertical="center" wrapText="1"/>
    </xf>
    <xf numFmtId="0" fontId="15" fillId="22" borderId="2" xfId="0" applyFont="1" applyFill="1" applyBorder="1" applyAlignment="1">
      <alignment horizontal="center" vertical="center" wrapText="1"/>
    </xf>
    <xf numFmtId="164" fontId="0" fillId="0" borderId="0" xfId="17" applyNumberFormat="1" applyFont="1" applyFill="1" applyBorder="1" applyAlignment="1">
      <alignment horizontal="center" vertical="center"/>
    </xf>
    <xf numFmtId="0" fontId="27" fillId="29" borderId="2" xfId="0" applyFont="1" applyFill="1" applyBorder="1" applyAlignment="1">
      <alignment horizontal="left" vertical="center"/>
    </xf>
    <xf numFmtId="0" fontId="5" fillId="12" borderId="2" xfId="0" applyFont="1" applyFill="1" applyBorder="1" applyAlignment="1">
      <alignment horizontal="left" vertical="center"/>
    </xf>
    <xf numFmtId="164" fontId="5" fillId="15" borderId="2" xfId="17" applyNumberFormat="1" applyFont="1" applyFill="1" applyBorder="1" applyAlignment="1">
      <alignment vertical="center"/>
    </xf>
    <xf numFmtId="164" fontId="0" fillId="0" borderId="2" xfId="17" applyNumberFormat="1" applyFont="1" applyFill="1" applyBorder="1" applyAlignment="1">
      <alignment horizontal="left" vertical="center"/>
    </xf>
    <xf numFmtId="164" fontId="0" fillId="0" borderId="2" xfId="17" quotePrefix="1" applyNumberFormat="1" applyFont="1" applyBorder="1" applyAlignment="1">
      <alignment horizontal="left" vertical="center"/>
    </xf>
    <xf numFmtId="0" fontId="5" fillId="2" borderId="3" xfId="0" applyFont="1" applyFill="1" applyBorder="1" applyAlignment="1">
      <alignment horizontal="center" vertical="center" wrapText="1"/>
    </xf>
    <xf numFmtId="164" fontId="5" fillId="0" borderId="2" xfId="17" applyNumberFormat="1" applyFont="1" applyFill="1" applyBorder="1" applyAlignment="1">
      <alignment vertical="center"/>
    </xf>
    <xf numFmtId="0" fontId="5" fillId="7" borderId="2" xfId="2" applyFont="1" applyFill="1" applyBorder="1" applyAlignment="1">
      <alignment horizontal="center" vertical="center"/>
    </xf>
    <xf numFmtId="1" fontId="5" fillId="7" borderId="2" xfId="2" applyNumberFormat="1" applyFont="1" applyFill="1" applyBorder="1" applyAlignment="1">
      <alignment horizontal="center" vertical="center"/>
    </xf>
    <xf numFmtId="0" fontId="5" fillId="8" borderId="2" xfId="2" applyFont="1" applyFill="1" applyBorder="1" applyAlignment="1">
      <alignment horizontal="center" vertical="center"/>
    </xf>
    <xf numFmtId="1" fontId="5" fillId="8" borderId="2" xfId="2" applyNumberFormat="1" applyFont="1" applyFill="1" applyBorder="1" applyAlignment="1">
      <alignment horizontal="center" vertical="center"/>
    </xf>
    <xf numFmtId="0" fontId="5" fillId="0" borderId="2" xfId="2" applyFont="1" applyBorder="1" applyAlignment="1">
      <alignment horizontal="center" vertical="center"/>
    </xf>
    <xf numFmtId="1" fontId="5" fillId="0" borderId="2" xfId="2" applyNumberFormat="1" applyFont="1" applyBorder="1" applyAlignment="1">
      <alignment horizontal="center" vertical="center"/>
    </xf>
    <xf numFmtId="0" fontId="5" fillId="20" borderId="2" xfId="2" applyFont="1" applyFill="1" applyBorder="1" applyAlignment="1">
      <alignment horizontal="center" vertical="center"/>
    </xf>
    <xf numFmtId="1" fontId="5" fillId="20" borderId="2" xfId="2" applyNumberFormat="1" applyFont="1" applyFill="1" applyBorder="1" applyAlignment="1">
      <alignment horizontal="center" vertical="center"/>
    </xf>
    <xf numFmtId="0" fontId="5" fillId="6" borderId="2" xfId="2" applyFont="1" applyFill="1" applyBorder="1" applyAlignment="1">
      <alignment horizontal="center" vertical="center"/>
    </xf>
    <xf numFmtId="1" fontId="5" fillId="6" borderId="2" xfId="2" applyNumberFormat="1" applyFont="1" applyFill="1" applyBorder="1" applyAlignment="1">
      <alignment horizontal="center" vertical="center"/>
    </xf>
    <xf numFmtId="164" fontId="9" fillId="14" borderId="2" xfId="17" applyNumberFormat="1" applyFont="1" applyFill="1" applyBorder="1" applyAlignment="1">
      <alignment horizontal="center" vertical="center"/>
    </xf>
    <xf numFmtId="0" fontId="11" fillId="13" borderId="2" xfId="2" applyFont="1" applyFill="1" applyBorder="1" applyAlignment="1">
      <alignment horizontal="center" vertical="center"/>
    </xf>
    <xf numFmtId="14" fontId="0" fillId="0" borderId="0" xfId="0" applyNumberFormat="1" applyAlignment="1">
      <alignment horizontal="center" vertical="center"/>
    </xf>
    <xf numFmtId="164" fontId="0" fillId="0" borderId="2" xfId="17" applyNumberFormat="1" applyFont="1" applyBorder="1" applyAlignment="1">
      <alignment horizontal="left" vertical="center"/>
    </xf>
    <xf numFmtId="0" fontId="28" fillId="29" borderId="2" xfId="0" applyFont="1" applyFill="1" applyBorder="1" applyAlignment="1">
      <alignment horizontal="left" vertical="center"/>
    </xf>
    <xf numFmtId="164" fontId="0" fillId="0" borderId="2" xfId="17" applyNumberFormat="1" applyFont="1" applyFill="1" applyBorder="1" applyAlignment="1">
      <alignment horizontal="center" vertical="center" wrapText="1"/>
    </xf>
    <xf numFmtId="1" fontId="5" fillId="0" borderId="2" xfId="0" applyNumberFormat="1" applyFont="1" applyBorder="1" applyAlignment="1">
      <alignment horizontal="right" vertical="center" wrapText="1"/>
    </xf>
    <xf numFmtId="0" fontId="5" fillId="7" borderId="2" xfId="2" applyFont="1" applyFill="1" applyBorder="1" applyAlignment="1">
      <alignment horizontal="center" vertical="center" wrapText="1"/>
    </xf>
    <xf numFmtId="1" fontId="5" fillId="7" borderId="2" xfId="2" applyNumberFormat="1" applyFont="1" applyFill="1" applyBorder="1" applyAlignment="1">
      <alignment horizontal="right" vertical="center" wrapText="1"/>
    </xf>
    <xf numFmtId="0" fontId="5" fillId="3" borderId="2" xfId="2" applyFont="1" applyFill="1" applyBorder="1" applyAlignment="1">
      <alignment horizontal="left" vertical="center" wrapText="1"/>
    </xf>
    <xf numFmtId="0" fontId="5" fillId="8" borderId="2" xfId="2" applyFont="1" applyFill="1" applyBorder="1" applyAlignment="1">
      <alignment horizontal="center" vertical="center" wrapText="1"/>
    </xf>
    <xf numFmtId="1" fontId="5" fillId="8" borderId="2" xfId="2" applyNumberFormat="1" applyFont="1" applyFill="1" applyBorder="1" applyAlignment="1">
      <alignment horizontal="right" vertical="center" wrapText="1"/>
    </xf>
    <xf numFmtId="0" fontId="5" fillId="19" borderId="2" xfId="2" applyFont="1" applyFill="1" applyBorder="1" applyAlignment="1">
      <alignment horizontal="left" vertical="center" wrapText="1"/>
    </xf>
    <xf numFmtId="0" fontId="5" fillId="20" borderId="2" xfId="2" applyFont="1" applyFill="1" applyBorder="1" applyAlignment="1">
      <alignment horizontal="center" vertical="center" wrapText="1"/>
    </xf>
    <xf numFmtId="1" fontId="5" fillId="20" borderId="2" xfId="2" applyNumberFormat="1" applyFont="1" applyFill="1" applyBorder="1" applyAlignment="1">
      <alignment horizontal="right" vertical="center" wrapText="1"/>
    </xf>
    <xf numFmtId="0" fontId="5" fillId="13" borderId="2" xfId="2" applyFont="1" applyFill="1" applyBorder="1" applyAlignment="1">
      <alignment horizontal="left" vertical="center" wrapText="1"/>
    </xf>
    <xf numFmtId="0" fontId="5" fillId="0" borderId="2" xfId="2" applyFont="1" applyBorder="1" applyAlignment="1">
      <alignment horizontal="center" vertical="center" wrapText="1"/>
    </xf>
    <xf numFmtId="1" fontId="5" fillId="0" borderId="2" xfId="2" applyNumberFormat="1" applyFont="1" applyBorder="1" applyAlignment="1">
      <alignment horizontal="right" vertical="center" wrapText="1"/>
    </xf>
    <xf numFmtId="0" fontId="5" fillId="6" borderId="2" xfId="2" applyFont="1" applyFill="1" applyBorder="1" applyAlignment="1">
      <alignment horizontal="center" vertical="center" wrapText="1"/>
    </xf>
    <xf numFmtId="1" fontId="5" fillId="6" borderId="2" xfId="2" applyNumberFormat="1" applyFont="1" applyFill="1" applyBorder="1" applyAlignment="1">
      <alignment horizontal="right" vertical="center" wrapText="1"/>
    </xf>
    <xf numFmtId="0" fontId="5" fillId="5" borderId="2" xfId="2" applyFont="1" applyFill="1" applyBorder="1" applyAlignment="1">
      <alignment horizontal="left" vertical="center" wrapText="1"/>
    </xf>
    <xf numFmtId="0" fontId="5" fillId="4" borderId="2" xfId="2" applyFont="1" applyFill="1" applyBorder="1" applyAlignment="1">
      <alignment horizontal="left" vertical="center" wrapText="1"/>
    </xf>
    <xf numFmtId="164" fontId="5" fillId="0" borderId="2" xfId="1" applyNumberFormat="1" applyFont="1" applyBorder="1" applyAlignment="1">
      <alignment horizontal="center" vertical="center"/>
    </xf>
    <xf numFmtId="164" fontId="9" fillId="22" borderId="2" xfId="17" applyNumberFormat="1" applyFont="1" applyFill="1" applyBorder="1" applyAlignment="1">
      <alignment horizontal="center" vertical="center"/>
    </xf>
    <xf numFmtId="0" fontId="5" fillId="0" borderId="2" xfId="0" quotePrefix="1" applyFont="1" applyBorder="1" applyAlignment="1">
      <alignment vertical="center"/>
    </xf>
    <xf numFmtId="164" fontId="9" fillId="0" borderId="2" xfId="17" applyNumberFormat="1" applyFont="1" applyFill="1" applyBorder="1" applyAlignment="1">
      <alignment horizontal="center" vertical="center"/>
    </xf>
    <xf numFmtId="164" fontId="8" fillId="0" borderId="0" xfId="17" applyNumberFormat="1" applyFont="1" applyAlignment="1">
      <alignment horizontal="center" vertical="center"/>
    </xf>
    <xf numFmtId="3" fontId="8" fillId="0" borderId="0" xfId="0" applyNumberFormat="1" applyFont="1" applyAlignment="1">
      <alignment horizontal="center" vertical="center"/>
    </xf>
    <xf numFmtId="43" fontId="0" fillId="0" borderId="0" xfId="0" applyNumberFormat="1" applyAlignment="1">
      <alignment horizontal="center" vertical="center"/>
    </xf>
    <xf numFmtId="164" fontId="0" fillId="0" borderId="1" xfId="17" quotePrefix="1" applyNumberFormat="1" applyFont="1" applyBorder="1" applyAlignment="1">
      <alignment horizontal="left" vertical="center"/>
    </xf>
    <xf numFmtId="3" fontId="0" fillId="14" borderId="2" xfId="17" applyNumberFormat="1" applyFont="1" applyFill="1" applyBorder="1" applyAlignment="1">
      <alignment horizontal="center" vertical="center"/>
    </xf>
    <xf numFmtId="164" fontId="0" fillId="0" borderId="2" xfId="17" quotePrefix="1" applyNumberFormat="1" applyFont="1" applyBorder="1" applyAlignment="1">
      <alignment vertical="center"/>
    </xf>
    <xf numFmtId="0" fontId="29" fillId="0" borderId="14" xfId="0" applyFont="1" applyBorder="1" applyAlignment="1">
      <alignment vertical="center"/>
    </xf>
    <xf numFmtId="165" fontId="10" fillId="30" borderId="3" xfId="17" applyNumberFormat="1" applyFont="1" applyFill="1" applyBorder="1" applyAlignment="1">
      <alignment horizontal="center" vertical="center" wrapText="1"/>
    </xf>
    <xf numFmtId="164" fontId="0" fillId="14" borderId="2" xfId="17" applyNumberFormat="1" applyFont="1" applyFill="1" applyBorder="1" applyAlignment="1">
      <alignment horizontal="center" vertical="center"/>
    </xf>
  </cellXfs>
  <cellStyles count="18">
    <cellStyle name="20% - Accent1" xfId="14" builtinId="30"/>
    <cellStyle name="Comma" xfId="1" builtinId="3"/>
    <cellStyle name="Comma 2" xfId="17" xr:uid="{B1053768-F8F8-4B32-9FFC-56E7A1F5DBB5}"/>
    <cellStyle name="Good" xfId="11" builtinId="26"/>
    <cellStyle name="Neutral" xfId="12" builtinId="28"/>
    <cellStyle name="Normal" xfId="0" builtinId="0" customBuiltin="1"/>
    <cellStyle name="Normal 2" xfId="2" xr:uid="{00000000-0005-0000-0000-000005000000}"/>
    <cellStyle name="Normal 3" xfId="3" xr:uid="{00000000-0005-0000-0000-000006000000}"/>
    <cellStyle name="Normal 4" xfId="8" xr:uid="{00000000-0005-0000-0000-000007000000}"/>
    <cellStyle name="Normal 5" xfId="9" xr:uid="{00000000-0005-0000-0000-000008000000}"/>
    <cellStyle name="Normal 6" xfId="10" xr:uid="{00000000-0005-0000-0000-000009000000}"/>
    <cellStyle name="Normal 7" xfId="15" xr:uid="{951E57D7-B108-4584-A1F7-92AF1F379116}"/>
    <cellStyle name="Normal 8" xfId="16" xr:uid="{11D8F747-9A68-4651-A26C-5F559FD6FCF8}"/>
    <cellStyle name="Note" xfId="13" builtinId="10"/>
    <cellStyle name="Style 1" xfId="4" xr:uid="{00000000-0005-0000-0000-00000B000000}"/>
    <cellStyle name="Style 2" xfId="5" xr:uid="{00000000-0005-0000-0000-00000C000000}"/>
    <cellStyle name="Style 3" xfId="6" xr:uid="{00000000-0005-0000-0000-00000D000000}"/>
    <cellStyle name="Style 4" xfId="7" xr:uid="{00000000-0005-0000-0000-00000E000000}"/>
  </cellStyles>
  <dxfs count="0"/>
  <tableStyles count="0" defaultTableStyle="TableStyleMedium9" defaultPivotStyle="PivotStyleLight16"/>
  <colors>
    <mruColors>
      <color rgb="FF00FF00"/>
      <color rgb="FFCCC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59A3D-5F52-41E1-A573-8994F79AE052}">
  <sheetPr>
    <pageSetUpPr fitToPage="1"/>
  </sheetPr>
  <dimension ref="A1:AG164"/>
  <sheetViews>
    <sheetView zoomScaleNormal="100" zoomScaleSheetLayoutView="236" workbookViewId="0">
      <pane xSplit="12" ySplit="1" topLeftCell="Q134" activePane="bottomRight" state="frozen"/>
      <selection pane="bottomRight" activeCell="AG129" sqref="AG129"/>
      <selection pane="bottomLeft" activeCell="A2" sqref="A2"/>
      <selection pane="topRight" activeCell="M1" sqref="M1"/>
    </sheetView>
  </sheetViews>
  <sheetFormatPr defaultColWidth="9.140625" defaultRowHeight="12.75"/>
  <cols>
    <col min="1" max="1" width="8.28515625" style="97" bestFit="1" customWidth="1"/>
    <col min="2" max="2" width="8" style="4" bestFit="1" customWidth="1"/>
    <col min="3" max="3" width="3.28515625" style="4" hidden="1" customWidth="1"/>
    <col min="4" max="4" width="21.85546875" style="14" customWidth="1"/>
    <col min="5" max="5" width="6.7109375" style="101" bestFit="1" customWidth="1"/>
    <col min="6" max="6" width="8.7109375" style="99" bestFit="1" customWidth="1"/>
    <col min="7" max="7" width="8.7109375" style="100" bestFit="1" customWidth="1"/>
    <col min="8" max="8" width="7.7109375" style="100" bestFit="1" customWidth="1"/>
    <col min="9" max="9" width="7" style="4" bestFit="1" customWidth="1"/>
    <col min="10" max="11" width="10.140625" style="11" customWidth="1"/>
    <col min="12" max="12" width="10.140625" style="11" bestFit="1" customWidth="1"/>
    <col min="13" max="13" width="7.5703125" style="99" bestFit="1" customWidth="1"/>
    <col min="14" max="14" width="8.7109375" style="99" bestFit="1" customWidth="1"/>
    <col min="15" max="15" width="7" style="4" customWidth="1"/>
    <col min="16" max="16" width="7" style="98" customWidth="1"/>
    <col min="17" max="17" width="7.5703125" style="13" bestFit="1" customWidth="1"/>
    <col min="18" max="18" width="11.7109375" style="13" bestFit="1" customWidth="1"/>
    <col min="19" max="19" width="9.28515625" style="13" customWidth="1"/>
    <col min="20" max="20" width="8.140625" style="13" customWidth="1"/>
    <col min="21" max="22" width="8.28515625" style="13" customWidth="1"/>
    <col min="23" max="23" width="9.28515625" style="13" customWidth="1"/>
    <col min="24" max="24" width="8.140625" style="13" customWidth="1"/>
    <col min="25" max="25" width="8.28515625" style="13" customWidth="1"/>
    <col min="26" max="26" width="7.42578125" style="13" hidden="1" customWidth="1"/>
    <col min="27" max="28" width="3.85546875" style="13" hidden="1" customWidth="1"/>
    <col min="29" max="32" width="24.140625" style="13" hidden="1" customWidth="1"/>
    <col min="33" max="33" width="76.28515625" style="42" bestFit="1" customWidth="1"/>
    <col min="34" max="16384" width="9.140625" style="4"/>
  </cols>
  <sheetData>
    <row r="1" spans="1:33" s="30" customFormat="1" ht="44.25" customHeight="1">
      <c r="A1" s="47" t="s">
        <v>0</v>
      </c>
      <c r="B1" s="47" t="s">
        <v>1</v>
      </c>
      <c r="C1" s="47" t="s">
        <v>2</v>
      </c>
      <c r="D1" s="154" t="s">
        <v>3</v>
      </c>
      <c r="E1" s="120" t="s">
        <v>4</v>
      </c>
      <c r="F1" s="120" t="s">
        <v>5</v>
      </c>
      <c r="G1" s="120" t="s">
        <v>6</v>
      </c>
      <c r="H1" s="120" t="s">
        <v>7</v>
      </c>
      <c r="I1" s="119" t="s">
        <v>8</v>
      </c>
      <c r="J1" s="121" t="s">
        <v>9</v>
      </c>
      <c r="K1" s="121" t="s">
        <v>10</v>
      </c>
      <c r="L1" s="121" t="s">
        <v>11</v>
      </c>
      <c r="M1" s="120" t="s">
        <v>12</v>
      </c>
      <c r="N1" s="120" t="s">
        <v>13</v>
      </c>
      <c r="O1" s="119" t="s">
        <v>14</v>
      </c>
      <c r="P1" s="119" t="s">
        <v>15</v>
      </c>
      <c r="Q1" s="118" t="s">
        <v>16</v>
      </c>
      <c r="R1" s="118" t="s">
        <v>17</v>
      </c>
      <c r="S1" s="118"/>
      <c r="T1" s="118"/>
      <c r="U1" s="118"/>
      <c r="V1" s="118"/>
      <c r="W1" s="118"/>
      <c r="X1" s="118"/>
      <c r="Y1" s="118"/>
      <c r="Z1" s="118"/>
      <c r="AA1" s="118"/>
      <c r="AB1" s="118"/>
      <c r="AC1" s="118"/>
      <c r="AD1" s="118"/>
      <c r="AE1" s="118"/>
      <c r="AF1" s="118"/>
      <c r="AG1" s="41" t="s">
        <v>18</v>
      </c>
    </row>
    <row r="2" spans="1:33">
      <c r="A2" s="22">
        <v>211158</v>
      </c>
      <c r="B2" s="128">
        <v>116260</v>
      </c>
      <c r="C2" s="129">
        <v>639.57600000000002</v>
      </c>
      <c r="D2" s="19" t="s">
        <v>19</v>
      </c>
      <c r="E2" s="130">
        <v>5</v>
      </c>
      <c r="F2" s="113">
        <v>630</v>
      </c>
      <c r="G2" s="113">
        <v>630</v>
      </c>
      <c r="H2" s="113">
        <v>0</v>
      </c>
      <c r="I2" s="57">
        <f t="shared" ref="I2:I33" si="0">+(F2-H2)/(21.5*E2)</f>
        <v>5.8604651162790695</v>
      </c>
      <c r="J2" s="8">
        <f t="shared" ref="J2:J33" ca="1" si="1">+NOW()+P2*7/4.75*21.5</f>
        <v>45263.22470485502</v>
      </c>
      <c r="K2" s="8">
        <f t="shared" ref="K2:K33" ca="1" si="2">+NOW()+O2*7/4.75*21.5</f>
        <v>45850.045757486601</v>
      </c>
      <c r="L2" s="8">
        <f ca="1">K2-M2*7</f>
        <v>45738.045757486601</v>
      </c>
      <c r="M2" s="106">
        <v>16</v>
      </c>
      <c r="N2" s="106">
        <f t="shared" ref="N2:N33" si="3">F2+R2+S2+T2+U2+V2+W2+X2+Y2+Z2+AA2+AB2+AC2+AD2+AE2+AF2</f>
        <v>630</v>
      </c>
      <c r="O2" s="55">
        <f t="shared" ref="O2:O33" si="4">+(N2+Q2-H2)/(21.5*E2)</f>
        <v>24.381395348837209</v>
      </c>
      <c r="P2" s="55">
        <f t="shared" ref="P2:P33" si="5">+(N2-H2)/(21.5*E2)</f>
        <v>5.8604651162790695</v>
      </c>
      <c r="Q2" s="104">
        <v>1991</v>
      </c>
      <c r="R2" s="102"/>
      <c r="S2" s="102"/>
      <c r="T2" s="102"/>
      <c r="U2" s="127"/>
      <c r="V2" s="127"/>
      <c r="W2" s="102"/>
      <c r="X2" s="102"/>
      <c r="Y2" s="127"/>
      <c r="Z2" s="127"/>
      <c r="AA2" s="127"/>
      <c r="AB2" s="127"/>
      <c r="AC2" s="127"/>
      <c r="AD2" s="127"/>
      <c r="AE2" s="127"/>
      <c r="AF2" s="127"/>
      <c r="AG2" s="123"/>
    </row>
    <row r="3" spans="1:33">
      <c r="A3" s="22" t="s">
        <v>20</v>
      </c>
      <c r="B3" s="128">
        <v>115617</v>
      </c>
      <c r="C3" s="129">
        <v>424.56960000000004</v>
      </c>
      <c r="D3" s="19" t="s">
        <v>21</v>
      </c>
      <c r="E3" s="130">
        <v>4</v>
      </c>
      <c r="F3" s="113">
        <v>1214</v>
      </c>
      <c r="G3" s="113">
        <v>0</v>
      </c>
      <c r="H3" s="113">
        <v>225</v>
      </c>
      <c r="I3" s="57">
        <f t="shared" si="0"/>
        <v>11.5</v>
      </c>
      <c r="J3" s="8">
        <f t="shared" ca="1" si="1"/>
        <v>45441.90891538134</v>
      </c>
      <c r="K3" s="8">
        <f t="shared" ca="1" si="2"/>
        <v>45478.382599591867</v>
      </c>
      <c r="L3" s="8">
        <f t="shared" ref="L3:L66" ca="1" si="6">K3-M3*7</f>
        <v>45373.382599591867</v>
      </c>
      <c r="M3" s="106">
        <v>15</v>
      </c>
      <c r="N3" s="106">
        <f t="shared" si="3"/>
        <v>1214</v>
      </c>
      <c r="O3" s="55">
        <f t="shared" si="4"/>
        <v>12.651162790697674</v>
      </c>
      <c r="P3" s="55">
        <f t="shared" si="5"/>
        <v>11.5</v>
      </c>
      <c r="Q3" s="104">
        <v>99</v>
      </c>
      <c r="R3" s="102"/>
      <c r="S3" s="102"/>
      <c r="T3" s="102"/>
      <c r="U3" s="127"/>
      <c r="V3" s="127"/>
      <c r="W3" s="102"/>
      <c r="X3" s="102"/>
      <c r="Y3" s="127"/>
      <c r="Z3" s="127"/>
      <c r="AA3" s="127"/>
      <c r="AB3" s="127"/>
      <c r="AC3" s="127"/>
      <c r="AD3" s="127"/>
      <c r="AE3" s="127"/>
      <c r="AF3" s="127"/>
      <c r="AG3" s="123"/>
    </row>
    <row r="4" spans="1:33">
      <c r="A4" s="22" t="s">
        <v>22</v>
      </c>
      <c r="B4" s="128">
        <v>115618</v>
      </c>
      <c r="C4" s="129">
        <v>577.43280000000004</v>
      </c>
      <c r="D4" s="19" t="s">
        <v>23</v>
      </c>
      <c r="E4" s="130">
        <v>8</v>
      </c>
      <c r="F4" s="113">
        <v>745</v>
      </c>
      <c r="G4" s="113">
        <v>0</v>
      </c>
      <c r="H4" s="113">
        <v>336</v>
      </c>
      <c r="I4" s="57">
        <f t="shared" si="0"/>
        <v>2.3779069767441858</v>
      </c>
      <c r="J4" s="8">
        <f t="shared" ca="1" si="1"/>
        <v>45152.882599591867</v>
      </c>
      <c r="K4" s="8">
        <f t="shared" ca="1" si="2"/>
        <v>45196.90891538134</v>
      </c>
      <c r="L4" s="8">
        <f t="shared" ca="1" si="6"/>
        <v>45091.90891538134</v>
      </c>
      <c r="M4" s="106">
        <v>15</v>
      </c>
      <c r="N4" s="106">
        <f t="shared" si="3"/>
        <v>745</v>
      </c>
      <c r="O4" s="55">
        <f t="shared" si="4"/>
        <v>3.7674418604651163</v>
      </c>
      <c r="P4" s="55">
        <f t="shared" si="5"/>
        <v>2.3779069767441858</v>
      </c>
      <c r="Q4" s="104">
        <v>239</v>
      </c>
      <c r="R4" s="102"/>
      <c r="S4" s="102"/>
      <c r="T4" s="102"/>
      <c r="U4" s="127"/>
      <c r="V4" s="127"/>
      <c r="W4" s="102"/>
      <c r="X4" s="102"/>
      <c r="Y4" s="127"/>
      <c r="Z4" s="127"/>
      <c r="AA4" s="127"/>
      <c r="AB4" s="127"/>
      <c r="AC4" s="127"/>
      <c r="AD4" s="127"/>
      <c r="AE4" s="127"/>
      <c r="AF4" s="127"/>
      <c r="AG4" s="123" t="s">
        <v>24</v>
      </c>
    </row>
    <row r="5" spans="1:33">
      <c r="A5" s="22" t="s">
        <v>25</v>
      </c>
      <c r="B5" s="128">
        <v>116300</v>
      </c>
      <c r="C5" s="129">
        <v>255.37679999999997</v>
      </c>
      <c r="D5" s="19" t="s">
        <v>26</v>
      </c>
      <c r="E5" s="130">
        <v>7</v>
      </c>
      <c r="F5" s="113">
        <v>1950</v>
      </c>
      <c r="G5" s="113">
        <v>1950</v>
      </c>
      <c r="H5" s="113">
        <v>0</v>
      </c>
      <c r="I5" s="57">
        <f t="shared" si="0"/>
        <v>12.956810631229235</v>
      </c>
      <c r="J5" s="8">
        <f t="shared" ca="1" si="1"/>
        <v>45488.06681011818</v>
      </c>
      <c r="K5" s="8">
        <f t="shared" ca="1" si="2"/>
        <v>46251.6457574866</v>
      </c>
      <c r="L5" s="8">
        <f t="shared" ca="1" si="6"/>
        <v>46139.6457574866</v>
      </c>
      <c r="M5" s="106">
        <v>16</v>
      </c>
      <c r="N5" s="106">
        <f t="shared" si="3"/>
        <v>1950</v>
      </c>
      <c r="O5" s="55">
        <f t="shared" si="4"/>
        <v>37.056478405315616</v>
      </c>
      <c r="P5" s="55">
        <f t="shared" si="5"/>
        <v>12.956810631229235</v>
      </c>
      <c r="Q5" s="104">
        <v>3627</v>
      </c>
      <c r="R5" s="102"/>
      <c r="S5" s="102"/>
      <c r="T5" s="102"/>
      <c r="U5" s="127"/>
      <c r="V5" s="127"/>
      <c r="W5" s="102"/>
      <c r="X5" s="102"/>
      <c r="Y5" s="127"/>
      <c r="Z5" s="127"/>
      <c r="AA5" s="127"/>
      <c r="AB5" s="127"/>
      <c r="AC5" s="127"/>
      <c r="AD5" s="127"/>
      <c r="AE5" s="127"/>
      <c r="AF5" s="127"/>
      <c r="AG5" s="123"/>
    </row>
    <row r="6" spans="1:33">
      <c r="A6" s="22" t="s">
        <v>27</v>
      </c>
      <c r="B6" s="128">
        <v>116353</v>
      </c>
      <c r="C6" s="129">
        <v>446</v>
      </c>
      <c r="D6" s="19" t="s">
        <v>28</v>
      </c>
      <c r="E6" s="130">
        <v>17</v>
      </c>
      <c r="F6" s="113">
        <v>9235</v>
      </c>
      <c r="G6" s="113">
        <v>8645</v>
      </c>
      <c r="H6" s="113">
        <v>0</v>
      </c>
      <c r="I6" s="57">
        <f t="shared" si="0"/>
        <v>25.266757865937073</v>
      </c>
      <c r="J6" s="8">
        <f t="shared" ca="1" si="1"/>
        <v>45878.097769870503</v>
      </c>
      <c r="K6" s="8">
        <f t="shared" ca="1" si="2"/>
        <v>45925.16897730084</v>
      </c>
      <c r="L6" s="8">
        <f t="shared" ca="1" si="6"/>
        <v>45813.16897730084</v>
      </c>
      <c r="M6" s="106">
        <v>16</v>
      </c>
      <c r="N6" s="106">
        <f t="shared" si="3"/>
        <v>9235</v>
      </c>
      <c r="O6" s="55">
        <f t="shared" si="4"/>
        <v>26.752393980848154</v>
      </c>
      <c r="P6" s="55">
        <f t="shared" si="5"/>
        <v>25.266757865937073</v>
      </c>
      <c r="Q6" s="104">
        <v>543</v>
      </c>
      <c r="R6" s="102"/>
      <c r="S6" s="102"/>
      <c r="T6" s="102"/>
      <c r="U6" s="127"/>
      <c r="V6" s="127"/>
      <c r="W6" s="102"/>
      <c r="X6" s="102"/>
      <c r="Y6" s="127"/>
      <c r="Z6" s="127"/>
      <c r="AA6" s="127"/>
      <c r="AB6" s="127"/>
      <c r="AC6" s="127"/>
      <c r="AD6" s="127"/>
      <c r="AE6" s="127"/>
      <c r="AF6" s="127"/>
      <c r="AG6" s="123"/>
    </row>
    <row r="7" spans="1:33">
      <c r="A7" s="22" t="s">
        <v>29</v>
      </c>
      <c r="B7" s="128">
        <v>113974</v>
      </c>
      <c r="C7" s="129">
        <v>270</v>
      </c>
      <c r="D7" s="19" t="s">
        <v>30</v>
      </c>
      <c r="E7" s="130">
        <v>371</v>
      </c>
      <c r="F7" s="113">
        <v>20745</v>
      </c>
      <c r="G7" s="113">
        <v>20745</v>
      </c>
      <c r="H7" s="113">
        <v>0</v>
      </c>
      <c r="I7" s="57">
        <f t="shared" si="0"/>
        <v>2.6007647464426755</v>
      </c>
      <c r="J7" s="8">
        <f t="shared" ca="1" si="1"/>
        <v>45159.943672084417</v>
      </c>
      <c r="K7" s="8">
        <f t="shared" ca="1" si="2"/>
        <v>45219.737117963268</v>
      </c>
      <c r="L7" s="8">
        <f t="shared" ca="1" si="6"/>
        <v>45100.737117963268</v>
      </c>
      <c r="M7" s="106">
        <v>17</v>
      </c>
      <c r="N7" s="106">
        <f t="shared" si="3"/>
        <v>20745</v>
      </c>
      <c r="O7" s="55">
        <f t="shared" si="4"/>
        <v>4.4879333040807374</v>
      </c>
      <c r="P7" s="55">
        <f t="shared" si="5"/>
        <v>2.6007647464426755</v>
      </c>
      <c r="Q7" s="104">
        <v>15053</v>
      </c>
      <c r="R7" s="102"/>
      <c r="S7" s="102"/>
      <c r="T7" s="102"/>
      <c r="U7" s="127"/>
      <c r="V7" s="127"/>
      <c r="W7" s="102"/>
      <c r="X7" s="102"/>
      <c r="Y7" s="127"/>
      <c r="Z7" s="127"/>
      <c r="AA7" s="127"/>
      <c r="AB7" s="127"/>
      <c r="AC7" s="127"/>
      <c r="AD7" s="127"/>
      <c r="AE7" s="127"/>
      <c r="AF7" s="127"/>
      <c r="AG7" s="123" t="s">
        <v>31</v>
      </c>
    </row>
    <row r="8" spans="1:33">
      <c r="A8" s="22" t="s">
        <v>32</v>
      </c>
      <c r="B8" s="128">
        <v>114749</v>
      </c>
      <c r="C8" s="129">
        <v>137</v>
      </c>
      <c r="D8" s="19" t="s">
        <v>33</v>
      </c>
      <c r="E8" s="130">
        <v>14</v>
      </c>
      <c r="F8" s="113">
        <v>3980</v>
      </c>
      <c r="G8" s="113">
        <v>3600</v>
      </c>
      <c r="H8" s="113">
        <v>0</v>
      </c>
      <c r="I8" s="57">
        <f t="shared" si="0"/>
        <v>13.222591362126245</v>
      </c>
      <c r="J8" s="8">
        <f t="shared" ca="1" si="1"/>
        <v>45496.48786274976</v>
      </c>
      <c r="K8" s="8">
        <f t="shared" ca="1" si="2"/>
        <v>45516.48786274976</v>
      </c>
      <c r="L8" s="8">
        <f t="shared" ca="1" si="6"/>
        <v>45411.48786274976</v>
      </c>
      <c r="M8" s="106">
        <v>15</v>
      </c>
      <c r="N8" s="106">
        <f t="shared" si="3"/>
        <v>3980</v>
      </c>
      <c r="O8" s="55">
        <f t="shared" si="4"/>
        <v>13.853820598006644</v>
      </c>
      <c r="P8" s="55">
        <f t="shared" si="5"/>
        <v>13.222591362126245</v>
      </c>
      <c r="Q8" s="104">
        <v>190</v>
      </c>
      <c r="R8" s="102"/>
      <c r="S8" s="102"/>
      <c r="T8" s="102"/>
      <c r="U8" s="127"/>
      <c r="V8" s="127"/>
      <c r="W8" s="102"/>
      <c r="X8" s="102"/>
      <c r="Y8" s="127"/>
      <c r="Z8" s="127"/>
      <c r="AA8" s="127"/>
      <c r="AB8" s="127"/>
      <c r="AC8" s="127"/>
      <c r="AD8" s="127"/>
      <c r="AE8" s="127"/>
      <c r="AF8" s="127"/>
      <c r="AG8" s="123"/>
    </row>
    <row r="9" spans="1:33">
      <c r="A9" s="22" t="s">
        <v>34</v>
      </c>
      <c r="B9" s="128">
        <v>115614</v>
      </c>
      <c r="C9" s="129">
        <v>728</v>
      </c>
      <c r="D9" s="19" t="s">
        <v>35</v>
      </c>
      <c r="E9" s="130">
        <v>69</v>
      </c>
      <c r="F9" s="113">
        <v>7455</v>
      </c>
      <c r="G9" s="113">
        <v>7455</v>
      </c>
      <c r="H9" s="113">
        <v>2288</v>
      </c>
      <c r="I9" s="57">
        <f t="shared" si="0"/>
        <v>3.482979440512302</v>
      </c>
      <c r="J9" s="8">
        <f t="shared" ca="1" si="1"/>
        <v>45187.895948180725</v>
      </c>
      <c r="K9" s="8">
        <f t="shared" ca="1" si="2"/>
        <v>45226.297168623139</v>
      </c>
      <c r="L9" s="8">
        <f t="shared" ca="1" si="6"/>
        <v>45114.297168623139</v>
      </c>
      <c r="M9" s="106">
        <v>16</v>
      </c>
      <c r="N9" s="106">
        <f t="shared" si="3"/>
        <v>7455</v>
      </c>
      <c r="O9" s="55">
        <f t="shared" si="4"/>
        <v>4.6949780923491744</v>
      </c>
      <c r="P9" s="55">
        <f t="shared" si="5"/>
        <v>3.482979440512302</v>
      </c>
      <c r="Q9" s="104">
        <v>1798</v>
      </c>
      <c r="R9" s="102"/>
      <c r="S9" s="102"/>
      <c r="T9" s="102"/>
      <c r="U9" s="127"/>
      <c r="V9" s="127"/>
      <c r="W9" s="102"/>
      <c r="X9" s="102"/>
      <c r="Y9" s="127"/>
      <c r="Z9" s="127"/>
      <c r="AA9" s="127"/>
      <c r="AB9" s="127"/>
      <c r="AC9" s="127"/>
      <c r="AD9" s="127"/>
      <c r="AE9" s="127"/>
      <c r="AF9" s="127"/>
      <c r="AG9" s="123" t="s">
        <v>36</v>
      </c>
    </row>
    <row r="10" spans="1:33">
      <c r="A10" s="50" t="s">
        <v>37</v>
      </c>
      <c r="B10" s="128">
        <v>115565</v>
      </c>
      <c r="C10" s="129">
        <v>270</v>
      </c>
      <c r="D10" s="19" t="s">
        <v>38</v>
      </c>
      <c r="E10" s="130">
        <v>5</v>
      </c>
      <c r="F10" s="113">
        <v>1784</v>
      </c>
      <c r="G10" s="113">
        <v>0</v>
      </c>
      <c r="H10" s="113">
        <v>0</v>
      </c>
      <c r="I10" s="57">
        <f t="shared" si="0"/>
        <v>16.595348837209304</v>
      </c>
      <c r="J10" s="8">
        <f t="shared" ca="1" si="1"/>
        <v>45603.351020644499</v>
      </c>
      <c r="K10" s="8">
        <f t="shared" ca="1" si="2"/>
        <v>45656.698389065547</v>
      </c>
      <c r="L10" s="8">
        <f t="shared" ca="1" si="6"/>
        <v>45551.698389065547</v>
      </c>
      <c r="M10" s="106">
        <v>15</v>
      </c>
      <c r="N10" s="106">
        <f t="shared" si="3"/>
        <v>1784</v>
      </c>
      <c r="O10" s="55">
        <f t="shared" si="4"/>
        <v>18.279069767441861</v>
      </c>
      <c r="P10" s="55">
        <f t="shared" si="5"/>
        <v>16.595348837209304</v>
      </c>
      <c r="Q10" s="104">
        <v>181</v>
      </c>
      <c r="R10" s="102"/>
      <c r="S10" s="102"/>
      <c r="T10" s="102"/>
      <c r="U10" s="127"/>
      <c r="V10" s="127"/>
      <c r="W10" s="102"/>
      <c r="X10" s="102"/>
      <c r="Y10" s="127"/>
      <c r="Z10" s="127"/>
      <c r="AA10" s="127"/>
      <c r="AB10" s="127"/>
      <c r="AC10" s="127"/>
      <c r="AD10" s="127"/>
      <c r="AE10" s="127"/>
      <c r="AF10" s="127"/>
      <c r="AG10" s="125"/>
    </row>
    <row r="11" spans="1:33">
      <c r="A11" s="22" t="s">
        <v>39</v>
      </c>
      <c r="B11" s="128">
        <v>113566</v>
      </c>
      <c r="C11" s="129">
        <v>82.3</v>
      </c>
      <c r="D11" s="19" t="s">
        <v>40</v>
      </c>
      <c r="E11" s="130">
        <v>12</v>
      </c>
      <c r="F11" s="113">
        <v>24840</v>
      </c>
      <c r="G11" s="113">
        <v>21460</v>
      </c>
      <c r="H11" s="113">
        <v>3041</v>
      </c>
      <c r="I11" s="57">
        <f t="shared" si="0"/>
        <v>84.492248062015506</v>
      </c>
      <c r="J11" s="8">
        <f t="shared" ca="1" si="1"/>
        <v>47754.610669767302</v>
      </c>
      <c r="K11" s="8">
        <f t="shared" ca="1" si="2"/>
        <v>47828.663301346249</v>
      </c>
      <c r="L11" s="8">
        <f t="shared" ca="1" si="6"/>
        <v>47723.663301346249</v>
      </c>
      <c r="M11" s="106">
        <v>15</v>
      </c>
      <c r="N11" s="106">
        <f t="shared" si="3"/>
        <v>24840</v>
      </c>
      <c r="O11" s="55">
        <f t="shared" si="4"/>
        <v>86.829457364341081</v>
      </c>
      <c r="P11" s="55">
        <f t="shared" si="5"/>
        <v>84.492248062015506</v>
      </c>
      <c r="Q11" s="104">
        <v>603</v>
      </c>
      <c r="R11" s="102"/>
      <c r="S11" s="102"/>
      <c r="T11" s="102"/>
      <c r="U11" s="127"/>
      <c r="V11" s="127"/>
      <c r="W11" s="102"/>
      <c r="X11" s="102"/>
      <c r="Y11" s="127"/>
      <c r="Z11" s="127"/>
      <c r="AA11" s="127"/>
      <c r="AB11" s="127"/>
      <c r="AC11" s="127"/>
      <c r="AD11" s="127"/>
      <c r="AE11" s="127"/>
      <c r="AF11" s="127"/>
      <c r="AG11" s="123"/>
    </row>
    <row r="12" spans="1:33">
      <c r="A12" s="22" t="s">
        <v>41</v>
      </c>
      <c r="B12" s="128">
        <v>113567</v>
      </c>
      <c r="C12" s="129">
        <v>97.5</v>
      </c>
      <c r="D12" s="19" t="s">
        <v>42</v>
      </c>
      <c r="E12" s="130">
        <v>38</v>
      </c>
      <c r="F12" s="113">
        <v>7120</v>
      </c>
      <c r="G12" s="113">
        <v>4100</v>
      </c>
      <c r="H12" s="113">
        <v>3324</v>
      </c>
      <c r="I12" s="57">
        <f t="shared" si="0"/>
        <v>4.6462668298653611</v>
      </c>
      <c r="J12" s="8">
        <f t="shared" ca="1" si="1"/>
        <v>45224.753790727598</v>
      </c>
      <c r="K12" s="8">
        <f t="shared" ca="1" si="2"/>
        <v>45242.16653310987</v>
      </c>
      <c r="L12" s="8">
        <f t="shared" ca="1" si="6"/>
        <v>45137.16653310987</v>
      </c>
      <c r="M12" s="106">
        <v>15</v>
      </c>
      <c r="N12" s="106">
        <f t="shared" si="3"/>
        <v>7120</v>
      </c>
      <c r="O12" s="55">
        <f t="shared" si="4"/>
        <v>5.1958384332925336</v>
      </c>
      <c r="P12" s="55">
        <f t="shared" si="5"/>
        <v>4.6462668298653611</v>
      </c>
      <c r="Q12" s="104">
        <v>449</v>
      </c>
      <c r="R12" s="102"/>
      <c r="S12" s="102"/>
      <c r="T12" s="102"/>
      <c r="U12" s="127"/>
      <c r="V12" s="127"/>
      <c r="W12" s="102"/>
      <c r="X12" s="102"/>
      <c r="Y12" s="127"/>
      <c r="Z12" s="127"/>
      <c r="AA12" s="127"/>
      <c r="AB12" s="127"/>
      <c r="AC12" s="127"/>
      <c r="AD12" s="127"/>
      <c r="AE12" s="127"/>
      <c r="AF12" s="127"/>
      <c r="AG12" s="123"/>
    </row>
    <row r="13" spans="1:33">
      <c r="A13" s="54" t="s">
        <v>43</v>
      </c>
      <c r="B13" s="128">
        <v>115566</v>
      </c>
      <c r="C13" s="129">
        <v>363.78720000000004</v>
      </c>
      <c r="D13" s="19" t="s">
        <v>44</v>
      </c>
      <c r="E13" s="130">
        <v>3</v>
      </c>
      <c r="F13" s="113">
        <v>2040</v>
      </c>
      <c r="G13" s="113">
        <v>0</v>
      </c>
      <c r="H13" s="113">
        <v>0</v>
      </c>
      <c r="I13" s="57">
        <f t="shared" si="0"/>
        <v>31.627906976744185</v>
      </c>
      <c r="J13" s="8">
        <f t="shared" ca="1" si="1"/>
        <v>46079.6457574866</v>
      </c>
      <c r="K13" s="8">
        <f t="shared" ca="1" si="2"/>
        <v>46204.417687311165</v>
      </c>
      <c r="L13" s="8">
        <f t="shared" ca="1" si="6"/>
        <v>46099.417687311165</v>
      </c>
      <c r="M13" s="106">
        <v>15</v>
      </c>
      <c r="N13" s="106">
        <f t="shared" si="3"/>
        <v>2040</v>
      </c>
      <c r="O13" s="55">
        <f t="shared" si="4"/>
        <v>35.565891472868216</v>
      </c>
      <c r="P13" s="55">
        <f t="shared" si="5"/>
        <v>31.627906976744185</v>
      </c>
      <c r="Q13" s="104">
        <v>254</v>
      </c>
      <c r="R13" s="102"/>
      <c r="S13" s="102"/>
      <c r="T13" s="102"/>
      <c r="U13" s="127"/>
      <c r="V13" s="127"/>
      <c r="W13" s="102"/>
      <c r="X13" s="102"/>
      <c r="Y13" s="127"/>
      <c r="Z13" s="127"/>
      <c r="AA13" s="127"/>
      <c r="AB13" s="127"/>
      <c r="AC13" s="127"/>
      <c r="AD13" s="127"/>
      <c r="AE13" s="127"/>
      <c r="AF13" s="127"/>
      <c r="AG13" s="123"/>
    </row>
    <row r="14" spans="1:33">
      <c r="A14" s="22" t="s">
        <v>45</v>
      </c>
      <c r="B14" s="128">
        <v>113269</v>
      </c>
      <c r="C14" s="129">
        <v>26.7624</v>
      </c>
      <c r="D14" s="19" t="s">
        <v>46</v>
      </c>
      <c r="E14" s="130">
        <v>15</v>
      </c>
      <c r="F14" s="113">
        <v>17070</v>
      </c>
      <c r="G14" s="113">
        <v>13970</v>
      </c>
      <c r="H14" s="113">
        <v>900</v>
      </c>
      <c r="I14" s="57">
        <f t="shared" si="0"/>
        <v>50.139534883720927</v>
      </c>
      <c r="J14" s="8">
        <f t="shared" ca="1" si="1"/>
        <v>46666.172073276073</v>
      </c>
      <c r="K14" s="8">
        <f t="shared" ca="1" si="2"/>
        <v>46685.035231170812</v>
      </c>
      <c r="L14" s="8">
        <f t="shared" ca="1" si="6"/>
        <v>46580.035231170812</v>
      </c>
      <c r="M14" s="106">
        <v>15</v>
      </c>
      <c r="N14" s="106">
        <f t="shared" si="3"/>
        <v>17070</v>
      </c>
      <c r="O14" s="55">
        <f t="shared" si="4"/>
        <v>50.734883720930235</v>
      </c>
      <c r="P14" s="55">
        <f t="shared" si="5"/>
        <v>50.139534883720927</v>
      </c>
      <c r="Q14" s="104">
        <v>192</v>
      </c>
      <c r="R14" s="102"/>
      <c r="S14" s="102"/>
      <c r="T14" s="102"/>
      <c r="U14" s="127"/>
      <c r="V14" s="127"/>
      <c r="W14" s="102"/>
      <c r="X14" s="102"/>
      <c r="Y14" s="127"/>
      <c r="Z14" s="127"/>
      <c r="AA14" s="127"/>
      <c r="AB14" s="127"/>
      <c r="AC14" s="127"/>
      <c r="AD14" s="127"/>
      <c r="AE14" s="127"/>
      <c r="AF14" s="127"/>
      <c r="AG14" s="123"/>
    </row>
    <row r="15" spans="1:33">
      <c r="A15" s="22" t="s">
        <v>47</v>
      </c>
      <c r="B15" s="128">
        <v>113240</v>
      </c>
      <c r="C15" s="129">
        <v>40.370400000000004</v>
      </c>
      <c r="D15" s="19" t="s">
        <v>48</v>
      </c>
      <c r="E15" s="130">
        <v>51</v>
      </c>
      <c r="F15" s="113">
        <v>15680</v>
      </c>
      <c r="G15" s="113">
        <v>12510</v>
      </c>
      <c r="H15" s="113">
        <v>0</v>
      </c>
      <c r="I15" s="57">
        <f t="shared" si="0"/>
        <v>14.300045599635203</v>
      </c>
      <c r="J15" s="8">
        <f t="shared" ca="1" si="1"/>
        <v>45530.626149643467</v>
      </c>
      <c r="K15" s="8">
        <f t="shared" ca="1" si="2"/>
        <v>45532.30210423583</v>
      </c>
      <c r="L15" s="8">
        <f t="shared" ca="1" si="6"/>
        <v>45427.30210423583</v>
      </c>
      <c r="M15" s="106">
        <v>15</v>
      </c>
      <c r="N15" s="106">
        <f t="shared" si="3"/>
        <v>15680</v>
      </c>
      <c r="O15" s="55">
        <f t="shared" si="4"/>
        <v>14.352941176470589</v>
      </c>
      <c r="P15" s="55">
        <f t="shared" si="5"/>
        <v>14.300045599635203</v>
      </c>
      <c r="Q15" s="104">
        <v>58</v>
      </c>
      <c r="R15" s="102"/>
      <c r="S15" s="102"/>
      <c r="T15" s="102"/>
      <c r="U15" s="127"/>
      <c r="V15" s="127"/>
      <c r="W15" s="102"/>
      <c r="X15" s="102"/>
      <c r="Y15" s="127"/>
      <c r="Z15" s="127"/>
      <c r="AA15" s="127"/>
      <c r="AB15" s="127"/>
      <c r="AC15" s="127"/>
      <c r="AD15" s="127"/>
      <c r="AE15" s="127"/>
      <c r="AF15" s="127"/>
      <c r="AG15" s="123"/>
    </row>
    <row r="16" spans="1:33">
      <c r="A16" s="22" t="s">
        <v>49</v>
      </c>
      <c r="B16" s="128">
        <v>113241</v>
      </c>
      <c r="C16" s="129">
        <v>66</v>
      </c>
      <c r="D16" s="19" t="s">
        <v>50</v>
      </c>
      <c r="E16" s="130">
        <v>38</v>
      </c>
      <c r="F16" s="113">
        <v>12420</v>
      </c>
      <c r="G16" s="113">
        <v>9240</v>
      </c>
      <c r="H16" s="113">
        <v>695</v>
      </c>
      <c r="I16" s="57">
        <f t="shared" si="0"/>
        <v>14.351285189718482</v>
      </c>
      <c r="J16" s="8">
        <f t="shared" ca="1" si="1"/>
        <v>45532.249635602944</v>
      </c>
      <c r="K16" s="8">
        <f t="shared" ca="1" si="2"/>
        <v>45564.360438927048</v>
      </c>
      <c r="L16" s="8">
        <f t="shared" ca="1" si="6"/>
        <v>45459.360438927048</v>
      </c>
      <c r="M16" s="106">
        <v>15</v>
      </c>
      <c r="N16" s="106">
        <f t="shared" si="3"/>
        <v>12420</v>
      </c>
      <c r="O16" s="55">
        <f t="shared" si="4"/>
        <v>15.364749082007345</v>
      </c>
      <c r="P16" s="55">
        <f t="shared" si="5"/>
        <v>14.351285189718482</v>
      </c>
      <c r="Q16" s="104">
        <v>828</v>
      </c>
      <c r="R16" s="102"/>
      <c r="S16" s="102"/>
      <c r="T16" s="102"/>
      <c r="U16" s="127"/>
      <c r="V16" s="127"/>
      <c r="W16" s="102"/>
      <c r="X16" s="102"/>
      <c r="Y16" s="127"/>
      <c r="Z16" s="127"/>
      <c r="AA16" s="127"/>
      <c r="AB16" s="127"/>
      <c r="AC16" s="127"/>
      <c r="AD16" s="127"/>
      <c r="AE16" s="127"/>
      <c r="AF16" s="127"/>
      <c r="AG16" s="123"/>
    </row>
    <row r="17" spans="1:33">
      <c r="A17" s="22" t="s">
        <v>51</v>
      </c>
      <c r="B17" s="128">
        <v>113242</v>
      </c>
      <c r="C17" s="129">
        <v>94.802400000000006</v>
      </c>
      <c r="D17" s="19" t="s">
        <v>52</v>
      </c>
      <c r="E17" s="130">
        <v>15</v>
      </c>
      <c r="F17" s="113">
        <v>2100</v>
      </c>
      <c r="G17" s="113">
        <v>0</v>
      </c>
      <c r="H17" s="113">
        <v>0</v>
      </c>
      <c r="I17" s="57">
        <f t="shared" si="0"/>
        <v>6.5116279069767442</v>
      </c>
      <c r="J17" s="8">
        <f t="shared" ca="1" si="1"/>
        <v>45283.856283802394</v>
      </c>
      <c r="K17" s="8">
        <f t="shared" ca="1" si="2"/>
        <v>45287.196634679582</v>
      </c>
      <c r="L17" s="8">
        <f t="shared" ca="1" si="6"/>
        <v>45175.196634679582</v>
      </c>
      <c r="M17" s="106">
        <v>16</v>
      </c>
      <c r="N17" s="106">
        <f t="shared" si="3"/>
        <v>2100</v>
      </c>
      <c r="O17" s="55">
        <f t="shared" si="4"/>
        <v>6.6170542635658913</v>
      </c>
      <c r="P17" s="55">
        <f t="shared" si="5"/>
        <v>6.5116279069767442</v>
      </c>
      <c r="Q17" s="107">
        <v>34</v>
      </c>
      <c r="R17" s="102"/>
      <c r="S17" s="102"/>
      <c r="T17" s="102"/>
      <c r="U17" s="127"/>
      <c r="V17" s="127"/>
      <c r="W17" s="102"/>
      <c r="X17" s="102"/>
      <c r="Y17" s="127"/>
      <c r="Z17" s="127"/>
      <c r="AA17" s="127"/>
      <c r="AB17" s="127"/>
      <c r="AC17" s="127"/>
      <c r="AD17" s="127"/>
      <c r="AE17" s="127"/>
      <c r="AF17" s="127"/>
      <c r="AG17" s="123" t="s">
        <v>53</v>
      </c>
    </row>
    <row r="18" spans="1:33">
      <c r="A18" s="22" t="s">
        <v>54</v>
      </c>
      <c r="B18" s="128">
        <v>113243</v>
      </c>
      <c r="C18" s="129">
        <v>106</v>
      </c>
      <c r="D18" s="19" t="s">
        <v>55</v>
      </c>
      <c r="E18" s="130">
        <v>23</v>
      </c>
      <c r="F18" s="113">
        <v>3335</v>
      </c>
      <c r="G18" s="113">
        <v>3335</v>
      </c>
      <c r="H18" s="113">
        <v>320</v>
      </c>
      <c r="I18" s="57">
        <f t="shared" si="0"/>
        <v>6.0970677451971689</v>
      </c>
      <c r="J18" s="8">
        <f t="shared" ca="1" si="1"/>
        <v>45270.721272360744</v>
      </c>
      <c r="K18" s="8">
        <f t="shared" ca="1" si="2"/>
        <v>45269.439807829847</v>
      </c>
      <c r="L18" s="8">
        <f t="shared" ca="1" si="6"/>
        <v>45157.439807829847</v>
      </c>
      <c r="M18" s="106">
        <v>16</v>
      </c>
      <c r="N18" s="106">
        <f t="shared" si="3"/>
        <v>3335</v>
      </c>
      <c r="O18" s="55">
        <f t="shared" si="4"/>
        <v>6.0566228513650149</v>
      </c>
      <c r="P18" s="55">
        <f t="shared" si="5"/>
        <v>6.0970677451971689</v>
      </c>
      <c r="Q18" s="104">
        <v>-20</v>
      </c>
      <c r="R18" s="102"/>
      <c r="S18" s="102"/>
      <c r="T18" s="102"/>
      <c r="U18" s="127"/>
      <c r="V18" s="127"/>
      <c r="W18" s="102"/>
      <c r="X18" s="102"/>
      <c r="Y18" s="127"/>
      <c r="Z18" s="127"/>
      <c r="AA18" s="127"/>
      <c r="AB18" s="127"/>
      <c r="AC18" s="127"/>
      <c r="AD18" s="127"/>
      <c r="AE18" s="127"/>
      <c r="AF18" s="127"/>
      <c r="AG18" s="123"/>
    </row>
    <row r="19" spans="1:33">
      <c r="A19" s="22" t="s">
        <v>56</v>
      </c>
      <c r="B19" s="128">
        <v>113244</v>
      </c>
      <c r="C19" s="129">
        <v>163.74960000000002</v>
      </c>
      <c r="D19" s="19" t="s">
        <v>57</v>
      </c>
      <c r="E19" s="130">
        <v>30</v>
      </c>
      <c r="F19" s="113">
        <v>1045</v>
      </c>
      <c r="G19" s="113">
        <v>0</v>
      </c>
      <c r="H19" s="113">
        <v>520</v>
      </c>
      <c r="I19" s="57">
        <f t="shared" si="0"/>
        <v>0.81395348837209303</v>
      </c>
      <c r="J19" s="8">
        <f t="shared" ca="1" si="1"/>
        <v>45401.996634679585</v>
      </c>
      <c r="K19" s="8">
        <f t="shared" ca="1" si="2"/>
        <v>45445.961546960287</v>
      </c>
      <c r="L19" s="8">
        <f t="shared" ca="1" si="6"/>
        <v>45333.961546960287</v>
      </c>
      <c r="M19" s="106">
        <v>16</v>
      </c>
      <c r="N19" s="106">
        <f t="shared" si="3"/>
        <v>7125</v>
      </c>
      <c r="O19" s="55">
        <f t="shared" si="4"/>
        <v>11.627906976744185</v>
      </c>
      <c r="P19" s="55">
        <f t="shared" si="5"/>
        <v>10.24031007751938</v>
      </c>
      <c r="Q19" s="104">
        <v>895</v>
      </c>
      <c r="R19" s="102">
        <f>6080</f>
        <v>6080</v>
      </c>
      <c r="S19" s="102"/>
      <c r="T19" s="102"/>
      <c r="U19" s="127"/>
      <c r="V19" s="127"/>
      <c r="W19" s="102"/>
      <c r="X19" s="102"/>
      <c r="Y19" s="127"/>
      <c r="Z19" s="127"/>
      <c r="AA19" s="127"/>
      <c r="AB19" s="127"/>
      <c r="AC19" s="127"/>
      <c r="AD19" s="127"/>
      <c r="AE19" s="127"/>
      <c r="AF19" s="127"/>
      <c r="AG19" s="123"/>
    </row>
    <row r="20" spans="1:33">
      <c r="A20" s="50" t="s">
        <v>58</v>
      </c>
      <c r="B20" s="128">
        <v>113245</v>
      </c>
      <c r="C20" s="129">
        <v>254</v>
      </c>
      <c r="D20" s="19" t="s">
        <v>59</v>
      </c>
      <c r="E20" s="130">
        <v>6</v>
      </c>
      <c r="F20" s="113">
        <v>3260</v>
      </c>
      <c r="G20" s="155">
        <v>0</v>
      </c>
      <c r="H20" s="113">
        <v>0</v>
      </c>
      <c r="I20" s="57">
        <f t="shared" si="0"/>
        <v>25.271317829457363</v>
      </c>
      <c r="J20" s="8">
        <f t="shared" ca="1" si="1"/>
        <v>45878.242248714669</v>
      </c>
      <c r="K20" s="8">
        <f t="shared" ca="1" si="2"/>
        <v>45878.242248714669</v>
      </c>
      <c r="L20" s="8">
        <f t="shared" ca="1" si="6"/>
        <v>45766.242248714669</v>
      </c>
      <c r="M20" s="106">
        <v>16</v>
      </c>
      <c r="N20" s="106">
        <f t="shared" si="3"/>
        <v>3260</v>
      </c>
      <c r="O20" s="55">
        <f t="shared" si="4"/>
        <v>25.271317829457363</v>
      </c>
      <c r="P20" s="55">
        <f t="shared" si="5"/>
        <v>25.271317829457363</v>
      </c>
      <c r="Q20" s="104">
        <v>0</v>
      </c>
      <c r="R20" s="102"/>
      <c r="S20" s="102"/>
      <c r="T20" s="102"/>
      <c r="U20" s="127"/>
      <c r="V20" s="127"/>
      <c r="W20" s="102"/>
      <c r="X20" s="102"/>
      <c r="Y20" s="127"/>
      <c r="Z20" s="127"/>
      <c r="AA20" s="127"/>
      <c r="AB20" s="127"/>
      <c r="AC20" s="127"/>
      <c r="AD20" s="127"/>
      <c r="AE20" s="127"/>
      <c r="AF20" s="127"/>
      <c r="AG20" s="123"/>
    </row>
    <row r="21" spans="1:33">
      <c r="A21" s="22" t="s">
        <v>60</v>
      </c>
      <c r="B21" s="128">
        <v>113261</v>
      </c>
      <c r="C21" s="129">
        <v>299</v>
      </c>
      <c r="D21" s="19" t="s">
        <v>61</v>
      </c>
      <c r="E21" s="130">
        <v>14</v>
      </c>
      <c r="F21" s="113">
        <v>1500</v>
      </c>
      <c r="G21" s="113">
        <v>1500</v>
      </c>
      <c r="H21" s="113">
        <v>3702</v>
      </c>
      <c r="I21" s="57">
        <f t="shared" si="0"/>
        <v>-7.3156146179401995</v>
      </c>
      <c r="J21" s="8">
        <f t="shared" ca="1" si="1"/>
        <v>45424.172073276073</v>
      </c>
      <c r="K21" s="8">
        <f t="shared" ca="1" si="2"/>
        <v>45424.172073276073</v>
      </c>
      <c r="L21" s="8">
        <f t="shared" ca="1" si="6"/>
        <v>45312.172073276073</v>
      </c>
      <c r="M21" s="106">
        <v>16</v>
      </c>
      <c r="N21" s="106">
        <f t="shared" si="3"/>
        <v>6995</v>
      </c>
      <c r="O21" s="55">
        <f t="shared" si="4"/>
        <v>10.940199335548172</v>
      </c>
      <c r="P21" s="55">
        <f t="shared" si="5"/>
        <v>10.940199335548172</v>
      </c>
      <c r="Q21" s="104">
        <v>0</v>
      </c>
      <c r="R21" s="102">
        <f>5495</f>
        <v>5495</v>
      </c>
      <c r="S21" s="102"/>
      <c r="T21" s="102"/>
      <c r="U21" s="127"/>
      <c r="V21" s="127"/>
      <c r="W21" s="102"/>
      <c r="X21" s="102"/>
      <c r="Y21" s="127"/>
      <c r="Z21" s="127"/>
      <c r="AA21" s="127"/>
      <c r="AB21" s="127"/>
      <c r="AC21" s="127"/>
      <c r="AD21" s="127"/>
      <c r="AE21" s="127"/>
      <c r="AF21" s="127"/>
      <c r="AG21" s="123"/>
    </row>
    <row r="22" spans="1:33">
      <c r="A22" s="50" t="s">
        <v>62</v>
      </c>
      <c r="B22" s="128">
        <v>113262</v>
      </c>
      <c r="C22" s="129">
        <v>401</v>
      </c>
      <c r="D22" s="19" t="s">
        <v>63</v>
      </c>
      <c r="E22" s="166">
        <v>1</v>
      </c>
      <c r="F22" s="113">
        <v>1717</v>
      </c>
      <c r="G22" s="155">
        <v>0</v>
      </c>
      <c r="H22" s="113">
        <v>0</v>
      </c>
      <c r="I22" s="57">
        <f t="shared" si="0"/>
        <v>79.860465116279073</v>
      </c>
      <c r="J22" s="8">
        <f t="shared" ca="1" si="1"/>
        <v>47607.856283802394</v>
      </c>
      <c r="K22" s="8">
        <f t="shared" ca="1" si="2"/>
        <v>47607.856283802394</v>
      </c>
      <c r="L22" s="8">
        <f t="shared" ca="1" si="6"/>
        <v>47495.856283802394</v>
      </c>
      <c r="M22" s="106">
        <v>16</v>
      </c>
      <c r="N22" s="106">
        <f t="shared" si="3"/>
        <v>1717</v>
      </c>
      <c r="O22" s="55">
        <f t="shared" si="4"/>
        <v>79.860465116279073</v>
      </c>
      <c r="P22" s="55">
        <f t="shared" si="5"/>
        <v>79.860465116279073</v>
      </c>
      <c r="Q22" s="104">
        <v>0</v>
      </c>
      <c r="R22" s="102"/>
      <c r="S22" s="102"/>
      <c r="T22" s="102"/>
      <c r="U22" s="127"/>
      <c r="V22" s="127"/>
      <c r="W22" s="102"/>
      <c r="X22" s="102"/>
      <c r="Y22" s="127"/>
      <c r="Z22" s="127"/>
      <c r="AA22" s="127"/>
      <c r="AB22" s="127"/>
      <c r="AC22" s="127"/>
      <c r="AD22" s="127"/>
      <c r="AE22" s="127"/>
      <c r="AF22" s="127"/>
      <c r="AG22" s="123"/>
    </row>
    <row r="23" spans="1:33">
      <c r="A23" s="22" t="s">
        <v>64</v>
      </c>
      <c r="B23" s="128">
        <v>113246</v>
      </c>
      <c r="C23" s="129">
        <v>470</v>
      </c>
      <c r="D23" s="19" t="s">
        <v>65</v>
      </c>
      <c r="E23" s="130">
        <v>11</v>
      </c>
      <c r="F23" s="113">
        <v>1205</v>
      </c>
      <c r="G23" s="113">
        <v>1205</v>
      </c>
      <c r="H23" s="113">
        <v>201</v>
      </c>
      <c r="I23" s="57">
        <f t="shared" si="0"/>
        <v>4.2452431289640593</v>
      </c>
      <c r="J23" s="8">
        <f t="shared" ca="1" si="1"/>
        <v>45212.047671362197</v>
      </c>
      <c r="K23" s="8">
        <f t="shared" ca="1" si="2"/>
        <v>45221.425661792819</v>
      </c>
      <c r="L23" s="8">
        <f t="shared" ca="1" si="6"/>
        <v>45109.425661792819</v>
      </c>
      <c r="M23" s="106">
        <v>16</v>
      </c>
      <c r="N23" s="106">
        <f t="shared" si="3"/>
        <v>1205</v>
      </c>
      <c r="O23" s="55">
        <f t="shared" si="4"/>
        <v>4.5412262156448202</v>
      </c>
      <c r="P23" s="55">
        <f t="shared" si="5"/>
        <v>4.2452431289640593</v>
      </c>
      <c r="Q23" s="104">
        <v>70</v>
      </c>
      <c r="R23" s="102"/>
      <c r="S23" s="102"/>
      <c r="T23" s="102"/>
      <c r="U23" s="127"/>
      <c r="V23" s="127"/>
      <c r="W23" s="102"/>
      <c r="X23" s="102"/>
      <c r="Y23" s="127"/>
      <c r="Z23" s="127"/>
      <c r="AA23" s="127"/>
      <c r="AB23" s="127"/>
      <c r="AC23" s="127"/>
      <c r="AD23" s="127"/>
      <c r="AE23" s="127"/>
      <c r="AF23" s="127"/>
      <c r="AG23" s="123" t="s">
        <v>66</v>
      </c>
    </row>
    <row r="24" spans="1:33">
      <c r="A24" s="50" t="s">
        <v>67</v>
      </c>
      <c r="B24" s="128">
        <v>113263</v>
      </c>
      <c r="C24" s="129">
        <v>648</v>
      </c>
      <c r="D24" s="19" t="s">
        <v>68</v>
      </c>
      <c r="E24" s="166">
        <v>1</v>
      </c>
      <c r="F24" s="113">
        <v>855</v>
      </c>
      <c r="G24" s="113">
        <v>0</v>
      </c>
      <c r="H24" s="113">
        <v>121</v>
      </c>
      <c r="I24" s="57">
        <f t="shared" si="0"/>
        <v>34.139534883720927</v>
      </c>
      <c r="J24" s="8">
        <f t="shared" ca="1" si="1"/>
        <v>46159.22470485502</v>
      </c>
      <c r="K24" s="8">
        <f t="shared" ca="1" si="2"/>
        <v>46159.22470485502</v>
      </c>
      <c r="L24" s="8">
        <f t="shared" ca="1" si="6"/>
        <v>46047.22470485502</v>
      </c>
      <c r="M24" s="106">
        <v>16</v>
      </c>
      <c r="N24" s="106">
        <f t="shared" si="3"/>
        <v>855</v>
      </c>
      <c r="O24" s="55">
        <f t="shared" si="4"/>
        <v>34.139534883720927</v>
      </c>
      <c r="P24" s="55">
        <f t="shared" si="5"/>
        <v>34.139534883720927</v>
      </c>
      <c r="Q24" s="104">
        <v>0</v>
      </c>
      <c r="R24" s="102"/>
      <c r="S24" s="102"/>
      <c r="T24" s="102"/>
      <c r="U24" s="127"/>
      <c r="V24" s="127"/>
      <c r="W24" s="102"/>
      <c r="X24" s="102"/>
      <c r="Y24" s="127"/>
      <c r="Z24" s="127"/>
      <c r="AA24" s="127"/>
      <c r="AB24" s="127"/>
      <c r="AC24" s="127"/>
      <c r="AD24" s="127"/>
      <c r="AE24" s="127"/>
      <c r="AF24" s="127"/>
      <c r="AG24" s="123"/>
    </row>
    <row r="25" spans="1:33">
      <c r="A25" s="50" t="s">
        <v>69</v>
      </c>
      <c r="B25" s="128">
        <v>113247</v>
      </c>
      <c r="C25" s="129">
        <v>765</v>
      </c>
      <c r="D25" s="19" t="s">
        <v>70</v>
      </c>
      <c r="E25" s="166">
        <v>1</v>
      </c>
      <c r="F25" s="113">
        <v>488</v>
      </c>
      <c r="G25" s="113">
        <v>380</v>
      </c>
      <c r="H25" s="113">
        <v>1</v>
      </c>
      <c r="I25" s="57">
        <f t="shared" si="0"/>
        <v>22.651162790697676</v>
      </c>
      <c r="J25" s="8">
        <f t="shared" ca="1" si="1"/>
        <v>45795.22470485502</v>
      </c>
      <c r="K25" s="8">
        <f t="shared" ca="1" si="2"/>
        <v>45795.22470485502</v>
      </c>
      <c r="L25" s="8">
        <f t="shared" ca="1" si="6"/>
        <v>45683.22470485502</v>
      </c>
      <c r="M25" s="106">
        <v>16</v>
      </c>
      <c r="N25" s="106">
        <f t="shared" si="3"/>
        <v>488</v>
      </c>
      <c r="O25" s="55">
        <f t="shared" si="4"/>
        <v>22.651162790697676</v>
      </c>
      <c r="P25" s="55">
        <f t="shared" si="5"/>
        <v>22.651162790697676</v>
      </c>
      <c r="Q25" s="104">
        <v>0</v>
      </c>
      <c r="R25" s="102"/>
      <c r="S25" s="102"/>
      <c r="T25" s="102"/>
      <c r="U25" s="127"/>
      <c r="V25" s="127"/>
      <c r="W25" s="102"/>
      <c r="X25" s="102"/>
      <c r="Y25" s="127"/>
      <c r="Z25" s="127"/>
      <c r="AA25" s="127"/>
      <c r="AB25" s="127"/>
      <c r="AC25" s="127"/>
      <c r="AD25" s="127"/>
      <c r="AE25" s="127"/>
      <c r="AF25" s="127"/>
      <c r="AG25" s="123"/>
    </row>
    <row r="26" spans="1:33">
      <c r="A26" s="22" t="s">
        <v>71</v>
      </c>
      <c r="B26" s="128">
        <v>116315</v>
      </c>
      <c r="C26" s="129">
        <v>2160.4967999999999</v>
      </c>
      <c r="D26" s="19" t="s">
        <v>72</v>
      </c>
      <c r="E26" s="130">
        <v>2</v>
      </c>
      <c r="F26" s="113">
        <v>750</v>
      </c>
      <c r="G26" s="113">
        <v>700</v>
      </c>
      <c r="H26" s="113">
        <v>33</v>
      </c>
      <c r="I26" s="57">
        <f t="shared" si="0"/>
        <v>16.674418604651162</v>
      </c>
      <c r="J26" s="8">
        <f t="shared" ca="1" si="1"/>
        <v>45605.856283802394</v>
      </c>
      <c r="K26" s="8">
        <f t="shared" ca="1" si="2"/>
        <v>45627.961546960287</v>
      </c>
      <c r="L26" s="8">
        <f t="shared" ca="1" si="6"/>
        <v>45515.961546960287</v>
      </c>
      <c r="M26" s="106">
        <v>16</v>
      </c>
      <c r="N26" s="106">
        <f t="shared" si="3"/>
        <v>750</v>
      </c>
      <c r="O26" s="55">
        <f t="shared" si="4"/>
        <v>17.372093023255815</v>
      </c>
      <c r="P26" s="55">
        <f t="shared" si="5"/>
        <v>16.674418604651162</v>
      </c>
      <c r="Q26" s="104">
        <v>30</v>
      </c>
      <c r="R26" s="102"/>
      <c r="S26" s="102"/>
      <c r="T26" s="102"/>
      <c r="U26" s="127"/>
      <c r="V26" s="127"/>
      <c r="W26" s="102"/>
      <c r="X26" s="102"/>
      <c r="Y26" s="127"/>
      <c r="Z26" s="127"/>
      <c r="AA26" s="127"/>
      <c r="AB26" s="127"/>
      <c r="AC26" s="127"/>
      <c r="AD26" s="127"/>
      <c r="AE26" s="127"/>
      <c r="AF26" s="127"/>
      <c r="AG26" s="123"/>
    </row>
    <row r="27" spans="1:33">
      <c r="A27" s="134" t="s">
        <v>73</v>
      </c>
      <c r="B27" s="128">
        <v>117045</v>
      </c>
      <c r="C27" s="129"/>
      <c r="D27" s="19" t="s">
        <v>74</v>
      </c>
      <c r="E27" s="189">
        <v>10</v>
      </c>
      <c r="F27" s="113">
        <v>0</v>
      </c>
      <c r="G27" s="113">
        <v>0</v>
      </c>
      <c r="H27" s="113">
        <v>0</v>
      </c>
      <c r="I27" s="57">
        <f t="shared" si="0"/>
        <v>0</v>
      </c>
      <c r="J27" s="8">
        <f t="shared" ca="1" si="1"/>
        <v>45077.540494328707</v>
      </c>
      <c r="K27" s="8">
        <f t="shared" ca="1" si="2"/>
        <v>45077.540494328707</v>
      </c>
      <c r="L27" s="8">
        <f t="shared" ca="1" si="6"/>
        <v>44965.540494328707</v>
      </c>
      <c r="M27" s="106">
        <v>16</v>
      </c>
      <c r="N27" s="106">
        <f t="shared" si="3"/>
        <v>0</v>
      </c>
      <c r="O27" s="55">
        <f t="shared" si="4"/>
        <v>0</v>
      </c>
      <c r="P27" s="55">
        <f t="shared" si="5"/>
        <v>0</v>
      </c>
      <c r="Q27" s="104">
        <v>0</v>
      </c>
      <c r="R27" s="102"/>
      <c r="S27" s="102"/>
      <c r="T27" s="102"/>
      <c r="U27" s="127"/>
      <c r="V27" s="127"/>
      <c r="W27" s="102"/>
      <c r="X27" s="102"/>
      <c r="Y27" s="127"/>
      <c r="Z27" s="127"/>
      <c r="AA27" s="127"/>
      <c r="AB27" s="127"/>
      <c r="AC27" s="127"/>
      <c r="AD27" s="127"/>
      <c r="AE27" s="127"/>
      <c r="AF27" s="127"/>
      <c r="AG27" s="123"/>
    </row>
    <row r="28" spans="1:33">
      <c r="A28" s="22" t="s">
        <v>75</v>
      </c>
      <c r="B28" s="128">
        <v>110320</v>
      </c>
      <c r="C28" s="129">
        <v>98</v>
      </c>
      <c r="D28" s="19" t="s">
        <v>76</v>
      </c>
      <c r="E28" s="130">
        <v>298</v>
      </c>
      <c r="F28" s="113">
        <v>13950</v>
      </c>
      <c r="G28" s="113">
        <v>13950</v>
      </c>
      <c r="H28" s="113">
        <v>0</v>
      </c>
      <c r="I28" s="57">
        <f t="shared" si="0"/>
        <v>2.1773060714843142</v>
      </c>
      <c r="J28" s="8">
        <f t="shared" ca="1" si="1"/>
        <v>45146.526718277841</v>
      </c>
      <c r="K28" s="8">
        <f t="shared" ca="1" si="2"/>
        <v>45196.424280976535</v>
      </c>
      <c r="L28" s="8">
        <f t="shared" ca="1" si="6"/>
        <v>45084.424280976535</v>
      </c>
      <c r="M28" s="106">
        <v>16</v>
      </c>
      <c r="N28" s="106">
        <f t="shared" si="3"/>
        <v>13950</v>
      </c>
      <c r="O28" s="55">
        <f t="shared" si="4"/>
        <v>3.7521460902138286</v>
      </c>
      <c r="P28" s="55">
        <f t="shared" si="5"/>
        <v>2.1773060714843142</v>
      </c>
      <c r="Q28" s="104">
        <v>10090</v>
      </c>
      <c r="R28" s="102"/>
      <c r="S28" s="102"/>
      <c r="T28" s="102"/>
      <c r="U28" s="127"/>
      <c r="V28" s="127"/>
      <c r="W28" s="102"/>
      <c r="X28" s="102"/>
      <c r="Y28" s="127"/>
      <c r="Z28" s="127"/>
      <c r="AA28" s="127"/>
      <c r="AB28" s="127"/>
      <c r="AC28" s="127"/>
      <c r="AD28" s="127"/>
      <c r="AE28" s="127"/>
      <c r="AF28" s="127"/>
      <c r="AG28" s="123" t="s">
        <v>77</v>
      </c>
    </row>
    <row r="29" spans="1:33">
      <c r="A29" s="22" t="s">
        <v>78</v>
      </c>
      <c r="B29" s="128">
        <v>113479</v>
      </c>
      <c r="C29" s="129">
        <v>105</v>
      </c>
      <c r="D29" s="19" t="s">
        <v>79</v>
      </c>
      <c r="E29" s="130">
        <v>17</v>
      </c>
      <c r="F29" s="113">
        <v>11070</v>
      </c>
      <c r="G29" s="113">
        <v>11070</v>
      </c>
      <c r="H29" s="113">
        <v>352</v>
      </c>
      <c r="I29" s="57">
        <f t="shared" si="0"/>
        <v>29.324213406292749</v>
      </c>
      <c r="J29" s="8">
        <f t="shared" ca="1" si="1"/>
        <v>46006.655045412299</v>
      </c>
      <c r="K29" s="8">
        <f t="shared" ca="1" si="2"/>
        <v>46015.930587207964</v>
      </c>
      <c r="L29" s="8">
        <f t="shared" ca="1" si="6"/>
        <v>45910.930587207964</v>
      </c>
      <c r="M29" s="106">
        <v>15</v>
      </c>
      <c r="N29" s="106">
        <f t="shared" si="3"/>
        <v>11070</v>
      </c>
      <c r="O29" s="55">
        <f t="shared" si="4"/>
        <v>29.616963064295486</v>
      </c>
      <c r="P29" s="55">
        <f t="shared" si="5"/>
        <v>29.324213406292749</v>
      </c>
      <c r="Q29" s="104">
        <v>107</v>
      </c>
      <c r="R29" s="102"/>
      <c r="S29" s="102"/>
      <c r="T29" s="102"/>
      <c r="U29" s="127"/>
      <c r="V29" s="127"/>
      <c r="W29" s="102"/>
      <c r="X29" s="102"/>
      <c r="Y29" s="127"/>
      <c r="Z29" s="127"/>
      <c r="AA29" s="127"/>
      <c r="AB29" s="127"/>
      <c r="AC29" s="127"/>
      <c r="AD29" s="127"/>
      <c r="AE29" s="127"/>
      <c r="AF29" s="127"/>
      <c r="AG29" s="123"/>
    </row>
    <row r="30" spans="1:33">
      <c r="A30" s="147" t="s">
        <v>80</v>
      </c>
      <c r="B30" s="128">
        <v>113480</v>
      </c>
      <c r="C30" s="129"/>
      <c r="D30" s="19" t="s">
        <v>81</v>
      </c>
      <c r="E30" s="189">
        <v>5</v>
      </c>
      <c r="F30" s="113">
        <v>8080</v>
      </c>
      <c r="G30" s="113">
        <v>0</v>
      </c>
      <c r="H30" s="113">
        <v>0</v>
      </c>
      <c r="I30" s="57">
        <f t="shared" si="0"/>
        <v>75.162790697674424</v>
      </c>
      <c r="J30" s="8">
        <f t="shared" ca="1" si="1"/>
        <v>47459.014178539233</v>
      </c>
      <c r="K30" s="8">
        <f t="shared" ca="1" si="2"/>
        <v>47459.014178539233</v>
      </c>
      <c r="L30" s="8">
        <f t="shared" ca="1" si="6"/>
        <v>47347.014178539233</v>
      </c>
      <c r="M30" s="106">
        <v>16</v>
      </c>
      <c r="N30" s="106">
        <f t="shared" si="3"/>
        <v>8080</v>
      </c>
      <c r="O30" s="55">
        <f t="shared" si="4"/>
        <v>75.162790697674424</v>
      </c>
      <c r="P30" s="55">
        <f t="shared" si="5"/>
        <v>75.162790697674424</v>
      </c>
      <c r="Q30" s="104">
        <v>0</v>
      </c>
      <c r="R30" s="102"/>
      <c r="S30" s="102"/>
      <c r="T30" s="102"/>
      <c r="U30" s="127"/>
      <c r="V30" s="127"/>
      <c r="W30" s="102"/>
      <c r="X30" s="102"/>
      <c r="Y30" s="127"/>
      <c r="Z30" s="127"/>
      <c r="AA30" s="127"/>
      <c r="AB30" s="127"/>
      <c r="AC30" s="127"/>
      <c r="AD30" s="127"/>
      <c r="AE30" s="127"/>
      <c r="AF30" s="127"/>
      <c r="AG30" s="123"/>
    </row>
    <row r="31" spans="1:33">
      <c r="A31" s="54" t="s">
        <v>82</v>
      </c>
      <c r="B31" s="128">
        <v>116417</v>
      </c>
      <c r="C31" s="129">
        <v>348.8184</v>
      </c>
      <c r="D31" s="19" t="s">
        <v>83</v>
      </c>
      <c r="E31" s="130">
        <v>5</v>
      </c>
      <c r="F31" s="113">
        <v>1590</v>
      </c>
      <c r="G31" s="113">
        <v>0</v>
      </c>
      <c r="H31" s="113">
        <v>329</v>
      </c>
      <c r="I31" s="57">
        <f t="shared" si="0"/>
        <v>11.730232558139535</v>
      </c>
      <c r="J31" s="8">
        <f t="shared" ca="1" si="1"/>
        <v>45449.203652223441</v>
      </c>
      <c r="K31" s="8">
        <f t="shared" ca="1" si="2"/>
        <v>45449.203652223441</v>
      </c>
      <c r="L31" s="8">
        <f t="shared" ca="1" si="6"/>
        <v>45330.203652223441</v>
      </c>
      <c r="M31" s="106">
        <v>17</v>
      </c>
      <c r="N31" s="106">
        <f t="shared" si="3"/>
        <v>1590</v>
      </c>
      <c r="O31" s="55">
        <f t="shared" si="4"/>
        <v>11.730232558139535</v>
      </c>
      <c r="P31" s="55">
        <f t="shared" si="5"/>
        <v>11.730232558139535</v>
      </c>
      <c r="Q31" s="104">
        <v>0</v>
      </c>
      <c r="R31" s="102"/>
      <c r="S31" s="102"/>
      <c r="T31" s="102"/>
      <c r="U31" s="127"/>
      <c r="V31" s="127"/>
      <c r="W31" s="102"/>
      <c r="X31" s="102"/>
      <c r="Y31" s="127"/>
      <c r="Z31" s="127"/>
      <c r="AA31" s="127"/>
      <c r="AB31" s="127"/>
      <c r="AC31" s="127"/>
      <c r="AD31" s="127"/>
      <c r="AE31" s="127"/>
      <c r="AF31" s="127"/>
      <c r="AG31" s="123"/>
    </row>
    <row r="32" spans="1:33">
      <c r="A32" s="22" t="s">
        <v>84</v>
      </c>
      <c r="B32" s="128">
        <v>110315</v>
      </c>
      <c r="C32" s="129">
        <v>164.8</v>
      </c>
      <c r="D32" s="19" t="s">
        <v>85</v>
      </c>
      <c r="E32" s="130">
        <v>1225</v>
      </c>
      <c r="F32" s="113">
        <v>82170</v>
      </c>
      <c r="G32" s="113">
        <v>82170</v>
      </c>
      <c r="H32" s="113">
        <v>0</v>
      </c>
      <c r="I32" s="57">
        <f t="shared" si="0"/>
        <v>3.1198860939724726</v>
      </c>
      <c r="J32" s="8">
        <f t="shared" ca="1" si="1"/>
        <v>45176.391622148258</v>
      </c>
      <c r="K32" s="8">
        <f t="shared" ca="1" si="2"/>
        <v>45210.413877787352</v>
      </c>
      <c r="L32" s="8">
        <f t="shared" ca="1" si="6"/>
        <v>45098.413877787352</v>
      </c>
      <c r="M32" s="106">
        <v>16</v>
      </c>
      <c r="N32" s="106">
        <f t="shared" si="3"/>
        <v>82170</v>
      </c>
      <c r="O32" s="55">
        <f t="shared" si="4"/>
        <v>4.1936782154722358</v>
      </c>
      <c r="P32" s="55">
        <f t="shared" si="5"/>
        <v>3.1198860939724726</v>
      </c>
      <c r="Q32" s="104">
        <v>28281</v>
      </c>
      <c r="R32" s="102"/>
      <c r="S32" s="102"/>
      <c r="T32" s="102"/>
      <c r="U32" s="127"/>
      <c r="V32" s="127"/>
      <c r="W32" s="102"/>
      <c r="X32" s="102"/>
      <c r="Y32" s="127"/>
      <c r="Z32" s="127"/>
      <c r="AA32" s="127"/>
      <c r="AB32" s="127"/>
      <c r="AC32" s="127"/>
      <c r="AD32" s="127"/>
      <c r="AE32" s="127"/>
      <c r="AF32" s="127"/>
      <c r="AG32" s="123" t="s">
        <v>86</v>
      </c>
    </row>
    <row r="33" spans="1:33">
      <c r="A33" s="22" t="s">
        <v>87</v>
      </c>
      <c r="B33" s="128">
        <v>115696</v>
      </c>
      <c r="C33" s="129">
        <v>485</v>
      </c>
      <c r="D33" s="19" t="s">
        <v>88</v>
      </c>
      <c r="E33" s="130">
        <v>123</v>
      </c>
      <c r="F33" s="113">
        <v>8580</v>
      </c>
      <c r="G33" s="113">
        <v>8580</v>
      </c>
      <c r="H33" s="113">
        <v>0</v>
      </c>
      <c r="I33" s="57">
        <f t="shared" si="0"/>
        <v>3.2444696539988658</v>
      </c>
      <c r="J33" s="8">
        <f t="shared" ca="1" si="1"/>
        <v>45207.296591889681</v>
      </c>
      <c r="K33" s="8">
        <f t="shared" ca="1" si="2"/>
        <v>45261.882813541371</v>
      </c>
      <c r="L33" s="8">
        <f t="shared" ca="1" si="6"/>
        <v>45149.882813541371</v>
      </c>
      <c r="M33" s="106">
        <v>16</v>
      </c>
      <c r="N33" s="106">
        <f t="shared" si="3"/>
        <v>10830</v>
      </c>
      <c r="O33" s="55">
        <f t="shared" si="4"/>
        <v>5.8181130648515786</v>
      </c>
      <c r="P33" s="55">
        <f t="shared" si="5"/>
        <v>4.0952921157118549</v>
      </c>
      <c r="Q33" s="104">
        <v>4556</v>
      </c>
      <c r="R33" s="102">
        <f>2250</f>
        <v>2250</v>
      </c>
      <c r="S33" s="102"/>
      <c r="T33" s="102"/>
      <c r="U33" s="127"/>
      <c r="V33" s="127"/>
      <c r="W33" s="102"/>
      <c r="X33" s="102"/>
      <c r="Y33" s="127"/>
      <c r="Z33" s="127"/>
      <c r="AA33" s="127"/>
      <c r="AB33" s="127"/>
      <c r="AC33" s="127"/>
      <c r="AD33" s="127"/>
      <c r="AE33" s="127"/>
      <c r="AF33" s="127"/>
      <c r="AG33" s="123" t="s">
        <v>89</v>
      </c>
    </row>
    <row r="34" spans="1:33">
      <c r="A34" s="50" t="s">
        <v>90</v>
      </c>
      <c r="B34" s="128">
        <v>111999</v>
      </c>
      <c r="C34" s="129">
        <v>137.89439999999999</v>
      </c>
      <c r="D34" s="19" t="s">
        <v>91</v>
      </c>
      <c r="E34" s="130">
        <v>6</v>
      </c>
      <c r="F34" s="113">
        <v>3882</v>
      </c>
      <c r="G34" s="113">
        <v>0</v>
      </c>
      <c r="H34" s="113">
        <v>113</v>
      </c>
      <c r="I34" s="57">
        <f t="shared" ref="I34:I65" si="7">+(F34-H34)/(21.5*E34)</f>
        <v>29.217054263565892</v>
      </c>
      <c r="J34" s="8">
        <f t="shared" ref="J34:J65" ca="1" si="8">+NOW()+P34*7/4.75*21.5</f>
        <v>46003.259792574318</v>
      </c>
      <c r="K34" s="8">
        <f t="shared" ref="K34:K65" ca="1" si="9">+NOW()+O34*7/4.75*21.5</f>
        <v>46057.540494328707</v>
      </c>
      <c r="L34" s="8">
        <f t="shared" ca="1" si="6"/>
        <v>45952.540494328707</v>
      </c>
      <c r="M34" s="106">
        <v>15</v>
      </c>
      <c r="N34" s="106">
        <f t="shared" ref="N34:N65" si="10">F34+R34+S34+T34+U34+V34+W34+X34+Y34+Z34+AA34+AB34+AC34+AD34+AE34+AF34</f>
        <v>3882</v>
      </c>
      <c r="O34" s="55">
        <f t="shared" ref="O34:O65" si="11">+(N34+Q34-H34)/(21.5*E34)</f>
        <v>30.930232558139537</v>
      </c>
      <c r="P34" s="55">
        <f t="shared" ref="P34:P65" si="12">+(N34-H34)/(21.5*E34)</f>
        <v>29.217054263565892</v>
      </c>
      <c r="Q34" s="104">
        <v>221</v>
      </c>
      <c r="R34" s="102"/>
      <c r="S34" s="102"/>
      <c r="T34" s="102"/>
      <c r="U34" s="127"/>
      <c r="V34" s="127"/>
      <c r="W34" s="102"/>
      <c r="X34" s="102"/>
      <c r="Y34" s="127"/>
      <c r="Z34" s="127"/>
      <c r="AA34" s="127"/>
      <c r="AB34" s="127"/>
      <c r="AC34" s="127"/>
      <c r="AD34" s="127"/>
      <c r="AE34" s="127"/>
      <c r="AF34" s="127"/>
      <c r="AG34" s="123"/>
    </row>
    <row r="35" spans="1:33">
      <c r="A35" s="50" t="s">
        <v>92</v>
      </c>
      <c r="B35" s="128">
        <v>112000</v>
      </c>
      <c r="C35" s="129">
        <v>137.4408</v>
      </c>
      <c r="D35" s="19" t="s">
        <v>93</v>
      </c>
      <c r="E35" s="130">
        <v>6</v>
      </c>
      <c r="F35" s="113">
        <v>2328</v>
      </c>
      <c r="G35" s="113">
        <v>0</v>
      </c>
      <c r="H35" s="113">
        <v>150</v>
      </c>
      <c r="I35" s="57">
        <f t="shared" si="7"/>
        <v>16.88372093023256</v>
      </c>
      <c r="J35" s="8">
        <f t="shared" ca="1" si="8"/>
        <v>45612.48786274976</v>
      </c>
      <c r="K35" s="8">
        <f t="shared" ca="1" si="9"/>
        <v>45617.891371521691</v>
      </c>
      <c r="L35" s="8">
        <f t="shared" ca="1" si="6"/>
        <v>45512.891371521691</v>
      </c>
      <c r="M35" s="106">
        <v>15</v>
      </c>
      <c r="N35" s="106">
        <f t="shared" si="10"/>
        <v>2328</v>
      </c>
      <c r="O35" s="55">
        <f t="shared" si="11"/>
        <v>17.054263565891471</v>
      </c>
      <c r="P35" s="55">
        <f t="shared" si="12"/>
        <v>16.88372093023256</v>
      </c>
      <c r="Q35" s="104">
        <v>22</v>
      </c>
      <c r="R35" s="102"/>
      <c r="S35" s="102"/>
      <c r="T35" s="102"/>
      <c r="U35" s="127"/>
      <c r="V35" s="127"/>
      <c r="W35" s="102"/>
      <c r="X35" s="102"/>
      <c r="Y35" s="127"/>
      <c r="Z35" s="127"/>
      <c r="AA35" s="127"/>
      <c r="AB35" s="127"/>
      <c r="AC35" s="127"/>
      <c r="AD35" s="127"/>
      <c r="AE35" s="127"/>
      <c r="AF35" s="127"/>
      <c r="AG35" s="123"/>
    </row>
    <row r="36" spans="1:33">
      <c r="A36" s="22" t="s">
        <v>94</v>
      </c>
      <c r="B36" s="128">
        <v>115489</v>
      </c>
      <c r="C36" s="129">
        <v>234.96480000000003</v>
      </c>
      <c r="D36" s="19" t="s">
        <v>95</v>
      </c>
      <c r="E36" s="130">
        <v>229</v>
      </c>
      <c r="F36" s="113">
        <v>40200</v>
      </c>
      <c r="G36" s="113">
        <v>40200</v>
      </c>
      <c r="H36" s="113">
        <v>3110</v>
      </c>
      <c r="I36" s="57">
        <f t="shared" si="7"/>
        <v>7.5332588605666704</v>
      </c>
      <c r="J36" s="8">
        <f t="shared" ca="1" si="8"/>
        <v>45316.225854016135</v>
      </c>
      <c r="K36" s="8">
        <f t="shared" ca="1" si="9"/>
        <v>45334.939712899148</v>
      </c>
      <c r="L36" s="8">
        <f t="shared" ca="1" si="6"/>
        <v>45215.939712899148</v>
      </c>
      <c r="M36" s="106">
        <v>17</v>
      </c>
      <c r="N36" s="106">
        <f t="shared" si="10"/>
        <v>40200</v>
      </c>
      <c r="O36" s="55">
        <f t="shared" si="11"/>
        <v>8.1238956027216407</v>
      </c>
      <c r="P36" s="55">
        <f t="shared" si="12"/>
        <v>7.5332588605666704</v>
      </c>
      <c r="Q36" s="104">
        <v>2908</v>
      </c>
      <c r="R36" s="102"/>
      <c r="S36" s="102"/>
      <c r="T36" s="102"/>
      <c r="U36" s="127"/>
      <c r="V36" s="127"/>
      <c r="W36" s="102"/>
      <c r="X36" s="102"/>
      <c r="Y36" s="127"/>
      <c r="Z36" s="127"/>
      <c r="AA36" s="127"/>
      <c r="AB36" s="127"/>
      <c r="AC36" s="127"/>
      <c r="AD36" s="127"/>
      <c r="AE36" s="127"/>
      <c r="AF36" s="127"/>
      <c r="AG36" s="123"/>
    </row>
    <row r="37" spans="1:33">
      <c r="A37" s="22" t="s">
        <v>96</v>
      </c>
      <c r="B37" s="128">
        <v>112501</v>
      </c>
      <c r="C37" s="129">
        <v>146</v>
      </c>
      <c r="D37" s="19" t="s">
        <v>97</v>
      </c>
      <c r="E37" s="130">
        <v>1608</v>
      </c>
      <c r="F37" s="113">
        <v>145000</v>
      </c>
      <c r="G37" s="113">
        <v>145000</v>
      </c>
      <c r="H37" s="113">
        <v>22200</v>
      </c>
      <c r="I37" s="57">
        <f t="shared" si="7"/>
        <v>3.5520074048362837</v>
      </c>
      <c r="J37" s="8">
        <f t="shared" ca="1" si="8"/>
        <v>45190.083044734572</v>
      </c>
      <c r="K37" s="8">
        <f t="shared" ca="1" si="9"/>
        <v>45219.471497209044</v>
      </c>
      <c r="L37" s="8">
        <f t="shared" ca="1" si="6"/>
        <v>45114.471497209044</v>
      </c>
      <c r="M37" s="106">
        <v>15</v>
      </c>
      <c r="N37" s="106">
        <f t="shared" si="10"/>
        <v>145000</v>
      </c>
      <c r="O37" s="55">
        <f t="shared" si="11"/>
        <v>4.4795499247946315</v>
      </c>
      <c r="P37" s="55">
        <f t="shared" si="12"/>
        <v>3.5520074048362837</v>
      </c>
      <c r="Q37" s="104">
        <v>32067</v>
      </c>
      <c r="R37" s="102"/>
      <c r="S37" s="102"/>
      <c r="T37" s="102"/>
      <c r="U37" s="127"/>
      <c r="V37" s="127"/>
      <c r="W37" s="102"/>
      <c r="X37" s="102"/>
      <c r="Y37" s="127"/>
      <c r="Z37" s="127"/>
      <c r="AA37" s="127"/>
      <c r="AB37" s="127"/>
      <c r="AC37" s="127"/>
      <c r="AD37" s="127"/>
      <c r="AE37" s="127"/>
      <c r="AF37" s="127"/>
      <c r="AG37" s="123" t="s">
        <v>98</v>
      </c>
    </row>
    <row r="38" spans="1:33">
      <c r="A38" s="22" t="s">
        <v>99</v>
      </c>
      <c r="B38" s="128">
        <v>115592</v>
      </c>
      <c r="C38" s="129">
        <v>624</v>
      </c>
      <c r="D38" s="19" t="s">
        <v>100</v>
      </c>
      <c r="E38" s="130">
        <v>96</v>
      </c>
      <c r="F38" s="113">
        <v>6950</v>
      </c>
      <c r="G38" s="113">
        <v>6950</v>
      </c>
      <c r="H38" s="113">
        <v>1961</v>
      </c>
      <c r="I38" s="57">
        <f t="shared" si="7"/>
        <v>2.4171511627906979</v>
      </c>
      <c r="J38" s="8">
        <f t="shared" ca="1" si="8"/>
        <v>45154.126020644493</v>
      </c>
      <c r="K38" s="8">
        <f t="shared" ca="1" si="9"/>
        <v>45212.70496801292</v>
      </c>
      <c r="L38" s="8">
        <f t="shared" ca="1" si="6"/>
        <v>45107.70496801292</v>
      </c>
      <c r="M38" s="106">
        <v>15</v>
      </c>
      <c r="N38" s="106">
        <f t="shared" si="10"/>
        <v>6950</v>
      </c>
      <c r="O38" s="55">
        <f t="shared" si="11"/>
        <v>4.2659883720930232</v>
      </c>
      <c r="P38" s="55">
        <f t="shared" si="12"/>
        <v>2.4171511627906979</v>
      </c>
      <c r="Q38" s="107">
        <v>3816</v>
      </c>
      <c r="R38" s="102"/>
      <c r="S38" s="102"/>
      <c r="T38" s="102"/>
      <c r="U38" s="127"/>
      <c r="V38" s="127"/>
      <c r="W38" s="102"/>
      <c r="X38" s="102"/>
      <c r="Y38" s="127"/>
      <c r="Z38" s="127"/>
      <c r="AA38" s="127"/>
      <c r="AB38" s="127"/>
      <c r="AC38" s="127"/>
      <c r="AD38" s="127"/>
      <c r="AE38" s="127"/>
      <c r="AF38" s="127"/>
      <c r="AG38" s="123" t="s">
        <v>101</v>
      </c>
    </row>
    <row r="39" spans="1:33">
      <c r="A39" s="22" t="s">
        <v>102</v>
      </c>
      <c r="B39" s="128">
        <v>115593</v>
      </c>
      <c r="C39" s="129">
        <v>971.61120000000005</v>
      </c>
      <c r="D39" s="19" t="s">
        <v>103</v>
      </c>
      <c r="E39" s="130">
        <v>101</v>
      </c>
      <c r="F39" s="113">
        <v>14881</v>
      </c>
      <c r="G39" s="113">
        <v>14725</v>
      </c>
      <c r="H39" s="113">
        <v>2278</v>
      </c>
      <c r="I39" s="57">
        <f t="shared" si="7"/>
        <v>5.8038222426893853</v>
      </c>
      <c r="J39" s="8">
        <f t="shared" ca="1" si="8"/>
        <v>45261.430020123393</v>
      </c>
      <c r="K39" s="8">
        <f t="shared" ca="1" si="9"/>
        <v>45274.736950816463</v>
      </c>
      <c r="L39" s="8">
        <f t="shared" ca="1" si="6"/>
        <v>45162.736950816463</v>
      </c>
      <c r="M39" s="106">
        <v>16</v>
      </c>
      <c r="N39" s="106">
        <f t="shared" si="10"/>
        <v>14881</v>
      </c>
      <c r="O39" s="55">
        <f t="shared" si="11"/>
        <v>6.2238084273543635</v>
      </c>
      <c r="P39" s="55">
        <f t="shared" si="12"/>
        <v>5.8038222426893853</v>
      </c>
      <c r="Q39" s="104">
        <v>912</v>
      </c>
      <c r="R39" s="102"/>
      <c r="S39" s="102"/>
      <c r="T39" s="102"/>
      <c r="U39" s="127"/>
      <c r="V39" s="127"/>
      <c r="W39" s="102"/>
      <c r="X39" s="102"/>
      <c r="Y39" s="127"/>
      <c r="Z39" s="127"/>
      <c r="AA39" s="127"/>
      <c r="AB39" s="127"/>
      <c r="AC39" s="127"/>
      <c r="AD39" s="127"/>
      <c r="AE39" s="127"/>
      <c r="AF39" s="127"/>
      <c r="AG39" s="123" t="s">
        <v>104</v>
      </c>
    </row>
    <row r="40" spans="1:33">
      <c r="A40" s="22" t="s">
        <v>105</v>
      </c>
      <c r="B40" s="128">
        <v>115488</v>
      </c>
      <c r="C40" s="129">
        <v>385.10640000000001</v>
      </c>
      <c r="D40" s="19" t="s">
        <v>106</v>
      </c>
      <c r="E40" s="130">
        <v>66</v>
      </c>
      <c r="F40" s="113">
        <v>6745</v>
      </c>
      <c r="G40" s="113">
        <v>6745</v>
      </c>
      <c r="H40" s="113">
        <v>1000</v>
      </c>
      <c r="I40" s="57">
        <f t="shared" si="7"/>
        <v>4.0486257928118397</v>
      </c>
      <c r="J40" s="8">
        <f t="shared" ca="1" si="8"/>
        <v>45205.818006290428</v>
      </c>
      <c r="K40" s="8">
        <f t="shared" ca="1" si="9"/>
        <v>45266.640972797606</v>
      </c>
      <c r="L40" s="8">
        <f t="shared" ca="1" si="6"/>
        <v>45154.640972797606</v>
      </c>
      <c r="M40" s="106">
        <v>16</v>
      </c>
      <c r="N40" s="106">
        <f t="shared" si="10"/>
        <v>6745</v>
      </c>
      <c r="O40" s="55">
        <f t="shared" si="11"/>
        <v>5.9682875264270612</v>
      </c>
      <c r="P40" s="55">
        <f t="shared" si="12"/>
        <v>4.0486257928118397</v>
      </c>
      <c r="Q40" s="104">
        <v>2724</v>
      </c>
      <c r="R40" s="102"/>
      <c r="S40" s="102"/>
      <c r="T40" s="102"/>
      <c r="U40" s="127"/>
      <c r="V40" s="127"/>
      <c r="W40" s="102"/>
      <c r="X40" s="102"/>
      <c r="Y40" s="127"/>
      <c r="Z40" s="127"/>
      <c r="AA40" s="127"/>
      <c r="AB40" s="127"/>
      <c r="AC40" s="127"/>
      <c r="AD40" s="127"/>
      <c r="AE40" s="127"/>
      <c r="AF40" s="127"/>
      <c r="AG40" s="123" t="s">
        <v>107</v>
      </c>
    </row>
    <row r="41" spans="1:33">
      <c r="A41" s="22" t="s">
        <v>108</v>
      </c>
      <c r="B41" s="128">
        <v>115567</v>
      </c>
      <c r="C41" s="129">
        <v>492</v>
      </c>
      <c r="D41" s="19" t="s">
        <v>109</v>
      </c>
      <c r="E41" s="130">
        <v>78</v>
      </c>
      <c r="F41" s="113">
        <v>0</v>
      </c>
      <c r="G41" s="113">
        <v>0</v>
      </c>
      <c r="H41" s="113">
        <v>0</v>
      </c>
      <c r="I41" s="57">
        <f t="shared" si="7"/>
        <v>0</v>
      </c>
      <c r="J41" s="8">
        <f t="shared" ca="1" si="8"/>
        <v>45331.467619834781</v>
      </c>
      <c r="K41" s="8">
        <f t="shared" ca="1" si="9"/>
        <v>45372.617417405629</v>
      </c>
      <c r="L41" s="8">
        <f t="shared" ca="1" si="6"/>
        <v>45260.617417405629</v>
      </c>
      <c r="M41" s="106">
        <v>16</v>
      </c>
      <c r="N41" s="106">
        <f t="shared" si="10"/>
        <v>13440</v>
      </c>
      <c r="O41" s="55">
        <f t="shared" si="11"/>
        <v>9.3130590339892674</v>
      </c>
      <c r="P41" s="55">
        <f t="shared" si="12"/>
        <v>8.0143112701252228</v>
      </c>
      <c r="Q41" s="104">
        <v>2178</v>
      </c>
      <c r="R41" s="102">
        <f>13440</f>
        <v>13440</v>
      </c>
      <c r="S41" s="102"/>
      <c r="T41" s="102"/>
      <c r="U41" s="127"/>
      <c r="V41" s="127"/>
      <c r="W41" s="102"/>
      <c r="X41" s="102"/>
      <c r="Y41" s="127"/>
      <c r="Z41" s="127"/>
      <c r="AA41" s="127"/>
      <c r="AB41" s="127"/>
      <c r="AC41" s="127"/>
      <c r="AD41" s="127"/>
      <c r="AE41" s="127"/>
      <c r="AF41" s="127"/>
      <c r="AG41" s="123"/>
    </row>
    <row r="42" spans="1:33">
      <c r="A42" s="22" t="s">
        <v>110</v>
      </c>
      <c r="B42" s="128">
        <v>110321</v>
      </c>
      <c r="C42" s="129">
        <v>137</v>
      </c>
      <c r="D42" s="19" t="s">
        <v>111</v>
      </c>
      <c r="E42" s="130">
        <v>2714</v>
      </c>
      <c r="F42" s="113">
        <v>214950</v>
      </c>
      <c r="G42" s="113">
        <v>190090</v>
      </c>
      <c r="H42" s="113">
        <v>24860</v>
      </c>
      <c r="I42" s="57">
        <f t="shared" si="7"/>
        <v>3.2576990968449557</v>
      </c>
      <c r="J42" s="8">
        <f t="shared" ca="1" si="8"/>
        <v>45180.758118344529</v>
      </c>
      <c r="K42" s="8">
        <f t="shared" ca="1" si="9"/>
        <v>45218.32837781783</v>
      </c>
      <c r="L42" s="8">
        <f t="shared" ca="1" si="6"/>
        <v>45106.32837781783</v>
      </c>
      <c r="M42" s="106">
        <v>16</v>
      </c>
      <c r="N42" s="106">
        <f t="shared" si="10"/>
        <v>214950</v>
      </c>
      <c r="O42" s="55">
        <f t="shared" si="11"/>
        <v>4.4434714058028142</v>
      </c>
      <c r="P42" s="55">
        <f t="shared" si="12"/>
        <v>3.2576990968449557</v>
      </c>
      <c r="Q42" s="104">
        <v>69191</v>
      </c>
      <c r="R42" s="102"/>
      <c r="S42" s="102"/>
      <c r="T42" s="102"/>
      <c r="U42" s="127"/>
      <c r="V42" s="127"/>
      <c r="W42" s="102"/>
      <c r="X42" s="102"/>
      <c r="Y42" s="127"/>
      <c r="Z42" s="127"/>
      <c r="AA42" s="127"/>
      <c r="AB42" s="127"/>
      <c r="AC42" s="102"/>
      <c r="AD42" s="102"/>
      <c r="AE42" s="102"/>
      <c r="AF42" s="127"/>
      <c r="AG42" s="123" t="s">
        <v>112</v>
      </c>
    </row>
    <row r="43" spans="1:33">
      <c r="A43" s="22" t="s">
        <v>113</v>
      </c>
      <c r="B43" s="128">
        <v>115927</v>
      </c>
      <c r="C43" s="129">
        <v>172.82160000000002</v>
      </c>
      <c r="D43" s="19" t="s">
        <v>114</v>
      </c>
      <c r="E43" s="130">
        <v>84</v>
      </c>
      <c r="F43" s="113">
        <v>5085</v>
      </c>
      <c r="G43" s="113">
        <v>3700</v>
      </c>
      <c r="H43" s="113">
        <v>0</v>
      </c>
      <c r="I43" s="57">
        <f t="shared" si="7"/>
        <v>2.8156146179401995</v>
      </c>
      <c r="J43" s="8">
        <f t="shared" ca="1" si="8"/>
        <v>45166.751020644493</v>
      </c>
      <c r="K43" s="8">
        <f t="shared" ca="1" si="9"/>
        <v>45182.382599591867</v>
      </c>
      <c r="L43" s="8">
        <f t="shared" ca="1" si="6"/>
        <v>45077.382599591867</v>
      </c>
      <c r="M43" s="106">
        <v>15</v>
      </c>
      <c r="N43" s="106">
        <f t="shared" si="10"/>
        <v>5085</v>
      </c>
      <c r="O43" s="55">
        <f t="shared" si="11"/>
        <v>3.308970099667774</v>
      </c>
      <c r="P43" s="55">
        <f t="shared" si="12"/>
        <v>2.8156146179401995</v>
      </c>
      <c r="Q43" s="104">
        <v>891</v>
      </c>
      <c r="R43" s="102"/>
      <c r="S43" s="102"/>
      <c r="T43" s="102"/>
      <c r="U43" s="127"/>
      <c r="V43" s="127"/>
      <c r="W43" s="102"/>
      <c r="X43" s="102"/>
      <c r="Y43" s="127"/>
      <c r="Z43" s="127"/>
      <c r="AA43" s="127"/>
      <c r="AB43" s="127"/>
      <c r="AC43" s="127"/>
      <c r="AD43" s="127"/>
      <c r="AE43" s="127"/>
      <c r="AF43" s="127"/>
      <c r="AG43" s="123" t="s">
        <v>115</v>
      </c>
    </row>
    <row r="44" spans="1:33">
      <c r="A44" s="22" t="s">
        <v>116</v>
      </c>
      <c r="B44" s="128">
        <v>115594</v>
      </c>
      <c r="C44" s="129">
        <v>661</v>
      </c>
      <c r="D44" s="19" t="s">
        <v>117</v>
      </c>
      <c r="E44" s="130">
        <v>13</v>
      </c>
      <c r="F44" s="113">
        <v>1535</v>
      </c>
      <c r="G44" s="113">
        <v>1265</v>
      </c>
      <c r="H44" s="113">
        <v>330</v>
      </c>
      <c r="I44" s="57">
        <f t="shared" si="7"/>
        <v>4.3112701252236132</v>
      </c>
      <c r="J44" s="8">
        <f t="shared" ca="1" si="8"/>
        <v>45214.139684612106</v>
      </c>
      <c r="K44" s="8">
        <f t="shared" ca="1" si="9"/>
        <v>45229.32996801292</v>
      </c>
      <c r="L44" s="8">
        <f t="shared" ca="1" si="6"/>
        <v>45124.32996801292</v>
      </c>
      <c r="M44" s="106">
        <v>15</v>
      </c>
      <c r="N44" s="106">
        <f t="shared" si="10"/>
        <v>1535</v>
      </c>
      <c r="O44" s="55">
        <f t="shared" si="11"/>
        <v>4.7906976744186043</v>
      </c>
      <c r="P44" s="55">
        <f t="shared" si="12"/>
        <v>4.3112701252236132</v>
      </c>
      <c r="Q44" s="104">
        <v>134</v>
      </c>
      <c r="R44" s="102"/>
      <c r="S44" s="102"/>
      <c r="T44" s="102"/>
      <c r="U44" s="127"/>
      <c r="V44" s="127"/>
      <c r="W44" s="102"/>
      <c r="X44" s="102"/>
      <c r="Y44" s="127"/>
      <c r="Z44" s="127"/>
      <c r="AA44" s="127"/>
      <c r="AB44" s="127"/>
      <c r="AC44" s="127"/>
      <c r="AD44" s="127"/>
      <c r="AE44" s="127"/>
      <c r="AF44" s="127"/>
      <c r="AG44" s="123" t="s">
        <v>118</v>
      </c>
    </row>
    <row r="45" spans="1:33">
      <c r="A45" s="190" t="s">
        <v>119</v>
      </c>
      <c r="B45" s="128">
        <v>113654</v>
      </c>
      <c r="C45" s="129">
        <v>161.5</v>
      </c>
      <c r="D45" s="19" t="s">
        <v>120</v>
      </c>
      <c r="E45" s="130">
        <v>641</v>
      </c>
      <c r="F45" s="113">
        <v>51730</v>
      </c>
      <c r="G45" s="113">
        <v>51730</v>
      </c>
      <c r="H45" s="151">
        <v>9580</v>
      </c>
      <c r="I45" s="57">
        <f t="shared" si="7"/>
        <v>3.0584479193121212</v>
      </c>
      <c r="J45" s="8">
        <f t="shared" ca="1" si="8"/>
        <v>45174.445002087967</v>
      </c>
      <c r="K45" s="8">
        <f t="shared" ca="1" si="9"/>
        <v>45199.764322229188</v>
      </c>
      <c r="L45" s="8">
        <f t="shared" ca="1" si="6"/>
        <v>45087.764322229188</v>
      </c>
      <c r="M45" s="106">
        <v>16</v>
      </c>
      <c r="N45" s="106">
        <f t="shared" si="10"/>
        <v>51730</v>
      </c>
      <c r="O45" s="55">
        <f t="shared" si="11"/>
        <v>3.8575626746000071</v>
      </c>
      <c r="P45" s="55">
        <f t="shared" si="12"/>
        <v>3.0584479193121212</v>
      </c>
      <c r="Q45" s="104">
        <v>11013</v>
      </c>
      <c r="R45" s="102"/>
      <c r="S45" s="102"/>
      <c r="T45" s="102"/>
      <c r="U45" s="127"/>
      <c r="V45" s="127"/>
      <c r="W45" s="102"/>
      <c r="X45" s="102"/>
      <c r="Y45" s="127"/>
      <c r="Z45" s="127"/>
      <c r="AA45" s="127"/>
      <c r="AB45" s="127"/>
      <c r="AC45" s="127"/>
      <c r="AD45" s="127"/>
      <c r="AE45" s="127"/>
      <c r="AF45" s="127"/>
      <c r="AG45" s="123" t="s">
        <v>121</v>
      </c>
    </row>
    <row r="46" spans="1:33">
      <c r="A46" s="22" t="s">
        <v>122</v>
      </c>
      <c r="B46" s="128">
        <v>113001</v>
      </c>
      <c r="C46" s="129">
        <v>81.647999999999996</v>
      </c>
      <c r="D46" s="19" t="s">
        <v>123</v>
      </c>
      <c r="E46" s="130">
        <v>114</v>
      </c>
      <c r="F46" s="113">
        <v>9240</v>
      </c>
      <c r="G46" s="113">
        <v>3700</v>
      </c>
      <c r="H46" s="155">
        <v>0</v>
      </c>
      <c r="I46" s="57">
        <f t="shared" si="7"/>
        <v>3.7698898408812731</v>
      </c>
      <c r="J46" s="8">
        <f t="shared" ca="1" si="8"/>
        <v>45196.986477708211</v>
      </c>
      <c r="K46" s="8">
        <f t="shared" ca="1" si="9"/>
        <v>45246.238555270538</v>
      </c>
      <c r="L46" s="8">
        <f t="shared" ca="1" si="6"/>
        <v>45134.238555270538</v>
      </c>
      <c r="M46" s="106">
        <v>16</v>
      </c>
      <c r="N46" s="106">
        <f t="shared" si="10"/>
        <v>9240</v>
      </c>
      <c r="O46" s="55">
        <f t="shared" si="11"/>
        <v>5.3243574051407592</v>
      </c>
      <c r="P46" s="55">
        <f t="shared" si="12"/>
        <v>3.7698898408812731</v>
      </c>
      <c r="Q46" s="104">
        <v>3810</v>
      </c>
      <c r="R46" s="102"/>
      <c r="S46" s="102"/>
      <c r="T46" s="102"/>
      <c r="U46" s="127"/>
      <c r="V46" s="127"/>
      <c r="W46" s="102"/>
      <c r="X46" s="102"/>
      <c r="Y46" s="127"/>
      <c r="Z46" s="127"/>
      <c r="AA46" s="127"/>
      <c r="AB46" s="127"/>
      <c r="AC46" s="127"/>
      <c r="AD46" s="127"/>
      <c r="AE46" s="127"/>
      <c r="AF46" s="127"/>
      <c r="AG46" s="123" t="s">
        <v>124</v>
      </c>
    </row>
    <row r="47" spans="1:33">
      <c r="A47" s="147" t="s">
        <v>125</v>
      </c>
      <c r="B47" s="128">
        <v>113838</v>
      </c>
      <c r="C47" s="129"/>
      <c r="D47" s="19" t="s">
        <v>126</v>
      </c>
      <c r="E47" s="189">
        <v>0.01</v>
      </c>
      <c r="F47" s="113">
        <v>0</v>
      </c>
      <c r="G47" s="113">
        <v>0</v>
      </c>
      <c r="H47" s="113">
        <v>0</v>
      </c>
      <c r="I47" s="57">
        <f t="shared" si="7"/>
        <v>0</v>
      </c>
      <c r="J47" s="8">
        <f t="shared" ca="1" si="8"/>
        <v>45077.540494328707</v>
      </c>
      <c r="K47" s="8">
        <f t="shared" ca="1" si="9"/>
        <v>45077.540494328707</v>
      </c>
      <c r="L47" s="8">
        <f t="shared" ca="1" si="6"/>
        <v>44965.540494328707</v>
      </c>
      <c r="M47" s="106">
        <v>16</v>
      </c>
      <c r="N47" s="106">
        <f t="shared" si="10"/>
        <v>0</v>
      </c>
      <c r="O47" s="55">
        <f t="shared" si="11"/>
        <v>0</v>
      </c>
      <c r="P47" s="55">
        <f t="shared" si="12"/>
        <v>0</v>
      </c>
      <c r="Q47" s="104">
        <v>0</v>
      </c>
      <c r="R47" s="102"/>
      <c r="S47" s="102"/>
      <c r="T47" s="102"/>
      <c r="U47" s="127"/>
      <c r="V47" s="127"/>
      <c r="W47" s="102"/>
      <c r="X47" s="102"/>
      <c r="Y47" s="127"/>
      <c r="Z47" s="127"/>
      <c r="AA47" s="127"/>
      <c r="AB47" s="127"/>
      <c r="AC47" s="127"/>
      <c r="AD47" s="127"/>
      <c r="AE47" s="127"/>
      <c r="AF47" s="127"/>
      <c r="AG47" s="123"/>
    </row>
    <row r="48" spans="1:33">
      <c r="A48" s="50" t="s">
        <v>127</v>
      </c>
      <c r="B48" s="128">
        <v>115920</v>
      </c>
      <c r="C48" s="129">
        <v>171.46080000000001</v>
      </c>
      <c r="D48" s="19" t="s">
        <v>128</v>
      </c>
      <c r="E48" s="130">
        <v>25</v>
      </c>
      <c r="F48" s="113">
        <v>9380</v>
      </c>
      <c r="G48" s="113">
        <v>5060</v>
      </c>
      <c r="H48" s="113">
        <v>501</v>
      </c>
      <c r="I48" s="57">
        <f t="shared" si="7"/>
        <v>16.519069767441859</v>
      </c>
      <c r="J48" s="8">
        <f t="shared" ca="1" si="8"/>
        <v>45600.934178539232</v>
      </c>
      <c r="K48" s="8">
        <f t="shared" ca="1" si="9"/>
        <v>45625.161546960284</v>
      </c>
      <c r="L48" s="8">
        <f t="shared" ca="1" si="6"/>
        <v>45520.161546960284</v>
      </c>
      <c r="M48" s="106">
        <v>15</v>
      </c>
      <c r="N48" s="106">
        <f t="shared" si="10"/>
        <v>9380</v>
      </c>
      <c r="O48" s="55">
        <f t="shared" si="11"/>
        <v>17.283720930232558</v>
      </c>
      <c r="P48" s="55">
        <f t="shared" si="12"/>
        <v>16.519069767441859</v>
      </c>
      <c r="Q48" s="104">
        <v>411</v>
      </c>
      <c r="R48" s="102"/>
      <c r="S48" s="102"/>
      <c r="T48" s="102"/>
      <c r="U48" s="127"/>
      <c r="V48" s="127"/>
      <c r="W48" s="102"/>
      <c r="X48" s="102"/>
      <c r="Y48" s="127"/>
      <c r="Z48" s="127"/>
      <c r="AA48" s="127"/>
      <c r="AB48" s="127"/>
      <c r="AC48" s="127"/>
      <c r="AD48" s="127"/>
      <c r="AE48" s="127"/>
      <c r="AF48" s="127"/>
      <c r="AG48" s="123"/>
    </row>
    <row r="49" spans="1:33">
      <c r="A49" s="22" t="s">
        <v>129</v>
      </c>
      <c r="B49" s="128">
        <v>115568</v>
      </c>
      <c r="C49" s="129">
        <v>82.2</v>
      </c>
      <c r="D49" s="19" t="s">
        <v>130</v>
      </c>
      <c r="E49" s="130">
        <v>20</v>
      </c>
      <c r="F49" s="113">
        <v>8400</v>
      </c>
      <c r="G49" s="113">
        <v>8400</v>
      </c>
      <c r="H49" s="113">
        <v>501</v>
      </c>
      <c r="I49" s="57">
        <f t="shared" si="7"/>
        <v>18.369767441860464</v>
      </c>
      <c r="J49" s="8">
        <f t="shared" ca="1" si="8"/>
        <v>45659.572073276075</v>
      </c>
      <c r="K49" s="8">
        <f t="shared" ca="1" si="9"/>
        <v>45663.91944169713</v>
      </c>
      <c r="L49" s="8">
        <f t="shared" ca="1" si="6"/>
        <v>45565.91944169713</v>
      </c>
      <c r="M49" s="106">
        <v>14</v>
      </c>
      <c r="N49" s="106">
        <f t="shared" si="10"/>
        <v>8400</v>
      </c>
      <c r="O49" s="55">
        <f t="shared" si="11"/>
        <v>18.506976744186048</v>
      </c>
      <c r="P49" s="55">
        <f t="shared" si="12"/>
        <v>18.369767441860464</v>
      </c>
      <c r="Q49" s="104">
        <v>59</v>
      </c>
      <c r="R49" s="102"/>
      <c r="S49" s="102"/>
      <c r="T49" s="102"/>
      <c r="U49" s="127"/>
      <c r="V49" s="127"/>
      <c r="W49" s="102"/>
      <c r="X49" s="102"/>
      <c r="Y49" s="127"/>
      <c r="Z49" s="127"/>
      <c r="AA49" s="127"/>
      <c r="AB49" s="127"/>
      <c r="AC49" s="127"/>
      <c r="AD49" s="127"/>
      <c r="AE49" s="127"/>
      <c r="AF49" s="127"/>
      <c r="AG49" s="123"/>
    </row>
    <row r="50" spans="1:33">
      <c r="A50" s="22" t="s">
        <v>131</v>
      </c>
      <c r="B50" s="128">
        <v>115487</v>
      </c>
      <c r="C50" s="129">
        <v>253</v>
      </c>
      <c r="D50" s="19" t="s">
        <v>132</v>
      </c>
      <c r="E50" s="130">
        <v>30</v>
      </c>
      <c r="F50" s="113">
        <v>6730</v>
      </c>
      <c r="G50" s="113">
        <v>6125</v>
      </c>
      <c r="H50" s="113">
        <v>601</v>
      </c>
      <c r="I50" s="57">
        <f t="shared" si="7"/>
        <v>9.5023255813953487</v>
      </c>
      <c r="J50" s="8">
        <f t="shared" ca="1" si="8"/>
        <v>45378.614178539232</v>
      </c>
      <c r="K50" s="8">
        <f t="shared" ca="1" si="9"/>
        <v>45505.596634679583</v>
      </c>
      <c r="L50" s="8">
        <f t="shared" ca="1" si="6"/>
        <v>45393.596634679583</v>
      </c>
      <c r="M50" s="106">
        <v>16</v>
      </c>
      <c r="N50" s="106">
        <f t="shared" si="10"/>
        <v>6730</v>
      </c>
      <c r="O50" s="55">
        <f t="shared" si="11"/>
        <v>13.510077519379845</v>
      </c>
      <c r="P50" s="55">
        <f t="shared" si="12"/>
        <v>9.5023255813953487</v>
      </c>
      <c r="Q50" s="122">
        <v>2585</v>
      </c>
      <c r="R50" s="102"/>
      <c r="S50" s="102"/>
      <c r="T50" s="102"/>
      <c r="U50" s="127"/>
      <c r="V50" s="127"/>
      <c r="W50" s="102"/>
      <c r="X50" s="102"/>
      <c r="Y50" s="127"/>
      <c r="Z50" s="127"/>
      <c r="AA50" s="127"/>
      <c r="AB50" s="127"/>
      <c r="AC50" s="127"/>
      <c r="AD50" s="127"/>
      <c r="AE50" s="127"/>
      <c r="AF50" s="127"/>
      <c r="AG50" s="123"/>
    </row>
    <row r="51" spans="1:33">
      <c r="A51" s="50" t="s">
        <v>133</v>
      </c>
      <c r="B51" s="128">
        <v>115486</v>
      </c>
      <c r="C51" s="129">
        <v>89.359200000000001</v>
      </c>
      <c r="D51" s="19" t="s">
        <v>134</v>
      </c>
      <c r="E51" s="130">
        <v>30</v>
      </c>
      <c r="F51" s="113">
        <v>10140</v>
      </c>
      <c r="G51" s="113">
        <v>10140</v>
      </c>
      <c r="H51" s="113">
        <v>0</v>
      </c>
      <c r="I51" s="57">
        <f t="shared" si="7"/>
        <v>15.720930232558139</v>
      </c>
      <c r="J51" s="8">
        <f t="shared" ca="1" si="8"/>
        <v>45575.6457574866</v>
      </c>
      <c r="K51" s="8">
        <f t="shared" ca="1" si="9"/>
        <v>45668.48786274976</v>
      </c>
      <c r="L51" s="8">
        <f t="shared" ca="1" si="6"/>
        <v>45563.48786274976</v>
      </c>
      <c r="M51" s="106">
        <v>15</v>
      </c>
      <c r="N51" s="106">
        <f t="shared" si="10"/>
        <v>10140</v>
      </c>
      <c r="O51" s="55">
        <f t="shared" si="11"/>
        <v>18.651162790697676</v>
      </c>
      <c r="P51" s="55">
        <f t="shared" si="12"/>
        <v>15.720930232558139</v>
      </c>
      <c r="Q51" s="104">
        <v>1890</v>
      </c>
      <c r="R51" s="102"/>
      <c r="S51" s="102"/>
      <c r="T51" s="102"/>
      <c r="U51" s="127"/>
      <c r="V51" s="127"/>
      <c r="W51" s="102"/>
      <c r="X51" s="102"/>
      <c r="Y51" s="127"/>
      <c r="Z51" s="127"/>
      <c r="AA51" s="127"/>
      <c r="AB51" s="127"/>
      <c r="AC51" s="127"/>
      <c r="AD51" s="127"/>
      <c r="AE51" s="127"/>
      <c r="AF51" s="127"/>
      <c r="AG51" s="123"/>
    </row>
    <row r="52" spans="1:33">
      <c r="A52" s="50" t="s">
        <v>135</v>
      </c>
      <c r="B52" s="128">
        <v>115569</v>
      </c>
      <c r="C52" s="129">
        <v>617</v>
      </c>
      <c r="D52" s="19" t="s">
        <v>136</v>
      </c>
      <c r="E52" s="130">
        <v>2</v>
      </c>
      <c r="F52" s="113">
        <v>500</v>
      </c>
      <c r="G52" s="113">
        <v>500</v>
      </c>
      <c r="H52" s="113">
        <v>1</v>
      </c>
      <c r="I52" s="57">
        <f t="shared" si="7"/>
        <v>11.604651162790697</v>
      </c>
      <c r="J52" s="8">
        <f t="shared" ca="1" si="8"/>
        <v>45445.22470485502</v>
      </c>
      <c r="K52" s="8">
        <f t="shared" ca="1" si="9"/>
        <v>45556.48786274976</v>
      </c>
      <c r="L52" s="8">
        <f t="shared" ca="1" si="6"/>
        <v>45444.48786274976</v>
      </c>
      <c r="M52" s="106">
        <v>16</v>
      </c>
      <c r="N52" s="106">
        <f t="shared" si="10"/>
        <v>500</v>
      </c>
      <c r="O52" s="55">
        <f t="shared" si="11"/>
        <v>15.116279069767442</v>
      </c>
      <c r="P52" s="55">
        <f t="shared" si="12"/>
        <v>11.604651162790697</v>
      </c>
      <c r="Q52" s="104">
        <v>151</v>
      </c>
      <c r="R52" s="102"/>
      <c r="S52" s="102"/>
      <c r="T52" s="102"/>
      <c r="U52" s="127"/>
      <c r="V52" s="127"/>
      <c r="W52" s="102"/>
      <c r="X52" s="102"/>
      <c r="Y52" s="127"/>
      <c r="Z52" s="127"/>
      <c r="AA52" s="127"/>
      <c r="AB52" s="127"/>
      <c r="AC52" s="127"/>
      <c r="AD52" s="127"/>
      <c r="AE52" s="127"/>
      <c r="AF52" s="127"/>
      <c r="AG52" s="123"/>
    </row>
    <row r="53" spans="1:33">
      <c r="A53" s="22" t="s">
        <v>137</v>
      </c>
      <c r="B53" s="128">
        <v>113594</v>
      </c>
      <c r="C53" s="129">
        <v>42.638400000000004</v>
      </c>
      <c r="D53" s="19" t="s">
        <v>138</v>
      </c>
      <c r="E53" s="130">
        <v>84</v>
      </c>
      <c r="F53" s="113">
        <v>22020</v>
      </c>
      <c r="G53" s="113">
        <v>18930</v>
      </c>
      <c r="H53" s="113">
        <v>0</v>
      </c>
      <c r="I53" s="57">
        <f t="shared" si="7"/>
        <v>12.192691029900333</v>
      </c>
      <c r="J53" s="8">
        <f t="shared" ca="1" si="8"/>
        <v>45463.856283802394</v>
      </c>
      <c r="K53" s="8">
        <f t="shared" ca="1" si="9"/>
        <v>45532.944003100638</v>
      </c>
      <c r="L53" s="8">
        <f t="shared" ca="1" si="6"/>
        <v>45427.944003100638</v>
      </c>
      <c r="M53" s="106">
        <v>15</v>
      </c>
      <c r="N53" s="106">
        <f t="shared" si="10"/>
        <v>22020</v>
      </c>
      <c r="O53" s="55">
        <f t="shared" si="11"/>
        <v>14.373200442967885</v>
      </c>
      <c r="P53" s="55">
        <f t="shared" si="12"/>
        <v>12.192691029900333</v>
      </c>
      <c r="Q53" s="104">
        <v>3938</v>
      </c>
      <c r="R53" s="102"/>
      <c r="S53" s="102"/>
      <c r="T53" s="102"/>
      <c r="U53" s="127"/>
      <c r="V53" s="127"/>
      <c r="W53" s="102"/>
      <c r="X53" s="102"/>
      <c r="Y53" s="127"/>
      <c r="Z53" s="127"/>
      <c r="AA53" s="127"/>
      <c r="AB53" s="127"/>
      <c r="AC53" s="127"/>
      <c r="AD53" s="127"/>
      <c r="AE53" s="127"/>
      <c r="AF53" s="127"/>
      <c r="AG53" s="123"/>
    </row>
    <row r="54" spans="1:33">
      <c r="A54" s="50" t="s">
        <v>139</v>
      </c>
      <c r="B54" s="128">
        <v>116259</v>
      </c>
      <c r="C54" s="129">
        <v>285.76800000000003</v>
      </c>
      <c r="D54" s="19" t="s">
        <v>140</v>
      </c>
      <c r="E54" s="130">
        <v>4</v>
      </c>
      <c r="F54" s="113">
        <v>173</v>
      </c>
      <c r="G54" s="113">
        <v>0</v>
      </c>
      <c r="H54" s="113">
        <v>173</v>
      </c>
      <c r="I54" s="57">
        <f t="shared" si="7"/>
        <v>0</v>
      </c>
      <c r="J54" s="8">
        <f t="shared" ca="1" si="8"/>
        <v>46801.751020644493</v>
      </c>
      <c r="K54" s="8">
        <f t="shared" ca="1" si="9"/>
        <v>46820.172073276073</v>
      </c>
      <c r="L54" s="8">
        <f t="shared" ca="1" si="6"/>
        <v>46708.172073276073</v>
      </c>
      <c r="M54" s="106">
        <v>16</v>
      </c>
      <c r="N54" s="106">
        <f t="shared" si="10"/>
        <v>4853</v>
      </c>
      <c r="O54" s="55">
        <f t="shared" si="11"/>
        <v>55</v>
      </c>
      <c r="P54" s="55">
        <f t="shared" si="12"/>
        <v>54.418604651162788</v>
      </c>
      <c r="Q54" s="104">
        <v>50</v>
      </c>
      <c r="R54" s="200">
        <f>4680</f>
        <v>4680</v>
      </c>
      <c r="S54" s="102"/>
      <c r="T54" s="102"/>
      <c r="U54" s="127"/>
      <c r="V54" s="127"/>
      <c r="W54" s="102"/>
      <c r="X54" s="102"/>
      <c r="Y54" s="127"/>
      <c r="Z54" s="127"/>
      <c r="AA54" s="127"/>
      <c r="AB54" s="127"/>
      <c r="AC54" s="127"/>
      <c r="AD54" s="127"/>
      <c r="AE54" s="127"/>
      <c r="AF54" s="127"/>
      <c r="AG54" s="123"/>
    </row>
    <row r="55" spans="1:33">
      <c r="A55" s="22" t="s">
        <v>141</v>
      </c>
      <c r="B55" s="128">
        <v>113595</v>
      </c>
      <c r="C55" s="129">
        <v>67.5</v>
      </c>
      <c r="D55" s="19" t="s">
        <v>142</v>
      </c>
      <c r="E55" s="130">
        <v>108</v>
      </c>
      <c r="F55" s="113">
        <v>17680</v>
      </c>
      <c r="G55" s="113">
        <v>15060</v>
      </c>
      <c r="H55" s="113">
        <v>1500</v>
      </c>
      <c r="I55" s="57">
        <f t="shared" si="7"/>
        <v>6.9681309216192941</v>
      </c>
      <c r="J55" s="8">
        <f t="shared" ca="1" si="8"/>
        <v>45298.320221424226</v>
      </c>
      <c r="K55" s="8">
        <f t="shared" ca="1" si="9"/>
        <v>45299.889422203953</v>
      </c>
      <c r="L55" s="8">
        <f t="shared" ca="1" si="6"/>
        <v>45180.889422203953</v>
      </c>
      <c r="M55" s="106">
        <v>17</v>
      </c>
      <c r="N55" s="106">
        <f t="shared" si="10"/>
        <v>17680</v>
      </c>
      <c r="O55" s="55">
        <f t="shared" si="11"/>
        <v>7.0176571920757969</v>
      </c>
      <c r="P55" s="55">
        <f t="shared" si="12"/>
        <v>6.9681309216192941</v>
      </c>
      <c r="Q55" s="104">
        <v>115</v>
      </c>
      <c r="R55" s="102"/>
      <c r="S55" s="102"/>
      <c r="T55" s="102"/>
      <c r="U55" s="127"/>
      <c r="V55" s="127"/>
      <c r="W55" s="102"/>
      <c r="X55" s="102"/>
      <c r="Y55" s="127"/>
      <c r="Z55" s="127"/>
      <c r="AA55" s="127"/>
      <c r="AB55" s="127"/>
      <c r="AC55" s="127"/>
      <c r="AD55" s="127"/>
      <c r="AE55" s="127"/>
      <c r="AF55" s="127"/>
      <c r="AG55" s="123" t="s">
        <v>143</v>
      </c>
    </row>
    <row r="56" spans="1:33">
      <c r="A56" s="50" t="s">
        <v>144</v>
      </c>
      <c r="B56" s="128">
        <v>116264</v>
      </c>
      <c r="C56" s="129">
        <v>35.380800000000001</v>
      </c>
      <c r="D56" s="19" t="s">
        <v>145</v>
      </c>
      <c r="E56" s="166">
        <v>1</v>
      </c>
      <c r="F56" s="113">
        <v>2451</v>
      </c>
      <c r="G56" s="113">
        <v>0</v>
      </c>
      <c r="H56" s="113">
        <v>0</v>
      </c>
      <c r="I56" s="57">
        <f t="shared" si="7"/>
        <v>114</v>
      </c>
      <c r="J56" s="8">
        <f t="shared" ca="1" si="8"/>
        <v>48689.540494328707</v>
      </c>
      <c r="K56" s="8">
        <f t="shared" ca="1" si="9"/>
        <v>48723.435231170813</v>
      </c>
      <c r="L56" s="8">
        <f t="shared" ca="1" si="6"/>
        <v>48625.435231170813</v>
      </c>
      <c r="M56" s="106">
        <v>14</v>
      </c>
      <c r="N56" s="106">
        <f t="shared" si="10"/>
        <v>2451</v>
      </c>
      <c r="O56" s="55">
        <f t="shared" si="11"/>
        <v>115.06976744186046</v>
      </c>
      <c r="P56" s="55">
        <f t="shared" si="12"/>
        <v>114</v>
      </c>
      <c r="Q56" s="104">
        <v>23</v>
      </c>
      <c r="R56" s="102"/>
      <c r="S56" s="102"/>
      <c r="T56" s="102"/>
      <c r="U56" s="127"/>
      <c r="V56" s="127"/>
      <c r="W56" s="102"/>
      <c r="X56" s="102"/>
      <c r="Y56" s="127"/>
      <c r="Z56" s="127"/>
      <c r="AA56" s="127"/>
      <c r="AB56" s="127"/>
      <c r="AC56" s="127"/>
      <c r="AD56" s="127"/>
      <c r="AE56" s="127"/>
      <c r="AF56" s="127"/>
      <c r="AG56" s="124"/>
    </row>
    <row r="57" spans="1:33">
      <c r="A57" s="50" t="s">
        <v>146</v>
      </c>
      <c r="B57" s="128">
        <v>116313</v>
      </c>
      <c r="C57" s="129">
        <v>1485</v>
      </c>
      <c r="D57" s="19" t="s">
        <v>147</v>
      </c>
      <c r="E57" s="166">
        <v>1</v>
      </c>
      <c r="F57" s="113">
        <v>1217</v>
      </c>
      <c r="G57" s="155">
        <v>0</v>
      </c>
      <c r="H57" s="113">
        <v>0</v>
      </c>
      <c r="I57" s="57">
        <f t="shared" si="7"/>
        <v>56.604651162790695</v>
      </c>
      <c r="J57" s="8">
        <f t="shared" ca="1" si="8"/>
        <v>46871.014178539233</v>
      </c>
      <c r="K57" s="8">
        <f t="shared" ca="1" si="9"/>
        <v>46873.961546960287</v>
      </c>
      <c r="L57" s="8">
        <f t="shared" ca="1" si="6"/>
        <v>46761.961546960287</v>
      </c>
      <c r="M57" s="106">
        <v>16</v>
      </c>
      <c r="N57" s="106">
        <f t="shared" si="10"/>
        <v>1217</v>
      </c>
      <c r="O57" s="55">
        <f t="shared" si="11"/>
        <v>56.697674418604649</v>
      </c>
      <c r="P57" s="55">
        <f t="shared" si="12"/>
        <v>56.604651162790695</v>
      </c>
      <c r="Q57" s="104">
        <v>2</v>
      </c>
      <c r="R57" s="102"/>
      <c r="S57" s="102"/>
      <c r="T57" s="102"/>
      <c r="U57" s="127"/>
      <c r="V57" s="127"/>
      <c r="W57" s="102"/>
      <c r="X57" s="102"/>
      <c r="Y57" s="127"/>
      <c r="Z57" s="127"/>
      <c r="AA57" s="127"/>
      <c r="AB57" s="127"/>
      <c r="AC57" s="127"/>
      <c r="AD57" s="127"/>
      <c r="AE57" s="127"/>
      <c r="AF57" s="127"/>
      <c r="AG57" s="124"/>
    </row>
    <row r="58" spans="1:33">
      <c r="A58" s="50" t="s">
        <v>148</v>
      </c>
      <c r="B58" s="128">
        <v>116314</v>
      </c>
      <c r="C58" s="129">
        <v>220.4496</v>
      </c>
      <c r="D58" s="19" t="s">
        <v>149</v>
      </c>
      <c r="E58" s="166">
        <v>1</v>
      </c>
      <c r="F58" s="113">
        <v>500</v>
      </c>
      <c r="G58" s="155">
        <v>0</v>
      </c>
      <c r="H58" s="113">
        <v>0</v>
      </c>
      <c r="I58" s="57">
        <f t="shared" si="7"/>
        <v>23.255813953488371</v>
      </c>
      <c r="J58" s="8">
        <f t="shared" ca="1" si="8"/>
        <v>45814.382599591867</v>
      </c>
      <c r="K58" s="8">
        <f t="shared" ca="1" si="9"/>
        <v>45986.803652223447</v>
      </c>
      <c r="L58" s="8">
        <f t="shared" ca="1" si="6"/>
        <v>45874.803652223447</v>
      </c>
      <c r="M58" s="106">
        <v>16</v>
      </c>
      <c r="N58" s="106">
        <f t="shared" si="10"/>
        <v>500</v>
      </c>
      <c r="O58" s="55">
        <f t="shared" si="11"/>
        <v>28.697674418604652</v>
      </c>
      <c r="P58" s="55">
        <f t="shared" si="12"/>
        <v>23.255813953488371</v>
      </c>
      <c r="Q58" s="104">
        <v>117</v>
      </c>
      <c r="R58" s="102"/>
      <c r="S58" s="102"/>
      <c r="T58" s="102"/>
      <c r="U58" s="127"/>
      <c r="V58" s="127"/>
      <c r="W58" s="102"/>
      <c r="X58" s="102"/>
      <c r="Y58" s="127"/>
      <c r="Z58" s="127"/>
      <c r="AA58" s="127"/>
      <c r="AB58" s="127"/>
      <c r="AC58" s="127"/>
      <c r="AD58" s="127"/>
      <c r="AE58" s="127"/>
      <c r="AF58" s="127"/>
      <c r="AG58" s="124"/>
    </row>
    <row r="59" spans="1:33">
      <c r="A59" s="54" t="s">
        <v>150</v>
      </c>
      <c r="B59" s="128">
        <v>113000</v>
      </c>
      <c r="C59" s="129">
        <v>88</v>
      </c>
      <c r="D59" s="19" t="s">
        <v>151</v>
      </c>
      <c r="E59" s="130">
        <v>3</v>
      </c>
      <c r="F59" s="113">
        <v>7415</v>
      </c>
      <c r="G59" s="113">
        <v>0</v>
      </c>
      <c r="H59" s="113">
        <v>0</v>
      </c>
      <c r="I59" s="57">
        <f t="shared" si="7"/>
        <v>114.96124031007751</v>
      </c>
      <c r="J59" s="8">
        <f t="shared" ca="1" si="8"/>
        <v>48719.996634679585</v>
      </c>
      <c r="K59" s="8">
        <f t="shared" ca="1" si="9"/>
        <v>49078.593125907653</v>
      </c>
      <c r="L59" s="8">
        <f t="shared" ca="1" si="6"/>
        <v>48966.593125907653</v>
      </c>
      <c r="M59" s="106">
        <v>16</v>
      </c>
      <c r="N59" s="106">
        <f t="shared" si="10"/>
        <v>7415</v>
      </c>
      <c r="O59" s="55">
        <f t="shared" si="11"/>
        <v>126.27906976744185</v>
      </c>
      <c r="P59" s="55">
        <f t="shared" si="12"/>
        <v>114.96124031007751</v>
      </c>
      <c r="Q59" s="104">
        <v>730</v>
      </c>
      <c r="R59" s="102"/>
      <c r="S59" s="102"/>
      <c r="T59" s="102"/>
      <c r="U59" s="127"/>
      <c r="V59" s="127"/>
      <c r="W59" s="102"/>
      <c r="X59" s="102"/>
      <c r="Y59" s="127"/>
      <c r="Z59" s="127"/>
      <c r="AA59" s="127"/>
      <c r="AB59" s="127"/>
      <c r="AC59" s="127"/>
      <c r="AD59" s="127"/>
      <c r="AE59" s="127"/>
      <c r="AF59" s="127"/>
      <c r="AG59" s="123"/>
    </row>
    <row r="60" spans="1:33">
      <c r="A60" s="22" t="s">
        <v>152</v>
      </c>
      <c r="B60" s="128">
        <v>115598</v>
      </c>
      <c r="C60" s="129">
        <v>12.247200000000001</v>
      </c>
      <c r="D60" s="19" t="s">
        <v>153</v>
      </c>
      <c r="E60" s="130">
        <v>95</v>
      </c>
      <c r="F60" s="113">
        <v>6586</v>
      </c>
      <c r="G60" s="113">
        <v>0</v>
      </c>
      <c r="H60" s="113">
        <v>231</v>
      </c>
      <c r="I60" s="57">
        <f t="shared" si="7"/>
        <v>3.1113831089351285</v>
      </c>
      <c r="J60" s="8">
        <f t="shared" ca="1" si="8"/>
        <v>45176.122211780232</v>
      </c>
      <c r="K60" s="8">
        <f t="shared" ca="1" si="9"/>
        <v>45256.771519259455</v>
      </c>
      <c r="L60" s="8">
        <f t="shared" ca="1" si="6"/>
        <v>45158.771519259455</v>
      </c>
      <c r="M60" s="106">
        <v>14</v>
      </c>
      <c r="N60" s="106">
        <f t="shared" si="10"/>
        <v>6586</v>
      </c>
      <c r="O60" s="55">
        <f t="shared" si="11"/>
        <v>5.6567931456548344</v>
      </c>
      <c r="P60" s="55">
        <f t="shared" si="12"/>
        <v>3.1113831089351285</v>
      </c>
      <c r="Q60" s="104">
        <v>5199</v>
      </c>
      <c r="R60" s="102"/>
      <c r="S60" s="102"/>
      <c r="T60" s="102"/>
      <c r="U60" s="127"/>
      <c r="V60" s="127"/>
      <c r="W60" s="102"/>
      <c r="X60" s="102"/>
      <c r="Y60" s="127"/>
      <c r="Z60" s="127"/>
      <c r="AA60" s="127"/>
      <c r="AB60" s="127"/>
      <c r="AC60" s="127"/>
      <c r="AD60" s="127"/>
      <c r="AE60" s="127"/>
      <c r="AF60" s="127"/>
      <c r="AG60" s="123" t="s">
        <v>154</v>
      </c>
    </row>
    <row r="61" spans="1:33">
      <c r="A61" s="50" t="s">
        <v>155</v>
      </c>
      <c r="B61" s="128">
        <v>115600</v>
      </c>
      <c r="C61" s="129">
        <v>18.597600000000003</v>
      </c>
      <c r="D61" s="19" t="s">
        <v>156</v>
      </c>
      <c r="E61" s="130">
        <v>14</v>
      </c>
      <c r="F61" s="113">
        <v>2243</v>
      </c>
      <c r="G61" s="113">
        <v>0</v>
      </c>
      <c r="H61" s="113">
        <v>0</v>
      </c>
      <c r="I61" s="57">
        <f t="shared" si="7"/>
        <v>7.4518272425249172</v>
      </c>
      <c r="J61" s="8">
        <f t="shared" ca="1" si="8"/>
        <v>45313.6457574866</v>
      </c>
      <c r="K61" s="8">
        <f t="shared" ca="1" si="9"/>
        <v>45340.277336433966</v>
      </c>
      <c r="L61" s="8">
        <f t="shared" ca="1" si="6"/>
        <v>45242.277336433966</v>
      </c>
      <c r="M61" s="106">
        <v>14</v>
      </c>
      <c r="N61" s="106">
        <f t="shared" si="10"/>
        <v>2243</v>
      </c>
      <c r="O61" s="55">
        <f t="shared" si="11"/>
        <v>8.2923588039867102</v>
      </c>
      <c r="P61" s="55">
        <f t="shared" si="12"/>
        <v>7.4518272425249172</v>
      </c>
      <c r="Q61" s="104">
        <v>253</v>
      </c>
      <c r="R61" s="102"/>
      <c r="S61" s="102"/>
      <c r="T61" s="102"/>
      <c r="U61" s="127"/>
      <c r="V61" s="127"/>
      <c r="W61" s="102"/>
      <c r="X61" s="102"/>
      <c r="Y61" s="127"/>
      <c r="Z61" s="127"/>
      <c r="AA61" s="127"/>
      <c r="AB61" s="127"/>
      <c r="AC61" s="127"/>
      <c r="AD61" s="127"/>
      <c r="AE61" s="127"/>
      <c r="AF61" s="127"/>
      <c r="AG61" s="123"/>
    </row>
    <row r="62" spans="1:33">
      <c r="A62" s="22" t="s">
        <v>157</v>
      </c>
      <c r="B62" s="128">
        <v>116265</v>
      </c>
      <c r="C62" s="129">
        <v>21.319200000000002</v>
      </c>
      <c r="D62" s="19" t="s">
        <v>158</v>
      </c>
      <c r="E62" s="130">
        <v>7</v>
      </c>
      <c r="F62" s="113">
        <v>2640</v>
      </c>
      <c r="G62" s="155">
        <v>0</v>
      </c>
      <c r="H62" s="113">
        <v>0</v>
      </c>
      <c r="I62" s="57">
        <f t="shared" si="7"/>
        <v>17.541528239202659</v>
      </c>
      <c r="J62" s="8">
        <f t="shared" ca="1" si="8"/>
        <v>45633.32996801292</v>
      </c>
      <c r="K62" s="8">
        <f t="shared" ca="1" si="9"/>
        <v>45648.698389065547</v>
      </c>
      <c r="L62" s="8">
        <f t="shared" ca="1" si="6"/>
        <v>45550.698389065547</v>
      </c>
      <c r="M62" s="106">
        <v>14</v>
      </c>
      <c r="N62" s="106">
        <f t="shared" si="10"/>
        <v>2640</v>
      </c>
      <c r="O62" s="55">
        <f t="shared" si="11"/>
        <v>18.026578073089702</v>
      </c>
      <c r="P62" s="55">
        <f t="shared" si="12"/>
        <v>17.541528239202659</v>
      </c>
      <c r="Q62" s="104">
        <v>73</v>
      </c>
      <c r="R62" s="102"/>
      <c r="S62" s="102"/>
      <c r="T62" s="102"/>
      <c r="U62" s="127"/>
      <c r="V62" s="127"/>
      <c r="W62" s="102"/>
      <c r="X62" s="102"/>
      <c r="Y62" s="127"/>
      <c r="Z62" s="127"/>
      <c r="AA62" s="127"/>
      <c r="AB62" s="127"/>
      <c r="AC62" s="127"/>
      <c r="AD62" s="127"/>
      <c r="AE62" s="127"/>
      <c r="AF62" s="127"/>
      <c r="AG62" s="123"/>
    </row>
    <row r="63" spans="1:33">
      <c r="A63" s="22" t="s">
        <v>159</v>
      </c>
      <c r="B63" s="128">
        <v>130314</v>
      </c>
      <c r="C63" s="129">
        <v>99</v>
      </c>
      <c r="D63" s="19" t="s">
        <v>160</v>
      </c>
      <c r="E63" s="130">
        <v>4</v>
      </c>
      <c r="F63" s="113">
        <v>5310</v>
      </c>
      <c r="G63" s="113">
        <v>3700</v>
      </c>
      <c r="H63" s="113">
        <v>0</v>
      </c>
      <c r="I63" s="57">
        <f t="shared" si="7"/>
        <v>61.744186046511629</v>
      </c>
      <c r="J63" s="8">
        <f t="shared" ca="1" si="8"/>
        <v>47033.856283802394</v>
      </c>
      <c r="K63" s="8">
        <f t="shared" ca="1" si="9"/>
        <v>47046.382599591867</v>
      </c>
      <c r="L63" s="8">
        <f t="shared" ca="1" si="6"/>
        <v>46787.382599591867</v>
      </c>
      <c r="M63" s="106">
        <v>37</v>
      </c>
      <c r="N63" s="106">
        <f t="shared" si="10"/>
        <v>5310</v>
      </c>
      <c r="O63" s="55">
        <f t="shared" si="11"/>
        <v>62.139534883720927</v>
      </c>
      <c r="P63" s="55">
        <f t="shared" si="12"/>
        <v>61.744186046511629</v>
      </c>
      <c r="Q63" s="104">
        <v>34</v>
      </c>
      <c r="R63" s="102"/>
      <c r="S63" s="102"/>
      <c r="T63" s="102"/>
      <c r="U63" s="127"/>
      <c r="V63" s="127"/>
      <c r="W63" s="102"/>
      <c r="X63" s="102"/>
      <c r="Y63" s="127"/>
      <c r="Z63" s="127"/>
      <c r="AA63" s="127"/>
      <c r="AB63" s="127"/>
      <c r="AC63" s="127"/>
      <c r="AD63" s="127"/>
      <c r="AE63" s="127"/>
      <c r="AF63" s="127"/>
      <c r="AG63" s="123"/>
    </row>
    <row r="64" spans="1:33">
      <c r="A64" s="50" t="s">
        <v>161</v>
      </c>
      <c r="B64" s="128">
        <v>130315</v>
      </c>
      <c r="C64" s="129">
        <v>269.4384</v>
      </c>
      <c r="D64" s="19" t="s">
        <v>162</v>
      </c>
      <c r="E64" s="166">
        <v>1</v>
      </c>
      <c r="F64" s="113">
        <v>1754</v>
      </c>
      <c r="G64" s="113">
        <v>0</v>
      </c>
      <c r="H64" s="113">
        <v>16</v>
      </c>
      <c r="I64" s="57">
        <f t="shared" si="7"/>
        <v>80.837209302325576</v>
      </c>
      <c r="J64" s="8">
        <f t="shared" ca="1" si="8"/>
        <v>47638.803652223447</v>
      </c>
      <c r="K64" s="8">
        <f t="shared" ca="1" si="9"/>
        <v>47643.22470485502</v>
      </c>
      <c r="L64" s="8">
        <f t="shared" ca="1" si="6"/>
        <v>47377.22470485502</v>
      </c>
      <c r="M64" s="106">
        <v>38</v>
      </c>
      <c r="N64" s="106">
        <f t="shared" si="10"/>
        <v>1754</v>
      </c>
      <c r="O64" s="55">
        <f t="shared" si="11"/>
        <v>80.976744186046517</v>
      </c>
      <c r="P64" s="55">
        <f t="shared" si="12"/>
        <v>80.837209302325576</v>
      </c>
      <c r="Q64" s="104">
        <v>3</v>
      </c>
      <c r="R64" s="102"/>
      <c r="S64" s="102"/>
      <c r="T64" s="102"/>
      <c r="U64" s="127"/>
      <c r="V64" s="127"/>
      <c r="W64" s="102"/>
      <c r="X64" s="102"/>
      <c r="Y64" s="127"/>
      <c r="Z64" s="127"/>
      <c r="AA64" s="127"/>
      <c r="AB64" s="127"/>
      <c r="AC64" s="127"/>
      <c r="AD64" s="127"/>
      <c r="AE64" s="127"/>
      <c r="AF64" s="127"/>
      <c r="AG64" s="123"/>
    </row>
    <row r="65" spans="1:33">
      <c r="A65" s="134" t="s">
        <v>163</v>
      </c>
      <c r="B65" s="128">
        <v>117046</v>
      </c>
      <c r="C65" s="129"/>
      <c r="D65" s="19" t="s">
        <v>164</v>
      </c>
      <c r="E65" s="189">
        <v>12</v>
      </c>
      <c r="F65" s="113">
        <v>4840</v>
      </c>
      <c r="G65" s="113">
        <v>3170</v>
      </c>
      <c r="H65" s="155">
        <v>2994</v>
      </c>
      <c r="I65" s="57">
        <f t="shared" si="7"/>
        <v>7.1550387596899228</v>
      </c>
      <c r="J65" s="8">
        <f t="shared" ca="1" si="8"/>
        <v>45304.242248714669</v>
      </c>
      <c r="K65" s="8">
        <f t="shared" ca="1" si="9"/>
        <v>45304.242248714669</v>
      </c>
      <c r="L65" s="8">
        <f t="shared" ca="1" si="6"/>
        <v>45038.242248714669</v>
      </c>
      <c r="M65" s="106">
        <v>38</v>
      </c>
      <c r="N65" s="106">
        <f t="shared" si="10"/>
        <v>4840</v>
      </c>
      <c r="O65" s="55">
        <f t="shared" si="11"/>
        <v>7.1550387596899228</v>
      </c>
      <c r="P65" s="55">
        <f t="shared" si="12"/>
        <v>7.1550387596899228</v>
      </c>
      <c r="Q65" s="104">
        <v>0</v>
      </c>
      <c r="R65" s="102"/>
      <c r="S65" s="102"/>
      <c r="T65" s="102"/>
      <c r="U65" s="127"/>
      <c r="V65" s="127"/>
      <c r="W65" s="102"/>
      <c r="X65" s="102"/>
      <c r="Y65" s="127"/>
      <c r="Z65" s="127"/>
      <c r="AA65" s="127"/>
      <c r="AB65" s="127"/>
      <c r="AC65" s="127"/>
      <c r="AD65" s="127"/>
      <c r="AE65" s="127"/>
      <c r="AF65" s="127"/>
      <c r="AG65" s="123" t="s">
        <v>165</v>
      </c>
    </row>
    <row r="66" spans="1:33">
      <c r="A66" s="22" t="s">
        <v>166</v>
      </c>
      <c r="B66" s="128">
        <v>115573</v>
      </c>
      <c r="C66" s="129">
        <v>1014</v>
      </c>
      <c r="D66" s="19" t="s">
        <v>167</v>
      </c>
      <c r="E66" s="130">
        <v>6</v>
      </c>
      <c r="F66" s="113">
        <v>2084</v>
      </c>
      <c r="G66" s="113">
        <v>2084</v>
      </c>
      <c r="H66" s="155">
        <v>0</v>
      </c>
      <c r="I66" s="57">
        <f t="shared" ref="I66:I98" si="13">+(F66-H66)/(21.5*E66)</f>
        <v>16.155038759689923</v>
      </c>
      <c r="J66" s="8">
        <f t="shared" ref="J66:J98" ca="1" si="14">+NOW()+P66*7/4.75*21.5</f>
        <v>45589.400143451516</v>
      </c>
      <c r="K66" s="8">
        <f t="shared" ref="K66:K98" ca="1" si="15">+NOW()+O66*7/4.75*21.5</f>
        <v>45739.22470485502</v>
      </c>
      <c r="L66" s="8">
        <f t="shared" ca="1" si="6"/>
        <v>45473.22470485502</v>
      </c>
      <c r="M66" s="106">
        <v>38</v>
      </c>
      <c r="N66" s="106">
        <f t="shared" ref="N66:N97" si="16">F66+R66+S66+T66+U66+V66+W66+X66+Y66+Z66+AA66+AB66+AC66+AD66+AE66+AF66</f>
        <v>2084</v>
      </c>
      <c r="O66" s="55">
        <f t="shared" ref="O66:O97" si="17">+(N66+Q66-H66)/(21.5*E66)</f>
        <v>20.88372093023256</v>
      </c>
      <c r="P66" s="55">
        <f t="shared" ref="P66:P97" si="18">+(N66-H66)/(21.5*E66)</f>
        <v>16.155038759689923</v>
      </c>
      <c r="Q66" s="104">
        <v>610</v>
      </c>
      <c r="R66" s="102"/>
      <c r="S66" s="102"/>
      <c r="T66" s="102"/>
      <c r="U66" s="127"/>
      <c r="V66" s="127"/>
      <c r="W66" s="102"/>
      <c r="X66" s="102"/>
      <c r="Y66" s="127"/>
      <c r="Z66" s="127"/>
      <c r="AA66" s="127"/>
      <c r="AB66" s="127"/>
      <c r="AC66" s="127"/>
      <c r="AD66" s="127"/>
      <c r="AE66" s="127"/>
      <c r="AF66" s="127"/>
      <c r="AG66" s="123"/>
    </row>
    <row r="67" spans="1:33">
      <c r="A67" s="22" t="s">
        <v>168</v>
      </c>
      <c r="B67" s="128">
        <v>115574</v>
      </c>
      <c r="C67" s="129">
        <v>314</v>
      </c>
      <c r="D67" s="19" t="s">
        <v>169</v>
      </c>
      <c r="E67" s="130">
        <v>20</v>
      </c>
      <c r="F67" s="113">
        <v>8130</v>
      </c>
      <c r="G67" s="113">
        <v>7875</v>
      </c>
      <c r="H67" s="113">
        <v>0</v>
      </c>
      <c r="I67" s="57">
        <f t="shared" si="13"/>
        <v>18.906976744186046</v>
      </c>
      <c r="J67" s="8">
        <f t="shared" ca="1" si="14"/>
        <v>45729.277336433966</v>
      </c>
      <c r="K67" s="8">
        <f t="shared" ca="1" si="15"/>
        <v>45778.203652223441</v>
      </c>
      <c r="L67" s="8">
        <f t="shared" ref="L67:L131" ca="1" si="19">K67-M67*7</f>
        <v>45519.203652223441</v>
      </c>
      <c r="M67" s="106">
        <v>37</v>
      </c>
      <c r="N67" s="106">
        <f t="shared" si="16"/>
        <v>8845</v>
      </c>
      <c r="O67" s="55">
        <f t="shared" si="17"/>
        <v>22.113953488372093</v>
      </c>
      <c r="P67" s="55">
        <f t="shared" si="18"/>
        <v>20.569767441860463</v>
      </c>
      <c r="Q67" s="104">
        <v>664</v>
      </c>
      <c r="R67" s="102">
        <f>715</f>
        <v>715</v>
      </c>
      <c r="S67" s="102"/>
      <c r="T67" s="102"/>
      <c r="U67" s="127"/>
      <c r="V67" s="127"/>
      <c r="W67" s="102"/>
      <c r="X67" s="102"/>
      <c r="Y67" s="127"/>
      <c r="Z67" s="127"/>
      <c r="AA67" s="127"/>
      <c r="AB67" s="127"/>
      <c r="AC67" s="127"/>
      <c r="AD67" s="127"/>
      <c r="AE67" s="127"/>
      <c r="AF67" s="127"/>
      <c r="AG67" s="123"/>
    </row>
    <row r="68" spans="1:33">
      <c r="A68" s="22" t="s">
        <v>170</v>
      </c>
      <c r="B68" s="128">
        <v>115575</v>
      </c>
      <c r="C68" s="129">
        <v>490.8</v>
      </c>
      <c r="D68" s="19" t="s">
        <v>171</v>
      </c>
      <c r="E68" s="130">
        <v>27</v>
      </c>
      <c r="F68" s="113">
        <v>5850</v>
      </c>
      <c r="G68" s="113">
        <v>5850</v>
      </c>
      <c r="H68" s="113">
        <v>606</v>
      </c>
      <c r="I68" s="57">
        <f t="shared" si="13"/>
        <v>9.0335917312661493</v>
      </c>
      <c r="J68" s="8">
        <f t="shared" ca="1" si="14"/>
        <v>45363.762716550926</v>
      </c>
      <c r="K68" s="8">
        <f t="shared" ca="1" si="15"/>
        <v>45373.478116161066</v>
      </c>
      <c r="L68" s="8">
        <f t="shared" ca="1" si="19"/>
        <v>45107.478116161066</v>
      </c>
      <c r="M68" s="106">
        <v>38</v>
      </c>
      <c r="N68" s="106">
        <f t="shared" si="16"/>
        <v>5850</v>
      </c>
      <c r="O68" s="55">
        <f t="shared" si="17"/>
        <v>9.3402239448751079</v>
      </c>
      <c r="P68" s="55">
        <f t="shared" si="18"/>
        <v>9.0335917312661493</v>
      </c>
      <c r="Q68" s="104">
        <v>178</v>
      </c>
      <c r="R68" s="102"/>
      <c r="S68" s="102"/>
      <c r="T68" s="102"/>
      <c r="U68" s="127"/>
      <c r="V68" s="127"/>
      <c r="W68" s="102"/>
      <c r="X68" s="102"/>
      <c r="Y68" s="127"/>
      <c r="Z68" s="127"/>
      <c r="AA68" s="127"/>
      <c r="AB68" s="127"/>
      <c r="AC68" s="127"/>
      <c r="AD68" s="127"/>
      <c r="AE68" s="127"/>
      <c r="AF68" s="127"/>
      <c r="AG68" s="123"/>
    </row>
    <row r="69" spans="1:33">
      <c r="A69" s="22" t="s">
        <v>172</v>
      </c>
      <c r="B69" s="128">
        <v>116354</v>
      </c>
      <c r="C69" s="129">
        <v>1110</v>
      </c>
      <c r="D69" s="19" t="s">
        <v>173</v>
      </c>
      <c r="E69" s="130">
        <v>3</v>
      </c>
      <c r="F69" s="113">
        <v>1395</v>
      </c>
      <c r="G69" s="155">
        <v>1395</v>
      </c>
      <c r="H69" s="113">
        <v>114</v>
      </c>
      <c r="I69" s="57">
        <f t="shared" si="13"/>
        <v>19.86046511627907</v>
      </c>
      <c r="J69" s="8">
        <f t="shared" ca="1" si="14"/>
        <v>45706.803652223447</v>
      </c>
      <c r="K69" s="8">
        <f t="shared" ca="1" si="15"/>
        <v>45707.294880293615</v>
      </c>
      <c r="L69" s="8">
        <f t="shared" ca="1" si="19"/>
        <v>45441.294880293615</v>
      </c>
      <c r="M69" s="106">
        <v>38</v>
      </c>
      <c r="N69" s="106">
        <f t="shared" si="16"/>
        <v>1395</v>
      </c>
      <c r="O69" s="55">
        <f t="shared" si="17"/>
        <v>19.875968992248062</v>
      </c>
      <c r="P69" s="55">
        <f t="shared" si="18"/>
        <v>19.86046511627907</v>
      </c>
      <c r="Q69" s="104">
        <v>1</v>
      </c>
      <c r="R69" s="102"/>
      <c r="S69" s="102"/>
      <c r="T69" s="102"/>
      <c r="U69" s="127"/>
      <c r="V69" s="127"/>
      <c r="W69" s="102"/>
      <c r="X69" s="102"/>
      <c r="Y69" s="127"/>
      <c r="Z69" s="127"/>
      <c r="AA69" s="127"/>
      <c r="AB69" s="127"/>
      <c r="AC69" s="127"/>
      <c r="AD69" s="127"/>
      <c r="AE69" s="127"/>
      <c r="AF69" s="127"/>
      <c r="AG69" s="123" t="s">
        <v>174</v>
      </c>
    </row>
    <row r="70" spans="1:33">
      <c r="A70" s="115" t="s">
        <v>175</v>
      </c>
      <c r="B70" s="128">
        <v>115493</v>
      </c>
      <c r="C70" s="129">
        <v>420</v>
      </c>
      <c r="D70" s="19" t="s">
        <v>176</v>
      </c>
      <c r="E70" s="130">
        <v>5</v>
      </c>
      <c r="F70" s="113">
        <v>3716</v>
      </c>
      <c r="G70" s="113">
        <v>3440</v>
      </c>
      <c r="H70" s="113">
        <v>276</v>
      </c>
      <c r="I70" s="57">
        <f t="shared" si="13"/>
        <v>32</v>
      </c>
      <c r="J70" s="8">
        <f t="shared" ca="1" si="14"/>
        <v>46091.435231170813</v>
      </c>
      <c r="K70" s="8">
        <f t="shared" ca="1" si="15"/>
        <v>46091.435231170813</v>
      </c>
      <c r="L70" s="8">
        <f t="shared" ca="1" si="19"/>
        <v>45811.435231170813</v>
      </c>
      <c r="M70" s="106">
        <v>40</v>
      </c>
      <c r="N70" s="106">
        <f t="shared" si="16"/>
        <v>3716</v>
      </c>
      <c r="O70" s="55">
        <f t="shared" si="17"/>
        <v>32</v>
      </c>
      <c r="P70" s="55">
        <f t="shared" si="18"/>
        <v>32</v>
      </c>
      <c r="Q70" s="104">
        <v>0</v>
      </c>
      <c r="R70" s="102"/>
      <c r="S70" s="102"/>
      <c r="T70" s="102"/>
      <c r="U70" s="127"/>
      <c r="V70" s="127"/>
      <c r="W70" s="102"/>
      <c r="X70" s="102"/>
      <c r="Y70" s="127"/>
      <c r="Z70" s="127"/>
      <c r="AA70" s="127"/>
      <c r="AB70" s="127"/>
      <c r="AC70" s="127"/>
      <c r="AD70" s="127"/>
      <c r="AE70" s="127"/>
      <c r="AF70" s="127"/>
      <c r="AG70" s="123"/>
    </row>
    <row r="71" spans="1:33">
      <c r="A71" s="167" t="s">
        <v>177</v>
      </c>
      <c r="B71" s="128">
        <v>117015</v>
      </c>
      <c r="C71" s="129"/>
      <c r="D71" s="19" t="s">
        <v>178</v>
      </c>
      <c r="E71" s="166">
        <v>30</v>
      </c>
      <c r="F71" s="113">
        <v>26850</v>
      </c>
      <c r="G71" s="113">
        <v>20770</v>
      </c>
      <c r="H71" s="113">
        <v>0</v>
      </c>
      <c r="I71" s="57">
        <f t="shared" si="13"/>
        <v>41.627906976744185</v>
      </c>
      <c r="J71" s="8">
        <f t="shared" ca="1" si="14"/>
        <v>46396.48786274976</v>
      </c>
      <c r="K71" s="8">
        <f t="shared" ca="1" si="15"/>
        <v>46396.48786274976</v>
      </c>
      <c r="L71" s="8">
        <f t="shared" ca="1" si="19"/>
        <v>46130.48786274976</v>
      </c>
      <c r="M71" s="106">
        <v>38</v>
      </c>
      <c r="N71" s="106">
        <f t="shared" si="16"/>
        <v>26850</v>
      </c>
      <c r="O71" s="55">
        <f t="shared" si="17"/>
        <v>41.627906976744185</v>
      </c>
      <c r="P71" s="55">
        <f t="shared" si="18"/>
        <v>41.627906976744185</v>
      </c>
      <c r="Q71" s="104">
        <v>0</v>
      </c>
      <c r="R71" s="102"/>
      <c r="S71" s="102"/>
      <c r="T71" s="102"/>
      <c r="U71" s="127"/>
      <c r="V71" s="127"/>
      <c r="W71" s="102"/>
      <c r="X71" s="102"/>
      <c r="Y71" s="127"/>
      <c r="Z71" s="127"/>
      <c r="AA71" s="127"/>
      <c r="AB71" s="127"/>
      <c r="AC71" s="127"/>
      <c r="AD71" s="127"/>
      <c r="AE71" s="127"/>
      <c r="AF71" s="127"/>
      <c r="AG71" s="123"/>
    </row>
    <row r="72" spans="1:33">
      <c r="A72" s="138" t="s">
        <v>179</v>
      </c>
      <c r="B72" s="160">
        <v>116276</v>
      </c>
      <c r="C72" s="161">
        <v>176.4504</v>
      </c>
      <c r="D72" s="19" t="s">
        <v>180</v>
      </c>
      <c r="E72" s="130">
        <v>31</v>
      </c>
      <c r="F72" s="113">
        <v>10972</v>
      </c>
      <c r="G72" s="113">
        <v>9385</v>
      </c>
      <c r="H72" s="113">
        <v>3150</v>
      </c>
      <c r="I72" s="57">
        <f t="shared" si="13"/>
        <v>11.735933983495874</v>
      </c>
      <c r="J72" s="8">
        <f t="shared" ca="1" si="14"/>
        <v>45449.384297384735</v>
      </c>
      <c r="K72" s="8">
        <f t="shared" ca="1" si="15"/>
        <v>45449.384297384735</v>
      </c>
      <c r="L72" s="8">
        <f t="shared" ca="1" si="19"/>
        <v>45176.384297384735</v>
      </c>
      <c r="M72" s="106">
        <v>39</v>
      </c>
      <c r="N72" s="106">
        <f t="shared" si="16"/>
        <v>10972</v>
      </c>
      <c r="O72" s="55">
        <f t="shared" si="17"/>
        <v>11.735933983495874</v>
      </c>
      <c r="P72" s="55">
        <f t="shared" si="18"/>
        <v>11.735933983495874</v>
      </c>
      <c r="Q72" s="116">
        <v>0</v>
      </c>
      <c r="R72" s="102"/>
      <c r="S72" s="102"/>
      <c r="T72" s="102"/>
      <c r="U72" s="127"/>
      <c r="V72" s="127"/>
      <c r="W72" s="102"/>
      <c r="X72" s="102"/>
      <c r="Y72" s="127"/>
      <c r="Z72" s="127"/>
      <c r="AA72" s="127"/>
      <c r="AB72" s="127"/>
      <c r="AC72" s="127"/>
      <c r="AD72" s="127"/>
      <c r="AE72" s="127"/>
      <c r="AF72" s="127"/>
      <c r="AG72" s="123" t="s">
        <v>181</v>
      </c>
    </row>
    <row r="73" spans="1:33">
      <c r="A73" s="50" t="s">
        <v>182</v>
      </c>
      <c r="B73" s="164">
        <v>116268</v>
      </c>
      <c r="C73" s="165">
        <v>81.647999999999996</v>
      </c>
      <c r="D73" s="149" t="s">
        <v>183</v>
      </c>
      <c r="E73" s="166">
        <v>1</v>
      </c>
      <c r="F73" s="113">
        <v>1445</v>
      </c>
      <c r="G73" s="113">
        <v>542</v>
      </c>
      <c r="H73" s="113">
        <v>256</v>
      </c>
      <c r="I73" s="57">
        <f t="shared" si="13"/>
        <v>55.302325581395351</v>
      </c>
      <c r="J73" s="8">
        <f t="shared" ca="1" si="14"/>
        <v>46829.751020644493</v>
      </c>
      <c r="K73" s="8">
        <f t="shared" ca="1" si="15"/>
        <v>46829.751020644493</v>
      </c>
      <c r="L73" s="8">
        <f t="shared" ca="1" si="19"/>
        <v>46563.751020644493</v>
      </c>
      <c r="M73" s="106">
        <v>38</v>
      </c>
      <c r="N73" s="106">
        <f t="shared" si="16"/>
        <v>1445</v>
      </c>
      <c r="O73" s="55">
        <f t="shared" si="17"/>
        <v>55.302325581395351</v>
      </c>
      <c r="P73" s="55">
        <f t="shared" si="18"/>
        <v>55.302325581395351</v>
      </c>
      <c r="Q73" s="104">
        <v>0</v>
      </c>
      <c r="R73" s="102"/>
      <c r="S73" s="102"/>
      <c r="T73" s="102"/>
      <c r="U73" s="127"/>
      <c r="V73" s="127"/>
      <c r="W73" s="102"/>
      <c r="X73" s="102"/>
      <c r="Y73" s="127"/>
      <c r="Z73" s="127"/>
      <c r="AA73" s="127"/>
      <c r="AB73" s="127"/>
      <c r="AC73" s="127"/>
      <c r="AD73" s="127"/>
      <c r="AE73" s="127"/>
      <c r="AF73" s="127"/>
      <c r="AG73" s="123"/>
    </row>
    <row r="74" spans="1:33">
      <c r="A74" s="135" t="s">
        <v>184</v>
      </c>
      <c r="B74" s="162">
        <v>116270</v>
      </c>
      <c r="C74" s="163">
        <v>100</v>
      </c>
      <c r="D74" s="170" t="s">
        <v>185</v>
      </c>
      <c r="E74" s="130">
        <v>5</v>
      </c>
      <c r="F74" s="113">
        <v>4804</v>
      </c>
      <c r="G74" s="113">
        <v>0</v>
      </c>
      <c r="H74" s="113">
        <v>600</v>
      </c>
      <c r="I74" s="57">
        <f t="shared" si="13"/>
        <v>39.106976744186049</v>
      </c>
      <c r="J74" s="8">
        <f t="shared" ca="1" si="14"/>
        <v>46316.614178539232</v>
      </c>
      <c r="K74" s="8">
        <f t="shared" ca="1" si="15"/>
        <v>46316.614178539232</v>
      </c>
      <c r="L74" s="8">
        <f t="shared" ca="1" si="19"/>
        <v>46050.614178539232</v>
      </c>
      <c r="M74" s="106">
        <v>38</v>
      </c>
      <c r="N74" s="106">
        <f t="shared" si="16"/>
        <v>4804</v>
      </c>
      <c r="O74" s="55">
        <f t="shared" si="17"/>
        <v>39.106976744186049</v>
      </c>
      <c r="P74" s="55">
        <f t="shared" si="18"/>
        <v>39.106976744186049</v>
      </c>
      <c r="Q74" s="116">
        <v>0</v>
      </c>
      <c r="R74" s="102"/>
      <c r="S74" s="102"/>
      <c r="T74" s="102"/>
      <c r="U74" s="127"/>
      <c r="V74" s="127"/>
      <c r="W74" s="102"/>
      <c r="X74" s="102"/>
      <c r="Y74" s="127"/>
      <c r="Z74" s="127"/>
      <c r="AA74" s="127"/>
      <c r="AB74" s="127"/>
      <c r="AC74" s="127"/>
      <c r="AD74" s="127"/>
      <c r="AE74" s="127"/>
      <c r="AF74" s="127"/>
      <c r="AG74" s="123"/>
    </row>
    <row r="75" spans="1:33">
      <c r="A75" s="135" t="s">
        <v>186</v>
      </c>
      <c r="B75" s="162">
        <v>116273</v>
      </c>
      <c r="C75" s="163">
        <v>105</v>
      </c>
      <c r="D75" s="170" t="s">
        <v>187</v>
      </c>
      <c r="E75" s="130">
        <v>11</v>
      </c>
      <c r="F75" s="113">
        <v>6811</v>
      </c>
      <c r="G75" s="113">
        <v>0</v>
      </c>
      <c r="H75" s="113">
        <v>750</v>
      </c>
      <c r="I75" s="57">
        <f t="shared" si="13"/>
        <v>25.627906976744185</v>
      </c>
      <c r="J75" s="8">
        <f t="shared" ca="1" si="14"/>
        <v>45889.540494328707</v>
      </c>
      <c r="K75" s="8">
        <f t="shared" ca="1" si="15"/>
        <v>45889.540494328707</v>
      </c>
      <c r="L75" s="8">
        <f t="shared" ca="1" si="19"/>
        <v>45623.540494328707</v>
      </c>
      <c r="M75" s="106">
        <v>38</v>
      </c>
      <c r="N75" s="106">
        <f t="shared" si="16"/>
        <v>6811</v>
      </c>
      <c r="O75" s="55">
        <f t="shared" si="17"/>
        <v>25.627906976744185</v>
      </c>
      <c r="P75" s="55">
        <f t="shared" si="18"/>
        <v>25.627906976744185</v>
      </c>
      <c r="Q75" s="117">
        <v>0</v>
      </c>
      <c r="R75" s="102"/>
      <c r="S75" s="102"/>
      <c r="T75" s="102"/>
      <c r="U75" s="127"/>
      <c r="V75" s="127"/>
      <c r="W75" s="102"/>
      <c r="X75" s="102"/>
      <c r="Y75" s="127"/>
      <c r="Z75" s="127"/>
      <c r="AA75" s="127"/>
      <c r="AB75" s="127"/>
      <c r="AC75" s="127"/>
      <c r="AD75" s="127"/>
      <c r="AE75" s="127"/>
      <c r="AF75" s="127"/>
      <c r="AG75" s="123" t="s">
        <v>188</v>
      </c>
    </row>
    <row r="76" spans="1:33">
      <c r="A76" s="50" t="s">
        <v>189</v>
      </c>
      <c r="B76" s="164">
        <v>116269</v>
      </c>
      <c r="C76" s="165">
        <v>70.761600000000001</v>
      </c>
      <c r="D76" s="149" t="s">
        <v>190</v>
      </c>
      <c r="E76" s="166">
        <v>1</v>
      </c>
      <c r="F76" s="113">
        <v>2555</v>
      </c>
      <c r="G76" s="113">
        <v>0</v>
      </c>
      <c r="H76" s="113">
        <v>0</v>
      </c>
      <c r="I76" s="57">
        <f t="shared" si="13"/>
        <v>118.83720930232558</v>
      </c>
      <c r="J76" s="8">
        <f t="shared" ca="1" si="14"/>
        <v>48842.80365222344</v>
      </c>
      <c r="K76" s="8">
        <f t="shared" ca="1" si="15"/>
        <v>48842.80365222344</v>
      </c>
      <c r="L76" s="8">
        <f t="shared" ca="1" si="19"/>
        <v>48576.80365222344</v>
      </c>
      <c r="M76" s="106">
        <v>38</v>
      </c>
      <c r="N76" s="106">
        <f t="shared" si="16"/>
        <v>2555</v>
      </c>
      <c r="O76" s="55">
        <f t="shared" si="17"/>
        <v>118.83720930232558</v>
      </c>
      <c r="P76" s="55">
        <f t="shared" si="18"/>
        <v>118.83720930232558</v>
      </c>
      <c r="Q76" s="104">
        <v>0</v>
      </c>
      <c r="R76" s="102"/>
      <c r="S76" s="102"/>
      <c r="T76" s="102"/>
      <c r="U76" s="127"/>
      <c r="V76" s="127"/>
      <c r="W76" s="102"/>
      <c r="X76" s="102"/>
      <c r="Y76" s="127"/>
      <c r="Z76" s="127"/>
      <c r="AA76" s="127"/>
      <c r="AB76" s="127"/>
      <c r="AC76" s="127"/>
      <c r="AD76" s="127"/>
      <c r="AE76" s="127"/>
      <c r="AF76" s="127"/>
      <c r="AG76" s="124"/>
    </row>
    <row r="77" spans="1:33">
      <c r="A77" s="136" t="s">
        <v>191</v>
      </c>
      <c r="B77" s="156">
        <v>116271</v>
      </c>
      <c r="C77" s="157">
        <v>85.276800000000009</v>
      </c>
      <c r="D77" s="170" t="s">
        <v>192</v>
      </c>
      <c r="E77" s="130">
        <v>1</v>
      </c>
      <c r="F77" s="113">
        <v>2890</v>
      </c>
      <c r="G77" s="113">
        <v>0</v>
      </c>
      <c r="H77" s="113">
        <v>300</v>
      </c>
      <c r="I77" s="57">
        <f t="shared" si="13"/>
        <v>120.46511627906976</v>
      </c>
      <c r="J77" s="8">
        <f t="shared" ca="1" si="14"/>
        <v>48894.382599591867</v>
      </c>
      <c r="K77" s="8">
        <f t="shared" ca="1" si="15"/>
        <v>48894.382599591867</v>
      </c>
      <c r="L77" s="8">
        <f t="shared" ca="1" si="19"/>
        <v>48628.382599591867</v>
      </c>
      <c r="M77" s="106">
        <v>38</v>
      </c>
      <c r="N77" s="106">
        <f t="shared" si="16"/>
        <v>2890</v>
      </c>
      <c r="O77" s="55">
        <f t="shared" si="17"/>
        <v>120.46511627906976</v>
      </c>
      <c r="P77" s="55">
        <f t="shared" si="18"/>
        <v>120.46511627906976</v>
      </c>
      <c r="Q77" s="104">
        <v>0</v>
      </c>
      <c r="R77" s="102"/>
      <c r="S77" s="102"/>
      <c r="T77" s="102"/>
      <c r="U77" s="127"/>
      <c r="V77" s="127"/>
      <c r="W77" s="102"/>
      <c r="X77" s="102"/>
      <c r="Y77" s="127"/>
      <c r="Z77" s="127"/>
      <c r="AA77" s="127"/>
      <c r="AB77" s="127"/>
      <c r="AC77" s="127"/>
      <c r="AD77" s="127"/>
      <c r="AE77" s="127"/>
      <c r="AF77" s="127"/>
      <c r="AG77" s="123"/>
    </row>
    <row r="78" spans="1:33">
      <c r="A78" s="50" t="s">
        <v>193</v>
      </c>
      <c r="B78" s="156">
        <v>116272</v>
      </c>
      <c r="C78" s="157">
        <v>90</v>
      </c>
      <c r="D78" s="170" t="s">
        <v>194</v>
      </c>
      <c r="E78" s="130">
        <v>1</v>
      </c>
      <c r="F78" s="113">
        <v>3678</v>
      </c>
      <c r="G78" s="155">
        <v>0</v>
      </c>
      <c r="H78" s="113">
        <v>0</v>
      </c>
      <c r="I78" s="57">
        <f t="shared" si="13"/>
        <v>171.06976744186048</v>
      </c>
      <c r="J78" s="8">
        <f t="shared" ca="1" si="14"/>
        <v>50497.7510206445</v>
      </c>
      <c r="K78" s="8">
        <f t="shared" ca="1" si="15"/>
        <v>50497.7510206445</v>
      </c>
      <c r="L78" s="8">
        <f t="shared" ca="1" si="19"/>
        <v>50231.7510206445</v>
      </c>
      <c r="M78" s="106">
        <v>38</v>
      </c>
      <c r="N78" s="106">
        <f t="shared" si="16"/>
        <v>3678</v>
      </c>
      <c r="O78" s="55">
        <f t="shared" si="17"/>
        <v>171.06976744186048</v>
      </c>
      <c r="P78" s="55">
        <f t="shared" si="18"/>
        <v>171.06976744186048</v>
      </c>
      <c r="Q78" s="107">
        <v>0</v>
      </c>
      <c r="R78" s="102"/>
      <c r="S78" s="102"/>
      <c r="T78" s="102"/>
      <c r="U78" s="127"/>
      <c r="V78" s="127"/>
      <c r="W78" s="102"/>
      <c r="X78" s="102"/>
      <c r="Y78" s="127"/>
      <c r="Z78" s="127"/>
      <c r="AA78" s="127"/>
      <c r="AB78" s="127"/>
      <c r="AC78" s="127"/>
      <c r="AD78" s="127"/>
      <c r="AE78" s="127"/>
      <c r="AF78" s="127"/>
      <c r="AG78" s="124"/>
    </row>
    <row r="79" spans="1:33">
      <c r="A79" s="137" t="s">
        <v>195</v>
      </c>
      <c r="B79" s="158">
        <v>116278</v>
      </c>
      <c r="C79" s="159">
        <v>319.78800000000001</v>
      </c>
      <c r="D79" s="150" t="s">
        <v>196</v>
      </c>
      <c r="E79" s="130">
        <v>2</v>
      </c>
      <c r="F79" s="113">
        <v>3339</v>
      </c>
      <c r="G79" s="113">
        <v>1066</v>
      </c>
      <c r="H79" s="113">
        <v>100</v>
      </c>
      <c r="I79" s="57">
        <f t="shared" si="13"/>
        <v>75.325581395348834</v>
      </c>
      <c r="J79" s="8">
        <f t="shared" ca="1" si="14"/>
        <v>47464.172073276073</v>
      </c>
      <c r="K79" s="8">
        <f t="shared" ca="1" si="15"/>
        <v>47464.172073276073</v>
      </c>
      <c r="L79" s="8">
        <f t="shared" ca="1" si="19"/>
        <v>47191.172073276073</v>
      </c>
      <c r="M79" s="106">
        <v>39</v>
      </c>
      <c r="N79" s="106">
        <f t="shared" si="16"/>
        <v>3339</v>
      </c>
      <c r="O79" s="55">
        <f t="shared" si="17"/>
        <v>75.325581395348834</v>
      </c>
      <c r="P79" s="55">
        <f t="shared" si="18"/>
        <v>75.325581395348834</v>
      </c>
      <c r="Q79" s="116">
        <v>0</v>
      </c>
      <c r="R79" s="102"/>
      <c r="S79" s="102"/>
      <c r="T79" s="102"/>
      <c r="U79" s="127"/>
      <c r="V79" s="127"/>
      <c r="W79" s="102"/>
      <c r="X79" s="102"/>
      <c r="Y79" s="127"/>
      <c r="Z79" s="127"/>
      <c r="AA79" s="127"/>
      <c r="AB79" s="127"/>
      <c r="AC79" s="127"/>
      <c r="AD79" s="127"/>
      <c r="AE79" s="127"/>
      <c r="AF79" s="127"/>
      <c r="AG79" s="123"/>
    </row>
    <row r="80" spans="1:33">
      <c r="A80" s="137" t="s">
        <v>197</v>
      </c>
      <c r="B80" s="158">
        <v>116277</v>
      </c>
      <c r="C80" s="159">
        <v>348.3648</v>
      </c>
      <c r="D80" s="150" t="s">
        <v>198</v>
      </c>
      <c r="E80" s="166">
        <v>2</v>
      </c>
      <c r="F80" s="113">
        <v>1606</v>
      </c>
      <c r="G80" s="113">
        <v>505</v>
      </c>
      <c r="H80" s="113">
        <v>0</v>
      </c>
      <c r="I80" s="57">
        <f t="shared" si="13"/>
        <v>37.348837209302324</v>
      </c>
      <c r="J80" s="8">
        <f t="shared" ca="1" si="14"/>
        <v>46260.90891538134</v>
      </c>
      <c r="K80" s="8">
        <f t="shared" ca="1" si="15"/>
        <v>46260.90891538134</v>
      </c>
      <c r="L80" s="8">
        <f t="shared" ca="1" si="19"/>
        <v>45987.90891538134</v>
      </c>
      <c r="M80" s="106">
        <v>39</v>
      </c>
      <c r="N80" s="106">
        <f t="shared" si="16"/>
        <v>1606</v>
      </c>
      <c r="O80" s="55">
        <f t="shared" si="17"/>
        <v>37.348837209302324</v>
      </c>
      <c r="P80" s="55">
        <f t="shared" si="18"/>
        <v>37.348837209302324</v>
      </c>
      <c r="Q80" s="104">
        <v>0</v>
      </c>
      <c r="R80" s="102"/>
      <c r="S80" s="102"/>
      <c r="T80" s="102"/>
      <c r="U80" s="127"/>
      <c r="V80" s="127"/>
      <c r="W80" s="102"/>
      <c r="X80" s="102"/>
      <c r="Y80" s="127"/>
      <c r="Z80" s="127"/>
      <c r="AA80" s="127"/>
      <c r="AB80" s="127"/>
      <c r="AC80" s="127"/>
      <c r="AD80" s="127"/>
      <c r="AE80" s="127"/>
      <c r="AF80" s="127"/>
      <c r="AG80" s="123"/>
    </row>
    <row r="81" spans="1:33">
      <c r="A81" s="137" t="s">
        <v>199</v>
      </c>
      <c r="B81" s="158">
        <v>116275</v>
      </c>
      <c r="C81" s="159">
        <v>175.4</v>
      </c>
      <c r="D81" s="150" t="s">
        <v>200</v>
      </c>
      <c r="E81" s="130">
        <v>6</v>
      </c>
      <c r="F81" s="113">
        <v>5991</v>
      </c>
      <c r="G81" s="113">
        <v>0</v>
      </c>
      <c r="H81" s="113">
        <v>600</v>
      </c>
      <c r="I81" s="57">
        <f t="shared" si="13"/>
        <v>41.790697674418603</v>
      </c>
      <c r="J81" s="8">
        <f t="shared" ca="1" si="14"/>
        <v>46401.6457574866</v>
      </c>
      <c r="K81" s="8">
        <f t="shared" ca="1" si="15"/>
        <v>46401.6457574866</v>
      </c>
      <c r="L81" s="8">
        <f t="shared" ca="1" si="19"/>
        <v>46135.6457574866</v>
      </c>
      <c r="M81" s="106">
        <v>38</v>
      </c>
      <c r="N81" s="106">
        <f t="shared" si="16"/>
        <v>5991</v>
      </c>
      <c r="O81" s="55">
        <f t="shared" si="17"/>
        <v>41.790697674418603</v>
      </c>
      <c r="P81" s="55">
        <f t="shared" si="18"/>
        <v>41.790697674418603</v>
      </c>
      <c r="Q81" s="104">
        <v>0</v>
      </c>
      <c r="R81" s="102"/>
      <c r="S81" s="102"/>
      <c r="T81" s="102"/>
      <c r="U81" s="127"/>
      <c r="V81" s="127"/>
      <c r="W81" s="102"/>
      <c r="X81" s="102"/>
      <c r="Y81" s="127"/>
      <c r="Z81" s="127"/>
      <c r="AA81" s="127"/>
      <c r="AB81" s="127"/>
      <c r="AC81" s="127"/>
      <c r="AD81" s="127"/>
      <c r="AE81" s="127"/>
      <c r="AF81" s="127"/>
      <c r="AG81" s="123"/>
    </row>
    <row r="82" spans="1:33">
      <c r="A82" s="137" t="s">
        <v>201</v>
      </c>
      <c r="B82" s="158">
        <v>116274</v>
      </c>
      <c r="C82" s="159">
        <v>156.94559999999998</v>
      </c>
      <c r="D82" s="150" t="s">
        <v>202</v>
      </c>
      <c r="E82" s="130">
        <v>1</v>
      </c>
      <c r="F82" s="113">
        <v>4160</v>
      </c>
      <c r="G82" s="113">
        <v>1350</v>
      </c>
      <c r="H82" s="113">
        <v>0</v>
      </c>
      <c r="I82" s="57">
        <f t="shared" si="13"/>
        <v>193.48837209302326</v>
      </c>
      <c r="J82" s="8">
        <f t="shared" ca="1" si="14"/>
        <v>51208.06681011818</v>
      </c>
      <c r="K82" s="8">
        <f t="shared" ca="1" si="15"/>
        <v>51208.06681011818</v>
      </c>
      <c r="L82" s="8">
        <f t="shared" ca="1" si="19"/>
        <v>50942.06681011818</v>
      </c>
      <c r="M82" s="106">
        <v>38</v>
      </c>
      <c r="N82" s="106">
        <f t="shared" si="16"/>
        <v>4160</v>
      </c>
      <c r="O82" s="55">
        <f t="shared" si="17"/>
        <v>193.48837209302326</v>
      </c>
      <c r="P82" s="55">
        <f t="shared" si="18"/>
        <v>193.48837209302326</v>
      </c>
      <c r="Q82" s="104">
        <v>0</v>
      </c>
      <c r="R82" s="102"/>
      <c r="S82" s="102"/>
      <c r="T82" s="102"/>
      <c r="U82" s="127"/>
      <c r="V82" s="127"/>
      <c r="W82" s="102"/>
      <c r="X82" s="102"/>
      <c r="Y82" s="127"/>
      <c r="Z82" s="127"/>
      <c r="AA82" s="127"/>
      <c r="AB82" s="127"/>
      <c r="AC82" s="127"/>
      <c r="AD82" s="127"/>
      <c r="AE82" s="127"/>
      <c r="AF82" s="127"/>
      <c r="AG82" s="123"/>
    </row>
    <row r="83" spans="1:33">
      <c r="A83" s="147" t="s">
        <v>203</v>
      </c>
      <c r="B83" s="128">
        <v>117048</v>
      </c>
      <c r="C83" s="159"/>
      <c r="D83" s="19" t="s">
        <v>204</v>
      </c>
      <c r="E83" s="189">
        <v>10</v>
      </c>
      <c r="F83" s="113">
        <v>2989</v>
      </c>
      <c r="G83" s="113">
        <v>0</v>
      </c>
      <c r="H83" s="113">
        <v>110</v>
      </c>
      <c r="I83" s="57">
        <f>+(F83-H83)/(21.5*E83)</f>
        <v>13.390697674418604</v>
      </c>
      <c r="J83" s="8">
        <f ca="1">+NOW()+P83*7/4.75*21.5</f>
        <v>45501.814178539236</v>
      </c>
      <c r="K83" s="8">
        <f ca="1">+NOW()+O83*7/4.75*21.5</f>
        <v>45501.814178539236</v>
      </c>
      <c r="L83" s="8">
        <f ca="1">K83-M83*7</f>
        <v>45235.814178539236</v>
      </c>
      <c r="M83" s="106">
        <v>38</v>
      </c>
      <c r="N83" s="106">
        <f t="shared" si="16"/>
        <v>2989</v>
      </c>
      <c r="O83" s="55">
        <f t="shared" si="17"/>
        <v>13.390697674418604</v>
      </c>
      <c r="P83" s="55">
        <f t="shared" si="18"/>
        <v>13.390697674418604</v>
      </c>
      <c r="Q83" s="107">
        <v>0</v>
      </c>
      <c r="R83" s="102"/>
      <c r="S83" s="102"/>
      <c r="T83" s="102"/>
      <c r="U83" s="127"/>
      <c r="V83" s="127"/>
      <c r="W83" s="102"/>
      <c r="X83" s="102"/>
      <c r="Y83" s="127"/>
      <c r="Z83" s="127"/>
      <c r="AA83" s="127"/>
      <c r="AB83" s="127"/>
      <c r="AC83" s="127"/>
      <c r="AD83" s="127"/>
      <c r="AE83" s="127"/>
      <c r="AF83" s="127"/>
      <c r="AG83" s="153"/>
    </row>
    <row r="84" spans="1:33">
      <c r="A84" s="147" t="s">
        <v>205</v>
      </c>
      <c r="B84" s="128">
        <v>117047</v>
      </c>
      <c r="C84" s="159"/>
      <c r="D84" s="19" t="s">
        <v>206</v>
      </c>
      <c r="E84" s="189">
        <v>0.01</v>
      </c>
      <c r="F84" s="113">
        <v>0</v>
      </c>
      <c r="G84" s="113">
        <v>0</v>
      </c>
      <c r="H84" s="113">
        <v>0</v>
      </c>
      <c r="I84" s="57">
        <f t="shared" si="13"/>
        <v>0</v>
      </c>
      <c r="J84" s="8">
        <f t="shared" ca="1" si="14"/>
        <v>45077.540494328707</v>
      </c>
      <c r="K84" s="8">
        <f t="shared" ca="1" si="15"/>
        <v>45077.540494328707</v>
      </c>
      <c r="L84" s="8">
        <f t="shared" ca="1" si="19"/>
        <v>44811.540494328707</v>
      </c>
      <c r="M84" s="106">
        <v>38</v>
      </c>
      <c r="N84" s="106">
        <f t="shared" si="16"/>
        <v>0</v>
      </c>
      <c r="O84" s="55">
        <f t="shared" si="17"/>
        <v>0</v>
      </c>
      <c r="P84" s="55">
        <f t="shared" si="18"/>
        <v>0</v>
      </c>
      <c r="Q84" s="104">
        <v>0</v>
      </c>
      <c r="R84" s="102"/>
      <c r="S84" s="102"/>
      <c r="T84" s="102"/>
      <c r="U84" s="127"/>
      <c r="V84" s="127"/>
      <c r="W84" s="102"/>
      <c r="X84" s="102"/>
      <c r="Y84" s="127"/>
      <c r="Z84" s="127"/>
      <c r="AA84" s="127"/>
      <c r="AB84" s="127"/>
      <c r="AC84" s="127"/>
      <c r="AD84" s="127"/>
      <c r="AE84" s="127"/>
      <c r="AF84" s="127"/>
      <c r="AG84" s="123"/>
    </row>
    <row r="85" spans="1:33">
      <c r="A85" s="50" t="s">
        <v>207</v>
      </c>
      <c r="B85" s="128">
        <v>116312</v>
      </c>
      <c r="C85" s="129">
        <v>295.29360000000003</v>
      </c>
      <c r="D85" s="19" t="s">
        <v>208</v>
      </c>
      <c r="E85" s="166">
        <v>1</v>
      </c>
      <c r="F85" s="113">
        <v>1118</v>
      </c>
      <c r="G85" s="113">
        <v>0</v>
      </c>
      <c r="H85" s="113">
        <v>0</v>
      </c>
      <c r="I85" s="57">
        <f t="shared" si="13"/>
        <v>52</v>
      </c>
      <c r="J85" s="8">
        <f t="shared" ca="1" si="14"/>
        <v>46725.119441697127</v>
      </c>
      <c r="K85" s="8">
        <f t="shared" ca="1" si="15"/>
        <v>46843.014178539233</v>
      </c>
      <c r="L85" s="8">
        <f t="shared" ca="1" si="19"/>
        <v>46570.014178539233</v>
      </c>
      <c r="M85" s="106">
        <v>39</v>
      </c>
      <c r="N85" s="106">
        <f t="shared" si="16"/>
        <v>1118</v>
      </c>
      <c r="O85" s="55">
        <f t="shared" si="17"/>
        <v>55.720930232558139</v>
      </c>
      <c r="P85" s="55">
        <f t="shared" si="18"/>
        <v>52</v>
      </c>
      <c r="Q85" s="104">
        <v>80</v>
      </c>
      <c r="R85" s="102"/>
      <c r="S85" s="102"/>
      <c r="T85" s="102"/>
      <c r="U85" s="127"/>
      <c r="V85" s="127"/>
      <c r="W85" s="102"/>
      <c r="X85" s="102"/>
      <c r="Y85" s="127"/>
      <c r="Z85" s="127"/>
      <c r="AA85" s="127"/>
      <c r="AB85" s="127"/>
      <c r="AC85" s="127"/>
      <c r="AD85" s="127"/>
      <c r="AE85" s="127"/>
      <c r="AF85" s="127"/>
      <c r="AG85" s="123"/>
    </row>
    <row r="86" spans="1:33">
      <c r="A86" s="54" t="s">
        <v>209</v>
      </c>
      <c r="B86" s="128">
        <v>112969</v>
      </c>
      <c r="C86" s="129">
        <v>55</v>
      </c>
      <c r="D86" s="19" t="s">
        <v>210</v>
      </c>
      <c r="E86" s="130">
        <v>17</v>
      </c>
      <c r="F86" s="113">
        <v>9320</v>
      </c>
      <c r="G86" s="113">
        <v>5110</v>
      </c>
      <c r="H86" s="113">
        <v>0</v>
      </c>
      <c r="I86" s="57">
        <f t="shared" si="13"/>
        <v>25.499316005471957</v>
      </c>
      <c r="J86" s="8">
        <f t="shared" ca="1" si="14"/>
        <v>45885.466190923136</v>
      </c>
      <c r="K86" s="8">
        <f t="shared" ca="1" si="15"/>
        <v>45906.011082564</v>
      </c>
      <c r="L86" s="8">
        <f t="shared" ca="1" si="19"/>
        <v>45640.011082564</v>
      </c>
      <c r="M86" s="106">
        <v>38</v>
      </c>
      <c r="N86" s="106">
        <f t="shared" si="16"/>
        <v>9320</v>
      </c>
      <c r="O86" s="55">
        <f t="shared" si="17"/>
        <v>26.147742818057456</v>
      </c>
      <c r="P86" s="55">
        <f t="shared" si="18"/>
        <v>25.499316005471957</v>
      </c>
      <c r="Q86" s="104">
        <v>237</v>
      </c>
      <c r="R86" s="102"/>
      <c r="S86" s="102"/>
      <c r="T86" s="102"/>
      <c r="U86" s="127"/>
      <c r="V86" s="127"/>
      <c r="W86" s="102"/>
      <c r="X86" s="102"/>
      <c r="Y86" s="127"/>
      <c r="Z86" s="127"/>
      <c r="AA86" s="127"/>
      <c r="AB86" s="127"/>
      <c r="AC86" s="127"/>
      <c r="AD86" s="127"/>
      <c r="AE86" s="127"/>
      <c r="AF86" s="127"/>
      <c r="AG86" s="123"/>
    </row>
    <row r="87" spans="1:33">
      <c r="A87" s="22" t="s">
        <v>211</v>
      </c>
      <c r="B87" s="128">
        <v>113124</v>
      </c>
      <c r="C87" s="129">
        <v>92</v>
      </c>
      <c r="D87" s="19" t="s">
        <v>212</v>
      </c>
      <c r="E87" s="130">
        <v>48</v>
      </c>
      <c r="F87" s="113">
        <v>12200</v>
      </c>
      <c r="G87" s="113">
        <v>10075</v>
      </c>
      <c r="H87" s="113">
        <v>1705</v>
      </c>
      <c r="I87" s="57">
        <f t="shared" si="13"/>
        <v>10.169573643410853</v>
      </c>
      <c r="J87" s="8">
        <f t="shared" ca="1" si="14"/>
        <v>45399.755406609409</v>
      </c>
      <c r="K87" s="8">
        <f t="shared" ca="1" si="15"/>
        <v>45414.799266258531</v>
      </c>
      <c r="L87" s="8">
        <f t="shared" ca="1" si="19"/>
        <v>45162.799266258531</v>
      </c>
      <c r="M87" s="106">
        <v>36</v>
      </c>
      <c r="N87" s="106">
        <f t="shared" si="16"/>
        <v>12200</v>
      </c>
      <c r="O87" s="55">
        <f t="shared" si="17"/>
        <v>10.644379844961239</v>
      </c>
      <c r="P87" s="55">
        <f t="shared" si="18"/>
        <v>10.169573643410853</v>
      </c>
      <c r="Q87" s="104">
        <v>490</v>
      </c>
      <c r="R87" s="102"/>
      <c r="S87" s="102"/>
      <c r="T87" s="102"/>
      <c r="U87" s="127"/>
      <c r="V87" s="127"/>
      <c r="W87" s="102"/>
      <c r="X87" s="102"/>
      <c r="Y87" s="127"/>
      <c r="Z87" s="127"/>
      <c r="AA87" s="127"/>
      <c r="AB87" s="127"/>
      <c r="AC87" s="127"/>
      <c r="AD87" s="127"/>
      <c r="AE87" s="127"/>
      <c r="AF87" s="127"/>
      <c r="AG87" s="123"/>
    </row>
    <row r="88" spans="1:33">
      <c r="A88" s="22" t="s">
        <v>213</v>
      </c>
      <c r="B88" s="128">
        <v>115577</v>
      </c>
      <c r="C88" s="129">
        <v>719.86320000000001</v>
      </c>
      <c r="D88" s="19" t="s">
        <v>214</v>
      </c>
      <c r="E88" s="130">
        <v>5</v>
      </c>
      <c r="F88" s="113">
        <v>2563</v>
      </c>
      <c r="G88" s="113">
        <v>2140</v>
      </c>
      <c r="H88" s="113">
        <v>112</v>
      </c>
      <c r="I88" s="57">
        <f t="shared" si="13"/>
        <v>22.8</v>
      </c>
      <c r="J88" s="8">
        <f t="shared" ca="1" si="14"/>
        <v>45799.940494328708</v>
      </c>
      <c r="K88" s="8">
        <f t="shared" ca="1" si="15"/>
        <v>45799.940494328708</v>
      </c>
      <c r="L88" s="8">
        <f t="shared" ca="1" si="19"/>
        <v>45533.940494328708</v>
      </c>
      <c r="M88" s="106">
        <v>38</v>
      </c>
      <c r="N88" s="106">
        <f t="shared" si="16"/>
        <v>2563</v>
      </c>
      <c r="O88" s="55">
        <f t="shared" si="17"/>
        <v>22.8</v>
      </c>
      <c r="P88" s="55">
        <f t="shared" si="18"/>
        <v>22.8</v>
      </c>
      <c r="Q88" s="104">
        <v>0</v>
      </c>
      <c r="R88" s="102"/>
      <c r="S88" s="102"/>
      <c r="T88" s="102"/>
      <c r="U88" s="127"/>
      <c r="V88" s="127"/>
      <c r="W88" s="102"/>
      <c r="X88" s="102"/>
      <c r="Y88" s="127"/>
      <c r="Z88" s="127"/>
      <c r="AA88" s="127"/>
      <c r="AB88" s="127"/>
      <c r="AC88" s="127"/>
      <c r="AD88" s="127"/>
      <c r="AE88" s="127"/>
      <c r="AF88" s="127"/>
      <c r="AG88" s="123"/>
    </row>
    <row r="89" spans="1:33">
      <c r="A89" s="22" t="s">
        <v>215</v>
      </c>
      <c r="B89" s="128">
        <v>116261</v>
      </c>
      <c r="C89" s="129">
        <v>1504.5912000000001</v>
      </c>
      <c r="D89" s="19" t="s">
        <v>216</v>
      </c>
      <c r="E89" s="130">
        <v>6</v>
      </c>
      <c r="F89" s="113">
        <v>1042</v>
      </c>
      <c r="G89" s="113">
        <v>834</v>
      </c>
      <c r="H89" s="113">
        <v>308</v>
      </c>
      <c r="I89" s="57">
        <f t="shared" si="13"/>
        <v>5.6899224806201554</v>
      </c>
      <c r="J89" s="8">
        <f t="shared" ca="1" si="14"/>
        <v>45257.821196083096</v>
      </c>
      <c r="K89" s="8">
        <f t="shared" ca="1" si="15"/>
        <v>45434.663301346249</v>
      </c>
      <c r="L89" s="8">
        <f t="shared" ca="1" si="19"/>
        <v>45161.663301346249</v>
      </c>
      <c r="M89" s="106">
        <v>39</v>
      </c>
      <c r="N89" s="106">
        <f t="shared" si="16"/>
        <v>1042</v>
      </c>
      <c r="O89" s="55">
        <f t="shared" si="17"/>
        <v>11.271317829457365</v>
      </c>
      <c r="P89" s="55">
        <f t="shared" si="18"/>
        <v>5.6899224806201554</v>
      </c>
      <c r="Q89" s="104">
        <v>720</v>
      </c>
      <c r="R89" s="102"/>
      <c r="S89" s="102"/>
      <c r="T89" s="102"/>
      <c r="U89" s="127"/>
      <c r="V89" s="127"/>
      <c r="W89" s="102"/>
      <c r="X89" s="102"/>
      <c r="Y89" s="127"/>
      <c r="Z89" s="127"/>
      <c r="AA89" s="127"/>
      <c r="AB89" s="127"/>
      <c r="AC89" s="127"/>
      <c r="AD89" s="127"/>
      <c r="AE89" s="127"/>
      <c r="AF89" s="127"/>
      <c r="AG89" s="126"/>
    </row>
    <row r="90" spans="1:33">
      <c r="A90" s="22" t="s">
        <v>217</v>
      </c>
      <c r="B90" s="128">
        <v>112968</v>
      </c>
      <c r="C90" s="129">
        <v>52</v>
      </c>
      <c r="D90" s="19" t="s">
        <v>218</v>
      </c>
      <c r="E90" s="130">
        <v>17</v>
      </c>
      <c r="F90" s="113">
        <v>13580</v>
      </c>
      <c r="G90" s="113">
        <v>13580</v>
      </c>
      <c r="H90" s="113">
        <v>0</v>
      </c>
      <c r="I90" s="57">
        <f t="shared" si="13"/>
        <v>37.154582763337892</v>
      </c>
      <c r="J90" s="8">
        <f t="shared" ca="1" si="14"/>
        <v>46254.754116619726</v>
      </c>
      <c r="K90" s="8">
        <f t="shared" ca="1" si="15"/>
        <v>46270.704581016013</v>
      </c>
      <c r="L90" s="8">
        <f t="shared" ca="1" si="19"/>
        <v>46011.704581016013</v>
      </c>
      <c r="M90" s="106">
        <v>37</v>
      </c>
      <c r="N90" s="106">
        <f t="shared" si="16"/>
        <v>13580</v>
      </c>
      <c r="O90" s="55">
        <f t="shared" si="17"/>
        <v>37.658002735978116</v>
      </c>
      <c r="P90" s="55">
        <f t="shared" si="18"/>
        <v>37.154582763337892</v>
      </c>
      <c r="Q90" s="104">
        <v>184</v>
      </c>
      <c r="R90" s="102"/>
      <c r="S90" s="102"/>
      <c r="T90" s="102"/>
      <c r="U90" s="127"/>
      <c r="V90" s="127"/>
      <c r="W90" s="102"/>
      <c r="X90" s="102"/>
      <c r="Y90" s="127"/>
      <c r="Z90" s="127"/>
      <c r="AA90" s="127"/>
      <c r="AB90" s="127"/>
      <c r="AC90" s="127"/>
      <c r="AD90" s="127"/>
      <c r="AE90" s="127"/>
      <c r="AF90" s="127"/>
      <c r="AG90" s="123"/>
    </row>
    <row r="91" spans="1:33">
      <c r="A91" s="22" t="s">
        <v>219</v>
      </c>
      <c r="B91" s="128">
        <v>112960</v>
      </c>
      <c r="C91" s="129">
        <v>59.875200000000007</v>
      </c>
      <c r="D91" s="19" t="s">
        <v>220</v>
      </c>
      <c r="E91" s="130">
        <v>48</v>
      </c>
      <c r="F91" s="113">
        <v>19300</v>
      </c>
      <c r="G91" s="113">
        <v>13620</v>
      </c>
      <c r="H91" s="113">
        <v>1705</v>
      </c>
      <c r="I91" s="57">
        <f t="shared" si="13"/>
        <v>17.049418604651162</v>
      </c>
      <c r="J91" s="8">
        <f t="shared" ca="1" si="14"/>
        <v>45617.73786274976</v>
      </c>
      <c r="K91" s="8">
        <f t="shared" ca="1" si="15"/>
        <v>45628.790494328707</v>
      </c>
      <c r="L91" s="8">
        <f t="shared" ca="1" si="19"/>
        <v>45369.790494328707</v>
      </c>
      <c r="M91" s="106">
        <v>37</v>
      </c>
      <c r="N91" s="106">
        <f t="shared" si="16"/>
        <v>19300</v>
      </c>
      <c r="O91" s="55">
        <f t="shared" si="17"/>
        <v>17.398255813953487</v>
      </c>
      <c r="P91" s="55">
        <f t="shared" si="18"/>
        <v>17.049418604651162</v>
      </c>
      <c r="Q91" s="104">
        <v>360</v>
      </c>
      <c r="R91" s="102"/>
      <c r="S91" s="102"/>
      <c r="T91" s="102"/>
      <c r="U91" s="127"/>
      <c r="V91" s="127"/>
      <c r="W91" s="102"/>
      <c r="X91" s="102"/>
      <c r="Y91" s="127"/>
      <c r="Z91" s="127"/>
      <c r="AA91" s="127"/>
      <c r="AB91" s="127"/>
      <c r="AC91" s="127"/>
      <c r="AD91" s="127"/>
      <c r="AE91" s="127"/>
      <c r="AF91" s="127"/>
      <c r="AG91" s="126"/>
    </row>
    <row r="92" spans="1:33">
      <c r="A92" s="22" t="s">
        <v>221</v>
      </c>
      <c r="B92" s="128">
        <v>115915</v>
      </c>
      <c r="C92" s="129">
        <v>130.6</v>
      </c>
      <c r="D92" s="19" t="s">
        <v>222</v>
      </c>
      <c r="E92" s="130">
        <v>63</v>
      </c>
      <c r="F92" s="113">
        <v>5940</v>
      </c>
      <c r="G92" s="113">
        <v>4470</v>
      </c>
      <c r="H92" s="113">
        <v>2340</v>
      </c>
      <c r="I92" s="57">
        <f t="shared" si="13"/>
        <v>2.6578073089700998</v>
      </c>
      <c r="J92" s="8">
        <f t="shared" ca="1" si="14"/>
        <v>45161.751020644493</v>
      </c>
      <c r="K92" s="8">
        <f t="shared" ca="1" si="15"/>
        <v>45173.517102515842</v>
      </c>
      <c r="L92" s="8">
        <f t="shared" ca="1" si="19"/>
        <v>44914.517102515842</v>
      </c>
      <c r="M92" s="106">
        <v>37</v>
      </c>
      <c r="N92" s="106">
        <f t="shared" si="16"/>
        <v>5940</v>
      </c>
      <c r="O92" s="55">
        <f t="shared" si="17"/>
        <v>3.0291620524178664</v>
      </c>
      <c r="P92" s="55">
        <f t="shared" si="18"/>
        <v>2.6578073089700998</v>
      </c>
      <c r="Q92" s="104">
        <v>503</v>
      </c>
      <c r="R92" s="102"/>
      <c r="S92" s="102"/>
      <c r="T92" s="102"/>
      <c r="U92" s="127"/>
      <c r="V92" s="127"/>
      <c r="W92" s="102"/>
      <c r="X92" s="102"/>
      <c r="Y92" s="127"/>
      <c r="Z92" s="127"/>
      <c r="AA92" s="127"/>
      <c r="AB92" s="127"/>
      <c r="AC92" s="127"/>
      <c r="AD92" s="127"/>
      <c r="AE92" s="127"/>
      <c r="AF92" s="127"/>
      <c r="AG92" s="123" t="s">
        <v>223</v>
      </c>
    </row>
    <row r="93" spans="1:33">
      <c r="A93" s="146" t="s">
        <v>224</v>
      </c>
      <c r="B93" s="128">
        <v>116396</v>
      </c>
      <c r="C93" s="129">
        <v>226.34640000000002</v>
      </c>
      <c r="D93" s="19" t="s">
        <v>225</v>
      </c>
      <c r="E93" s="130">
        <v>8</v>
      </c>
      <c r="F93" s="113">
        <v>3306</v>
      </c>
      <c r="G93" s="113">
        <v>2690</v>
      </c>
      <c r="H93" s="113">
        <v>0</v>
      </c>
      <c r="I93" s="57">
        <f t="shared" si="13"/>
        <v>19.220930232558139</v>
      </c>
      <c r="J93" s="8">
        <f t="shared" ca="1" si="14"/>
        <v>45686.540494328707</v>
      </c>
      <c r="K93" s="8">
        <f t="shared" ca="1" si="15"/>
        <v>45769.435231170813</v>
      </c>
      <c r="L93" s="8">
        <f t="shared" ca="1" si="19"/>
        <v>45503.435231170813</v>
      </c>
      <c r="M93" s="106">
        <v>38</v>
      </c>
      <c r="N93" s="106">
        <f t="shared" si="16"/>
        <v>3306</v>
      </c>
      <c r="O93" s="55">
        <f t="shared" si="17"/>
        <v>21.837209302325583</v>
      </c>
      <c r="P93" s="55">
        <f t="shared" si="18"/>
        <v>19.220930232558139</v>
      </c>
      <c r="Q93" s="104">
        <v>450</v>
      </c>
      <c r="R93" s="102"/>
      <c r="S93" s="102"/>
      <c r="T93" s="102"/>
      <c r="U93" s="127"/>
      <c r="V93" s="127"/>
      <c r="W93" s="102"/>
      <c r="X93" s="102"/>
      <c r="Y93" s="127"/>
      <c r="Z93" s="127"/>
      <c r="AA93" s="127"/>
      <c r="AB93" s="127"/>
      <c r="AC93" s="127"/>
      <c r="AD93" s="127"/>
      <c r="AE93" s="127"/>
      <c r="AF93" s="127"/>
      <c r="AG93" s="123"/>
    </row>
    <row r="94" spans="1:33">
      <c r="A94" s="22" t="s">
        <v>226</v>
      </c>
      <c r="B94" s="128">
        <v>112966</v>
      </c>
      <c r="C94" s="129">
        <v>357</v>
      </c>
      <c r="D94" s="19" t="s">
        <v>227</v>
      </c>
      <c r="E94" s="130">
        <v>415</v>
      </c>
      <c r="F94" s="113">
        <v>31600</v>
      </c>
      <c r="G94" s="113">
        <v>31600</v>
      </c>
      <c r="H94" s="113">
        <v>5051</v>
      </c>
      <c r="I94" s="57">
        <f t="shared" si="13"/>
        <v>2.9755113477164472</v>
      </c>
      <c r="J94" s="8">
        <f t="shared" ca="1" si="14"/>
        <v>45171.817222293197</v>
      </c>
      <c r="K94" s="8">
        <f t="shared" ca="1" si="15"/>
        <v>45205.889511449823</v>
      </c>
      <c r="L94" s="8">
        <f t="shared" ca="1" si="19"/>
        <v>44939.889511449823</v>
      </c>
      <c r="M94" s="106">
        <v>38</v>
      </c>
      <c r="N94" s="106">
        <f t="shared" si="16"/>
        <v>31600</v>
      </c>
      <c r="O94" s="55">
        <f t="shared" si="17"/>
        <v>4.050882600168114</v>
      </c>
      <c r="P94" s="55">
        <f t="shared" si="18"/>
        <v>2.9755113477164472</v>
      </c>
      <c r="Q94" s="104">
        <v>9595</v>
      </c>
      <c r="R94" s="102"/>
      <c r="S94" s="102"/>
      <c r="T94" s="102"/>
      <c r="U94" s="127"/>
      <c r="V94" s="127"/>
      <c r="W94" s="102"/>
      <c r="X94" s="102"/>
      <c r="Y94" s="127"/>
      <c r="Z94" s="127"/>
      <c r="AA94" s="127"/>
      <c r="AB94" s="127"/>
      <c r="AC94" s="127"/>
      <c r="AD94" s="127"/>
      <c r="AE94" s="127"/>
      <c r="AF94" s="127"/>
      <c r="AG94" s="123" t="s">
        <v>228</v>
      </c>
    </row>
    <row r="95" spans="1:33">
      <c r="A95" s="22" t="s">
        <v>229</v>
      </c>
      <c r="B95" s="128">
        <v>115596</v>
      </c>
      <c r="C95" s="129">
        <v>1163</v>
      </c>
      <c r="D95" s="19" t="s">
        <v>230</v>
      </c>
      <c r="E95" s="130">
        <v>49</v>
      </c>
      <c r="F95" s="113">
        <v>6235</v>
      </c>
      <c r="G95" s="113">
        <v>6235</v>
      </c>
      <c r="H95" s="113">
        <v>848</v>
      </c>
      <c r="I95" s="57">
        <f t="shared" si="13"/>
        <v>5.1134314190792596</v>
      </c>
      <c r="J95" s="8">
        <f t="shared" ca="1" si="14"/>
        <v>45239.555531922691</v>
      </c>
      <c r="K95" s="8">
        <f t="shared" ca="1" si="15"/>
        <v>45270.863802599386</v>
      </c>
      <c r="L95" s="8">
        <f t="shared" ca="1" si="19"/>
        <v>45004.863802599386</v>
      </c>
      <c r="M95" s="106">
        <v>38</v>
      </c>
      <c r="N95" s="106">
        <f t="shared" si="16"/>
        <v>6235</v>
      </c>
      <c r="O95" s="55">
        <f t="shared" si="17"/>
        <v>6.1015662078785002</v>
      </c>
      <c r="P95" s="55">
        <f t="shared" si="18"/>
        <v>5.1134314190792596</v>
      </c>
      <c r="Q95" s="104">
        <v>1041</v>
      </c>
      <c r="R95" s="102"/>
      <c r="S95" s="102"/>
      <c r="T95" s="102"/>
      <c r="U95" s="127"/>
      <c r="V95" s="127"/>
      <c r="W95" s="102"/>
      <c r="X95" s="102"/>
      <c r="Y95" s="127"/>
      <c r="Z95" s="127"/>
      <c r="AA95" s="127"/>
      <c r="AB95" s="127"/>
      <c r="AC95" s="102"/>
      <c r="AD95" s="102"/>
      <c r="AE95" s="102"/>
      <c r="AF95" s="127"/>
      <c r="AG95" s="123" t="s">
        <v>231</v>
      </c>
    </row>
    <row r="96" spans="1:33">
      <c r="A96" s="22" t="s">
        <v>232</v>
      </c>
      <c r="B96" s="128">
        <v>115704</v>
      </c>
      <c r="C96" s="129">
        <v>468.5</v>
      </c>
      <c r="D96" s="19" t="s">
        <v>233</v>
      </c>
      <c r="E96" s="130">
        <v>564</v>
      </c>
      <c r="F96" s="113">
        <v>52795</v>
      </c>
      <c r="G96" s="113">
        <v>52795</v>
      </c>
      <c r="H96" s="113">
        <v>5832</v>
      </c>
      <c r="I96" s="57">
        <f t="shared" si="13"/>
        <v>3.8729176975094837</v>
      </c>
      <c r="J96" s="8">
        <f t="shared" ca="1" si="14"/>
        <v>45225.334820569842</v>
      </c>
      <c r="K96" s="8">
        <f t="shared" ca="1" si="15"/>
        <v>45262.273603697875</v>
      </c>
      <c r="L96" s="8">
        <f t="shared" ca="1" si="19"/>
        <v>44996.273603697875</v>
      </c>
      <c r="M96" s="106">
        <v>38</v>
      </c>
      <c r="N96" s="106">
        <f t="shared" si="16"/>
        <v>62395</v>
      </c>
      <c r="O96" s="55">
        <f t="shared" si="17"/>
        <v>5.8304469734454889</v>
      </c>
      <c r="P96" s="55">
        <f t="shared" si="18"/>
        <v>4.6646049810324923</v>
      </c>
      <c r="Q96" s="104">
        <v>14137</v>
      </c>
      <c r="R96" s="102">
        <f>9600</f>
        <v>9600</v>
      </c>
      <c r="S96" s="102"/>
      <c r="T96" s="102"/>
      <c r="U96" s="127"/>
      <c r="V96" s="127"/>
      <c r="W96" s="102"/>
      <c r="X96" s="102"/>
      <c r="Y96" s="127"/>
      <c r="Z96" s="127"/>
      <c r="AA96" s="127"/>
      <c r="AB96" s="127"/>
      <c r="AC96" s="127"/>
      <c r="AD96" s="127"/>
      <c r="AE96" s="127"/>
      <c r="AF96" s="127"/>
      <c r="AG96" s="123" t="s">
        <v>234</v>
      </c>
    </row>
    <row r="97" spans="1:33">
      <c r="A97" s="54" t="s">
        <v>235</v>
      </c>
      <c r="B97" s="128">
        <v>115611</v>
      </c>
      <c r="C97" s="129">
        <v>715.32720000000006</v>
      </c>
      <c r="D97" s="19" t="s">
        <v>236</v>
      </c>
      <c r="E97" s="130">
        <v>4</v>
      </c>
      <c r="F97" s="113">
        <v>268</v>
      </c>
      <c r="G97" s="113">
        <v>0</v>
      </c>
      <c r="H97" s="113">
        <v>0</v>
      </c>
      <c r="I97" s="57">
        <f t="shared" si="13"/>
        <v>3.1162790697674421</v>
      </c>
      <c r="J97" s="8">
        <f t="shared" ca="1" si="14"/>
        <v>45176.277336433966</v>
      </c>
      <c r="K97" s="8">
        <f t="shared" ca="1" si="15"/>
        <v>45253.6457574866</v>
      </c>
      <c r="L97" s="8">
        <f t="shared" ca="1" si="19"/>
        <v>44980.6457574866</v>
      </c>
      <c r="M97" s="106">
        <v>39</v>
      </c>
      <c r="N97" s="106">
        <f t="shared" si="16"/>
        <v>268</v>
      </c>
      <c r="O97" s="55">
        <f t="shared" si="17"/>
        <v>5.558139534883721</v>
      </c>
      <c r="P97" s="55">
        <f t="shared" si="18"/>
        <v>3.1162790697674421</v>
      </c>
      <c r="Q97" s="104">
        <v>210</v>
      </c>
      <c r="R97" s="102"/>
      <c r="S97" s="102"/>
      <c r="T97" s="102"/>
      <c r="U97" s="127"/>
      <c r="V97" s="127"/>
      <c r="W97" s="102"/>
      <c r="X97" s="102"/>
      <c r="Y97" s="127"/>
      <c r="Z97" s="127"/>
      <c r="AA97" s="127"/>
      <c r="AB97" s="127"/>
      <c r="AC97" s="127"/>
      <c r="AD97" s="127"/>
      <c r="AE97" s="127"/>
      <c r="AF97" s="127"/>
      <c r="AG97" s="123" t="s">
        <v>237</v>
      </c>
    </row>
    <row r="98" spans="1:33">
      <c r="A98" s="22" t="s">
        <v>238</v>
      </c>
      <c r="B98" s="128">
        <v>112964</v>
      </c>
      <c r="C98" s="129">
        <v>340.20000000000005</v>
      </c>
      <c r="D98" s="19" t="s">
        <v>239</v>
      </c>
      <c r="E98" s="130">
        <v>84</v>
      </c>
      <c r="F98" s="113">
        <v>6730</v>
      </c>
      <c r="G98" s="113">
        <v>6730</v>
      </c>
      <c r="H98" s="155">
        <v>1092</v>
      </c>
      <c r="I98" s="57">
        <f t="shared" si="13"/>
        <v>3.1218161683277961</v>
      </c>
      <c r="J98" s="8">
        <f t="shared" ca="1" si="14"/>
        <v>45176.452775030462</v>
      </c>
      <c r="K98" s="8">
        <f t="shared" ca="1" si="15"/>
        <v>45209.540494328707</v>
      </c>
      <c r="L98" s="8">
        <f t="shared" ca="1" si="19"/>
        <v>44936.540494328707</v>
      </c>
      <c r="M98" s="106">
        <v>39</v>
      </c>
      <c r="N98" s="106">
        <f t="shared" ref="N98:N133" si="20">F98+R98+S98+T98+U98+V98+W98+X98+Y98+Z98+AA98+AB98+AC98+AD98+AE98+AF98</f>
        <v>6730</v>
      </c>
      <c r="O98" s="55">
        <f t="shared" ref="O98:O129" si="21">+(N98+Q98-H98)/(21.5*E98)</f>
        <v>4.1661129568106317</v>
      </c>
      <c r="P98" s="55">
        <f t="shared" ref="P98:P133" si="22">+(N98-H98)/(21.5*E98)</f>
        <v>3.1218161683277961</v>
      </c>
      <c r="Q98" s="104">
        <v>1886</v>
      </c>
      <c r="R98" s="102"/>
      <c r="S98" s="102"/>
      <c r="T98" s="102"/>
      <c r="U98" s="127"/>
      <c r="V98" s="127"/>
      <c r="W98" s="102"/>
      <c r="X98" s="102"/>
      <c r="Y98" s="127"/>
      <c r="Z98" s="127"/>
      <c r="AA98" s="127"/>
      <c r="AB98" s="127"/>
      <c r="AC98" s="127"/>
      <c r="AD98" s="127"/>
      <c r="AE98" s="127"/>
      <c r="AF98" s="127"/>
      <c r="AG98" s="123" t="s">
        <v>240</v>
      </c>
    </row>
    <row r="99" spans="1:33">
      <c r="A99" s="22" t="s">
        <v>241</v>
      </c>
      <c r="B99" s="128">
        <v>111998</v>
      </c>
      <c r="C99" s="129">
        <v>144</v>
      </c>
      <c r="D99" s="19" t="s">
        <v>242</v>
      </c>
      <c r="E99" s="130">
        <v>129</v>
      </c>
      <c r="F99" s="113">
        <v>12170</v>
      </c>
      <c r="G99" s="113">
        <v>12170</v>
      </c>
      <c r="H99" s="113">
        <v>2532</v>
      </c>
      <c r="I99" s="57">
        <f t="shared" ref="I99:I108" si="23">+(F99-H99)/(21.5*E99)</f>
        <v>3.4750315485848207</v>
      </c>
      <c r="J99" s="8">
        <f t="shared" ref="J99:J133" ca="1" si="24">+NOW()+P99*7/4.75*21.5</f>
        <v>45187.644125499661</v>
      </c>
      <c r="K99" s="8">
        <f t="shared" ref="K99:K133" ca="1" si="25">+NOW()+O99*7/4.75*21.5</f>
        <v>45256.130457608997</v>
      </c>
      <c r="L99" s="8">
        <f t="shared" ca="1" si="19"/>
        <v>44983.130457608997</v>
      </c>
      <c r="M99" s="106">
        <v>39</v>
      </c>
      <c r="N99" s="106">
        <f t="shared" si="20"/>
        <v>12170</v>
      </c>
      <c r="O99" s="55">
        <f t="shared" si="21"/>
        <v>5.636560302866414</v>
      </c>
      <c r="P99" s="55">
        <f t="shared" si="22"/>
        <v>3.4750315485848207</v>
      </c>
      <c r="Q99" s="104">
        <v>5995</v>
      </c>
      <c r="R99" s="102"/>
      <c r="S99" s="102"/>
      <c r="T99" s="102"/>
      <c r="U99" s="127"/>
      <c r="V99" s="127"/>
      <c r="W99" s="102"/>
      <c r="X99" s="102"/>
      <c r="Y99" s="127"/>
      <c r="Z99" s="127"/>
      <c r="AA99" s="127"/>
      <c r="AB99" s="127"/>
      <c r="AC99" s="127"/>
      <c r="AD99" s="127"/>
      <c r="AE99" s="127"/>
      <c r="AF99" s="127"/>
      <c r="AG99" s="123" t="s">
        <v>243</v>
      </c>
    </row>
    <row r="100" spans="1:33">
      <c r="A100" s="22" t="s">
        <v>244</v>
      </c>
      <c r="B100" s="128">
        <v>111997</v>
      </c>
      <c r="C100" s="129">
        <v>176.5</v>
      </c>
      <c r="D100" s="19" t="s">
        <v>245</v>
      </c>
      <c r="E100" s="130">
        <v>297</v>
      </c>
      <c r="F100" s="113">
        <v>23930</v>
      </c>
      <c r="G100" s="113">
        <v>23930</v>
      </c>
      <c r="H100" s="113">
        <v>3140</v>
      </c>
      <c r="I100" s="57">
        <f t="shared" si="23"/>
        <v>3.2558139534883721</v>
      </c>
      <c r="J100" s="8">
        <f t="shared" ca="1" si="24"/>
        <v>45180.698389065547</v>
      </c>
      <c r="K100" s="8">
        <f t="shared" ca="1" si="25"/>
        <v>45203.121213804166</v>
      </c>
      <c r="L100" s="8">
        <f t="shared" ca="1" si="19"/>
        <v>44930.121213804166</v>
      </c>
      <c r="M100" s="106">
        <v>39</v>
      </c>
      <c r="N100" s="106">
        <f t="shared" si="20"/>
        <v>23930</v>
      </c>
      <c r="O100" s="55">
        <f t="shared" si="21"/>
        <v>3.9635110797901496</v>
      </c>
      <c r="P100" s="55">
        <f t="shared" si="22"/>
        <v>3.2558139534883721</v>
      </c>
      <c r="Q100" s="104">
        <v>4519</v>
      </c>
      <c r="R100" s="102"/>
      <c r="S100" s="102"/>
      <c r="T100" s="102"/>
      <c r="U100" s="127"/>
      <c r="V100" s="127"/>
      <c r="W100" s="102"/>
      <c r="X100" s="102"/>
      <c r="Y100" s="127"/>
      <c r="Z100" s="127"/>
      <c r="AA100" s="127"/>
      <c r="AB100" s="127"/>
      <c r="AC100" s="127"/>
      <c r="AD100" s="127"/>
      <c r="AE100" s="127"/>
      <c r="AF100" s="127"/>
      <c r="AG100" s="123" t="s">
        <v>246</v>
      </c>
    </row>
    <row r="101" spans="1:33">
      <c r="A101" s="22" t="s">
        <v>247</v>
      </c>
      <c r="B101" s="128">
        <v>115921</v>
      </c>
      <c r="C101" s="129">
        <v>127.00800000000002</v>
      </c>
      <c r="D101" s="19" t="s">
        <v>248</v>
      </c>
      <c r="E101" s="130">
        <v>147</v>
      </c>
      <c r="F101" s="113">
        <v>32640</v>
      </c>
      <c r="G101" s="113">
        <v>32640</v>
      </c>
      <c r="H101" s="113">
        <v>401</v>
      </c>
      <c r="I101" s="57">
        <f t="shared" si="23"/>
        <v>10.200601170700839</v>
      </c>
      <c r="J101" s="8">
        <f t="shared" ca="1" si="24"/>
        <v>45400.738489316172</v>
      </c>
      <c r="K101" s="8">
        <f t="shared" ca="1" si="25"/>
        <v>45479.425206108157</v>
      </c>
      <c r="L101" s="8">
        <f t="shared" ca="1" si="19"/>
        <v>45220.425206108157</v>
      </c>
      <c r="M101" s="106">
        <v>37</v>
      </c>
      <c r="N101" s="106">
        <f t="shared" si="20"/>
        <v>32640</v>
      </c>
      <c r="O101" s="55">
        <f t="shared" si="21"/>
        <v>12.684068976427781</v>
      </c>
      <c r="P101" s="55">
        <f t="shared" si="22"/>
        <v>10.200601170700839</v>
      </c>
      <c r="Q101" s="104">
        <v>7849</v>
      </c>
      <c r="R101" s="102"/>
      <c r="S101" s="102"/>
      <c r="T101" s="102"/>
      <c r="U101" s="127"/>
      <c r="V101" s="127"/>
      <c r="W101" s="102"/>
      <c r="X101" s="102"/>
      <c r="Y101" s="127"/>
      <c r="Z101" s="127"/>
      <c r="AA101" s="127"/>
      <c r="AB101" s="127"/>
      <c r="AC101" s="127"/>
      <c r="AD101" s="127"/>
      <c r="AE101" s="127"/>
      <c r="AF101" s="127"/>
      <c r="AG101" s="123"/>
    </row>
    <row r="102" spans="1:33">
      <c r="A102" s="22" t="s">
        <v>249</v>
      </c>
      <c r="B102" s="128">
        <v>115615</v>
      </c>
      <c r="C102" s="129">
        <v>198</v>
      </c>
      <c r="D102" s="19" t="s">
        <v>250</v>
      </c>
      <c r="E102" s="130">
        <v>578</v>
      </c>
      <c r="F102" s="113">
        <v>37865</v>
      </c>
      <c r="G102" s="113">
        <v>37865</v>
      </c>
      <c r="H102" s="113">
        <v>202</v>
      </c>
      <c r="I102" s="57">
        <f t="shared" si="23"/>
        <v>3.0307395187897321</v>
      </c>
      <c r="J102" s="8">
        <f t="shared" ca="1" si="24"/>
        <v>45173.567083292466</v>
      </c>
      <c r="K102" s="8">
        <f t="shared" ca="1" si="25"/>
        <v>45218.165152860849</v>
      </c>
      <c r="L102" s="8">
        <f t="shared" ca="1" si="19"/>
        <v>44952.165152860849</v>
      </c>
      <c r="M102" s="106">
        <v>38</v>
      </c>
      <c r="N102" s="106">
        <f t="shared" si="20"/>
        <v>37865</v>
      </c>
      <c r="O102" s="55">
        <f t="shared" si="21"/>
        <v>4.4383197875593465</v>
      </c>
      <c r="P102" s="55">
        <f t="shared" si="22"/>
        <v>3.0307395187897321</v>
      </c>
      <c r="Q102" s="104">
        <v>17492</v>
      </c>
      <c r="R102" s="102"/>
      <c r="S102" s="102"/>
      <c r="T102" s="102"/>
      <c r="U102" s="127"/>
      <c r="V102" s="127"/>
      <c r="W102" s="102"/>
      <c r="X102" s="102"/>
      <c r="Y102" s="127"/>
      <c r="Z102" s="127"/>
      <c r="AA102" s="127"/>
      <c r="AB102" s="127"/>
      <c r="AC102" s="127"/>
      <c r="AD102" s="127"/>
      <c r="AE102" s="127"/>
      <c r="AF102" s="127"/>
      <c r="AG102" s="123"/>
    </row>
    <row r="103" spans="1:33">
      <c r="A103" s="22" t="s">
        <v>251</v>
      </c>
      <c r="B103" s="128">
        <v>115616</v>
      </c>
      <c r="C103" s="129">
        <v>353</v>
      </c>
      <c r="D103" s="19" t="s">
        <v>252</v>
      </c>
      <c r="E103" s="130">
        <v>733</v>
      </c>
      <c r="F103" s="113">
        <v>67750</v>
      </c>
      <c r="G103" s="113">
        <v>58690</v>
      </c>
      <c r="H103" s="113">
        <v>9060</v>
      </c>
      <c r="I103" s="57">
        <f t="shared" si="23"/>
        <v>3.7241029220470194</v>
      </c>
      <c r="J103" s="8">
        <f t="shared" ca="1" si="24"/>
        <v>45195.535755332516</v>
      </c>
      <c r="K103" s="8">
        <f t="shared" ca="1" si="25"/>
        <v>45222.717488656272</v>
      </c>
      <c r="L103" s="8">
        <f t="shared" ca="1" si="19"/>
        <v>44956.717488656272</v>
      </c>
      <c r="M103" s="106">
        <v>38</v>
      </c>
      <c r="N103" s="106">
        <f t="shared" si="20"/>
        <v>67750</v>
      </c>
      <c r="O103" s="55">
        <f t="shared" si="21"/>
        <v>4.5819981598400963</v>
      </c>
      <c r="P103" s="55">
        <f t="shared" si="22"/>
        <v>3.7241029220470194</v>
      </c>
      <c r="Q103" s="104">
        <v>13520</v>
      </c>
      <c r="R103" s="102"/>
      <c r="S103" s="102"/>
      <c r="T103" s="102"/>
      <c r="U103" s="127"/>
      <c r="V103" s="127"/>
      <c r="W103" s="102"/>
      <c r="X103" s="102"/>
      <c r="Y103" s="127"/>
      <c r="Z103" s="127"/>
      <c r="AA103" s="127"/>
      <c r="AB103" s="127"/>
      <c r="AC103" s="102"/>
      <c r="AD103" s="102"/>
      <c r="AE103" s="102"/>
      <c r="AF103" s="127"/>
      <c r="AG103" s="123"/>
    </row>
    <row r="104" spans="1:33">
      <c r="A104" s="22" t="s">
        <v>253</v>
      </c>
      <c r="B104" s="128">
        <v>115595</v>
      </c>
      <c r="C104" s="129">
        <v>814</v>
      </c>
      <c r="D104" s="19" t="s">
        <v>254</v>
      </c>
      <c r="E104" s="130">
        <v>203</v>
      </c>
      <c r="F104" s="113">
        <v>7608</v>
      </c>
      <c r="G104" s="113">
        <v>7608</v>
      </c>
      <c r="H104" s="155">
        <v>3534</v>
      </c>
      <c r="I104" s="57">
        <f t="shared" si="23"/>
        <v>0.93344025661587815</v>
      </c>
      <c r="J104" s="8">
        <f t="shared" ca="1" si="24"/>
        <v>45107.115811933065</v>
      </c>
      <c r="K104" s="8">
        <f t="shared" ca="1" si="25"/>
        <v>45110.905285617271</v>
      </c>
      <c r="L104" s="8">
        <f t="shared" ca="1" si="19"/>
        <v>44844.905285617271</v>
      </c>
      <c r="M104" s="106">
        <v>38</v>
      </c>
      <c r="N104" s="106">
        <f t="shared" si="20"/>
        <v>7608</v>
      </c>
      <c r="O104" s="55">
        <f t="shared" si="21"/>
        <v>1.0530415855195325</v>
      </c>
      <c r="P104" s="55">
        <f t="shared" si="22"/>
        <v>0.93344025661587815</v>
      </c>
      <c r="Q104" s="104">
        <v>522</v>
      </c>
      <c r="R104" s="102"/>
      <c r="S104" s="102"/>
      <c r="T104" s="102"/>
      <c r="U104" s="127"/>
      <c r="V104" s="127"/>
      <c r="W104" s="102"/>
      <c r="X104" s="102"/>
      <c r="Y104" s="127"/>
      <c r="Z104" s="127"/>
      <c r="AA104" s="127"/>
      <c r="AB104" s="127"/>
      <c r="AC104" s="127"/>
      <c r="AD104" s="127"/>
      <c r="AE104" s="127"/>
      <c r="AF104" s="127"/>
      <c r="AG104" s="123" t="s">
        <v>255</v>
      </c>
    </row>
    <row r="105" spans="1:33">
      <c r="A105" s="115" t="s">
        <v>256</v>
      </c>
      <c r="B105" s="128">
        <v>115484</v>
      </c>
      <c r="C105" s="129">
        <v>134.7192</v>
      </c>
      <c r="D105" s="19" t="s">
        <v>257</v>
      </c>
      <c r="E105" s="130">
        <v>17</v>
      </c>
      <c r="F105" s="113">
        <v>8205</v>
      </c>
      <c r="G105" s="113">
        <v>7330</v>
      </c>
      <c r="H105" s="113">
        <v>327</v>
      </c>
      <c r="I105" s="57">
        <f t="shared" si="23"/>
        <v>21.554035567715459</v>
      </c>
      <c r="J105" s="8">
        <f t="shared" ca="1" si="24"/>
        <v>45760.463094947903</v>
      </c>
      <c r="K105" s="8">
        <f t="shared" ca="1" si="25"/>
        <v>45788.983218786911</v>
      </c>
      <c r="L105" s="8">
        <f t="shared" ca="1" si="19"/>
        <v>45529.983218786911</v>
      </c>
      <c r="M105" s="106">
        <v>37</v>
      </c>
      <c r="N105" s="106">
        <f t="shared" si="20"/>
        <v>8205</v>
      </c>
      <c r="O105" s="55">
        <f t="shared" si="21"/>
        <v>22.454172366621066</v>
      </c>
      <c r="P105" s="55">
        <f t="shared" si="22"/>
        <v>21.554035567715459</v>
      </c>
      <c r="Q105" s="104">
        <v>329</v>
      </c>
      <c r="R105" s="102"/>
      <c r="S105" s="102"/>
      <c r="T105" s="102"/>
      <c r="U105" s="127"/>
      <c r="V105" s="127"/>
      <c r="W105" s="102"/>
      <c r="X105" s="102"/>
      <c r="Y105" s="127"/>
      <c r="Z105" s="127"/>
      <c r="AA105" s="127"/>
      <c r="AB105" s="127"/>
      <c r="AC105" s="127"/>
      <c r="AD105" s="127"/>
      <c r="AE105" s="127"/>
      <c r="AF105" s="127"/>
      <c r="AG105" s="123"/>
    </row>
    <row r="106" spans="1:33">
      <c r="A106" s="115" t="s">
        <v>258</v>
      </c>
      <c r="B106" s="128">
        <v>115485</v>
      </c>
      <c r="C106" s="129">
        <v>241.31520000000003</v>
      </c>
      <c r="D106" s="19" t="s">
        <v>259</v>
      </c>
      <c r="E106" s="130">
        <v>11</v>
      </c>
      <c r="F106" s="113">
        <v>3290</v>
      </c>
      <c r="G106" s="113">
        <v>2450</v>
      </c>
      <c r="H106" s="113">
        <v>0</v>
      </c>
      <c r="I106" s="57">
        <f t="shared" si="23"/>
        <v>13.911205073995772</v>
      </c>
      <c r="J106" s="8">
        <f t="shared" ca="1" si="24"/>
        <v>45518.306044567944</v>
      </c>
      <c r="K106" s="8">
        <f t="shared" ca="1" si="25"/>
        <v>45578.995039783251</v>
      </c>
      <c r="L106" s="8">
        <f t="shared" ca="1" si="19"/>
        <v>45319.995039783251</v>
      </c>
      <c r="M106" s="106">
        <v>37</v>
      </c>
      <c r="N106" s="106">
        <f t="shared" si="20"/>
        <v>3290</v>
      </c>
      <c r="O106" s="55">
        <f t="shared" si="21"/>
        <v>15.826638477801268</v>
      </c>
      <c r="P106" s="55">
        <f t="shared" si="22"/>
        <v>13.911205073995772</v>
      </c>
      <c r="Q106" s="104">
        <v>453</v>
      </c>
      <c r="R106" s="102"/>
      <c r="S106" s="102"/>
      <c r="T106" s="102"/>
      <c r="U106" s="127"/>
      <c r="V106" s="127"/>
      <c r="W106" s="102"/>
      <c r="X106" s="102"/>
      <c r="Y106" s="127"/>
      <c r="Z106" s="127"/>
      <c r="AA106" s="127"/>
      <c r="AB106" s="127"/>
      <c r="AC106" s="127"/>
      <c r="AD106" s="127"/>
      <c r="AE106" s="127"/>
      <c r="AF106" s="127"/>
      <c r="AG106" s="123"/>
    </row>
    <row r="107" spans="1:33">
      <c r="A107" s="22" t="s">
        <v>260</v>
      </c>
      <c r="B107" s="128">
        <v>115483</v>
      </c>
      <c r="C107" s="129">
        <v>698</v>
      </c>
      <c r="D107" s="19" t="s">
        <v>261</v>
      </c>
      <c r="E107" s="130">
        <v>82</v>
      </c>
      <c r="F107" s="113">
        <v>9286</v>
      </c>
      <c r="G107" s="113">
        <v>9200</v>
      </c>
      <c r="H107" s="113">
        <v>1146</v>
      </c>
      <c r="I107" s="57">
        <f t="shared" si="23"/>
        <v>4.6171298922291548</v>
      </c>
      <c r="J107" s="8">
        <f t="shared" ca="1" si="24"/>
        <v>45223.830609861441</v>
      </c>
      <c r="K107" s="8">
        <f t="shared" ca="1" si="25"/>
        <v>45235.134846061701</v>
      </c>
      <c r="L107" s="8">
        <f t="shared" ca="1" si="19"/>
        <v>44962.134846061701</v>
      </c>
      <c r="M107" s="106">
        <v>39</v>
      </c>
      <c r="N107" s="106">
        <f t="shared" si="20"/>
        <v>9286</v>
      </c>
      <c r="O107" s="55">
        <f t="shared" si="21"/>
        <v>4.9739081111741346</v>
      </c>
      <c r="P107" s="55">
        <f t="shared" si="22"/>
        <v>4.6171298922291548</v>
      </c>
      <c r="Q107" s="104">
        <v>629</v>
      </c>
      <c r="R107" s="102"/>
      <c r="S107" s="102"/>
      <c r="T107" s="102"/>
      <c r="U107" s="127"/>
      <c r="V107" s="127"/>
      <c r="W107" s="102"/>
      <c r="X107" s="102"/>
      <c r="Y107" s="127"/>
      <c r="Z107" s="127"/>
      <c r="AA107" s="127"/>
      <c r="AB107" s="127"/>
      <c r="AC107" s="127"/>
      <c r="AD107" s="127"/>
      <c r="AE107" s="127"/>
      <c r="AF107" s="127"/>
      <c r="AG107" s="123" t="s">
        <v>101</v>
      </c>
    </row>
    <row r="108" spans="1:33">
      <c r="A108" s="22" t="s">
        <v>262</v>
      </c>
      <c r="B108" s="128">
        <v>115613</v>
      </c>
      <c r="C108" s="129">
        <v>1226</v>
      </c>
      <c r="D108" s="19" t="s">
        <v>263</v>
      </c>
      <c r="E108" s="130">
        <v>52</v>
      </c>
      <c r="F108" s="113">
        <v>5709</v>
      </c>
      <c r="G108" s="113">
        <v>5541</v>
      </c>
      <c r="H108" s="113">
        <v>1731</v>
      </c>
      <c r="I108" s="57">
        <f t="shared" si="23"/>
        <v>3.558139534883721</v>
      </c>
      <c r="J108" s="8">
        <f t="shared" ca="1" si="24"/>
        <v>45190.277336433966</v>
      </c>
      <c r="K108" s="8">
        <f t="shared" ca="1" si="25"/>
        <v>45193.338065178912</v>
      </c>
      <c r="L108" s="8">
        <f t="shared" ca="1" si="19"/>
        <v>44927.338065178912</v>
      </c>
      <c r="M108" s="106">
        <v>38</v>
      </c>
      <c r="N108" s="106">
        <f t="shared" si="20"/>
        <v>5709</v>
      </c>
      <c r="O108" s="55">
        <f t="shared" si="21"/>
        <v>3.6547406082289804</v>
      </c>
      <c r="P108" s="55">
        <f t="shared" si="22"/>
        <v>3.558139534883721</v>
      </c>
      <c r="Q108" s="104">
        <v>108</v>
      </c>
      <c r="R108" s="102"/>
      <c r="S108" s="102"/>
      <c r="T108" s="102"/>
      <c r="U108" s="127"/>
      <c r="V108" s="127"/>
      <c r="W108" s="102"/>
      <c r="X108" s="102"/>
      <c r="Y108" s="127"/>
      <c r="Z108" s="127"/>
      <c r="AA108" s="127"/>
      <c r="AB108" s="127"/>
      <c r="AC108" s="127"/>
      <c r="AD108" s="127"/>
      <c r="AE108" s="127"/>
      <c r="AF108" s="127"/>
      <c r="AG108" s="123" t="s">
        <v>264</v>
      </c>
    </row>
    <row r="109" spans="1:33">
      <c r="A109" s="22" t="s">
        <v>265</v>
      </c>
      <c r="B109" s="128"/>
      <c r="C109" s="129"/>
      <c r="D109" s="19" t="s">
        <v>266</v>
      </c>
      <c r="E109" s="166">
        <v>0</v>
      </c>
      <c r="F109" s="113">
        <v>0</v>
      </c>
      <c r="G109" s="113">
        <v>0</v>
      </c>
      <c r="H109" s="113">
        <v>0</v>
      </c>
      <c r="I109" s="57"/>
      <c r="J109" s="8" t="e">
        <f t="shared" ca="1" si="24"/>
        <v>#DIV/0!</v>
      </c>
      <c r="K109" s="8" t="e">
        <f t="shared" ca="1" si="25"/>
        <v>#DIV/0!</v>
      </c>
      <c r="L109" s="8" t="e">
        <f t="shared" ca="1" si="19"/>
        <v>#DIV/0!</v>
      </c>
      <c r="M109" s="106">
        <v>38</v>
      </c>
      <c r="N109" s="106">
        <f t="shared" si="20"/>
        <v>0</v>
      </c>
      <c r="O109" s="55" t="e">
        <f t="shared" si="21"/>
        <v>#DIV/0!</v>
      </c>
      <c r="P109" s="55" t="e">
        <f t="shared" si="22"/>
        <v>#DIV/0!</v>
      </c>
      <c r="Q109" s="104">
        <v>0</v>
      </c>
      <c r="R109" s="102"/>
      <c r="S109" s="102"/>
      <c r="T109" s="102"/>
      <c r="U109" s="127"/>
      <c r="V109" s="127"/>
      <c r="W109" s="102"/>
      <c r="X109" s="102"/>
      <c r="Y109" s="127"/>
      <c r="Z109" s="127"/>
      <c r="AA109" s="127"/>
      <c r="AB109" s="127"/>
      <c r="AC109" s="127"/>
      <c r="AD109" s="127"/>
      <c r="AE109" s="127"/>
      <c r="AF109" s="127"/>
      <c r="AG109" s="123"/>
    </row>
    <row r="110" spans="1:33">
      <c r="A110" s="50" t="s">
        <v>267</v>
      </c>
      <c r="B110" s="128">
        <v>112987</v>
      </c>
      <c r="C110" s="129">
        <v>86</v>
      </c>
      <c r="D110" s="19" t="s">
        <v>268</v>
      </c>
      <c r="E110" s="130">
        <v>5</v>
      </c>
      <c r="F110" s="113">
        <v>550</v>
      </c>
      <c r="G110" s="113">
        <v>0</v>
      </c>
      <c r="H110" s="113">
        <v>2409</v>
      </c>
      <c r="I110" s="57">
        <f t="shared" ref="I110:I133" si="26">+(F110-H110)/(21.5*E110)</f>
        <v>-17.293023255813953</v>
      </c>
      <c r="J110" s="8">
        <f t="shared" ca="1" si="24"/>
        <v>44529.624704855021</v>
      </c>
      <c r="K110" s="8">
        <f t="shared" ca="1" si="25"/>
        <v>44545.540494328707</v>
      </c>
      <c r="L110" s="8">
        <f t="shared" ca="1" si="19"/>
        <v>44286.540494328707</v>
      </c>
      <c r="M110" s="106">
        <v>37</v>
      </c>
      <c r="N110" s="106">
        <f t="shared" si="20"/>
        <v>550</v>
      </c>
      <c r="O110" s="55">
        <f t="shared" si="21"/>
        <v>-16.790697674418606</v>
      </c>
      <c r="P110" s="55">
        <f t="shared" si="22"/>
        <v>-17.293023255813953</v>
      </c>
      <c r="Q110" s="104">
        <v>54</v>
      </c>
      <c r="R110" s="102"/>
      <c r="S110" s="102"/>
      <c r="T110" s="102"/>
      <c r="U110" s="127"/>
      <c r="V110" s="127"/>
      <c r="W110" s="102"/>
      <c r="X110" s="102"/>
      <c r="Y110" s="127"/>
      <c r="Z110" s="127"/>
      <c r="AA110" s="127"/>
      <c r="AB110" s="127"/>
      <c r="AC110" s="127"/>
      <c r="AD110" s="127"/>
      <c r="AE110" s="127"/>
      <c r="AF110" s="127"/>
      <c r="AG110" s="123" t="s">
        <v>269</v>
      </c>
    </row>
    <row r="111" spans="1:33">
      <c r="A111" s="22" t="s">
        <v>270</v>
      </c>
      <c r="B111" s="128">
        <v>112970</v>
      </c>
      <c r="C111" s="129">
        <v>97.97760000000001</v>
      </c>
      <c r="D111" s="19" t="s">
        <v>271</v>
      </c>
      <c r="E111" s="130">
        <v>9</v>
      </c>
      <c r="F111" s="113">
        <v>0</v>
      </c>
      <c r="G111" s="113">
        <v>0</v>
      </c>
      <c r="H111" s="113">
        <v>465</v>
      </c>
      <c r="I111" s="57">
        <f t="shared" si="26"/>
        <v>-2.4031007751937983</v>
      </c>
      <c r="J111" s="8">
        <f t="shared" ca="1" si="24"/>
        <v>45001.400143451516</v>
      </c>
      <c r="K111" s="8">
        <f t="shared" ca="1" si="25"/>
        <v>45008.277336433966</v>
      </c>
      <c r="L111" s="8">
        <f t="shared" ca="1" si="19"/>
        <v>44749.277336433966</v>
      </c>
      <c r="M111" s="106">
        <v>37</v>
      </c>
      <c r="N111" s="106">
        <f t="shared" si="20"/>
        <v>0</v>
      </c>
      <c r="O111" s="55">
        <f t="shared" si="21"/>
        <v>-2.1860465116279069</v>
      </c>
      <c r="P111" s="55">
        <f t="shared" si="22"/>
        <v>-2.4031007751937983</v>
      </c>
      <c r="Q111" s="104">
        <v>42</v>
      </c>
      <c r="R111" s="102"/>
      <c r="S111" s="102"/>
      <c r="T111" s="102"/>
      <c r="U111" s="127"/>
      <c r="V111" s="127"/>
      <c r="W111" s="102"/>
      <c r="X111" s="102"/>
      <c r="Y111" s="127"/>
      <c r="Z111" s="127"/>
      <c r="AA111" s="127"/>
      <c r="AB111" s="127"/>
      <c r="AC111" s="127"/>
      <c r="AD111" s="127"/>
      <c r="AE111" s="127"/>
      <c r="AF111" s="127"/>
      <c r="AG111" s="126"/>
    </row>
    <row r="112" spans="1:33">
      <c r="A112" s="22" t="s">
        <v>272</v>
      </c>
      <c r="B112" s="128">
        <v>115491</v>
      </c>
      <c r="C112" s="129">
        <v>118.84320000000001</v>
      </c>
      <c r="D112" s="19" t="s">
        <v>273</v>
      </c>
      <c r="E112" s="130">
        <v>7</v>
      </c>
      <c r="F112" s="113">
        <v>5120</v>
      </c>
      <c r="G112" s="113">
        <v>1800</v>
      </c>
      <c r="H112" s="113">
        <v>0</v>
      </c>
      <c r="I112" s="57">
        <f t="shared" si="26"/>
        <v>34.019933554817278</v>
      </c>
      <c r="J112" s="8">
        <f t="shared" ca="1" si="24"/>
        <v>46155.435231170813</v>
      </c>
      <c r="K112" s="8">
        <f t="shared" ca="1" si="25"/>
        <v>46260.698389065547</v>
      </c>
      <c r="L112" s="8">
        <f t="shared" ca="1" si="19"/>
        <v>45994.698389065547</v>
      </c>
      <c r="M112" s="106">
        <v>38</v>
      </c>
      <c r="N112" s="106">
        <f t="shared" si="20"/>
        <v>5120</v>
      </c>
      <c r="O112" s="55">
        <f t="shared" si="21"/>
        <v>37.342192691029901</v>
      </c>
      <c r="P112" s="55">
        <f t="shared" si="22"/>
        <v>34.019933554817278</v>
      </c>
      <c r="Q112" s="104">
        <v>500</v>
      </c>
      <c r="R112" s="102"/>
      <c r="S112" s="102"/>
      <c r="T112" s="102"/>
      <c r="U112" s="127"/>
      <c r="V112" s="127"/>
      <c r="W112" s="102"/>
      <c r="X112" s="102"/>
      <c r="Y112" s="127"/>
      <c r="Z112" s="127"/>
      <c r="AA112" s="127"/>
      <c r="AB112" s="127"/>
      <c r="AC112" s="127"/>
      <c r="AD112" s="127"/>
      <c r="AE112" s="127"/>
      <c r="AF112" s="127"/>
      <c r="AG112" s="126"/>
    </row>
    <row r="113" spans="1:33">
      <c r="A113" s="22" t="s">
        <v>274</v>
      </c>
      <c r="B113" s="128">
        <v>112935</v>
      </c>
      <c r="C113" s="129">
        <v>46</v>
      </c>
      <c r="D113" s="19" t="s">
        <v>178</v>
      </c>
      <c r="E113" s="130">
        <v>487</v>
      </c>
      <c r="F113" s="113">
        <v>93190</v>
      </c>
      <c r="G113" s="113">
        <v>89550</v>
      </c>
      <c r="H113" s="113">
        <v>6494</v>
      </c>
      <c r="I113" s="57">
        <f t="shared" si="26"/>
        <v>8.2800248316699303</v>
      </c>
      <c r="J113" s="8">
        <f t="shared" ca="1" si="24"/>
        <v>45339.886544258457</v>
      </c>
      <c r="K113" s="8">
        <f t="shared" ca="1" si="25"/>
        <v>45349.6062027476</v>
      </c>
      <c r="L113" s="8">
        <f t="shared" ca="1" si="19"/>
        <v>45083.6062027476</v>
      </c>
      <c r="M113" s="106">
        <v>38</v>
      </c>
      <c r="N113" s="106">
        <f t="shared" si="20"/>
        <v>93190</v>
      </c>
      <c r="O113" s="55">
        <f t="shared" si="21"/>
        <v>8.5867914617258005</v>
      </c>
      <c r="P113" s="55">
        <f t="shared" si="22"/>
        <v>8.2800248316699303</v>
      </c>
      <c r="Q113" s="104">
        <v>3212</v>
      </c>
      <c r="R113" s="102"/>
      <c r="S113" s="102"/>
      <c r="T113" s="102"/>
      <c r="U113" s="127"/>
      <c r="V113" s="127"/>
      <c r="W113" s="102"/>
      <c r="X113" s="102"/>
      <c r="Y113" s="127"/>
      <c r="Z113" s="127"/>
      <c r="AA113" s="127"/>
      <c r="AB113" s="127"/>
      <c r="AC113" s="127"/>
      <c r="AD113" s="127"/>
      <c r="AE113" s="127"/>
      <c r="AF113" s="127"/>
      <c r="AG113" s="123"/>
    </row>
    <row r="114" spans="1:33">
      <c r="A114" s="22" t="s">
        <v>275</v>
      </c>
      <c r="B114" s="128">
        <v>116352</v>
      </c>
      <c r="C114" s="129">
        <v>66.679199999999994</v>
      </c>
      <c r="D114" s="19" t="s">
        <v>276</v>
      </c>
      <c r="E114" s="130">
        <v>275</v>
      </c>
      <c r="F114" s="113">
        <v>37076</v>
      </c>
      <c r="G114" s="113">
        <v>37040</v>
      </c>
      <c r="H114" s="155">
        <v>6913</v>
      </c>
      <c r="I114" s="57">
        <f t="shared" si="26"/>
        <v>5.1015644820295982</v>
      </c>
      <c r="J114" s="8">
        <f t="shared" ca="1" si="24"/>
        <v>45239.179537390904</v>
      </c>
      <c r="K114" s="8">
        <f t="shared" ca="1" si="25"/>
        <v>45245.615518252154</v>
      </c>
      <c r="L114" s="8">
        <f t="shared" ca="1" si="19"/>
        <v>44979.615518252154</v>
      </c>
      <c r="M114" s="106">
        <v>38</v>
      </c>
      <c r="N114" s="106">
        <f t="shared" si="20"/>
        <v>37076</v>
      </c>
      <c r="O114" s="55">
        <f t="shared" si="21"/>
        <v>5.3046934460887947</v>
      </c>
      <c r="P114" s="55">
        <f t="shared" si="22"/>
        <v>5.1015644820295982</v>
      </c>
      <c r="Q114" s="104">
        <v>1201</v>
      </c>
      <c r="R114" s="102"/>
      <c r="S114" s="102"/>
      <c r="T114" s="102"/>
      <c r="U114" s="127"/>
      <c r="V114" s="127"/>
      <c r="W114" s="102"/>
      <c r="X114" s="102"/>
      <c r="Y114" s="127"/>
      <c r="Z114" s="127"/>
      <c r="AA114" s="127"/>
      <c r="AB114" s="127"/>
      <c r="AC114" s="127"/>
      <c r="AD114" s="127"/>
      <c r="AE114" s="127"/>
      <c r="AF114" s="127"/>
      <c r="AG114" s="123" t="s">
        <v>277</v>
      </c>
    </row>
    <row r="115" spans="1:33">
      <c r="A115" s="22" t="s">
        <v>278</v>
      </c>
      <c r="B115" s="128">
        <v>115579</v>
      </c>
      <c r="C115" s="129">
        <v>115.6</v>
      </c>
      <c r="D115" s="19" t="s">
        <v>279</v>
      </c>
      <c r="E115" s="130">
        <v>31</v>
      </c>
      <c r="F115" s="113">
        <v>6145</v>
      </c>
      <c r="G115" s="113">
        <v>5265</v>
      </c>
      <c r="H115" s="155">
        <v>0</v>
      </c>
      <c r="I115" s="57">
        <f t="shared" si="26"/>
        <v>9.2198049512378102</v>
      </c>
      <c r="J115" s="8">
        <f t="shared" ca="1" si="24"/>
        <v>45369.662735415295</v>
      </c>
      <c r="K115" s="8">
        <f t="shared" ca="1" si="25"/>
        <v>45393.05152998236</v>
      </c>
      <c r="L115" s="8">
        <f t="shared" ca="1" si="19"/>
        <v>45134.05152998236</v>
      </c>
      <c r="M115" s="106">
        <v>37</v>
      </c>
      <c r="N115" s="106">
        <f t="shared" si="20"/>
        <v>6145</v>
      </c>
      <c r="O115" s="55">
        <f t="shared" si="21"/>
        <v>9.9579894973743439</v>
      </c>
      <c r="P115" s="55">
        <f t="shared" si="22"/>
        <v>9.2198049512378102</v>
      </c>
      <c r="Q115" s="104">
        <v>492</v>
      </c>
      <c r="R115" s="102"/>
      <c r="S115" s="102"/>
      <c r="T115" s="102"/>
      <c r="U115" s="127"/>
      <c r="V115" s="127"/>
      <c r="W115" s="102"/>
      <c r="X115" s="102"/>
      <c r="Y115" s="127"/>
      <c r="Z115" s="127"/>
      <c r="AA115" s="127"/>
      <c r="AB115" s="127"/>
      <c r="AC115" s="127"/>
      <c r="AD115" s="127"/>
      <c r="AE115" s="127"/>
      <c r="AF115" s="127"/>
      <c r="AG115" s="123"/>
    </row>
    <row r="116" spans="1:33">
      <c r="A116" s="22" t="s">
        <v>280</v>
      </c>
      <c r="B116" s="128">
        <v>115580</v>
      </c>
      <c r="C116" s="129">
        <v>181</v>
      </c>
      <c r="D116" s="19" t="s">
        <v>281</v>
      </c>
      <c r="E116" s="130">
        <v>68</v>
      </c>
      <c r="F116" s="113">
        <v>7015</v>
      </c>
      <c r="G116" s="113">
        <v>5380</v>
      </c>
      <c r="H116" s="155">
        <v>909</v>
      </c>
      <c r="I116" s="57">
        <f t="shared" si="26"/>
        <v>4.1764705882352944</v>
      </c>
      <c r="J116" s="8">
        <f t="shared" ca="1" si="24"/>
        <v>45209.868667703318</v>
      </c>
      <c r="K116" s="8">
        <f t="shared" ca="1" si="25"/>
        <v>45235.073002068646</v>
      </c>
      <c r="L116" s="8">
        <f t="shared" ca="1" si="19"/>
        <v>44976.073002068646</v>
      </c>
      <c r="M116" s="106">
        <v>37</v>
      </c>
      <c r="N116" s="106">
        <f t="shared" si="20"/>
        <v>7015</v>
      </c>
      <c r="O116" s="55">
        <f t="shared" si="21"/>
        <v>4.9719562243502056</v>
      </c>
      <c r="P116" s="55">
        <f t="shared" si="22"/>
        <v>4.1764705882352944</v>
      </c>
      <c r="Q116" s="104">
        <v>1163</v>
      </c>
      <c r="R116" s="102"/>
      <c r="S116" s="102"/>
      <c r="T116" s="102"/>
      <c r="U116" s="127"/>
      <c r="V116" s="127"/>
      <c r="W116" s="102"/>
      <c r="X116" s="102"/>
      <c r="Y116" s="127"/>
      <c r="Z116" s="127"/>
      <c r="AA116" s="127"/>
      <c r="AB116" s="127"/>
      <c r="AC116" s="127"/>
      <c r="AD116" s="127"/>
      <c r="AE116" s="127"/>
      <c r="AF116" s="127"/>
      <c r="AG116" s="123" t="s">
        <v>282</v>
      </c>
    </row>
    <row r="117" spans="1:33">
      <c r="A117" s="22" t="s">
        <v>283</v>
      </c>
      <c r="B117" s="128">
        <v>115589</v>
      </c>
      <c r="C117" s="129">
        <v>210</v>
      </c>
      <c r="D117" s="19" t="s">
        <v>284</v>
      </c>
      <c r="E117" s="130">
        <v>78</v>
      </c>
      <c r="F117" s="113">
        <v>14971</v>
      </c>
      <c r="G117" s="113">
        <v>13725</v>
      </c>
      <c r="H117" s="155">
        <v>1815</v>
      </c>
      <c r="I117" s="57">
        <f t="shared" si="26"/>
        <v>7.8449612403100772</v>
      </c>
      <c r="J117" s="8">
        <f t="shared" ca="1" si="24"/>
        <v>45326.101897837478</v>
      </c>
      <c r="K117" s="8">
        <f t="shared" ca="1" si="25"/>
        <v>45334.868429551381</v>
      </c>
      <c r="L117" s="8">
        <f t="shared" ca="1" si="19"/>
        <v>45068.868429551381</v>
      </c>
      <c r="M117" s="106">
        <v>38</v>
      </c>
      <c r="N117" s="106">
        <f t="shared" si="20"/>
        <v>14971</v>
      </c>
      <c r="O117" s="55">
        <f t="shared" si="21"/>
        <v>8.1216457960644011</v>
      </c>
      <c r="P117" s="55">
        <f t="shared" si="22"/>
        <v>7.8449612403100772</v>
      </c>
      <c r="Q117" s="104">
        <v>464</v>
      </c>
      <c r="R117" s="102"/>
      <c r="S117" s="102"/>
      <c r="T117" s="102"/>
      <c r="U117" s="127"/>
      <c r="V117" s="127"/>
      <c r="W117" s="102"/>
      <c r="X117" s="102"/>
      <c r="Y117" s="127"/>
      <c r="Z117" s="127"/>
      <c r="AA117" s="127"/>
      <c r="AB117" s="127"/>
      <c r="AC117" s="127"/>
      <c r="AD117" s="127"/>
      <c r="AE117" s="127"/>
      <c r="AF117" s="127"/>
      <c r="AG117" s="123" t="s">
        <v>285</v>
      </c>
    </row>
    <row r="118" spans="1:33">
      <c r="A118" s="114" t="s">
        <v>286</v>
      </c>
      <c r="B118" s="128">
        <v>116349</v>
      </c>
      <c r="C118" s="129">
        <v>335.21039999999999</v>
      </c>
      <c r="D118" s="19" t="s">
        <v>287</v>
      </c>
      <c r="E118" s="130">
        <v>7</v>
      </c>
      <c r="F118" s="113">
        <v>2470</v>
      </c>
      <c r="G118" s="113">
        <v>2470</v>
      </c>
      <c r="H118" s="113">
        <v>201</v>
      </c>
      <c r="I118" s="57">
        <f t="shared" si="26"/>
        <v>15.076411960132891</v>
      </c>
      <c r="J118" s="8">
        <f t="shared" ca="1" si="24"/>
        <v>45555.22470485502</v>
      </c>
      <c r="K118" s="8">
        <f t="shared" ca="1" si="25"/>
        <v>45571.6457574866</v>
      </c>
      <c r="L118" s="8">
        <f t="shared" ca="1" si="19"/>
        <v>45298.6457574866</v>
      </c>
      <c r="M118" s="106">
        <v>39</v>
      </c>
      <c r="N118" s="106">
        <f t="shared" si="20"/>
        <v>2470</v>
      </c>
      <c r="O118" s="55">
        <f t="shared" si="21"/>
        <v>15.59468438538206</v>
      </c>
      <c r="P118" s="55">
        <f t="shared" si="22"/>
        <v>15.076411960132891</v>
      </c>
      <c r="Q118" s="104">
        <v>78</v>
      </c>
      <c r="R118" s="102"/>
      <c r="S118" s="102"/>
      <c r="T118" s="102"/>
      <c r="U118" s="127"/>
      <c r="V118" s="127"/>
      <c r="W118" s="102"/>
      <c r="X118" s="102"/>
      <c r="Y118" s="127"/>
      <c r="Z118" s="127"/>
      <c r="AA118" s="127"/>
      <c r="AB118" s="127"/>
      <c r="AC118" s="127"/>
      <c r="AD118" s="127"/>
      <c r="AE118" s="127"/>
      <c r="AF118" s="127"/>
      <c r="AG118" s="123"/>
    </row>
    <row r="119" spans="1:33">
      <c r="A119" s="50" t="s">
        <v>288</v>
      </c>
      <c r="B119" s="128">
        <v>116350</v>
      </c>
      <c r="C119" s="129">
        <v>757</v>
      </c>
      <c r="D119" s="19" t="s">
        <v>289</v>
      </c>
      <c r="E119" s="130">
        <v>1</v>
      </c>
      <c r="F119" s="113">
        <v>364</v>
      </c>
      <c r="G119" s="113">
        <v>0</v>
      </c>
      <c r="H119" s="113">
        <v>0</v>
      </c>
      <c r="I119" s="57">
        <f t="shared" si="26"/>
        <v>16.930232558139537</v>
      </c>
      <c r="J119" s="8">
        <f t="shared" ca="1" si="24"/>
        <v>45613.961546960287</v>
      </c>
      <c r="K119" s="8">
        <f t="shared" ca="1" si="25"/>
        <v>45972.06681011818</v>
      </c>
      <c r="L119" s="8">
        <f t="shared" ca="1" si="19"/>
        <v>45699.06681011818</v>
      </c>
      <c r="M119" s="106">
        <v>39</v>
      </c>
      <c r="N119" s="106">
        <f t="shared" si="20"/>
        <v>364</v>
      </c>
      <c r="O119" s="55">
        <f t="shared" si="21"/>
        <v>28.232558139534884</v>
      </c>
      <c r="P119" s="55">
        <f t="shared" si="22"/>
        <v>16.930232558139537</v>
      </c>
      <c r="Q119" s="104">
        <v>243</v>
      </c>
      <c r="R119" s="102"/>
      <c r="S119" s="102"/>
      <c r="T119" s="102"/>
      <c r="U119" s="127"/>
      <c r="V119" s="127"/>
      <c r="W119" s="102"/>
      <c r="X119" s="102"/>
      <c r="Y119" s="127"/>
      <c r="Z119" s="127"/>
      <c r="AA119" s="127"/>
      <c r="AB119" s="127"/>
      <c r="AC119" s="127"/>
      <c r="AD119" s="127"/>
      <c r="AE119" s="127"/>
      <c r="AF119" s="127"/>
      <c r="AG119" s="123"/>
    </row>
    <row r="120" spans="1:33">
      <c r="A120" s="22" t="s">
        <v>290</v>
      </c>
      <c r="B120" s="128">
        <v>115591</v>
      </c>
      <c r="C120" s="129">
        <v>101.15280000000001</v>
      </c>
      <c r="D120" s="19" t="s">
        <v>291</v>
      </c>
      <c r="E120" s="130">
        <v>10</v>
      </c>
      <c r="F120" s="113">
        <v>6866</v>
      </c>
      <c r="G120" s="113">
        <v>0</v>
      </c>
      <c r="H120" s="113">
        <v>0</v>
      </c>
      <c r="I120" s="57">
        <f t="shared" si="26"/>
        <v>31.934883720930234</v>
      </c>
      <c r="J120" s="8">
        <f t="shared" ca="1" si="24"/>
        <v>46089.372073276078</v>
      </c>
      <c r="K120" s="8">
        <f t="shared" ca="1" si="25"/>
        <v>46157.751020644493</v>
      </c>
      <c r="L120" s="8">
        <f t="shared" ca="1" si="19"/>
        <v>45891.751020644493</v>
      </c>
      <c r="M120" s="106">
        <v>38</v>
      </c>
      <c r="N120" s="106">
        <f t="shared" si="20"/>
        <v>6866</v>
      </c>
      <c r="O120" s="55">
        <f t="shared" si="21"/>
        <v>34.093023255813954</v>
      </c>
      <c r="P120" s="55">
        <f t="shared" si="22"/>
        <v>31.934883720930234</v>
      </c>
      <c r="Q120" s="104">
        <v>464</v>
      </c>
      <c r="R120" s="102"/>
      <c r="S120" s="102"/>
      <c r="T120" s="102"/>
      <c r="U120" s="127"/>
      <c r="V120" s="127"/>
      <c r="W120" s="102"/>
      <c r="X120" s="102"/>
      <c r="Y120" s="127"/>
      <c r="Z120" s="127"/>
      <c r="AA120" s="127"/>
      <c r="AB120" s="127"/>
      <c r="AC120" s="127"/>
      <c r="AD120" s="127"/>
      <c r="AE120" s="127"/>
      <c r="AF120" s="127"/>
      <c r="AG120" s="123"/>
    </row>
    <row r="121" spans="1:33">
      <c r="A121" s="22" t="s">
        <v>292</v>
      </c>
      <c r="B121" s="128">
        <v>112965</v>
      </c>
      <c r="C121" s="129">
        <v>43.5</v>
      </c>
      <c r="D121" s="19" t="s">
        <v>293</v>
      </c>
      <c r="E121" s="130">
        <v>979</v>
      </c>
      <c r="F121" s="113">
        <v>98000</v>
      </c>
      <c r="G121" s="113">
        <v>83380</v>
      </c>
      <c r="H121" s="113">
        <v>0</v>
      </c>
      <c r="I121" s="57">
        <f t="shared" si="26"/>
        <v>4.655913723068152</v>
      </c>
      <c r="J121" s="8">
        <f t="shared" ca="1" si="24"/>
        <v>45225.059444922757</v>
      </c>
      <c r="K121" s="8">
        <f t="shared" ca="1" si="25"/>
        <v>45247.664466158181</v>
      </c>
      <c r="L121" s="8">
        <f t="shared" ca="1" si="19"/>
        <v>44995.664466158181</v>
      </c>
      <c r="M121" s="106">
        <v>36</v>
      </c>
      <c r="N121" s="106">
        <f t="shared" si="20"/>
        <v>98000</v>
      </c>
      <c r="O121" s="55">
        <f t="shared" si="21"/>
        <v>5.3693612371427895</v>
      </c>
      <c r="P121" s="55">
        <f t="shared" si="22"/>
        <v>4.655913723068152</v>
      </c>
      <c r="Q121" s="104">
        <v>15017</v>
      </c>
      <c r="R121" s="102"/>
      <c r="S121" s="102"/>
      <c r="T121" s="102"/>
      <c r="U121" s="127"/>
      <c r="V121" s="127"/>
      <c r="W121" s="102"/>
      <c r="X121" s="102"/>
      <c r="Y121" s="127"/>
      <c r="Z121" s="127"/>
      <c r="AA121" s="127"/>
      <c r="AB121" s="127"/>
      <c r="AC121" s="127"/>
      <c r="AD121" s="127"/>
      <c r="AE121" s="127"/>
      <c r="AF121" s="127"/>
      <c r="AG121" s="123" t="s">
        <v>294</v>
      </c>
    </row>
    <row r="122" spans="1:33">
      <c r="A122" s="22" t="s">
        <v>295</v>
      </c>
      <c r="B122" s="128">
        <v>115619</v>
      </c>
      <c r="C122" s="129">
        <v>118.5</v>
      </c>
      <c r="D122" s="19" t="s">
        <v>296</v>
      </c>
      <c r="E122" s="130">
        <v>80</v>
      </c>
      <c r="F122" s="113">
        <v>10750</v>
      </c>
      <c r="G122" s="113">
        <v>10020</v>
      </c>
      <c r="H122" s="113">
        <v>1570</v>
      </c>
      <c r="I122" s="57">
        <f t="shared" si="26"/>
        <v>5.3372093023255811</v>
      </c>
      <c r="J122" s="8">
        <f t="shared" ca="1" si="24"/>
        <v>45311.672073276073</v>
      </c>
      <c r="K122" s="8">
        <f t="shared" ca="1" si="25"/>
        <v>45319.906283802389</v>
      </c>
      <c r="L122" s="8">
        <f t="shared" ca="1" si="19"/>
        <v>45067.906283802389</v>
      </c>
      <c r="M122" s="106">
        <v>36</v>
      </c>
      <c r="N122" s="106">
        <f t="shared" si="20"/>
        <v>14280</v>
      </c>
      <c r="O122" s="55">
        <f t="shared" si="21"/>
        <v>7.6494186046511627</v>
      </c>
      <c r="P122" s="55">
        <f t="shared" si="22"/>
        <v>7.3895348837209305</v>
      </c>
      <c r="Q122" s="104">
        <v>447</v>
      </c>
      <c r="R122" s="102">
        <f>3530</f>
        <v>3530</v>
      </c>
      <c r="S122" s="102"/>
      <c r="T122" s="102"/>
      <c r="U122" s="127"/>
      <c r="V122" s="127"/>
      <c r="W122" s="102"/>
      <c r="X122" s="102"/>
      <c r="Y122" s="127"/>
      <c r="Z122" s="127"/>
      <c r="AA122" s="127"/>
      <c r="AB122" s="127"/>
      <c r="AC122" s="127"/>
      <c r="AD122" s="127"/>
      <c r="AE122" s="127"/>
      <c r="AF122" s="127"/>
      <c r="AG122" s="123" t="s">
        <v>297</v>
      </c>
    </row>
    <row r="123" spans="1:33">
      <c r="A123" s="22" t="s">
        <v>298</v>
      </c>
      <c r="B123" s="128">
        <v>116293</v>
      </c>
      <c r="C123" s="129">
        <v>316.61279999999999</v>
      </c>
      <c r="D123" s="19" t="s">
        <v>299</v>
      </c>
      <c r="E123" s="130">
        <v>6</v>
      </c>
      <c r="F123" s="113">
        <v>857</v>
      </c>
      <c r="G123" s="113">
        <v>0</v>
      </c>
      <c r="H123" s="113">
        <v>0</v>
      </c>
      <c r="I123" s="57">
        <f t="shared" si="26"/>
        <v>6.6434108527131785</v>
      </c>
      <c r="J123" s="8">
        <f t="shared" ca="1" si="24"/>
        <v>45288.031722398882</v>
      </c>
      <c r="K123" s="8">
        <f t="shared" ca="1" si="25"/>
        <v>45558.207160995371</v>
      </c>
      <c r="L123" s="8">
        <f t="shared" ca="1" si="19"/>
        <v>45285.207160995371</v>
      </c>
      <c r="M123" s="106">
        <v>39</v>
      </c>
      <c r="N123" s="106">
        <f t="shared" si="20"/>
        <v>857</v>
      </c>
      <c r="O123" s="55">
        <f t="shared" si="21"/>
        <v>15.170542635658915</v>
      </c>
      <c r="P123" s="55">
        <f t="shared" si="22"/>
        <v>6.6434108527131785</v>
      </c>
      <c r="Q123" s="104">
        <v>1100</v>
      </c>
      <c r="R123" s="102"/>
      <c r="S123" s="102"/>
      <c r="T123" s="102"/>
      <c r="U123" s="127"/>
      <c r="V123" s="127"/>
      <c r="W123" s="102"/>
      <c r="X123" s="102"/>
      <c r="Y123" s="127"/>
      <c r="Z123" s="127"/>
      <c r="AA123" s="127"/>
      <c r="AB123" s="127"/>
      <c r="AC123" s="127"/>
      <c r="AD123" s="127"/>
      <c r="AE123" s="127"/>
      <c r="AF123" s="127"/>
      <c r="AG123" s="123"/>
    </row>
    <row r="124" spans="1:33">
      <c r="A124" s="22" t="s">
        <v>300</v>
      </c>
      <c r="B124" s="128">
        <v>114185</v>
      </c>
      <c r="C124" s="129">
        <v>63.05040000000001</v>
      </c>
      <c r="D124" s="19" t="s">
        <v>301</v>
      </c>
      <c r="E124" s="130">
        <v>63</v>
      </c>
      <c r="F124" s="113">
        <v>9743</v>
      </c>
      <c r="G124" s="113">
        <v>9680</v>
      </c>
      <c r="H124" s="155">
        <v>63</v>
      </c>
      <c r="I124" s="57">
        <f t="shared" si="26"/>
        <v>7.1465485418973795</v>
      </c>
      <c r="J124" s="8">
        <f t="shared" ca="1" si="24"/>
        <v>45303.973242866719</v>
      </c>
      <c r="K124" s="8">
        <f t="shared" ca="1" si="25"/>
        <v>45303.973242866719</v>
      </c>
      <c r="L124" s="8">
        <f t="shared" ca="1" si="19"/>
        <v>45037.973242866719</v>
      </c>
      <c r="M124" s="106">
        <v>38</v>
      </c>
      <c r="N124" s="106">
        <f t="shared" si="20"/>
        <v>9743</v>
      </c>
      <c r="O124" s="55">
        <f t="shared" si="21"/>
        <v>7.1465485418973795</v>
      </c>
      <c r="P124" s="55">
        <f t="shared" si="22"/>
        <v>7.1465485418973795</v>
      </c>
      <c r="Q124" s="104">
        <v>0</v>
      </c>
      <c r="R124" s="102"/>
      <c r="S124" s="102"/>
      <c r="T124" s="102"/>
      <c r="U124" s="127"/>
      <c r="V124" s="127"/>
      <c r="W124" s="102"/>
      <c r="X124" s="102"/>
      <c r="Y124" s="127"/>
      <c r="Z124" s="127"/>
      <c r="AA124" s="127"/>
      <c r="AB124" s="127"/>
      <c r="AC124" s="127"/>
      <c r="AD124" s="127"/>
      <c r="AE124" s="127"/>
      <c r="AF124" s="127"/>
      <c r="AG124" s="123"/>
    </row>
    <row r="125" spans="1:33">
      <c r="A125" s="22" t="s">
        <v>302</v>
      </c>
      <c r="B125" s="128">
        <v>115581</v>
      </c>
      <c r="C125" s="129">
        <v>1717</v>
      </c>
      <c r="D125" s="19" t="s">
        <v>303</v>
      </c>
      <c r="E125" s="130">
        <v>186</v>
      </c>
      <c r="F125" s="113">
        <v>11894</v>
      </c>
      <c r="G125" s="113">
        <v>11894</v>
      </c>
      <c r="H125" s="155">
        <v>0</v>
      </c>
      <c r="I125" s="57">
        <f t="shared" si="26"/>
        <v>2.9742435608902227</v>
      </c>
      <c r="J125" s="8">
        <f t="shared" ca="1" si="24"/>
        <v>45176.705180237026</v>
      </c>
      <c r="K125" s="8">
        <f t="shared" ca="1" si="25"/>
        <v>45188.843267390395</v>
      </c>
      <c r="L125" s="8">
        <f t="shared" ca="1" si="19"/>
        <v>44922.843267390395</v>
      </c>
      <c r="M125" s="106">
        <v>38</v>
      </c>
      <c r="N125" s="106">
        <f t="shared" si="20"/>
        <v>12516</v>
      </c>
      <c r="O125" s="55">
        <f t="shared" si="21"/>
        <v>3.5128782195548887</v>
      </c>
      <c r="P125" s="55">
        <f t="shared" si="22"/>
        <v>3.129782445611403</v>
      </c>
      <c r="Q125" s="104">
        <v>1532</v>
      </c>
      <c r="R125" s="102">
        <f>622</f>
        <v>622</v>
      </c>
      <c r="S125" s="102"/>
      <c r="T125" s="102"/>
      <c r="U125" s="127"/>
      <c r="V125" s="127"/>
      <c r="W125" s="102"/>
      <c r="X125" s="102"/>
      <c r="Y125" s="127"/>
      <c r="Z125" s="127"/>
      <c r="AA125" s="127"/>
      <c r="AB125" s="127"/>
      <c r="AC125" s="102"/>
      <c r="AD125" s="102"/>
      <c r="AE125" s="102"/>
      <c r="AF125" s="127"/>
      <c r="AG125" s="123" t="s">
        <v>304</v>
      </c>
    </row>
    <row r="126" spans="1:33">
      <c r="A126" s="22" t="s">
        <v>305</v>
      </c>
      <c r="B126" s="128">
        <v>115583</v>
      </c>
      <c r="C126" s="129">
        <v>66.679199999999994</v>
      </c>
      <c r="D126" s="19" t="s">
        <v>306</v>
      </c>
      <c r="E126" s="130">
        <v>32</v>
      </c>
      <c r="F126" s="113">
        <v>15013</v>
      </c>
      <c r="G126" s="113">
        <v>13960</v>
      </c>
      <c r="H126" s="113">
        <v>753</v>
      </c>
      <c r="I126" s="57">
        <f t="shared" si="26"/>
        <v>20.726744186046513</v>
      </c>
      <c r="J126" s="8">
        <f t="shared" ca="1" si="24"/>
        <v>45734.251020644493</v>
      </c>
      <c r="K126" s="8">
        <f t="shared" ca="1" si="25"/>
        <v>45743.277336433966</v>
      </c>
      <c r="L126" s="8">
        <f t="shared" ca="1" si="19"/>
        <v>45491.277336433966</v>
      </c>
      <c r="M126" s="106">
        <v>36</v>
      </c>
      <c r="N126" s="106">
        <f t="shared" si="20"/>
        <v>15013</v>
      </c>
      <c r="O126" s="55">
        <f t="shared" si="21"/>
        <v>21.011627906976745</v>
      </c>
      <c r="P126" s="55">
        <f t="shared" si="22"/>
        <v>20.726744186046513</v>
      </c>
      <c r="Q126" s="104">
        <v>196</v>
      </c>
      <c r="R126" s="102"/>
      <c r="S126" s="102"/>
      <c r="T126" s="102"/>
      <c r="U126" s="127"/>
      <c r="V126" s="127"/>
      <c r="W126" s="102"/>
      <c r="X126" s="102"/>
      <c r="Y126" s="127"/>
      <c r="Z126" s="127"/>
      <c r="AA126" s="127"/>
      <c r="AB126" s="127"/>
      <c r="AC126" s="127"/>
      <c r="AD126" s="127"/>
      <c r="AE126" s="127"/>
      <c r="AF126" s="127"/>
      <c r="AG126" s="123"/>
    </row>
    <row r="127" spans="1:33">
      <c r="A127" s="50" t="s">
        <v>307</v>
      </c>
      <c r="B127" s="128">
        <v>115584</v>
      </c>
      <c r="C127" s="129">
        <v>31.752000000000006</v>
      </c>
      <c r="D127" s="19" t="s">
        <v>308</v>
      </c>
      <c r="E127" s="166">
        <v>2</v>
      </c>
      <c r="F127" s="113">
        <v>20320</v>
      </c>
      <c r="G127" s="155">
        <v>0</v>
      </c>
      <c r="H127" s="113">
        <v>0</v>
      </c>
      <c r="I127" s="57">
        <f t="shared" si="26"/>
        <v>472.55813953488371</v>
      </c>
      <c r="J127" s="8">
        <f t="shared" ca="1" si="24"/>
        <v>60050.172073276073</v>
      </c>
      <c r="K127" s="8">
        <f t="shared" ca="1" si="25"/>
        <v>60923.32996801292</v>
      </c>
      <c r="L127" s="8">
        <f t="shared" ca="1" si="19"/>
        <v>60671.32996801292</v>
      </c>
      <c r="M127" s="106">
        <v>36</v>
      </c>
      <c r="N127" s="106">
        <f t="shared" si="20"/>
        <v>20320</v>
      </c>
      <c r="O127" s="55">
        <f t="shared" si="21"/>
        <v>500.11627906976742</v>
      </c>
      <c r="P127" s="55">
        <f t="shared" si="22"/>
        <v>472.55813953488371</v>
      </c>
      <c r="Q127" s="104">
        <v>1185</v>
      </c>
      <c r="R127" s="102"/>
      <c r="S127" s="102"/>
      <c r="T127" s="102"/>
      <c r="U127" s="127"/>
      <c r="V127" s="127"/>
      <c r="W127" s="102"/>
      <c r="X127" s="102"/>
      <c r="Y127" s="127"/>
      <c r="Z127" s="127"/>
      <c r="AA127" s="127"/>
      <c r="AB127" s="127"/>
      <c r="AC127" s="127"/>
      <c r="AD127" s="127"/>
      <c r="AE127" s="127"/>
      <c r="AF127" s="127"/>
      <c r="AG127" s="125"/>
    </row>
    <row r="128" spans="1:33">
      <c r="A128" s="50" t="s">
        <v>309</v>
      </c>
      <c r="B128" s="128">
        <v>115588</v>
      </c>
      <c r="C128" s="129">
        <v>31.298400000000004</v>
      </c>
      <c r="D128" s="19" t="s">
        <v>310</v>
      </c>
      <c r="E128" s="166">
        <v>2</v>
      </c>
      <c r="F128" s="113">
        <v>11400</v>
      </c>
      <c r="G128" s="155">
        <v>0</v>
      </c>
      <c r="H128" s="113">
        <v>0</v>
      </c>
      <c r="I128" s="57">
        <f t="shared" si="26"/>
        <v>265.11627906976742</v>
      </c>
      <c r="J128" s="8">
        <f t="shared" ca="1" si="24"/>
        <v>53477.540494328707</v>
      </c>
      <c r="K128" s="8">
        <f t="shared" ca="1" si="25"/>
        <v>55060.277336433966</v>
      </c>
      <c r="L128" s="8">
        <f t="shared" ca="1" si="19"/>
        <v>54808.277336433966</v>
      </c>
      <c r="M128" s="106">
        <v>36</v>
      </c>
      <c r="N128" s="106">
        <f t="shared" si="20"/>
        <v>11400</v>
      </c>
      <c r="O128" s="55">
        <f t="shared" si="21"/>
        <v>315.06976744186045</v>
      </c>
      <c r="P128" s="55">
        <f t="shared" si="22"/>
        <v>265.11627906976742</v>
      </c>
      <c r="Q128" s="104">
        <v>2148</v>
      </c>
      <c r="R128" s="102"/>
      <c r="S128" s="102"/>
      <c r="T128" s="102"/>
      <c r="U128" s="127"/>
      <c r="V128" s="127"/>
      <c r="W128" s="102"/>
      <c r="X128" s="102"/>
      <c r="Y128" s="127"/>
      <c r="Z128" s="127"/>
      <c r="AA128" s="127"/>
      <c r="AB128" s="127"/>
      <c r="AC128" s="127"/>
      <c r="AD128" s="127"/>
      <c r="AE128" s="127"/>
      <c r="AF128" s="127"/>
      <c r="AG128" s="125"/>
    </row>
    <row r="129" spans="1:33">
      <c r="A129" s="22" t="s">
        <v>311</v>
      </c>
      <c r="B129" s="128">
        <v>116351</v>
      </c>
      <c r="C129" s="129">
        <v>19.051200000000001</v>
      </c>
      <c r="D129" s="19" t="s">
        <v>312</v>
      </c>
      <c r="E129" s="130">
        <v>320</v>
      </c>
      <c r="F129" s="113">
        <v>0</v>
      </c>
      <c r="G129" s="113">
        <v>0</v>
      </c>
      <c r="H129" s="113">
        <v>44268</v>
      </c>
      <c r="I129" s="57">
        <f t="shared" si="26"/>
        <v>-6.4343023255813954</v>
      </c>
      <c r="J129" s="8">
        <f t="shared" ca="1" si="24"/>
        <v>45207.049704855024</v>
      </c>
      <c r="K129" s="8">
        <f t="shared" ca="1" si="25"/>
        <v>45209.582599591864</v>
      </c>
      <c r="L129" s="8">
        <f t="shared" ca="1" si="19"/>
        <v>44957.582599591864</v>
      </c>
      <c r="M129" s="106">
        <v>36</v>
      </c>
      <c r="N129" s="106">
        <f t="shared" si="20"/>
        <v>72390</v>
      </c>
      <c r="O129" s="55">
        <f t="shared" si="21"/>
        <v>4.1674418604651162</v>
      </c>
      <c r="P129" s="55">
        <f t="shared" si="22"/>
        <v>4.0875000000000004</v>
      </c>
      <c r="Q129" s="104">
        <v>550</v>
      </c>
      <c r="R129" s="102">
        <f>72390</f>
        <v>72390</v>
      </c>
      <c r="S129" s="102"/>
      <c r="T129" s="102"/>
      <c r="U129" s="127"/>
      <c r="V129" s="127"/>
      <c r="W129" s="102"/>
      <c r="X129" s="102"/>
      <c r="Y129" s="127"/>
      <c r="Z129" s="127"/>
      <c r="AA129" s="127"/>
      <c r="AB129" s="127"/>
      <c r="AC129" s="127"/>
      <c r="AD129" s="127"/>
      <c r="AE129" s="127"/>
      <c r="AF129" s="127"/>
      <c r="AG129" s="123" t="s">
        <v>313</v>
      </c>
    </row>
    <row r="130" spans="1:33">
      <c r="A130" s="22" t="s">
        <v>314</v>
      </c>
      <c r="B130" s="128">
        <v>111007</v>
      </c>
      <c r="C130" s="129">
        <v>37</v>
      </c>
      <c r="D130" s="19" t="s">
        <v>315</v>
      </c>
      <c r="E130" s="130">
        <v>242</v>
      </c>
      <c r="F130" s="113">
        <v>57786</v>
      </c>
      <c r="G130" s="113">
        <v>45540</v>
      </c>
      <c r="H130" s="113">
        <v>1859</v>
      </c>
      <c r="I130" s="57">
        <f t="shared" si="26"/>
        <v>10.748990966749952</v>
      </c>
      <c r="J130" s="8">
        <f t="shared" ca="1" si="24"/>
        <v>45418.113787064678</v>
      </c>
      <c r="K130" s="8">
        <f t="shared" ca="1" si="25"/>
        <v>45457.848454311308</v>
      </c>
      <c r="L130" s="8">
        <f t="shared" ca="1" si="19"/>
        <v>45205.848454311308</v>
      </c>
      <c r="M130" s="106">
        <v>36</v>
      </c>
      <c r="N130" s="106">
        <f t="shared" si="20"/>
        <v>57786</v>
      </c>
      <c r="O130" s="55">
        <f t="shared" ref="O130:O133" si="27">+(N130+Q130-H130)/(21.5*E130)</f>
        <v>12.003075148952528</v>
      </c>
      <c r="P130" s="55">
        <f t="shared" si="22"/>
        <v>10.748990966749952</v>
      </c>
      <c r="Q130" s="104">
        <v>6525</v>
      </c>
      <c r="R130" s="102"/>
      <c r="S130" s="102"/>
      <c r="T130" s="102"/>
      <c r="U130" s="127"/>
      <c r="V130" s="127"/>
      <c r="W130" s="102"/>
      <c r="X130" s="102"/>
      <c r="Y130" s="127"/>
      <c r="Z130" s="127"/>
      <c r="AA130" s="127"/>
      <c r="AB130" s="127"/>
      <c r="AC130" s="127"/>
      <c r="AD130" s="127"/>
      <c r="AE130" s="127"/>
      <c r="AF130" s="127"/>
      <c r="AG130" s="123"/>
    </row>
    <row r="131" spans="1:33">
      <c r="A131" s="22" t="s">
        <v>316</v>
      </c>
      <c r="B131" s="128">
        <v>111008</v>
      </c>
      <c r="C131" s="129">
        <v>46.5</v>
      </c>
      <c r="D131" s="19" t="s">
        <v>317</v>
      </c>
      <c r="E131" s="130">
        <v>633</v>
      </c>
      <c r="F131" s="113">
        <v>79970</v>
      </c>
      <c r="G131" s="113">
        <v>67370</v>
      </c>
      <c r="H131" s="113">
        <v>0</v>
      </c>
      <c r="I131" s="57">
        <f t="shared" si="26"/>
        <v>5.876042470333223</v>
      </c>
      <c r="J131" s="8">
        <f t="shared" ca="1" si="24"/>
        <v>45263.718261020316</v>
      </c>
      <c r="K131" s="8">
        <f t="shared" ca="1" si="25"/>
        <v>45274.408873808214</v>
      </c>
      <c r="L131" s="8">
        <f t="shared" ca="1" si="19"/>
        <v>45022.408873808214</v>
      </c>
      <c r="M131" s="106">
        <v>36</v>
      </c>
      <c r="N131" s="106">
        <f t="shared" si="20"/>
        <v>79970</v>
      </c>
      <c r="O131" s="55">
        <f t="shared" si="27"/>
        <v>6.2134538373929979</v>
      </c>
      <c r="P131" s="55">
        <f t="shared" si="22"/>
        <v>5.876042470333223</v>
      </c>
      <c r="Q131" s="104">
        <v>4592</v>
      </c>
      <c r="R131" s="102"/>
      <c r="S131" s="102"/>
      <c r="T131" s="102"/>
      <c r="U131" s="127"/>
      <c r="V131" s="127"/>
      <c r="W131" s="102"/>
      <c r="X131" s="102"/>
      <c r="Y131" s="127"/>
      <c r="Z131" s="127"/>
      <c r="AA131" s="127"/>
      <c r="AB131" s="127"/>
      <c r="AC131" s="127"/>
      <c r="AD131" s="127"/>
      <c r="AE131" s="127"/>
      <c r="AF131" s="127"/>
      <c r="AG131" s="123" t="s">
        <v>318</v>
      </c>
    </row>
    <row r="132" spans="1:33">
      <c r="A132" s="22" t="s">
        <v>319</v>
      </c>
      <c r="B132" s="128">
        <v>111009</v>
      </c>
      <c r="C132" s="129">
        <v>55</v>
      </c>
      <c r="D132" s="19" t="s">
        <v>320</v>
      </c>
      <c r="E132" s="130">
        <v>362</v>
      </c>
      <c r="F132" s="113">
        <v>13400</v>
      </c>
      <c r="G132" s="113">
        <v>13400</v>
      </c>
      <c r="H132" s="113">
        <v>0</v>
      </c>
      <c r="I132" s="57">
        <f t="shared" si="26"/>
        <v>1.7217011435179237</v>
      </c>
      <c r="J132" s="8">
        <f t="shared" ca="1" si="24"/>
        <v>45132.091235823325</v>
      </c>
      <c r="K132" s="8">
        <f t="shared" ca="1" si="25"/>
        <v>45139.353812153655</v>
      </c>
      <c r="L132" s="8">
        <f t="shared" ref="L132:L133" ca="1" si="28">K132-M132*7</f>
        <v>44887.353812153655</v>
      </c>
      <c r="M132" s="106">
        <v>36</v>
      </c>
      <c r="N132" s="106">
        <f t="shared" si="20"/>
        <v>13400</v>
      </c>
      <c r="O132" s="55">
        <f t="shared" si="27"/>
        <v>1.9509186688937428</v>
      </c>
      <c r="P132" s="55">
        <f t="shared" si="22"/>
        <v>1.7217011435179237</v>
      </c>
      <c r="Q132" s="104">
        <v>1784</v>
      </c>
      <c r="R132" s="102"/>
      <c r="S132" s="102"/>
      <c r="T132" s="102"/>
      <c r="U132" s="127"/>
      <c r="V132" s="127"/>
      <c r="W132" s="102"/>
      <c r="X132" s="102"/>
      <c r="Y132" s="127"/>
      <c r="Z132" s="127"/>
      <c r="AA132" s="127"/>
      <c r="AB132" s="127"/>
      <c r="AC132" s="127"/>
      <c r="AD132" s="127"/>
      <c r="AE132" s="127"/>
      <c r="AF132" s="127"/>
      <c r="AG132" s="123" t="s">
        <v>321</v>
      </c>
    </row>
    <row r="133" spans="1:33">
      <c r="A133" s="22" t="s">
        <v>322</v>
      </c>
      <c r="B133" s="128">
        <v>115587</v>
      </c>
      <c r="C133" s="129">
        <v>95.709599999999995</v>
      </c>
      <c r="D133" s="19" t="s">
        <v>323</v>
      </c>
      <c r="E133" s="130">
        <v>23</v>
      </c>
      <c r="F133" s="113">
        <v>12440</v>
      </c>
      <c r="G133" s="113">
        <v>12440</v>
      </c>
      <c r="H133" s="113">
        <v>0</v>
      </c>
      <c r="I133" s="57">
        <f t="shared" si="26"/>
        <v>25.156723963599596</v>
      </c>
      <c r="J133" s="8">
        <f t="shared" ca="1" si="24"/>
        <v>45874.61143254381</v>
      </c>
      <c r="K133" s="8">
        <f t="shared" ca="1" si="25"/>
        <v>45908.890608745183</v>
      </c>
      <c r="L133" s="8">
        <f t="shared" ca="1" si="28"/>
        <v>45656.890608745183</v>
      </c>
      <c r="M133" s="106">
        <v>36</v>
      </c>
      <c r="N133" s="106">
        <f t="shared" si="20"/>
        <v>12440</v>
      </c>
      <c r="O133" s="55">
        <f t="shared" si="27"/>
        <v>26.238624873609705</v>
      </c>
      <c r="P133" s="55">
        <f t="shared" si="22"/>
        <v>25.156723963599596</v>
      </c>
      <c r="Q133" s="104">
        <v>535</v>
      </c>
      <c r="R133" s="102"/>
      <c r="S133" s="102"/>
      <c r="T133" s="102"/>
      <c r="U133" s="127"/>
      <c r="V133" s="127"/>
      <c r="W133" s="102"/>
      <c r="X133" s="102"/>
      <c r="Y133" s="127"/>
      <c r="Z133" s="127"/>
      <c r="AA133" s="127"/>
      <c r="AB133" s="127"/>
      <c r="AC133" s="127"/>
      <c r="AD133" s="127"/>
      <c r="AE133" s="127"/>
      <c r="AF133" s="127"/>
      <c r="AG133" s="123"/>
    </row>
    <row r="134" spans="1:33" ht="12.75" customHeight="1">
      <c r="A134" s="22" t="s">
        <v>324</v>
      </c>
      <c r="B134" s="128">
        <v>117092</v>
      </c>
      <c r="C134" s="129">
        <v>95.709599999999995</v>
      </c>
      <c r="D134" s="198" t="s">
        <v>325</v>
      </c>
      <c r="E134" s="130">
        <v>52</v>
      </c>
      <c r="F134" s="113">
        <v>57</v>
      </c>
      <c r="G134" s="113">
        <v>0</v>
      </c>
      <c r="H134" s="113">
        <v>5418</v>
      </c>
      <c r="I134" s="57">
        <f t="shared" ref="I134" si="29">+(F134-H134)/(21.5*E134)</f>
        <v>-4.7951699463327371</v>
      </c>
      <c r="J134" s="8">
        <f t="shared" ref="J134" ca="1" si="30">+NOW()+P134*7/4.75*21.5</f>
        <v>44936.236850604007</v>
      </c>
      <c r="K134" s="8">
        <f t="shared" ref="K134" ca="1" si="31">+NOW()+O134*7/4.75*21.5</f>
        <v>44940.601223073645</v>
      </c>
      <c r="L134" s="8">
        <f t="shared" ref="L134" ca="1" si="32">K134-M134*7</f>
        <v>44688.601223073645</v>
      </c>
      <c r="M134" s="106">
        <v>36</v>
      </c>
      <c r="N134" s="106">
        <f t="shared" ref="N134" si="33">F134+R134+S134+T134+U134+V134+W134+X134+Y134+Z134+AA134+AB134+AC134+AD134+AE134+AF134</f>
        <v>432</v>
      </c>
      <c r="O134" s="55">
        <f t="shared" ref="O134" si="34">+(N134+Q134-H134)/(21.5*E134)</f>
        <v>-4.3220035778175312</v>
      </c>
      <c r="P134" s="55">
        <f t="shared" ref="P134" si="35">+(N134-H134)/(21.5*E134)</f>
        <v>-4.4597495527728084</v>
      </c>
      <c r="Q134" s="104">
        <v>154</v>
      </c>
      <c r="R134" s="102">
        <f>375</f>
        <v>375</v>
      </c>
      <c r="S134" s="102"/>
      <c r="T134" s="102"/>
      <c r="U134" s="127"/>
      <c r="V134" s="127"/>
      <c r="W134" s="102"/>
      <c r="X134" s="102"/>
      <c r="Y134" s="127"/>
      <c r="Z134" s="127"/>
      <c r="AA134" s="127"/>
      <c r="AB134" s="127"/>
      <c r="AC134" s="127"/>
      <c r="AD134" s="127"/>
      <c r="AE134" s="127"/>
      <c r="AF134" s="127"/>
      <c r="AG134" s="123" t="s">
        <v>326</v>
      </c>
    </row>
    <row r="135" spans="1:33">
      <c r="A135" s="133"/>
      <c r="B135" s="7"/>
      <c r="C135" s="7"/>
      <c r="D135" s="17"/>
      <c r="E135" s="17"/>
      <c r="F135" s="17"/>
      <c r="G135" s="17"/>
      <c r="H135" s="17"/>
      <c r="I135" s="17"/>
      <c r="J135" s="9"/>
      <c r="K135" s="9"/>
      <c r="L135" s="9"/>
      <c r="M135" s="106"/>
      <c r="N135" s="106"/>
      <c r="O135" s="35"/>
      <c r="P135" s="105"/>
      <c r="Q135" s="104"/>
      <c r="R135" s="102"/>
      <c r="S135" s="102"/>
      <c r="T135" s="102"/>
      <c r="U135" s="171"/>
      <c r="V135" s="171"/>
      <c r="W135" s="102"/>
      <c r="X135" s="102"/>
      <c r="Y135" s="171"/>
      <c r="Z135" s="171"/>
      <c r="AA135" s="171"/>
      <c r="AB135" s="171"/>
      <c r="AC135" s="171"/>
      <c r="AD135" s="127"/>
      <c r="AE135" s="127"/>
    </row>
    <row r="136" spans="1:33">
      <c r="D136" s="17"/>
      <c r="E136" s="17"/>
      <c r="F136" s="17"/>
      <c r="G136" s="17"/>
      <c r="H136" s="17"/>
      <c r="I136" s="17"/>
      <c r="J136" s="99"/>
      <c r="K136" s="99"/>
      <c r="L136" s="36"/>
      <c r="M136" s="103"/>
      <c r="N136" s="106"/>
      <c r="O136" s="27"/>
      <c r="P136" s="27"/>
      <c r="Q136" s="27"/>
      <c r="R136" s="102"/>
      <c r="S136" s="102"/>
      <c r="T136" s="102"/>
      <c r="U136" s="127"/>
      <c r="V136" s="127"/>
      <c r="W136" s="102"/>
      <c r="X136" s="102"/>
      <c r="Y136" s="127"/>
      <c r="Z136" s="127"/>
      <c r="AA136" s="127"/>
      <c r="AB136" s="127"/>
      <c r="AC136" s="127"/>
      <c r="AD136" s="127"/>
      <c r="AE136" s="127"/>
      <c r="AF136" s="148"/>
    </row>
    <row r="137" spans="1:33">
      <c r="D137" s="17"/>
      <c r="E137" s="17"/>
      <c r="F137" s="17"/>
      <c r="G137" s="17"/>
      <c r="H137" s="17"/>
      <c r="I137" s="17"/>
      <c r="O137" s="36"/>
      <c r="P137" s="103"/>
      <c r="Q137" s="37"/>
      <c r="R137" s="102"/>
      <c r="S137" s="102"/>
      <c r="T137" s="102"/>
      <c r="U137" s="127"/>
      <c r="V137" s="127"/>
      <c r="W137" s="102"/>
      <c r="X137" s="102"/>
      <c r="Y137" s="127"/>
      <c r="Z137" s="127"/>
      <c r="AA137" s="127"/>
      <c r="AB137" s="127"/>
      <c r="AC137" s="127"/>
      <c r="AD137" s="127"/>
      <c r="AE137" s="127"/>
      <c r="AF137" s="148"/>
    </row>
    <row r="138" spans="1:33">
      <c r="D138" s="17"/>
      <c r="E138" s="17"/>
      <c r="F138" s="17"/>
      <c r="G138" s="17"/>
      <c r="H138" s="17"/>
      <c r="I138" s="17"/>
      <c r="R138" s="102"/>
      <c r="S138" s="102"/>
      <c r="T138" s="102"/>
      <c r="U138" s="127"/>
      <c r="V138" s="127"/>
      <c r="W138" s="102"/>
      <c r="X138" s="102"/>
      <c r="Y138" s="127"/>
      <c r="Z138" s="127"/>
      <c r="AA138" s="127"/>
      <c r="AB138" s="127"/>
      <c r="AC138" s="127"/>
      <c r="AD138" s="127"/>
      <c r="AE138" s="127"/>
      <c r="AF138" s="148"/>
    </row>
    <row r="139" spans="1:33">
      <c r="D139" s="17"/>
      <c r="E139" s="17"/>
      <c r="F139" s="17"/>
      <c r="G139" s="17"/>
      <c r="H139" s="17"/>
      <c r="I139" s="17"/>
      <c r="R139" s="102"/>
      <c r="S139" s="102"/>
      <c r="T139" s="102"/>
      <c r="U139" s="127"/>
      <c r="V139" s="127"/>
      <c r="W139" s="102"/>
      <c r="X139" s="102"/>
      <c r="Y139" s="127"/>
      <c r="Z139" s="127"/>
      <c r="AA139" s="127"/>
      <c r="AB139" s="127"/>
      <c r="AC139" s="127"/>
      <c r="AD139" s="127"/>
      <c r="AE139" s="127"/>
      <c r="AF139" s="148"/>
    </row>
    <row r="140" spans="1:33">
      <c r="D140" s="17"/>
      <c r="E140" s="17"/>
      <c r="F140" s="17"/>
      <c r="G140" s="17"/>
      <c r="H140" s="17"/>
      <c r="I140" s="17"/>
      <c r="R140" s="102"/>
      <c r="S140" s="102"/>
      <c r="T140" s="102"/>
      <c r="U140" s="127"/>
      <c r="V140" s="127"/>
      <c r="W140" s="102"/>
      <c r="X140" s="102"/>
      <c r="Y140" s="127"/>
      <c r="Z140" s="127"/>
      <c r="AA140" s="127"/>
      <c r="AB140" s="127"/>
      <c r="AC140" s="127"/>
      <c r="AD140" s="127"/>
      <c r="AE140" s="127"/>
      <c r="AF140" s="148"/>
    </row>
    <row r="141" spans="1:33">
      <c r="D141" s="17"/>
      <c r="E141" s="17"/>
      <c r="F141" s="17"/>
      <c r="G141" s="17"/>
      <c r="H141" s="17"/>
      <c r="I141" s="17"/>
      <c r="R141" s="102"/>
      <c r="S141" s="102"/>
      <c r="T141" s="102"/>
      <c r="U141" s="127"/>
      <c r="V141" s="127"/>
      <c r="W141" s="102"/>
      <c r="X141" s="102"/>
      <c r="Y141" s="127"/>
      <c r="Z141" s="127"/>
      <c r="AA141" s="127"/>
      <c r="AB141" s="127"/>
      <c r="AC141" s="127"/>
      <c r="AD141" s="127"/>
      <c r="AE141" s="127"/>
      <c r="AF141" s="148"/>
    </row>
    <row r="142" spans="1:33">
      <c r="D142" s="17"/>
      <c r="E142" s="17"/>
      <c r="F142" s="17"/>
      <c r="G142" s="17"/>
      <c r="H142" s="17"/>
      <c r="I142" s="17"/>
      <c r="R142" s="102"/>
      <c r="S142" s="102"/>
      <c r="T142" s="102"/>
      <c r="U142" s="127"/>
      <c r="V142" s="127"/>
      <c r="W142" s="102"/>
      <c r="X142" s="102"/>
      <c r="Y142" s="127"/>
      <c r="Z142" s="127"/>
      <c r="AA142" s="127"/>
      <c r="AB142" s="127"/>
      <c r="AC142" s="127"/>
      <c r="AD142" s="127"/>
      <c r="AE142" s="127"/>
      <c r="AF142" s="148"/>
    </row>
    <row r="143" spans="1:33">
      <c r="D143" s="17"/>
      <c r="E143" s="17"/>
      <c r="F143" s="17"/>
      <c r="G143" s="17"/>
      <c r="H143" s="17"/>
      <c r="I143" s="17"/>
      <c r="R143" s="102"/>
      <c r="S143" s="102"/>
      <c r="T143" s="102"/>
      <c r="U143" s="127"/>
      <c r="V143" s="127"/>
      <c r="W143" s="102"/>
      <c r="X143" s="102"/>
      <c r="Y143" s="127"/>
      <c r="Z143" s="127"/>
      <c r="AA143" s="127"/>
      <c r="AB143" s="127"/>
      <c r="AC143" s="127"/>
      <c r="AD143" s="127"/>
      <c r="AE143" s="127"/>
      <c r="AF143" s="148"/>
    </row>
    <row r="144" spans="1:33">
      <c r="D144" s="17"/>
      <c r="E144" s="17"/>
      <c r="F144" s="17"/>
      <c r="G144" s="17"/>
      <c r="H144" s="17"/>
      <c r="I144" s="17"/>
      <c r="R144" s="4"/>
      <c r="S144" s="4"/>
      <c r="T144" s="4"/>
      <c r="U144" s="4"/>
      <c r="V144" s="4"/>
      <c r="W144" s="4"/>
      <c r="X144" s="4"/>
      <c r="Y144" s="4"/>
      <c r="Z144" s="4"/>
      <c r="AA144" s="4"/>
      <c r="AB144" s="4"/>
      <c r="AC144" s="4"/>
      <c r="AD144" s="4"/>
      <c r="AE144" s="4"/>
      <c r="AF144" s="4"/>
    </row>
    <row r="145" spans="4:32">
      <c r="D145" s="17"/>
      <c r="E145" s="17"/>
      <c r="F145" s="17"/>
      <c r="G145" s="17"/>
      <c r="H145" s="17"/>
      <c r="I145" s="17"/>
      <c r="R145" s="4"/>
      <c r="S145" s="4"/>
      <c r="T145" s="4"/>
      <c r="U145" s="4"/>
      <c r="V145" s="4"/>
      <c r="W145" s="4"/>
      <c r="X145" s="4"/>
      <c r="Y145" s="4"/>
      <c r="Z145" s="4"/>
      <c r="AA145" s="4"/>
      <c r="AB145" s="4"/>
      <c r="AC145" s="4"/>
      <c r="AD145" s="4"/>
      <c r="AE145" s="4"/>
      <c r="AF145" s="4"/>
    </row>
    <row r="146" spans="4:32">
      <c r="D146" s="17"/>
      <c r="E146" s="17"/>
      <c r="F146" s="17"/>
      <c r="G146" s="17"/>
      <c r="H146" s="17"/>
      <c r="I146" s="17"/>
      <c r="R146" s="4"/>
      <c r="S146" s="4"/>
      <c r="T146" s="4"/>
      <c r="U146" s="4"/>
      <c r="V146" s="4"/>
      <c r="W146" s="4"/>
      <c r="X146" s="4"/>
      <c r="Y146" s="4"/>
      <c r="Z146" s="4"/>
      <c r="AA146" s="4"/>
      <c r="AB146" s="4"/>
      <c r="AC146" s="4"/>
      <c r="AD146" s="4"/>
      <c r="AE146" s="4"/>
      <c r="AF146" s="4"/>
    </row>
    <row r="147" spans="4:32">
      <c r="D147" s="17"/>
      <c r="E147" s="17"/>
      <c r="F147" s="17"/>
      <c r="G147" s="17"/>
      <c r="H147" s="17"/>
      <c r="I147" s="17"/>
      <c r="R147" s="4"/>
      <c r="S147" s="4"/>
      <c r="T147" s="4"/>
      <c r="U147" s="4"/>
      <c r="V147" s="4"/>
      <c r="W147" s="4"/>
      <c r="X147" s="4"/>
      <c r="Y147" s="4"/>
      <c r="Z147" s="4"/>
      <c r="AA147" s="4"/>
      <c r="AB147" s="4"/>
      <c r="AC147" s="4"/>
      <c r="AD147" s="4"/>
      <c r="AE147" s="4"/>
      <c r="AF147" s="4"/>
    </row>
    <row r="148" spans="4:32">
      <c r="D148" s="17"/>
      <c r="E148" s="17"/>
      <c r="F148" s="17"/>
      <c r="G148" s="17"/>
      <c r="H148" s="17"/>
      <c r="I148" s="17"/>
      <c r="R148" s="4"/>
      <c r="S148" s="4"/>
      <c r="T148" s="4"/>
      <c r="U148" s="4"/>
      <c r="V148" s="4"/>
      <c r="W148" s="4"/>
      <c r="X148" s="4"/>
      <c r="Y148" s="4"/>
      <c r="Z148" s="4"/>
      <c r="AA148" s="4"/>
      <c r="AB148" s="4"/>
      <c r="AC148" s="4"/>
      <c r="AD148" s="4"/>
      <c r="AE148" s="4"/>
      <c r="AF148" s="4"/>
    </row>
    <row r="149" spans="4:32">
      <c r="D149" s="17"/>
      <c r="E149" s="17"/>
      <c r="F149" s="17"/>
      <c r="G149" s="17"/>
      <c r="H149" s="17"/>
      <c r="I149" s="17"/>
      <c r="R149" s="4"/>
      <c r="S149" s="4"/>
      <c r="T149" s="4"/>
      <c r="U149" s="4"/>
      <c r="V149" s="4"/>
      <c r="W149" s="4"/>
      <c r="X149" s="4"/>
      <c r="Y149" s="4"/>
      <c r="Z149" s="4"/>
      <c r="AA149" s="4"/>
      <c r="AB149" s="4"/>
      <c r="AC149" s="4"/>
      <c r="AD149" s="4"/>
      <c r="AE149" s="4"/>
      <c r="AF149" s="4"/>
    </row>
    <row r="150" spans="4:32">
      <c r="D150" s="17"/>
      <c r="E150" s="17"/>
      <c r="F150" s="17"/>
      <c r="G150" s="17"/>
      <c r="H150" s="17"/>
      <c r="I150" s="17"/>
      <c r="R150" s="4"/>
      <c r="S150" s="4"/>
      <c r="T150" s="4"/>
      <c r="U150" s="4"/>
      <c r="V150" s="4"/>
      <c r="W150" s="4"/>
      <c r="X150" s="4"/>
      <c r="Y150" s="4"/>
      <c r="Z150" s="4"/>
      <c r="AA150" s="4"/>
      <c r="AB150" s="4"/>
      <c r="AC150" s="4"/>
      <c r="AD150" s="4"/>
      <c r="AE150" s="4"/>
      <c r="AF150" s="4"/>
    </row>
    <row r="151" spans="4:32">
      <c r="D151" s="17"/>
      <c r="E151" s="17"/>
      <c r="F151" s="17"/>
      <c r="G151" s="17"/>
      <c r="H151" s="17"/>
      <c r="I151" s="17"/>
      <c r="R151" s="4"/>
      <c r="S151" s="4"/>
      <c r="T151" s="4"/>
      <c r="U151" s="4"/>
      <c r="V151" s="4"/>
      <c r="W151" s="4"/>
      <c r="X151" s="4"/>
      <c r="Y151" s="4"/>
      <c r="Z151" s="4"/>
      <c r="AA151" s="4"/>
      <c r="AB151" s="4"/>
      <c r="AC151" s="4"/>
      <c r="AD151" s="4"/>
      <c r="AE151" s="4"/>
      <c r="AF151" s="4"/>
    </row>
    <row r="152" spans="4:32">
      <c r="D152" s="17"/>
      <c r="E152" s="17"/>
      <c r="F152" s="17"/>
      <c r="G152" s="17"/>
      <c r="H152" s="17"/>
      <c r="I152" s="17"/>
      <c r="R152" s="4"/>
      <c r="S152" s="4"/>
      <c r="T152" s="4"/>
      <c r="U152" s="4"/>
      <c r="V152" s="4"/>
      <c r="W152" s="4"/>
      <c r="X152" s="4"/>
      <c r="Y152" s="4"/>
      <c r="Z152" s="4"/>
      <c r="AA152" s="4"/>
      <c r="AB152" s="4"/>
      <c r="AC152" s="4"/>
      <c r="AD152" s="4"/>
      <c r="AE152" s="4"/>
      <c r="AF152" s="4"/>
    </row>
    <row r="153" spans="4:32">
      <c r="F153" s="101"/>
      <c r="G153" s="101"/>
      <c r="H153" s="101"/>
      <c r="I153" s="101"/>
      <c r="R153" s="4"/>
      <c r="S153" s="4"/>
      <c r="T153" s="4"/>
      <c r="W153" s="4"/>
      <c r="X153" s="4"/>
    </row>
    <row r="154" spans="4:32">
      <c r="F154" s="101"/>
      <c r="G154" s="101"/>
      <c r="H154" s="101"/>
      <c r="I154" s="101"/>
      <c r="R154" s="4"/>
      <c r="S154" s="4"/>
      <c r="T154" s="4"/>
      <c r="W154" s="4"/>
      <c r="X154" s="4"/>
    </row>
    <row r="155" spans="4:32">
      <c r="F155" s="101"/>
      <c r="G155" s="101"/>
      <c r="H155" s="101"/>
      <c r="I155" s="101"/>
      <c r="R155" s="4"/>
      <c r="S155" s="4"/>
      <c r="T155" s="4"/>
      <c r="W155" s="4"/>
      <c r="X155" s="4"/>
    </row>
    <row r="156" spans="4:32">
      <c r="F156" s="101"/>
      <c r="G156" s="101"/>
      <c r="H156" s="101"/>
      <c r="I156" s="101"/>
      <c r="R156" s="4"/>
      <c r="S156" s="4"/>
      <c r="T156" s="4"/>
      <c r="W156" s="4"/>
      <c r="X156" s="4"/>
    </row>
    <row r="157" spans="4:32">
      <c r="F157" s="101"/>
      <c r="G157" s="101"/>
      <c r="H157" s="101"/>
      <c r="I157" s="101"/>
      <c r="R157" s="4"/>
      <c r="S157" s="4"/>
      <c r="T157" s="4"/>
      <c r="W157" s="4"/>
      <c r="X157" s="4"/>
    </row>
    <row r="158" spans="4:32">
      <c r="F158" s="101"/>
      <c r="G158" s="101"/>
      <c r="H158" s="101"/>
      <c r="I158" s="101"/>
      <c r="R158" s="4"/>
      <c r="S158" s="4"/>
      <c r="T158" s="4"/>
      <c r="W158" s="4"/>
      <c r="X158" s="4"/>
    </row>
    <row r="159" spans="4:32">
      <c r="F159" s="101"/>
      <c r="G159" s="101"/>
      <c r="H159" s="101"/>
      <c r="I159" s="101"/>
      <c r="R159" s="4"/>
      <c r="S159" s="4"/>
      <c r="T159" s="4"/>
      <c r="W159" s="4"/>
      <c r="X159" s="4"/>
    </row>
    <row r="160" spans="4:32">
      <c r="F160" s="101"/>
      <c r="G160" s="101"/>
      <c r="H160" s="101"/>
      <c r="I160" s="101"/>
      <c r="R160" s="4"/>
      <c r="S160" s="4"/>
      <c r="T160" s="4"/>
      <c r="W160" s="4"/>
      <c r="X160" s="4"/>
    </row>
    <row r="161" spans="6:24">
      <c r="F161" s="101"/>
      <c r="G161" s="101"/>
      <c r="H161" s="101"/>
      <c r="I161" s="101"/>
      <c r="R161" s="4"/>
      <c r="S161" s="4"/>
      <c r="T161" s="4"/>
      <c r="W161" s="4"/>
      <c r="X161" s="4"/>
    </row>
    <row r="162" spans="6:24">
      <c r="F162" s="101"/>
      <c r="G162" s="101"/>
      <c r="H162" s="101"/>
      <c r="I162" s="101"/>
      <c r="R162" s="4"/>
      <c r="S162" s="4"/>
      <c r="T162" s="4"/>
      <c r="W162" s="4"/>
      <c r="X162" s="4"/>
    </row>
    <row r="163" spans="6:24">
      <c r="F163" s="101"/>
      <c r="G163" s="101"/>
      <c r="H163" s="101"/>
      <c r="I163" s="101"/>
      <c r="R163" s="4"/>
      <c r="S163" s="4"/>
      <c r="T163" s="4"/>
      <c r="W163" s="4"/>
      <c r="X163" s="4"/>
    </row>
    <row r="164" spans="6:24">
      <c r="F164" s="101"/>
      <c r="G164" s="101"/>
      <c r="H164" s="101"/>
      <c r="I164" s="101"/>
      <c r="R164" s="4"/>
      <c r="S164" s="4"/>
      <c r="T164" s="4"/>
      <c r="W164" s="4"/>
      <c r="X164" s="4"/>
    </row>
  </sheetData>
  <sortState xmlns:xlrd2="http://schemas.microsoft.com/office/spreadsheetml/2017/richdata2" ref="A2:AG152">
    <sortCondition ref="A2:A152"/>
  </sortState>
  <conditionalFormatting sqref="J2:J29 J31:J46 J48:J64 J66:J70 J72:J82 J85:J108 J110:J134">
    <cfRule type="colorScale" priority="24">
      <colorScale>
        <cfvo type="percentile" val="1"/>
        <cfvo type="percentile" val="3"/>
        <cfvo type="percentile" val="6"/>
        <color rgb="FFFF0000"/>
        <color rgb="FFFFFF00"/>
        <color rgb="FF00B050"/>
      </colorScale>
    </cfRule>
  </conditionalFormatting>
  <conditionalFormatting sqref="J30">
    <cfRule type="colorScale" priority="21">
      <colorScale>
        <cfvo type="percentile" val="1"/>
        <cfvo type="percentile" val="3"/>
        <cfvo type="percentile" val="6"/>
        <color rgb="FFFF0000"/>
        <color rgb="FFFFFF00"/>
        <color rgb="FF00B050"/>
      </colorScale>
    </cfRule>
  </conditionalFormatting>
  <conditionalFormatting sqref="J47">
    <cfRule type="colorScale" priority="18">
      <colorScale>
        <cfvo type="percentile" val="1"/>
        <cfvo type="percentile" val="3"/>
        <cfvo type="percentile" val="6"/>
        <color rgb="FFFF0000"/>
        <color rgb="FFFFFF00"/>
        <color rgb="FF00B050"/>
      </colorScale>
    </cfRule>
  </conditionalFormatting>
  <conditionalFormatting sqref="J65">
    <cfRule type="colorScale" priority="15">
      <colorScale>
        <cfvo type="percentile" val="1"/>
        <cfvo type="percentile" val="3"/>
        <cfvo type="percentile" val="6"/>
        <color rgb="FFFF0000"/>
        <color rgb="FFFFFF00"/>
        <color rgb="FF00B050"/>
      </colorScale>
    </cfRule>
  </conditionalFormatting>
  <conditionalFormatting sqref="J71">
    <cfRule type="colorScale" priority="12">
      <colorScale>
        <cfvo type="percentile" val="1"/>
        <cfvo type="percentile" val="3"/>
        <cfvo type="percentile" val="6"/>
        <color rgb="FFFF0000"/>
        <color rgb="FFFFFF00"/>
        <color rgb="FF00B050"/>
      </colorScale>
    </cfRule>
  </conditionalFormatting>
  <conditionalFormatting sqref="J83">
    <cfRule type="colorScale" priority="2">
      <colorScale>
        <cfvo type="percentile" val="1"/>
        <cfvo type="percentile" val="3"/>
        <cfvo type="percentile" val="6"/>
        <color rgb="FFFF0000"/>
        <color rgb="FFFFFF00"/>
        <color rgb="FF00B050"/>
      </colorScale>
    </cfRule>
  </conditionalFormatting>
  <conditionalFormatting sqref="J84">
    <cfRule type="colorScale" priority="9">
      <colorScale>
        <cfvo type="percentile" val="1"/>
        <cfvo type="percentile" val="3"/>
        <cfvo type="percentile" val="6"/>
        <color rgb="FFFF0000"/>
        <color rgb="FFFFFF00"/>
        <color rgb="FF00B050"/>
      </colorScale>
    </cfRule>
  </conditionalFormatting>
  <conditionalFormatting sqref="J109">
    <cfRule type="colorScale" priority="6">
      <colorScale>
        <cfvo type="percentile" val="1"/>
        <cfvo type="percentile" val="3"/>
        <cfvo type="percentile" val="6"/>
        <color rgb="FFFF0000"/>
        <color rgb="FFFFFF00"/>
        <color rgb="FF00B050"/>
      </colorScale>
    </cfRule>
  </conditionalFormatting>
  <conditionalFormatting sqref="K2:K29 K31:K46 K48:K64 K66:K70 K72:K82 K85:K108 K110:K134">
    <cfRule type="colorScale" priority="22">
      <colorScale>
        <cfvo type="percentile" val="1"/>
        <cfvo type="percentile" val="3"/>
        <cfvo type="percentile" val="6"/>
        <color rgb="FFFF0000"/>
        <color rgb="FFFFFF00"/>
        <color rgb="FF00B050"/>
      </colorScale>
    </cfRule>
  </conditionalFormatting>
  <conditionalFormatting sqref="K30">
    <cfRule type="colorScale" priority="19">
      <colorScale>
        <cfvo type="percentile" val="1"/>
        <cfvo type="percentile" val="3"/>
        <cfvo type="percentile" val="6"/>
        <color rgb="FFFF0000"/>
        <color rgb="FFFFFF00"/>
        <color rgb="FF00B050"/>
      </colorScale>
    </cfRule>
  </conditionalFormatting>
  <conditionalFormatting sqref="K47">
    <cfRule type="colorScale" priority="16">
      <colorScale>
        <cfvo type="percentile" val="1"/>
        <cfvo type="percentile" val="3"/>
        <cfvo type="percentile" val="6"/>
        <color rgb="FFFF0000"/>
        <color rgb="FFFFFF00"/>
        <color rgb="FF00B050"/>
      </colorScale>
    </cfRule>
  </conditionalFormatting>
  <conditionalFormatting sqref="K65">
    <cfRule type="colorScale" priority="13">
      <colorScale>
        <cfvo type="percentile" val="1"/>
        <cfvo type="percentile" val="3"/>
        <cfvo type="percentile" val="6"/>
        <color rgb="FFFF0000"/>
        <color rgb="FFFFFF00"/>
        <color rgb="FF00B050"/>
      </colorScale>
    </cfRule>
  </conditionalFormatting>
  <conditionalFormatting sqref="K71">
    <cfRule type="colorScale" priority="10">
      <colorScale>
        <cfvo type="percentile" val="1"/>
        <cfvo type="percentile" val="3"/>
        <cfvo type="percentile" val="6"/>
        <color rgb="FFFF0000"/>
        <color rgb="FFFFFF00"/>
        <color rgb="FF00B050"/>
      </colorScale>
    </cfRule>
  </conditionalFormatting>
  <conditionalFormatting sqref="K83">
    <cfRule type="colorScale" priority="1">
      <colorScale>
        <cfvo type="percentile" val="1"/>
        <cfvo type="percentile" val="3"/>
        <cfvo type="percentile" val="6"/>
        <color rgb="FFFF0000"/>
        <color rgb="FFFFFF00"/>
        <color rgb="FF00B050"/>
      </colorScale>
    </cfRule>
  </conditionalFormatting>
  <conditionalFormatting sqref="K84">
    <cfRule type="colorScale" priority="7">
      <colorScale>
        <cfvo type="percentile" val="1"/>
        <cfvo type="percentile" val="3"/>
        <cfvo type="percentile" val="6"/>
        <color rgb="FFFF0000"/>
        <color rgb="FFFFFF00"/>
        <color rgb="FF00B050"/>
      </colorScale>
    </cfRule>
  </conditionalFormatting>
  <conditionalFormatting sqref="K109">
    <cfRule type="colorScale" priority="4">
      <colorScale>
        <cfvo type="percentile" val="1"/>
        <cfvo type="percentile" val="3"/>
        <cfvo type="percentile" val="6"/>
        <color rgb="FFFF0000"/>
        <color rgb="FFFFFF00"/>
        <color rgb="FF00B050"/>
      </colorScale>
    </cfRule>
  </conditionalFormatting>
  <conditionalFormatting sqref="L2:L82 L84:L134">
    <cfRule type="colorScale" priority="23">
      <colorScale>
        <cfvo type="percentile" val="1"/>
        <cfvo type="percentile" val="3"/>
        <cfvo type="percentile" val="6"/>
        <color rgb="FFFF0000"/>
        <color rgb="FFFFFF00"/>
        <color rgb="FF00B050"/>
      </colorScale>
    </cfRule>
  </conditionalFormatting>
  <conditionalFormatting sqref="L83">
    <cfRule type="colorScale" priority="3">
      <colorScale>
        <cfvo type="percentile" val="1"/>
        <cfvo type="percentile" val="3"/>
        <cfvo type="percentile" val="6"/>
        <color rgb="FFFF0000"/>
        <color rgb="FFFFFF00"/>
        <color rgb="FF00B050"/>
      </colorScale>
    </cfRule>
  </conditionalFormatting>
  <pageMargins left="0.25" right="0.25" top="0.75" bottom="0.75" header="0.3" footer="0.3"/>
  <pageSetup scale="46" fitToHeight="3" orientation="landscape"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2D092-22BB-47D6-A881-35429FD823AD}">
  <sheetPr>
    <pageSetUpPr fitToPage="1"/>
  </sheetPr>
  <dimension ref="A1:AI155"/>
  <sheetViews>
    <sheetView zoomScaleNormal="100" zoomScaleSheetLayoutView="236" workbookViewId="0">
      <pane xSplit="7" ySplit="1" topLeftCell="H2" activePane="bottomRight" state="frozen"/>
      <selection pane="bottomRight" activeCell="AG15" sqref="AG15"/>
      <selection pane="bottomLeft" activeCell="A2" sqref="A2"/>
      <selection pane="topRight" activeCell="H1" sqref="H1"/>
    </sheetView>
  </sheetViews>
  <sheetFormatPr defaultColWidth="9.140625" defaultRowHeight="12.75"/>
  <cols>
    <col min="1" max="1" width="8.28515625" style="97" bestFit="1" customWidth="1"/>
    <col min="2" max="2" width="8" style="4" bestFit="1" customWidth="1"/>
    <col min="3" max="3" width="6.42578125" style="4" hidden="1" customWidth="1"/>
    <col min="4" max="4" width="21.85546875" style="14" customWidth="1"/>
    <col min="5" max="5" width="6.7109375" style="101" bestFit="1" customWidth="1"/>
    <col min="6" max="6" width="8.7109375" style="99" bestFit="1" customWidth="1"/>
    <col min="7" max="8" width="8.7109375" style="100" bestFit="1" customWidth="1"/>
    <col min="9" max="9" width="7" style="4" bestFit="1" customWidth="1"/>
    <col min="10" max="11" width="10.140625" style="11" customWidth="1"/>
    <col min="12" max="12" width="10.140625" style="11" bestFit="1" customWidth="1"/>
    <col min="13" max="13" width="7.5703125" style="99" bestFit="1" customWidth="1"/>
    <col min="14" max="14" width="8.7109375" style="99" bestFit="1" customWidth="1"/>
    <col min="15" max="15" width="7" style="4" customWidth="1"/>
    <col min="16" max="16" width="7" style="98" customWidth="1"/>
    <col min="17" max="17" width="7.5703125" style="13" bestFit="1" customWidth="1"/>
    <col min="18" max="18" width="12.140625" style="4" customWidth="1"/>
    <col min="19" max="20" width="8" style="4" bestFit="1" customWidth="1"/>
    <col min="21" max="21" width="8.85546875" style="4" customWidth="1"/>
    <col min="22" max="22" width="8.7109375" style="4" customWidth="1"/>
    <col min="23" max="23" width="8.28515625" style="4" bestFit="1" customWidth="1"/>
    <col min="24" max="25" width="8" style="4" bestFit="1" customWidth="1"/>
    <col min="26" max="26" width="4.7109375" style="4" bestFit="1" customWidth="1"/>
    <col min="27" max="32" width="4.7109375" style="4" hidden="1" customWidth="1"/>
    <col min="33" max="33" width="42.28515625" style="42" bestFit="1" customWidth="1"/>
    <col min="34" max="34" width="9.140625" style="4"/>
    <col min="35" max="35" width="10.28515625" style="4" bestFit="1" customWidth="1"/>
    <col min="36" max="16384" width="9.140625" style="4"/>
  </cols>
  <sheetData>
    <row r="1" spans="1:35" s="30" customFormat="1" ht="48.75" customHeight="1">
      <c r="A1" s="47" t="str">
        <f>'All Parts'!A1</f>
        <v>T&amp;B     Part #</v>
      </c>
      <c r="B1" s="47" t="str">
        <f>'All Parts'!B1</f>
        <v>VS PART NO.</v>
      </c>
      <c r="C1" s="47" t="str">
        <f>'All Parts'!C1</f>
        <v>Piece Weight</v>
      </c>
      <c r="D1" s="154" t="str">
        <f>'All Parts'!D1</f>
        <v>PRODUCT DESCRIPTION</v>
      </c>
      <c r="E1" s="120" t="str">
        <f>'All Parts'!E1</f>
        <v>4/27  GDU</v>
      </c>
      <c r="F1" s="120" t="str">
        <f>'All Parts'!F1</f>
        <v>Total Inv:  JBS &amp; T&amp;B</v>
      </c>
      <c r="G1" s="120" t="str">
        <f>'All Parts'!G1</f>
        <v>VS Cons  On Hand</v>
      </c>
      <c r="H1" s="120" t="str">
        <f>'All Parts'!H1</f>
        <v>Current Demand</v>
      </c>
      <c r="I1" s="119" t="str">
        <f>'All Parts'!I1</f>
        <v>MOH        (on hand)</v>
      </c>
      <c r="J1" s="121" t="str">
        <f>'All Parts'!J1</f>
        <v>Out on       (no wip)</v>
      </c>
      <c r="K1" s="121" t="str">
        <f>'All Parts'!K1</f>
        <v>Out incl. wip</v>
      </c>
      <c r="L1" s="121" t="str">
        <f>'All Parts'!L1</f>
        <v>Neuer Auftrag Bis:</v>
      </c>
      <c r="M1" s="120" t="str">
        <f>'All Parts'!M1</f>
        <v>Gesamte Lieferzeit [W]</v>
      </c>
      <c r="N1" s="120" t="str">
        <f>'All Parts'!N1</f>
        <v>Total Inv incl en route</v>
      </c>
      <c r="O1" s="119" t="str">
        <f>'All Parts'!O1</f>
        <v>MOH  (incl wip)</v>
      </c>
      <c r="P1" s="119" t="str">
        <f>'All Parts'!P1</f>
        <v>MOH           (incl en route)</v>
      </c>
      <c r="Q1" s="118" t="str">
        <f>'All Parts'!Q1</f>
        <v>WIP      (as of 5/26/23)</v>
      </c>
      <c r="R1" s="199" t="str">
        <f>'All Parts'!R1</f>
        <v>6/30             TTNU 121549-1          04/1017-9, 21</v>
      </c>
      <c r="S1" s="118">
        <f>'All Parts'!S1</f>
        <v>0</v>
      </c>
      <c r="T1" s="118">
        <f>'All Parts'!T1</f>
        <v>0</v>
      </c>
      <c r="U1" s="118">
        <f>'All Parts'!U1</f>
        <v>0</v>
      </c>
      <c r="V1" s="118">
        <f>'All Parts'!V1</f>
        <v>0</v>
      </c>
      <c r="W1" s="118">
        <f>'All Parts'!W1</f>
        <v>0</v>
      </c>
      <c r="X1" s="118">
        <f>'All Parts'!X1</f>
        <v>0</v>
      </c>
      <c r="Y1" s="118">
        <f>'All Parts'!Y1</f>
        <v>0</v>
      </c>
      <c r="Z1" s="118">
        <f>'All Parts'!Z1</f>
        <v>0</v>
      </c>
      <c r="AA1" s="118">
        <f>'All Parts'!AA1</f>
        <v>0</v>
      </c>
      <c r="AB1" s="118">
        <f>'All Parts'!AB1</f>
        <v>0</v>
      </c>
      <c r="AC1" s="118">
        <f>'All Parts'!AC1</f>
        <v>0</v>
      </c>
      <c r="AD1" s="118">
        <f>'All Parts'!AD1</f>
        <v>0</v>
      </c>
      <c r="AE1" s="118">
        <f>'All Parts'!AE1</f>
        <v>0</v>
      </c>
      <c r="AF1" s="118">
        <f>'All Parts'!AF1</f>
        <v>0</v>
      </c>
      <c r="AG1" s="41" t="str">
        <f>'All Parts'!AG1</f>
        <v>Open Orders</v>
      </c>
    </row>
    <row r="2" spans="1:35">
      <c r="A2" s="22" t="str">
        <f>'All Parts'!A32</f>
        <v xml:space="preserve">74R3201        </v>
      </c>
      <c r="B2" s="128">
        <f>'All Parts'!B32</f>
        <v>110315</v>
      </c>
      <c r="C2" s="129">
        <f>'All Parts'!C32</f>
        <v>164.8</v>
      </c>
      <c r="D2" s="19" t="str">
        <f>'All Parts'!D32</f>
        <v>5353 BO MI CAST</v>
      </c>
      <c r="E2" s="130">
        <f>'All Parts'!E32</f>
        <v>1225</v>
      </c>
      <c r="F2" s="113">
        <f>'All Parts'!F32</f>
        <v>82170</v>
      </c>
      <c r="G2" s="113">
        <f>'All Parts'!G32</f>
        <v>82170</v>
      </c>
      <c r="H2" s="113">
        <f>'All Parts'!H32</f>
        <v>0</v>
      </c>
      <c r="I2" s="57">
        <f>'All Parts'!I32</f>
        <v>3.1198860939724726</v>
      </c>
      <c r="J2" s="8">
        <f ca="1">'All Parts'!J32</f>
        <v>45176.391622148258</v>
      </c>
      <c r="K2" s="8">
        <f ca="1">'All Parts'!K32</f>
        <v>45210.413877787352</v>
      </c>
      <c r="L2" s="8">
        <f ca="1">'All Parts'!L32</f>
        <v>45098.413877787352</v>
      </c>
      <c r="M2" s="106">
        <v>38</v>
      </c>
      <c r="N2" s="106">
        <f>'All Parts'!N32</f>
        <v>82170</v>
      </c>
      <c r="O2" s="55">
        <f>'All Parts'!O32</f>
        <v>4.1936782154722358</v>
      </c>
      <c r="P2" s="55">
        <f>'All Parts'!P32</f>
        <v>3.1198860939724726</v>
      </c>
      <c r="Q2" s="104">
        <v>2203</v>
      </c>
      <c r="R2" s="102">
        <f>'All Parts'!R32</f>
        <v>0</v>
      </c>
      <c r="S2" s="102">
        <f>'All Parts'!S32</f>
        <v>0</v>
      </c>
      <c r="T2" s="102">
        <f>'All Parts'!T32</f>
        <v>0</v>
      </c>
      <c r="U2" s="102">
        <f>'All Parts'!U32</f>
        <v>0</v>
      </c>
      <c r="V2" s="102">
        <f>'All Parts'!V32</f>
        <v>0</v>
      </c>
      <c r="W2" s="102">
        <f>'All Parts'!W32</f>
        <v>0</v>
      </c>
      <c r="X2" s="102">
        <f>'All Parts'!X32</f>
        <v>0</v>
      </c>
      <c r="Y2" s="102">
        <f>'All Parts'!Y32</f>
        <v>0</v>
      </c>
      <c r="Z2" s="102">
        <f>'All Parts'!Z32</f>
        <v>0</v>
      </c>
      <c r="AA2" s="102">
        <f>'All Parts'!AA32</f>
        <v>0</v>
      </c>
      <c r="AB2" s="102">
        <f>'All Parts'!AB32</f>
        <v>0</v>
      </c>
      <c r="AC2" s="102">
        <f>'All Parts'!AC32</f>
        <v>0</v>
      </c>
      <c r="AD2" s="102">
        <f>'All Parts'!AD32</f>
        <v>0</v>
      </c>
      <c r="AE2" s="127">
        <f>'All Parts'!AE32</f>
        <v>0</v>
      </c>
      <c r="AF2" s="127">
        <f>'All Parts'!AF32</f>
        <v>0</v>
      </c>
      <c r="AG2" s="123" t="str">
        <f>'All Parts'!AG32</f>
        <v>72,000 ETA 9/22, 72,000 ETA 12/8</v>
      </c>
      <c r="AI2" s="194"/>
    </row>
    <row r="3" spans="1:35">
      <c r="A3" s="22" t="str">
        <f>'All Parts'!A28</f>
        <v xml:space="preserve">73R6201        </v>
      </c>
      <c r="B3" s="128">
        <f>'All Parts'!B28</f>
        <v>110320</v>
      </c>
      <c r="C3" s="129">
        <f>'All Parts'!C28</f>
        <v>98</v>
      </c>
      <c r="D3" s="19" t="str">
        <f>'All Parts'!D28</f>
        <v>5351 BO MI CAST</v>
      </c>
      <c r="E3" s="130">
        <f>'All Parts'!E28</f>
        <v>298</v>
      </c>
      <c r="F3" s="113">
        <f>'All Parts'!F28</f>
        <v>13950</v>
      </c>
      <c r="G3" s="113">
        <f>'All Parts'!G28</f>
        <v>13950</v>
      </c>
      <c r="H3" s="113">
        <f>'All Parts'!H28</f>
        <v>0</v>
      </c>
      <c r="I3" s="57">
        <f>'All Parts'!I28</f>
        <v>2.1773060714843142</v>
      </c>
      <c r="J3" s="8">
        <f ca="1">'All Parts'!J28</f>
        <v>45146.526718277841</v>
      </c>
      <c r="K3" s="8">
        <f ca="1">'All Parts'!K28</f>
        <v>45196.424280976535</v>
      </c>
      <c r="L3" s="8">
        <f ca="1">'All Parts'!L28</f>
        <v>45084.424280976535</v>
      </c>
      <c r="M3" s="106">
        <v>38</v>
      </c>
      <c r="N3" s="106">
        <f>'All Parts'!N28</f>
        <v>13950</v>
      </c>
      <c r="O3" s="55">
        <f>'All Parts'!O28</f>
        <v>3.7521460902138286</v>
      </c>
      <c r="P3" s="55">
        <f>'All Parts'!P28</f>
        <v>2.1773060714843142</v>
      </c>
      <c r="Q3" s="104">
        <v>113</v>
      </c>
      <c r="R3" s="102">
        <f>'All Parts'!R28</f>
        <v>0</v>
      </c>
      <c r="S3" s="102">
        <f>'All Parts'!S28</f>
        <v>0</v>
      </c>
      <c r="T3" s="102">
        <f>'All Parts'!T28</f>
        <v>0</v>
      </c>
      <c r="U3" s="102">
        <f>'All Parts'!U28</f>
        <v>0</v>
      </c>
      <c r="V3" s="102">
        <f>'All Parts'!V28</f>
        <v>0</v>
      </c>
      <c r="W3" s="102">
        <f>'All Parts'!W28</f>
        <v>0</v>
      </c>
      <c r="X3" s="102">
        <f>'All Parts'!X28</f>
        <v>0</v>
      </c>
      <c r="Y3" s="102">
        <f>'All Parts'!Y28</f>
        <v>0</v>
      </c>
      <c r="Z3" s="102">
        <f>'All Parts'!Z28</f>
        <v>0</v>
      </c>
      <c r="AA3" s="102">
        <f>'All Parts'!AA28</f>
        <v>0</v>
      </c>
      <c r="AB3" s="102">
        <f>'All Parts'!AB28</f>
        <v>0</v>
      </c>
      <c r="AC3" s="102">
        <f>'All Parts'!AC28</f>
        <v>0</v>
      </c>
      <c r="AD3" s="102">
        <f>'All Parts'!AD28</f>
        <v>0</v>
      </c>
      <c r="AE3" s="127">
        <f>'All Parts'!AE28</f>
        <v>0</v>
      </c>
      <c r="AF3" s="127">
        <f>'All Parts'!AF28</f>
        <v>0</v>
      </c>
      <c r="AG3" s="123" t="str">
        <f>'All Parts'!AG28</f>
        <v>32,000 ETA 7/14</v>
      </c>
      <c r="AI3" s="194"/>
    </row>
    <row r="4" spans="1:35">
      <c r="A4" s="22" t="str">
        <f>'All Parts'!A42</f>
        <v xml:space="preserve">77R6001        </v>
      </c>
      <c r="B4" s="128">
        <f>'All Parts'!B42</f>
        <v>110321</v>
      </c>
      <c r="C4" s="129">
        <f>'All Parts'!C42</f>
        <v>137</v>
      </c>
      <c r="D4" s="19" t="str">
        <f>'All Parts'!D42</f>
        <v>5352 BO MI CAST</v>
      </c>
      <c r="E4" s="130">
        <f>'All Parts'!E42</f>
        <v>2714</v>
      </c>
      <c r="F4" s="113">
        <f>'All Parts'!F42</f>
        <v>214950</v>
      </c>
      <c r="G4" s="155">
        <f>'All Parts'!G42</f>
        <v>190090</v>
      </c>
      <c r="H4" s="113">
        <f>'All Parts'!H42</f>
        <v>24860</v>
      </c>
      <c r="I4" s="57">
        <f>'All Parts'!I42</f>
        <v>3.2576990968449557</v>
      </c>
      <c r="J4" s="8">
        <f ca="1">'All Parts'!J42</f>
        <v>45180.758118344529</v>
      </c>
      <c r="K4" s="8">
        <f ca="1">'All Parts'!K42</f>
        <v>45218.32837781783</v>
      </c>
      <c r="L4" s="8">
        <f ca="1">'All Parts'!L42</f>
        <v>45106.32837781783</v>
      </c>
      <c r="M4" s="106">
        <v>38</v>
      </c>
      <c r="N4" s="106">
        <f>'All Parts'!N42</f>
        <v>214950</v>
      </c>
      <c r="O4" s="55">
        <f>'All Parts'!O42</f>
        <v>4.4434714058028142</v>
      </c>
      <c r="P4" s="55">
        <f>'All Parts'!P42</f>
        <v>3.2576990968449557</v>
      </c>
      <c r="Q4" s="104">
        <v>314</v>
      </c>
      <c r="R4" s="102">
        <f>'All Parts'!R42</f>
        <v>0</v>
      </c>
      <c r="S4" s="102">
        <f>'All Parts'!S42</f>
        <v>0</v>
      </c>
      <c r="T4" s="102">
        <f>'All Parts'!T42</f>
        <v>0</v>
      </c>
      <c r="U4" s="102">
        <f>'All Parts'!U42</f>
        <v>0</v>
      </c>
      <c r="V4" s="102">
        <f>'All Parts'!V42</f>
        <v>0</v>
      </c>
      <c r="W4" s="102">
        <f>'All Parts'!W42</f>
        <v>0</v>
      </c>
      <c r="X4" s="102">
        <f>'All Parts'!X42</f>
        <v>0</v>
      </c>
      <c r="Y4" s="102">
        <f>'All Parts'!Y42</f>
        <v>0</v>
      </c>
      <c r="Z4" s="102">
        <f>'All Parts'!Z42</f>
        <v>0</v>
      </c>
      <c r="AA4" s="102">
        <f>'All Parts'!AA42</f>
        <v>0</v>
      </c>
      <c r="AB4" s="102">
        <f>'All Parts'!AB42</f>
        <v>0</v>
      </c>
      <c r="AC4" s="102">
        <f>'All Parts'!AC42</f>
        <v>0</v>
      </c>
      <c r="AD4" s="102">
        <f>'All Parts'!AD42</f>
        <v>0</v>
      </c>
      <c r="AE4" s="127">
        <f>'All Parts'!AE42</f>
        <v>0</v>
      </c>
      <c r="AF4" s="127">
        <f>'All Parts'!AF42</f>
        <v>0</v>
      </c>
      <c r="AG4" s="123" t="str">
        <f>'All Parts'!AG42</f>
        <v>128,000 ETA 9/22, 128,000 ETA 12/8</v>
      </c>
      <c r="AI4" s="194"/>
    </row>
    <row r="5" spans="1:35">
      <c r="A5" s="22" t="str">
        <f>'All Parts'!A130</f>
        <v>R789701</v>
      </c>
      <c r="B5" s="128">
        <f>'All Parts'!B130</f>
        <v>111007</v>
      </c>
      <c r="C5" s="129">
        <f>'All Parts'!C130</f>
        <v>37</v>
      </c>
      <c r="D5" s="19" t="str">
        <f>'All Parts'!D130</f>
        <v>1276 STRP MI CAST</v>
      </c>
      <c r="E5" s="130">
        <f>'All Parts'!E130</f>
        <v>242</v>
      </c>
      <c r="F5" s="113">
        <f>'All Parts'!F130</f>
        <v>57786</v>
      </c>
      <c r="G5" s="113">
        <f>'All Parts'!G130</f>
        <v>45540</v>
      </c>
      <c r="H5" s="113">
        <f>'All Parts'!H130</f>
        <v>1859</v>
      </c>
      <c r="I5" s="57">
        <f>'All Parts'!I130</f>
        <v>10.748990966749952</v>
      </c>
      <c r="J5" s="8">
        <f ca="1">'All Parts'!J130</f>
        <v>45418.113787064678</v>
      </c>
      <c r="K5" s="8">
        <f ca="1">'All Parts'!K130</f>
        <v>45457.848454311308</v>
      </c>
      <c r="L5" s="8">
        <f ca="1">'All Parts'!L130</f>
        <v>45205.848454311308</v>
      </c>
      <c r="M5" s="106">
        <v>36</v>
      </c>
      <c r="N5" s="106">
        <f>'All Parts'!N130</f>
        <v>57786</v>
      </c>
      <c r="O5" s="55">
        <f>'All Parts'!O130</f>
        <v>12.003075148952528</v>
      </c>
      <c r="P5" s="55">
        <f>'All Parts'!P130</f>
        <v>10.748990966749952</v>
      </c>
      <c r="Q5" s="104">
        <v>1513</v>
      </c>
      <c r="R5" s="102">
        <f>'All Parts'!R130</f>
        <v>0</v>
      </c>
      <c r="S5" s="102">
        <f>'All Parts'!S130</f>
        <v>0</v>
      </c>
      <c r="T5" s="102">
        <f>'All Parts'!T130</f>
        <v>0</v>
      </c>
      <c r="U5" s="102">
        <f>'All Parts'!U130</f>
        <v>0</v>
      </c>
      <c r="V5" s="102">
        <f>'All Parts'!V130</f>
        <v>0</v>
      </c>
      <c r="W5" s="102">
        <f>'All Parts'!W130</f>
        <v>0</v>
      </c>
      <c r="X5" s="102">
        <f>'All Parts'!X130</f>
        <v>0</v>
      </c>
      <c r="Y5" s="102">
        <f>'All Parts'!Y130</f>
        <v>0</v>
      </c>
      <c r="Z5" s="102">
        <f>'All Parts'!Z130</f>
        <v>0</v>
      </c>
      <c r="AA5" s="102">
        <f>'All Parts'!AA130</f>
        <v>0</v>
      </c>
      <c r="AB5" s="102">
        <f>'All Parts'!AB130</f>
        <v>0</v>
      </c>
      <c r="AC5" s="102">
        <f>'All Parts'!AC130</f>
        <v>0</v>
      </c>
      <c r="AD5" s="102">
        <f>'All Parts'!AD130</f>
        <v>0</v>
      </c>
      <c r="AE5" s="127">
        <f>'All Parts'!AE130</f>
        <v>0</v>
      </c>
      <c r="AF5" s="127">
        <f>'All Parts'!AF130</f>
        <v>0</v>
      </c>
      <c r="AG5" s="123">
        <f>'All Parts'!AG130</f>
        <v>0</v>
      </c>
      <c r="AI5" s="194"/>
    </row>
    <row r="6" spans="1:35">
      <c r="A6" s="22" t="str">
        <f>'All Parts'!A131</f>
        <v xml:space="preserve">R789801        </v>
      </c>
      <c r="B6" s="128">
        <f>'All Parts'!B131</f>
        <v>111008</v>
      </c>
      <c r="C6" s="129">
        <f>'All Parts'!C131</f>
        <v>46.5</v>
      </c>
      <c r="D6" s="19" t="str">
        <f>'All Parts'!D131</f>
        <v xml:space="preserve">1277 STRP MI </v>
      </c>
      <c r="E6" s="130">
        <f>'All Parts'!E131</f>
        <v>633</v>
      </c>
      <c r="F6" s="113">
        <f>'All Parts'!F131</f>
        <v>79970</v>
      </c>
      <c r="G6" s="113">
        <f>'All Parts'!G131</f>
        <v>67370</v>
      </c>
      <c r="H6" s="113">
        <f>'All Parts'!H131</f>
        <v>0</v>
      </c>
      <c r="I6" s="57">
        <f>'All Parts'!I131</f>
        <v>5.876042470333223</v>
      </c>
      <c r="J6" s="8">
        <f ca="1">'All Parts'!J131</f>
        <v>45263.718261020316</v>
      </c>
      <c r="K6" s="8">
        <f ca="1">'All Parts'!K131</f>
        <v>45274.408873808214</v>
      </c>
      <c r="L6" s="8">
        <f ca="1">'All Parts'!L131</f>
        <v>45022.408873808214</v>
      </c>
      <c r="M6" s="106">
        <v>36</v>
      </c>
      <c r="N6" s="106">
        <f>'All Parts'!N131</f>
        <v>79970</v>
      </c>
      <c r="O6" s="55">
        <f>'All Parts'!O131</f>
        <v>6.2134538373929979</v>
      </c>
      <c r="P6" s="55">
        <f>'All Parts'!P131</f>
        <v>5.876042470333223</v>
      </c>
      <c r="Q6" s="104">
        <v>351</v>
      </c>
      <c r="R6" s="102">
        <f>'All Parts'!R131</f>
        <v>0</v>
      </c>
      <c r="S6" s="102">
        <f>'All Parts'!S131</f>
        <v>0</v>
      </c>
      <c r="T6" s="102">
        <f>'All Parts'!T131</f>
        <v>0</v>
      </c>
      <c r="U6" s="102">
        <f>'All Parts'!U131</f>
        <v>0</v>
      </c>
      <c r="V6" s="102">
        <f>'All Parts'!V131</f>
        <v>0</v>
      </c>
      <c r="W6" s="102">
        <f>'All Parts'!W131</f>
        <v>0</v>
      </c>
      <c r="X6" s="102">
        <f>'All Parts'!X131</f>
        <v>0</v>
      </c>
      <c r="Y6" s="102">
        <f>'All Parts'!Y131</f>
        <v>0</v>
      </c>
      <c r="Z6" s="102">
        <f>'All Parts'!Z131</f>
        <v>0</v>
      </c>
      <c r="AA6" s="102">
        <f>'All Parts'!AA131</f>
        <v>0</v>
      </c>
      <c r="AB6" s="102">
        <f>'All Parts'!AB131</f>
        <v>0</v>
      </c>
      <c r="AC6" s="102">
        <f>'All Parts'!AC131</f>
        <v>0</v>
      </c>
      <c r="AD6" s="102">
        <f>'All Parts'!AD131</f>
        <v>0</v>
      </c>
      <c r="AE6" s="127">
        <f>'All Parts'!AE131</f>
        <v>0</v>
      </c>
      <c r="AF6" s="127">
        <f>'All Parts'!AF131</f>
        <v>0</v>
      </c>
      <c r="AG6" s="123" t="str">
        <f>'All Parts'!AG131</f>
        <v>60,000 ETA 9/22</v>
      </c>
      <c r="AI6" s="194"/>
    </row>
    <row r="7" spans="1:35">
      <c r="A7" s="22" t="str">
        <f>'All Parts'!A132</f>
        <v xml:space="preserve">R789901        </v>
      </c>
      <c r="B7" s="128">
        <f>'All Parts'!B132</f>
        <v>111009</v>
      </c>
      <c r="C7" s="129">
        <f>'All Parts'!C132</f>
        <v>55</v>
      </c>
      <c r="D7" s="19" t="str">
        <f>'All Parts'!D132</f>
        <v xml:space="preserve">1278 STP MI CAST  </v>
      </c>
      <c r="E7" s="130">
        <f>'All Parts'!E132</f>
        <v>362</v>
      </c>
      <c r="F7" s="113">
        <f>'All Parts'!F132</f>
        <v>13400</v>
      </c>
      <c r="G7" s="113">
        <f>'All Parts'!G132</f>
        <v>13400</v>
      </c>
      <c r="H7" s="113">
        <f>'All Parts'!H132</f>
        <v>0</v>
      </c>
      <c r="I7" s="57">
        <f>'All Parts'!I132</f>
        <v>1.7217011435179237</v>
      </c>
      <c r="J7" s="8">
        <f ca="1">'All Parts'!J132</f>
        <v>45132.091235823325</v>
      </c>
      <c r="K7" s="8">
        <f ca="1">'All Parts'!K132</f>
        <v>45139.353812153655</v>
      </c>
      <c r="L7" s="8">
        <f ca="1">'All Parts'!L132</f>
        <v>44887.353812153655</v>
      </c>
      <c r="M7" s="106">
        <v>36</v>
      </c>
      <c r="N7" s="106">
        <f>'All Parts'!N132</f>
        <v>13400</v>
      </c>
      <c r="O7" s="55">
        <f>'All Parts'!O132</f>
        <v>1.9509186688937428</v>
      </c>
      <c r="P7" s="55">
        <f>'All Parts'!P132</f>
        <v>1.7217011435179237</v>
      </c>
      <c r="Q7" s="104">
        <v>6628</v>
      </c>
      <c r="R7" s="102">
        <f>'All Parts'!R132</f>
        <v>0</v>
      </c>
      <c r="S7" s="102">
        <f>'All Parts'!S132</f>
        <v>0</v>
      </c>
      <c r="T7" s="102">
        <f>'All Parts'!T132</f>
        <v>0</v>
      </c>
      <c r="U7" s="102">
        <f>'All Parts'!U132</f>
        <v>0</v>
      </c>
      <c r="V7" s="102">
        <f>'All Parts'!V132</f>
        <v>0</v>
      </c>
      <c r="W7" s="102">
        <f>'All Parts'!W132</f>
        <v>0</v>
      </c>
      <c r="X7" s="102">
        <f>'All Parts'!X132</f>
        <v>0</v>
      </c>
      <c r="Y7" s="102">
        <f>'All Parts'!Y132</f>
        <v>0</v>
      </c>
      <c r="Z7" s="102">
        <f>'All Parts'!Z132</f>
        <v>0</v>
      </c>
      <c r="AA7" s="102">
        <f>'All Parts'!AA132</f>
        <v>0</v>
      </c>
      <c r="AB7" s="102">
        <f>'All Parts'!AB132</f>
        <v>0</v>
      </c>
      <c r="AC7" s="102">
        <f>'All Parts'!AC132</f>
        <v>0</v>
      </c>
      <c r="AD7" s="102">
        <f>'All Parts'!AD132</f>
        <v>0</v>
      </c>
      <c r="AE7" s="127">
        <f>'All Parts'!AE132</f>
        <v>0</v>
      </c>
      <c r="AF7" s="127">
        <f>'All Parts'!AF132</f>
        <v>0</v>
      </c>
      <c r="AG7" s="123" t="str">
        <f>'All Parts'!AG132</f>
        <v>50,000 ETA 7/7</v>
      </c>
      <c r="AI7" s="194"/>
    </row>
    <row r="8" spans="1:35">
      <c r="A8" s="22" t="str">
        <f>'All Parts'!A100</f>
        <v xml:space="preserve">R720316        </v>
      </c>
      <c r="B8" s="128">
        <f>'All Parts'!B100</f>
        <v>111997</v>
      </c>
      <c r="C8" s="129">
        <f>'All Parts'!C100</f>
        <v>176.5</v>
      </c>
      <c r="D8" s="19" t="str">
        <f>'All Parts'!D100</f>
        <v>148 L/N MI CAST</v>
      </c>
      <c r="E8" s="130">
        <f>'All Parts'!E100</f>
        <v>297</v>
      </c>
      <c r="F8" s="113">
        <f>'All Parts'!F100</f>
        <v>23930</v>
      </c>
      <c r="G8" s="113">
        <f>'All Parts'!G100</f>
        <v>23930</v>
      </c>
      <c r="H8" s="113">
        <f>'All Parts'!H100</f>
        <v>3140</v>
      </c>
      <c r="I8" s="57">
        <f>'All Parts'!I100</f>
        <v>3.2558139534883721</v>
      </c>
      <c r="J8" s="8">
        <f ca="1">'All Parts'!J100</f>
        <v>45180.698389065547</v>
      </c>
      <c r="K8" s="8">
        <f ca="1">'All Parts'!K100</f>
        <v>45203.121213804166</v>
      </c>
      <c r="L8" s="8">
        <f ca="1">'All Parts'!L100</f>
        <v>44930.121213804166</v>
      </c>
      <c r="M8" s="106">
        <v>39</v>
      </c>
      <c r="N8" s="106">
        <f>'All Parts'!N100</f>
        <v>23930</v>
      </c>
      <c r="O8" s="55">
        <f>'All Parts'!O100</f>
        <v>3.9635110797901496</v>
      </c>
      <c r="P8" s="55">
        <f>'All Parts'!P100</f>
        <v>3.2558139534883721</v>
      </c>
      <c r="Q8" s="104">
        <v>234</v>
      </c>
      <c r="R8" s="102">
        <f>'All Parts'!R100</f>
        <v>0</v>
      </c>
      <c r="S8" s="102">
        <f>'All Parts'!S100</f>
        <v>0</v>
      </c>
      <c r="T8" s="102">
        <f>'All Parts'!T100</f>
        <v>0</v>
      </c>
      <c r="U8" s="102">
        <f>'All Parts'!U100</f>
        <v>0</v>
      </c>
      <c r="V8" s="102">
        <f>'All Parts'!V100</f>
        <v>0</v>
      </c>
      <c r="W8" s="102">
        <f>'All Parts'!W100</f>
        <v>0</v>
      </c>
      <c r="X8" s="102">
        <f>'All Parts'!X100</f>
        <v>0</v>
      </c>
      <c r="Y8" s="102">
        <f>'All Parts'!Y100</f>
        <v>0</v>
      </c>
      <c r="Z8" s="102">
        <f>'All Parts'!Z100</f>
        <v>0</v>
      </c>
      <c r="AA8" s="102">
        <f>'All Parts'!AA100</f>
        <v>0</v>
      </c>
      <c r="AB8" s="102">
        <f>'All Parts'!AB100</f>
        <v>0</v>
      </c>
      <c r="AC8" s="102">
        <f>'All Parts'!AC100</f>
        <v>0</v>
      </c>
      <c r="AD8" s="102">
        <f>'All Parts'!AD100</f>
        <v>0</v>
      </c>
      <c r="AE8" s="127">
        <f>'All Parts'!AE100</f>
        <v>0</v>
      </c>
      <c r="AF8" s="127">
        <f>'All Parts'!AF100</f>
        <v>0</v>
      </c>
      <c r="AG8" s="123" t="str">
        <f>'All Parts'!AG100</f>
        <v>18,000 ETA 8/25, 18,000 ETA 11/3</v>
      </c>
      <c r="AI8" s="194"/>
    </row>
    <row r="9" spans="1:35">
      <c r="A9" s="22" t="str">
        <f>'All Parts'!A99</f>
        <v xml:space="preserve">R720315        </v>
      </c>
      <c r="B9" s="128">
        <f>'All Parts'!B99</f>
        <v>111998</v>
      </c>
      <c r="C9" s="129">
        <f>'All Parts'!C99</f>
        <v>144</v>
      </c>
      <c r="D9" s="19" t="str">
        <f>'All Parts'!D99</f>
        <v xml:space="preserve">147 L/N MI CAST </v>
      </c>
      <c r="E9" s="130">
        <f>'All Parts'!E99</f>
        <v>129</v>
      </c>
      <c r="F9" s="113">
        <f>'All Parts'!F99</f>
        <v>12170</v>
      </c>
      <c r="G9" s="113">
        <f>'All Parts'!G99</f>
        <v>12170</v>
      </c>
      <c r="H9" s="113">
        <f>'All Parts'!H99</f>
        <v>2532</v>
      </c>
      <c r="I9" s="57">
        <f>'All Parts'!I99</f>
        <v>3.4750315485848207</v>
      </c>
      <c r="J9" s="8">
        <f ca="1">'All Parts'!J99</f>
        <v>45187.644125499661</v>
      </c>
      <c r="K9" s="8">
        <f ca="1">'All Parts'!K99</f>
        <v>45256.130457608997</v>
      </c>
      <c r="L9" s="8">
        <f ca="1">'All Parts'!L99</f>
        <v>44983.130457608997</v>
      </c>
      <c r="M9" s="106">
        <v>39</v>
      </c>
      <c r="N9" s="106">
        <f>'All Parts'!N99</f>
        <v>12170</v>
      </c>
      <c r="O9" s="55">
        <f>'All Parts'!O99</f>
        <v>5.636560302866414</v>
      </c>
      <c r="P9" s="55">
        <f>'All Parts'!P99</f>
        <v>3.4750315485848207</v>
      </c>
      <c r="Q9" s="104">
        <v>1751</v>
      </c>
      <c r="R9" s="102">
        <f>'All Parts'!R99</f>
        <v>0</v>
      </c>
      <c r="S9" s="102">
        <f>'All Parts'!S99</f>
        <v>0</v>
      </c>
      <c r="T9" s="102">
        <f>'All Parts'!T99</f>
        <v>0</v>
      </c>
      <c r="U9" s="102">
        <f>'All Parts'!U99</f>
        <v>0</v>
      </c>
      <c r="V9" s="102">
        <f>'All Parts'!V99</f>
        <v>0</v>
      </c>
      <c r="W9" s="102">
        <f>'All Parts'!W99</f>
        <v>0</v>
      </c>
      <c r="X9" s="102">
        <f>'All Parts'!X99</f>
        <v>0</v>
      </c>
      <c r="Y9" s="102">
        <f>'All Parts'!Y99</f>
        <v>0</v>
      </c>
      <c r="Z9" s="102">
        <f>'All Parts'!Z99</f>
        <v>0</v>
      </c>
      <c r="AA9" s="102">
        <f>'All Parts'!AA99</f>
        <v>0</v>
      </c>
      <c r="AB9" s="102">
        <f>'All Parts'!AB99</f>
        <v>0</v>
      </c>
      <c r="AC9" s="102">
        <f>'All Parts'!AC99</f>
        <v>0</v>
      </c>
      <c r="AD9" s="102">
        <f>'All Parts'!AD99</f>
        <v>0</v>
      </c>
      <c r="AE9" s="127">
        <f>'All Parts'!AE99</f>
        <v>0</v>
      </c>
      <c r="AF9" s="127">
        <f>'All Parts'!AF99</f>
        <v>0</v>
      </c>
      <c r="AG9" s="123" t="str">
        <f>'All Parts'!AG99</f>
        <v>18,000 ETA 10/13</v>
      </c>
      <c r="AI9" s="194"/>
    </row>
    <row r="10" spans="1:35">
      <c r="A10" s="50" t="str">
        <f>'All Parts'!A34</f>
        <v xml:space="preserve">74R5301        </v>
      </c>
      <c r="B10" s="128">
        <f>'All Parts'!B34</f>
        <v>111999</v>
      </c>
      <c r="C10" s="129">
        <f>'All Parts'!C34</f>
        <v>137.89439999999999</v>
      </c>
      <c r="D10" s="19" t="str">
        <f>'All Parts'!D34</f>
        <v xml:space="preserve">273 BO MI CAST </v>
      </c>
      <c r="E10" s="130">
        <f>'All Parts'!E34</f>
        <v>6</v>
      </c>
      <c r="F10" s="113">
        <f>'All Parts'!F34</f>
        <v>3882</v>
      </c>
      <c r="G10" s="113">
        <f>'All Parts'!G34</f>
        <v>0</v>
      </c>
      <c r="H10" s="113">
        <f>'All Parts'!H34</f>
        <v>113</v>
      </c>
      <c r="I10" s="57">
        <f>'All Parts'!I34</f>
        <v>29.217054263565892</v>
      </c>
      <c r="J10" s="8">
        <f ca="1">'All Parts'!J34</f>
        <v>46003.259792574318</v>
      </c>
      <c r="K10" s="8">
        <f ca="1">'All Parts'!K34</f>
        <v>46057.540494328707</v>
      </c>
      <c r="L10" s="8">
        <f ca="1">'All Parts'!L34</f>
        <v>45952.540494328707</v>
      </c>
      <c r="M10" s="106">
        <v>37</v>
      </c>
      <c r="N10" s="106">
        <f>'All Parts'!N34</f>
        <v>3882</v>
      </c>
      <c r="O10" s="55">
        <f>'All Parts'!O34</f>
        <v>30.930232558139537</v>
      </c>
      <c r="P10" s="55">
        <f>'All Parts'!P34</f>
        <v>29.217054263565892</v>
      </c>
      <c r="Q10" s="104">
        <v>180</v>
      </c>
      <c r="R10" s="102">
        <f>'All Parts'!R34</f>
        <v>0</v>
      </c>
      <c r="S10" s="102">
        <f>'All Parts'!S34</f>
        <v>0</v>
      </c>
      <c r="T10" s="102">
        <f>'All Parts'!T34</f>
        <v>0</v>
      </c>
      <c r="U10" s="102">
        <f>'All Parts'!U34</f>
        <v>0</v>
      </c>
      <c r="V10" s="102">
        <f>'All Parts'!V34</f>
        <v>0</v>
      </c>
      <c r="W10" s="102">
        <f>'All Parts'!W34</f>
        <v>0</v>
      </c>
      <c r="X10" s="102">
        <f>'All Parts'!X34</f>
        <v>0</v>
      </c>
      <c r="Y10" s="102">
        <f>'All Parts'!Y34</f>
        <v>0</v>
      </c>
      <c r="Z10" s="102">
        <f>'All Parts'!Z34</f>
        <v>0</v>
      </c>
      <c r="AA10" s="102">
        <f>'All Parts'!AA34</f>
        <v>0</v>
      </c>
      <c r="AB10" s="102">
        <f>'All Parts'!AB34</f>
        <v>0</v>
      </c>
      <c r="AC10" s="102">
        <f>'All Parts'!AC34</f>
        <v>0</v>
      </c>
      <c r="AD10" s="102">
        <f>'All Parts'!AD34</f>
        <v>0</v>
      </c>
      <c r="AE10" s="127">
        <f>'All Parts'!AE34</f>
        <v>0</v>
      </c>
      <c r="AF10" s="127">
        <f>'All Parts'!AF34</f>
        <v>0</v>
      </c>
      <c r="AG10" s="125">
        <f>'All Parts'!AG34</f>
        <v>0</v>
      </c>
      <c r="AI10" s="194"/>
    </row>
    <row r="11" spans="1:35">
      <c r="A11" s="50" t="str">
        <f>'All Parts'!A35</f>
        <v xml:space="preserve">74R5401        </v>
      </c>
      <c r="B11" s="128">
        <f>'All Parts'!B35</f>
        <v>112000</v>
      </c>
      <c r="C11" s="129">
        <f>'All Parts'!C35</f>
        <v>137.4408</v>
      </c>
      <c r="D11" s="19" t="str">
        <f>'All Parts'!D35</f>
        <v xml:space="preserve">273 1" CAP MI CAST  </v>
      </c>
      <c r="E11" s="130">
        <f>'All Parts'!E35</f>
        <v>6</v>
      </c>
      <c r="F11" s="113">
        <f>'All Parts'!F35</f>
        <v>2328</v>
      </c>
      <c r="G11" s="113">
        <f>'All Parts'!G35</f>
        <v>0</v>
      </c>
      <c r="H11" s="113">
        <f>'All Parts'!H35</f>
        <v>150</v>
      </c>
      <c r="I11" s="57">
        <f>'All Parts'!I35</f>
        <v>16.88372093023256</v>
      </c>
      <c r="J11" s="8">
        <f ca="1">'All Parts'!J35</f>
        <v>45612.48786274976</v>
      </c>
      <c r="K11" s="8">
        <f ca="1">'All Parts'!K35</f>
        <v>45617.891371521691</v>
      </c>
      <c r="L11" s="8">
        <f ca="1">'All Parts'!L35</f>
        <v>45512.891371521691</v>
      </c>
      <c r="M11" s="106">
        <v>37</v>
      </c>
      <c r="N11" s="106">
        <f>'All Parts'!N35</f>
        <v>2328</v>
      </c>
      <c r="O11" s="55">
        <f>'All Parts'!O35</f>
        <v>17.054263565891471</v>
      </c>
      <c r="P11" s="55">
        <f>'All Parts'!P35</f>
        <v>16.88372093023256</v>
      </c>
      <c r="Q11" s="104">
        <v>1070</v>
      </c>
      <c r="R11" s="102">
        <f>'All Parts'!R35</f>
        <v>0</v>
      </c>
      <c r="S11" s="102">
        <f>'All Parts'!S35</f>
        <v>0</v>
      </c>
      <c r="T11" s="102">
        <f>'All Parts'!T35</f>
        <v>0</v>
      </c>
      <c r="U11" s="102">
        <f>'All Parts'!U35</f>
        <v>0</v>
      </c>
      <c r="V11" s="102">
        <f>'All Parts'!V35</f>
        <v>0</v>
      </c>
      <c r="W11" s="102">
        <f>'All Parts'!W35</f>
        <v>0</v>
      </c>
      <c r="X11" s="102">
        <f>'All Parts'!X35</f>
        <v>0</v>
      </c>
      <c r="Y11" s="102">
        <f>'All Parts'!Y35</f>
        <v>0</v>
      </c>
      <c r="Z11" s="102">
        <f>'All Parts'!Z35</f>
        <v>0</v>
      </c>
      <c r="AA11" s="102">
        <f>'All Parts'!AA35</f>
        <v>0</v>
      </c>
      <c r="AB11" s="102">
        <f>'All Parts'!AB35</f>
        <v>0</v>
      </c>
      <c r="AC11" s="102">
        <f>'All Parts'!AC35</f>
        <v>0</v>
      </c>
      <c r="AD11" s="102">
        <f>'All Parts'!AD35</f>
        <v>0</v>
      </c>
      <c r="AE11" s="127">
        <f>'All Parts'!AE35</f>
        <v>0</v>
      </c>
      <c r="AF11" s="127">
        <f>'All Parts'!AF35</f>
        <v>0</v>
      </c>
      <c r="AG11" s="123">
        <f>'All Parts'!AG35</f>
        <v>0</v>
      </c>
      <c r="AI11" s="194"/>
    </row>
    <row r="12" spans="1:35">
      <c r="A12" s="22" t="str">
        <f>'All Parts'!A37</f>
        <v xml:space="preserve">751R901        </v>
      </c>
      <c r="B12" s="128">
        <f>'All Parts'!B37</f>
        <v>112501</v>
      </c>
      <c r="C12" s="129">
        <f>'All Parts'!C37</f>
        <v>146</v>
      </c>
      <c r="D12" s="19" t="str">
        <f>'All Parts'!D37</f>
        <v>5342 BO MI CAST</v>
      </c>
      <c r="E12" s="130">
        <f>'All Parts'!E37</f>
        <v>1608</v>
      </c>
      <c r="F12" s="113">
        <f>'All Parts'!F37</f>
        <v>145000</v>
      </c>
      <c r="G12" s="113">
        <f>'All Parts'!G37</f>
        <v>145000</v>
      </c>
      <c r="H12" s="113">
        <f>'All Parts'!H37</f>
        <v>22200</v>
      </c>
      <c r="I12" s="57">
        <f>'All Parts'!I37</f>
        <v>3.5520074048362837</v>
      </c>
      <c r="J12" s="8">
        <f ca="1">'All Parts'!J37</f>
        <v>45190.083044734572</v>
      </c>
      <c r="K12" s="8">
        <f ca="1">'All Parts'!K37</f>
        <v>45219.471497209044</v>
      </c>
      <c r="L12" s="8">
        <f ca="1">'All Parts'!L37</f>
        <v>45114.471497209044</v>
      </c>
      <c r="M12" s="106">
        <v>37</v>
      </c>
      <c r="N12" s="106">
        <f>'All Parts'!N37</f>
        <v>145000</v>
      </c>
      <c r="O12" s="55">
        <f>'All Parts'!O37</f>
        <v>4.4795499247946315</v>
      </c>
      <c r="P12" s="55">
        <f>'All Parts'!P37</f>
        <v>3.5520074048362837</v>
      </c>
      <c r="Q12" s="104">
        <v>1405</v>
      </c>
      <c r="R12" s="102">
        <f>'All Parts'!R37</f>
        <v>0</v>
      </c>
      <c r="S12" s="102">
        <f>'All Parts'!S37</f>
        <v>0</v>
      </c>
      <c r="T12" s="102">
        <f>'All Parts'!T37</f>
        <v>0</v>
      </c>
      <c r="U12" s="102">
        <f>'All Parts'!U37</f>
        <v>0</v>
      </c>
      <c r="V12" s="102">
        <f>'All Parts'!V37</f>
        <v>0</v>
      </c>
      <c r="W12" s="102">
        <f>'All Parts'!W37</f>
        <v>0</v>
      </c>
      <c r="X12" s="102">
        <f>'All Parts'!X37</f>
        <v>0</v>
      </c>
      <c r="Y12" s="102">
        <f>'All Parts'!Y37</f>
        <v>0</v>
      </c>
      <c r="Z12" s="102">
        <f>'All Parts'!Z37</f>
        <v>0</v>
      </c>
      <c r="AA12" s="102">
        <f>'All Parts'!AA37</f>
        <v>0</v>
      </c>
      <c r="AB12" s="102">
        <f>'All Parts'!AB37</f>
        <v>0</v>
      </c>
      <c r="AC12" s="102">
        <f>'All Parts'!AC37</f>
        <v>0</v>
      </c>
      <c r="AD12" s="102">
        <f>'All Parts'!AD37</f>
        <v>0</v>
      </c>
      <c r="AE12" s="127">
        <f>'All Parts'!AE37</f>
        <v>0</v>
      </c>
      <c r="AF12" s="127">
        <f>'All Parts'!AF37</f>
        <v>0</v>
      </c>
      <c r="AG12" s="123" t="str">
        <f>'All Parts'!AG37</f>
        <v>100,000 ETA 10/6</v>
      </c>
      <c r="AI12" s="194"/>
    </row>
    <row r="13" spans="1:35">
      <c r="A13" s="22" t="str">
        <f>'All Parts'!A113</f>
        <v xml:space="preserve">R748901        </v>
      </c>
      <c r="B13" s="128">
        <f>'All Parts'!B113</f>
        <v>112935</v>
      </c>
      <c r="C13" s="129">
        <f>'All Parts'!C113</f>
        <v>46</v>
      </c>
      <c r="D13" s="19" t="str">
        <f>'All Parts'!D113</f>
        <v>843 C/N MI CAST</v>
      </c>
      <c r="E13" s="130">
        <f>'All Parts'!E113</f>
        <v>487</v>
      </c>
      <c r="F13" s="113">
        <f>'All Parts'!F113</f>
        <v>93190</v>
      </c>
      <c r="G13" s="113">
        <f>'All Parts'!G113</f>
        <v>89550</v>
      </c>
      <c r="H13" s="113">
        <f>'All Parts'!H113</f>
        <v>6494</v>
      </c>
      <c r="I13" s="57">
        <f>'All Parts'!I113</f>
        <v>8.2800248316699303</v>
      </c>
      <c r="J13" s="8">
        <f ca="1">'All Parts'!J113</f>
        <v>45339.886544258457</v>
      </c>
      <c r="K13" s="8">
        <f ca="1">'All Parts'!K113</f>
        <v>45349.6062027476</v>
      </c>
      <c r="L13" s="8">
        <f ca="1">'All Parts'!L113</f>
        <v>45083.6062027476</v>
      </c>
      <c r="M13" s="106">
        <v>38</v>
      </c>
      <c r="N13" s="106">
        <f>'All Parts'!N113</f>
        <v>93190</v>
      </c>
      <c r="O13" s="55">
        <f>'All Parts'!O113</f>
        <v>8.5867914617258005</v>
      </c>
      <c r="P13" s="55">
        <f>'All Parts'!P113</f>
        <v>8.2800248316699303</v>
      </c>
      <c r="Q13" s="104">
        <v>179</v>
      </c>
      <c r="R13" s="102">
        <f>'All Parts'!R113</f>
        <v>0</v>
      </c>
      <c r="S13" s="102">
        <f>'All Parts'!S113</f>
        <v>0</v>
      </c>
      <c r="T13" s="102">
        <f>'All Parts'!T113</f>
        <v>0</v>
      </c>
      <c r="U13" s="102">
        <f>'All Parts'!U113</f>
        <v>0</v>
      </c>
      <c r="V13" s="102">
        <f>'All Parts'!V113</f>
        <v>0</v>
      </c>
      <c r="W13" s="102">
        <f>'All Parts'!W113</f>
        <v>0</v>
      </c>
      <c r="X13" s="102">
        <f>'All Parts'!X113</f>
        <v>0</v>
      </c>
      <c r="Y13" s="102">
        <f>'All Parts'!Y113</f>
        <v>0</v>
      </c>
      <c r="Z13" s="102">
        <f>'All Parts'!Z113</f>
        <v>0</v>
      </c>
      <c r="AA13" s="102">
        <f>'All Parts'!AA113</f>
        <v>0</v>
      </c>
      <c r="AB13" s="102">
        <f>'All Parts'!AB113</f>
        <v>0</v>
      </c>
      <c r="AC13" s="102">
        <f>'All Parts'!AC113</f>
        <v>0</v>
      </c>
      <c r="AD13" s="102">
        <f>'All Parts'!AD113</f>
        <v>0</v>
      </c>
      <c r="AE13" s="127">
        <f>'All Parts'!AE113</f>
        <v>0</v>
      </c>
      <c r="AF13" s="127">
        <f>'All Parts'!AF113</f>
        <v>0</v>
      </c>
      <c r="AG13" s="123">
        <f>'All Parts'!AG113</f>
        <v>0</v>
      </c>
      <c r="AI13" s="194"/>
    </row>
    <row r="14" spans="1:35">
      <c r="A14" s="22" t="str">
        <f>'All Parts'!A91</f>
        <v xml:space="preserve">R712001        </v>
      </c>
      <c r="B14" s="128">
        <f>'All Parts'!B91</f>
        <v>112960</v>
      </c>
      <c r="C14" s="129">
        <f>'All Parts'!C91</f>
        <v>59.875200000000007</v>
      </c>
      <c r="D14" s="19" t="str">
        <f>'All Parts'!D91</f>
        <v>676 BUSH MI CAST</v>
      </c>
      <c r="E14" s="130">
        <f>'All Parts'!E91</f>
        <v>48</v>
      </c>
      <c r="F14" s="113">
        <f>'All Parts'!F91</f>
        <v>19300</v>
      </c>
      <c r="G14" s="113">
        <f>'All Parts'!G91</f>
        <v>13620</v>
      </c>
      <c r="H14" s="113">
        <f>'All Parts'!H91</f>
        <v>1705</v>
      </c>
      <c r="I14" s="57">
        <f>'All Parts'!I91</f>
        <v>17.049418604651162</v>
      </c>
      <c r="J14" s="8">
        <f ca="1">'All Parts'!J91</f>
        <v>45617.73786274976</v>
      </c>
      <c r="K14" s="8">
        <f ca="1">'All Parts'!K91</f>
        <v>45628.790494328707</v>
      </c>
      <c r="L14" s="8">
        <f ca="1">'All Parts'!L91</f>
        <v>45369.790494328707</v>
      </c>
      <c r="M14" s="106">
        <v>37</v>
      </c>
      <c r="N14" s="106">
        <f>'All Parts'!N91</f>
        <v>19300</v>
      </c>
      <c r="O14" s="55">
        <f>'All Parts'!O91</f>
        <v>17.398255813953487</v>
      </c>
      <c r="P14" s="55">
        <f>'All Parts'!P91</f>
        <v>17.049418604651162</v>
      </c>
      <c r="Q14" s="104">
        <v>1073</v>
      </c>
      <c r="R14" s="102">
        <f>'All Parts'!R91</f>
        <v>0</v>
      </c>
      <c r="S14" s="102">
        <f>'All Parts'!S91</f>
        <v>0</v>
      </c>
      <c r="T14" s="102">
        <f>'All Parts'!T91</f>
        <v>0</v>
      </c>
      <c r="U14" s="102">
        <f>'All Parts'!U91</f>
        <v>0</v>
      </c>
      <c r="V14" s="102">
        <f>'All Parts'!V91</f>
        <v>0</v>
      </c>
      <c r="W14" s="102">
        <f>'All Parts'!W91</f>
        <v>0</v>
      </c>
      <c r="X14" s="102">
        <f>'All Parts'!X91</f>
        <v>0</v>
      </c>
      <c r="Y14" s="102">
        <f>'All Parts'!Y91</f>
        <v>0</v>
      </c>
      <c r="Z14" s="102">
        <f>'All Parts'!Z91</f>
        <v>0</v>
      </c>
      <c r="AA14" s="102">
        <f>'All Parts'!AA91</f>
        <v>0</v>
      </c>
      <c r="AB14" s="102">
        <f>'All Parts'!AB91</f>
        <v>0</v>
      </c>
      <c r="AC14" s="102">
        <f>'All Parts'!AC91</f>
        <v>0</v>
      </c>
      <c r="AD14" s="102">
        <f>'All Parts'!AD91</f>
        <v>0</v>
      </c>
      <c r="AE14" s="127">
        <f>'All Parts'!AE91</f>
        <v>0</v>
      </c>
      <c r="AF14" s="127">
        <f>'All Parts'!AF91</f>
        <v>0</v>
      </c>
      <c r="AG14" s="123">
        <f>'All Parts'!AG91</f>
        <v>0</v>
      </c>
      <c r="AI14" s="194"/>
    </row>
    <row r="15" spans="1:35">
      <c r="A15" s="22" t="str">
        <f>'All Parts'!A98</f>
        <v xml:space="preserve">R720304        </v>
      </c>
      <c r="B15" s="128">
        <f>'All Parts'!B98</f>
        <v>112964</v>
      </c>
      <c r="C15" s="129">
        <f>'All Parts'!C98</f>
        <v>340.20000000000005</v>
      </c>
      <c r="D15" s="19" t="str">
        <f>'All Parts'!D98</f>
        <v xml:space="preserve">150 L/N MI CAST </v>
      </c>
      <c r="E15" s="130">
        <f>'All Parts'!E98</f>
        <v>84</v>
      </c>
      <c r="F15" s="113">
        <f>'All Parts'!F98</f>
        <v>6730</v>
      </c>
      <c r="G15" s="113">
        <f>'All Parts'!G98</f>
        <v>6730</v>
      </c>
      <c r="H15" s="113">
        <f>'All Parts'!H98</f>
        <v>1092</v>
      </c>
      <c r="I15" s="57">
        <f>'All Parts'!I98</f>
        <v>3.1218161683277961</v>
      </c>
      <c r="J15" s="8">
        <f ca="1">'All Parts'!J98</f>
        <v>45176.452775030462</v>
      </c>
      <c r="K15" s="8">
        <f ca="1">'All Parts'!K98</f>
        <v>45209.540494328707</v>
      </c>
      <c r="L15" s="8">
        <f ca="1">'All Parts'!L98</f>
        <v>44936.540494328707</v>
      </c>
      <c r="M15" s="106">
        <v>39</v>
      </c>
      <c r="N15" s="106">
        <f>'All Parts'!N98</f>
        <v>6730</v>
      </c>
      <c r="O15" s="55">
        <f>'All Parts'!O98</f>
        <v>4.1661129568106317</v>
      </c>
      <c r="P15" s="55">
        <f>'All Parts'!P98</f>
        <v>3.1218161683277961</v>
      </c>
      <c r="Q15" s="104">
        <v>1355</v>
      </c>
      <c r="R15" s="102">
        <f>'All Parts'!R98</f>
        <v>0</v>
      </c>
      <c r="S15" s="102">
        <f>'All Parts'!S98</f>
        <v>0</v>
      </c>
      <c r="T15" s="102">
        <f>'All Parts'!T98</f>
        <v>0</v>
      </c>
      <c r="U15" s="102">
        <f>'All Parts'!U98</f>
        <v>0</v>
      </c>
      <c r="V15" s="102">
        <f>'All Parts'!V98</f>
        <v>0</v>
      </c>
      <c r="W15" s="102">
        <f>'All Parts'!W98</f>
        <v>0</v>
      </c>
      <c r="X15" s="102">
        <f>'All Parts'!X98</f>
        <v>0</v>
      </c>
      <c r="Y15" s="102">
        <f>'All Parts'!Y98</f>
        <v>0</v>
      </c>
      <c r="Z15" s="102">
        <f>'All Parts'!Z98</f>
        <v>0</v>
      </c>
      <c r="AA15" s="102">
        <f>'All Parts'!AA98</f>
        <v>0</v>
      </c>
      <c r="AB15" s="102">
        <f>'All Parts'!AB98</f>
        <v>0</v>
      </c>
      <c r="AC15" s="102">
        <f>'All Parts'!AC98</f>
        <v>0</v>
      </c>
      <c r="AD15" s="102">
        <f>'All Parts'!AD98</f>
        <v>0</v>
      </c>
      <c r="AE15" s="127">
        <f>'All Parts'!AE98</f>
        <v>0</v>
      </c>
      <c r="AF15" s="127">
        <f>'All Parts'!AF98</f>
        <v>0</v>
      </c>
      <c r="AG15" s="123" t="str">
        <f>'All Parts'!AG98</f>
        <v>6,000 ETA 9/22, 6,000 ETA 12/15</v>
      </c>
      <c r="AI15" s="194"/>
    </row>
    <row r="16" spans="1:35">
      <c r="A16" s="22" t="str">
        <f>'All Parts'!A121</f>
        <v xml:space="preserve">R759901        </v>
      </c>
      <c r="B16" s="128">
        <f>'All Parts'!B121</f>
        <v>112965</v>
      </c>
      <c r="C16" s="129">
        <f>'All Parts'!C121</f>
        <v>43.5</v>
      </c>
      <c r="D16" s="19" t="str">
        <f>'All Parts'!D121</f>
        <v xml:space="preserve">1350 SPACER MI CAST  </v>
      </c>
      <c r="E16" s="130">
        <f>'All Parts'!E121</f>
        <v>979</v>
      </c>
      <c r="F16" s="113">
        <f>'All Parts'!F121</f>
        <v>98000</v>
      </c>
      <c r="G16" s="113">
        <f>'All Parts'!G121</f>
        <v>83380</v>
      </c>
      <c r="H16" s="113">
        <f>'All Parts'!H121</f>
        <v>0</v>
      </c>
      <c r="I16" s="57">
        <f>'All Parts'!I121</f>
        <v>4.655913723068152</v>
      </c>
      <c r="J16" s="8">
        <f ca="1">'All Parts'!J121</f>
        <v>45225.059444922757</v>
      </c>
      <c r="K16" s="8">
        <f ca="1">'All Parts'!K121</f>
        <v>45247.664466158181</v>
      </c>
      <c r="L16" s="8">
        <f ca="1">'All Parts'!L121</f>
        <v>44995.664466158181</v>
      </c>
      <c r="M16" s="106">
        <v>36</v>
      </c>
      <c r="N16" s="106">
        <f>'All Parts'!N121</f>
        <v>98000</v>
      </c>
      <c r="O16" s="55">
        <f>'All Parts'!O121</f>
        <v>5.3693612371427895</v>
      </c>
      <c r="P16" s="55">
        <f>'All Parts'!P121</f>
        <v>4.655913723068152</v>
      </c>
      <c r="Q16" s="104">
        <v>280</v>
      </c>
      <c r="R16" s="102">
        <f>'All Parts'!R121</f>
        <v>0</v>
      </c>
      <c r="S16" s="102">
        <f>'All Parts'!S121</f>
        <v>0</v>
      </c>
      <c r="T16" s="102">
        <f>'All Parts'!T121</f>
        <v>0</v>
      </c>
      <c r="U16" s="102">
        <f>'All Parts'!U121</f>
        <v>0</v>
      </c>
      <c r="V16" s="102">
        <f>'All Parts'!V121</f>
        <v>0</v>
      </c>
      <c r="W16" s="102">
        <f>'All Parts'!W121</f>
        <v>0</v>
      </c>
      <c r="X16" s="102">
        <f>'All Parts'!X121</f>
        <v>0</v>
      </c>
      <c r="Y16" s="102">
        <f>'All Parts'!Y121</f>
        <v>0</v>
      </c>
      <c r="Z16" s="102">
        <f>'All Parts'!Z121</f>
        <v>0</v>
      </c>
      <c r="AA16" s="102">
        <f>'All Parts'!AA121</f>
        <v>0</v>
      </c>
      <c r="AB16" s="102">
        <f>'All Parts'!AB121</f>
        <v>0</v>
      </c>
      <c r="AC16" s="102">
        <f>'All Parts'!AC121</f>
        <v>0</v>
      </c>
      <c r="AD16" s="102">
        <f>'All Parts'!AD121</f>
        <v>0</v>
      </c>
      <c r="AE16" s="127">
        <f>'All Parts'!AE121</f>
        <v>0</v>
      </c>
      <c r="AF16" s="127">
        <f>'All Parts'!AF121</f>
        <v>0</v>
      </c>
      <c r="AG16" s="123" t="str">
        <f>'All Parts'!AG121</f>
        <v>100,000 ETA 9/1</v>
      </c>
      <c r="AI16" s="194"/>
    </row>
    <row r="17" spans="1:35">
      <c r="A17" s="22" t="str">
        <f>'All Parts'!A94</f>
        <v xml:space="preserve">R716501        </v>
      </c>
      <c r="B17" s="128">
        <f>'All Parts'!B94</f>
        <v>112966</v>
      </c>
      <c r="C17" s="129">
        <f>'All Parts'!C94</f>
        <v>357</v>
      </c>
      <c r="D17" s="19" t="str">
        <f>'All Parts'!D94</f>
        <v xml:space="preserve">5236 BO MI CAST  </v>
      </c>
      <c r="E17" s="191">
        <f>'All Parts'!E94</f>
        <v>415</v>
      </c>
      <c r="F17" s="113">
        <f>'All Parts'!F94</f>
        <v>31600</v>
      </c>
      <c r="G17" s="113">
        <f>'All Parts'!G94</f>
        <v>31600</v>
      </c>
      <c r="H17" s="113">
        <f>'All Parts'!H94</f>
        <v>5051</v>
      </c>
      <c r="I17" s="57">
        <f>'All Parts'!I94</f>
        <v>2.9755113477164472</v>
      </c>
      <c r="J17" s="8">
        <f ca="1">'All Parts'!J94</f>
        <v>45171.817222293197</v>
      </c>
      <c r="K17" s="8">
        <f ca="1">'All Parts'!K94</f>
        <v>45205.889511449823</v>
      </c>
      <c r="L17" s="8">
        <f ca="1">'All Parts'!L94</f>
        <v>44939.889511449823</v>
      </c>
      <c r="M17" s="106">
        <v>38</v>
      </c>
      <c r="N17" s="106">
        <f>'All Parts'!N94</f>
        <v>31600</v>
      </c>
      <c r="O17" s="55">
        <f>'All Parts'!O94</f>
        <v>4.050882600168114</v>
      </c>
      <c r="P17" s="55">
        <f>'All Parts'!P94</f>
        <v>2.9755113477164472</v>
      </c>
      <c r="Q17" s="107">
        <v>358</v>
      </c>
      <c r="R17" s="102">
        <f>'All Parts'!R94</f>
        <v>0</v>
      </c>
      <c r="S17" s="102">
        <f>'All Parts'!S94</f>
        <v>0</v>
      </c>
      <c r="T17" s="102">
        <f>'All Parts'!T94</f>
        <v>0</v>
      </c>
      <c r="U17" s="102">
        <f>'All Parts'!U94</f>
        <v>0</v>
      </c>
      <c r="V17" s="102">
        <f>'All Parts'!V94</f>
        <v>0</v>
      </c>
      <c r="W17" s="102">
        <f>'All Parts'!W94</f>
        <v>0</v>
      </c>
      <c r="X17" s="102">
        <f>'All Parts'!X94</f>
        <v>0</v>
      </c>
      <c r="Y17" s="102">
        <f>'All Parts'!Y94</f>
        <v>0</v>
      </c>
      <c r="Z17" s="102">
        <f>'All Parts'!Z94</f>
        <v>0</v>
      </c>
      <c r="AA17" s="102">
        <f>'All Parts'!AA94</f>
        <v>0</v>
      </c>
      <c r="AB17" s="102">
        <f>'All Parts'!AB94</f>
        <v>0</v>
      </c>
      <c r="AC17" s="102">
        <f>'All Parts'!AC94</f>
        <v>0</v>
      </c>
      <c r="AD17" s="102">
        <f>'All Parts'!AD94</f>
        <v>0</v>
      </c>
      <c r="AE17" s="127">
        <f>'All Parts'!AE94</f>
        <v>0</v>
      </c>
      <c r="AF17" s="127">
        <f>'All Parts'!AF94</f>
        <v>0</v>
      </c>
      <c r="AG17" s="123" t="str">
        <f>'All Parts'!AG94</f>
        <v>16,000 ETA 8/25</v>
      </c>
      <c r="AI17" s="194"/>
    </row>
    <row r="18" spans="1:35">
      <c r="A18" s="22" t="str">
        <f>'All Parts'!A90</f>
        <v xml:space="preserve">R711901        </v>
      </c>
      <c r="B18" s="128">
        <f>'All Parts'!B90</f>
        <v>112968</v>
      </c>
      <c r="C18" s="129">
        <f>'All Parts'!C90</f>
        <v>52</v>
      </c>
      <c r="D18" s="19" t="str">
        <f>'All Parts'!D90</f>
        <v xml:space="preserve">675 BU MI CAST </v>
      </c>
      <c r="E18" s="191">
        <f>'All Parts'!E90</f>
        <v>17</v>
      </c>
      <c r="F18" s="113">
        <f>'All Parts'!F90</f>
        <v>13580</v>
      </c>
      <c r="G18" s="113">
        <f>'All Parts'!G90</f>
        <v>13580</v>
      </c>
      <c r="H18" s="113">
        <f>'All Parts'!H90</f>
        <v>0</v>
      </c>
      <c r="I18" s="57">
        <f>'All Parts'!I90</f>
        <v>37.154582763337892</v>
      </c>
      <c r="J18" s="8">
        <f ca="1">'All Parts'!J90</f>
        <v>46254.754116619726</v>
      </c>
      <c r="K18" s="8">
        <f ca="1">'All Parts'!K90</f>
        <v>46270.704581016013</v>
      </c>
      <c r="L18" s="8">
        <f ca="1">'All Parts'!L90</f>
        <v>46011.704581016013</v>
      </c>
      <c r="M18" s="106">
        <v>37</v>
      </c>
      <c r="N18" s="106">
        <f>'All Parts'!N90</f>
        <v>13580</v>
      </c>
      <c r="O18" s="55">
        <f>'All Parts'!O90</f>
        <v>37.658002735978116</v>
      </c>
      <c r="P18" s="55">
        <f>'All Parts'!P90</f>
        <v>37.154582763337892</v>
      </c>
      <c r="Q18" s="104">
        <v>0</v>
      </c>
      <c r="R18" s="102">
        <f>'All Parts'!R90</f>
        <v>0</v>
      </c>
      <c r="S18" s="102">
        <f>'All Parts'!S90</f>
        <v>0</v>
      </c>
      <c r="T18" s="102">
        <f>'All Parts'!T90</f>
        <v>0</v>
      </c>
      <c r="U18" s="102">
        <f>'All Parts'!U90</f>
        <v>0</v>
      </c>
      <c r="V18" s="102">
        <f>'All Parts'!V90</f>
        <v>0</v>
      </c>
      <c r="W18" s="102">
        <f>'All Parts'!W90</f>
        <v>0</v>
      </c>
      <c r="X18" s="102">
        <f>'All Parts'!X90</f>
        <v>0</v>
      </c>
      <c r="Y18" s="102">
        <f>'All Parts'!Y90</f>
        <v>0</v>
      </c>
      <c r="Z18" s="102">
        <f>'All Parts'!Z90</f>
        <v>0</v>
      </c>
      <c r="AA18" s="102">
        <f>'All Parts'!AA90</f>
        <v>0</v>
      </c>
      <c r="AB18" s="102">
        <f>'All Parts'!AB90</f>
        <v>0</v>
      </c>
      <c r="AC18" s="102">
        <f>'All Parts'!AC90</f>
        <v>0</v>
      </c>
      <c r="AD18" s="102">
        <f>'All Parts'!AD90</f>
        <v>0</v>
      </c>
      <c r="AE18" s="127">
        <f>'All Parts'!AE90</f>
        <v>0</v>
      </c>
      <c r="AF18" s="127">
        <f>'All Parts'!AF90</f>
        <v>0</v>
      </c>
      <c r="AG18" s="123">
        <f>'All Parts'!AG90</f>
        <v>0</v>
      </c>
      <c r="AI18" s="194"/>
    </row>
    <row r="19" spans="1:35">
      <c r="A19" s="54" t="str">
        <f>'All Parts'!A86</f>
        <v xml:space="preserve">R710601        </v>
      </c>
      <c r="B19" s="128">
        <f>'All Parts'!B86</f>
        <v>112969</v>
      </c>
      <c r="C19" s="129">
        <f>'All Parts'!C86</f>
        <v>55</v>
      </c>
      <c r="D19" s="19" t="str">
        <f>'All Parts'!D86</f>
        <v>675 CS MI CAST</v>
      </c>
      <c r="E19" s="191">
        <f>'All Parts'!E86</f>
        <v>17</v>
      </c>
      <c r="F19" s="113">
        <f>'All Parts'!F86</f>
        <v>9320</v>
      </c>
      <c r="G19" s="113">
        <f>'All Parts'!G86</f>
        <v>5110</v>
      </c>
      <c r="H19" s="113">
        <f>'All Parts'!H86</f>
        <v>0</v>
      </c>
      <c r="I19" s="57">
        <f>'All Parts'!I86</f>
        <v>25.499316005471957</v>
      </c>
      <c r="J19" s="8">
        <f ca="1">'All Parts'!J86</f>
        <v>45885.466190923136</v>
      </c>
      <c r="K19" s="8">
        <f ca="1">'All Parts'!K86</f>
        <v>45906.011082564</v>
      </c>
      <c r="L19" s="8">
        <f ca="1">'All Parts'!L86</f>
        <v>45640.011082564</v>
      </c>
      <c r="M19" s="106">
        <v>38</v>
      </c>
      <c r="N19" s="106">
        <f>'All Parts'!N86</f>
        <v>9320</v>
      </c>
      <c r="O19" s="55">
        <f>'All Parts'!O86</f>
        <v>26.147742818057456</v>
      </c>
      <c r="P19" s="55">
        <f>'All Parts'!P86</f>
        <v>25.499316005471957</v>
      </c>
      <c r="Q19" s="104">
        <v>373</v>
      </c>
      <c r="R19" s="102">
        <f>'All Parts'!R86</f>
        <v>0</v>
      </c>
      <c r="S19" s="102">
        <f>'All Parts'!S86</f>
        <v>0</v>
      </c>
      <c r="T19" s="102">
        <f>'All Parts'!T86</f>
        <v>0</v>
      </c>
      <c r="U19" s="102">
        <f>'All Parts'!U86</f>
        <v>0</v>
      </c>
      <c r="V19" s="102">
        <f>'All Parts'!V86</f>
        <v>0</v>
      </c>
      <c r="W19" s="102">
        <f>'All Parts'!W86</f>
        <v>0</v>
      </c>
      <c r="X19" s="102">
        <f>'All Parts'!X86</f>
        <v>0</v>
      </c>
      <c r="Y19" s="102">
        <f>'All Parts'!Y86</f>
        <v>0</v>
      </c>
      <c r="Z19" s="102">
        <f>'All Parts'!Z86</f>
        <v>0</v>
      </c>
      <c r="AA19" s="102">
        <f>'All Parts'!AA86</f>
        <v>0</v>
      </c>
      <c r="AB19" s="102">
        <f>'All Parts'!AB86</f>
        <v>0</v>
      </c>
      <c r="AC19" s="102">
        <f>'All Parts'!AC86</f>
        <v>0</v>
      </c>
      <c r="AD19" s="102">
        <f>'All Parts'!AD86</f>
        <v>0</v>
      </c>
      <c r="AE19" s="127">
        <f>'All Parts'!AE86</f>
        <v>0</v>
      </c>
      <c r="AF19" s="127">
        <f>'All Parts'!AF86</f>
        <v>0</v>
      </c>
      <c r="AG19" s="123">
        <f>'All Parts'!AG86</f>
        <v>0</v>
      </c>
      <c r="AI19" s="194"/>
    </row>
    <row r="20" spans="1:35">
      <c r="A20" s="22" t="str">
        <f>'All Parts'!A111</f>
        <v xml:space="preserve">R739902        </v>
      </c>
      <c r="B20" s="128">
        <f>'All Parts'!B111</f>
        <v>112970</v>
      </c>
      <c r="C20" s="129">
        <f>'All Parts'!C111</f>
        <v>97.97760000000001</v>
      </c>
      <c r="D20" s="19" t="str">
        <f>'All Parts'!D111</f>
        <v xml:space="preserve">8220 BO MI CAST </v>
      </c>
      <c r="E20" s="191">
        <f>'All Parts'!E111</f>
        <v>9</v>
      </c>
      <c r="F20" s="113">
        <f>'All Parts'!F111</f>
        <v>0</v>
      </c>
      <c r="G20" s="113">
        <f>'All Parts'!G111</f>
        <v>0</v>
      </c>
      <c r="H20" s="113">
        <f>'All Parts'!H111</f>
        <v>465</v>
      </c>
      <c r="I20" s="57">
        <f>'All Parts'!I111</f>
        <v>-2.4031007751937983</v>
      </c>
      <c r="J20" s="8">
        <f ca="1">'All Parts'!J111</f>
        <v>45001.400143451516</v>
      </c>
      <c r="K20" s="8">
        <f ca="1">'All Parts'!K111</f>
        <v>45008.277336433966</v>
      </c>
      <c r="L20" s="8">
        <f ca="1">'All Parts'!L111</f>
        <v>44749.277336433966</v>
      </c>
      <c r="M20" s="106">
        <v>37</v>
      </c>
      <c r="N20" s="106">
        <f>'All Parts'!N111</f>
        <v>0</v>
      </c>
      <c r="O20" s="55">
        <f>'All Parts'!O111</f>
        <v>-2.1860465116279069</v>
      </c>
      <c r="P20" s="55">
        <f>'All Parts'!P111</f>
        <v>-2.4031007751937983</v>
      </c>
      <c r="Q20" s="104">
        <v>0</v>
      </c>
      <c r="R20" s="102">
        <f>'All Parts'!R111</f>
        <v>0</v>
      </c>
      <c r="S20" s="102">
        <f>'All Parts'!S111</f>
        <v>0</v>
      </c>
      <c r="T20" s="102">
        <f>'All Parts'!T111</f>
        <v>0</v>
      </c>
      <c r="U20" s="102">
        <f>'All Parts'!U111</f>
        <v>0</v>
      </c>
      <c r="V20" s="102">
        <f>'All Parts'!V111</f>
        <v>0</v>
      </c>
      <c r="W20" s="102">
        <f>'All Parts'!W111</f>
        <v>0</v>
      </c>
      <c r="X20" s="102">
        <f>'All Parts'!X111</f>
        <v>0</v>
      </c>
      <c r="Y20" s="102">
        <f>'All Parts'!Y111</f>
        <v>0</v>
      </c>
      <c r="Z20" s="102">
        <f>'All Parts'!Z111</f>
        <v>0</v>
      </c>
      <c r="AA20" s="102">
        <f>'All Parts'!AA111</f>
        <v>0</v>
      </c>
      <c r="AB20" s="102">
        <f>'All Parts'!AB111</f>
        <v>0</v>
      </c>
      <c r="AC20" s="102">
        <f>'All Parts'!AC111</f>
        <v>0</v>
      </c>
      <c r="AD20" s="102">
        <f>'All Parts'!AD111</f>
        <v>0</v>
      </c>
      <c r="AE20" s="127">
        <f>'All Parts'!AE111</f>
        <v>0</v>
      </c>
      <c r="AF20" s="127">
        <f>'All Parts'!AF111</f>
        <v>0</v>
      </c>
      <c r="AG20" s="123">
        <f>'All Parts'!AG111</f>
        <v>0</v>
      </c>
      <c r="AI20" s="194"/>
    </row>
    <row r="21" spans="1:35">
      <c r="A21" s="50" t="str">
        <f>'All Parts'!A110</f>
        <v xml:space="preserve">R739901        </v>
      </c>
      <c r="B21" s="128">
        <f>'All Parts'!B110</f>
        <v>112987</v>
      </c>
      <c r="C21" s="129">
        <f>'All Parts'!C110</f>
        <v>86</v>
      </c>
      <c r="D21" s="19" t="str">
        <f>'All Parts'!D110</f>
        <v>8120 BO MI CAST</v>
      </c>
      <c r="E21" s="191">
        <f>'All Parts'!E110</f>
        <v>5</v>
      </c>
      <c r="F21" s="113">
        <f>'All Parts'!F110</f>
        <v>550</v>
      </c>
      <c r="G21" s="113">
        <f>'All Parts'!G110</f>
        <v>0</v>
      </c>
      <c r="H21" s="113">
        <f>'All Parts'!H110</f>
        <v>2409</v>
      </c>
      <c r="I21" s="57">
        <f>'All Parts'!I110</f>
        <v>-17.293023255813953</v>
      </c>
      <c r="J21" s="8">
        <f ca="1">'All Parts'!J110</f>
        <v>44529.624704855021</v>
      </c>
      <c r="K21" s="8">
        <f ca="1">'All Parts'!K110</f>
        <v>44545.540494328707</v>
      </c>
      <c r="L21" s="8">
        <f ca="1">'All Parts'!L110</f>
        <v>44286.540494328707</v>
      </c>
      <c r="M21" s="106">
        <v>37</v>
      </c>
      <c r="N21" s="106">
        <f>'All Parts'!N110</f>
        <v>550</v>
      </c>
      <c r="O21" s="55">
        <f>'All Parts'!O110</f>
        <v>-16.790697674418606</v>
      </c>
      <c r="P21" s="55">
        <f>'All Parts'!P110</f>
        <v>-17.293023255813953</v>
      </c>
      <c r="Q21" s="104">
        <v>0</v>
      </c>
      <c r="R21" s="102">
        <f>'All Parts'!R110</f>
        <v>0</v>
      </c>
      <c r="S21" s="102">
        <f>'All Parts'!S110</f>
        <v>0</v>
      </c>
      <c r="T21" s="102">
        <f>'All Parts'!T110</f>
        <v>0</v>
      </c>
      <c r="U21" s="102">
        <f>'All Parts'!U110</f>
        <v>0</v>
      </c>
      <c r="V21" s="102">
        <f>'All Parts'!V110</f>
        <v>0</v>
      </c>
      <c r="W21" s="102">
        <f>'All Parts'!W110</f>
        <v>0</v>
      </c>
      <c r="X21" s="102">
        <f>'All Parts'!X110</f>
        <v>0</v>
      </c>
      <c r="Y21" s="102">
        <f>'All Parts'!Y110</f>
        <v>0</v>
      </c>
      <c r="Z21" s="102">
        <f>'All Parts'!Z110</f>
        <v>0</v>
      </c>
      <c r="AA21" s="102">
        <f>'All Parts'!AA110</f>
        <v>0</v>
      </c>
      <c r="AB21" s="102">
        <f>'All Parts'!AB110</f>
        <v>0</v>
      </c>
      <c r="AC21" s="102">
        <f>'All Parts'!AC110</f>
        <v>0</v>
      </c>
      <c r="AD21" s="102">
        <f>'All Parts'!AD110</f>
        <v>0</v>
      </c>
      <c r="AE21" s="127">
        <f>'All Parts'!AE110</f>
        <v>0</v>
      </c>
      <c r="AF21" s="127">
        <f>'All Parts'!AF110</f>
        <v>0</v>
      </c>
      <c r="AG21" s="123" t="str">
        <f>'All Parts'!AG110</f>
        <v>11,000 ETA 11/30</v>
      </c>
      <c r="AI21" s="194"/>
    </row>
    <row r="22" spans="1:35">
      <c r="A22" s="54" t="str">
        <f>'All Parts'!A59</f>
        <v xml:space="preserve">7R37501        </v>
      </c>
      <c r="B22" s="128">
        <f>'All Parts'!B59</f>
        <v>113000</v>
      </c>
      <c r="C22" s="129">
        <f>'All Parts'!C59</f>
        <v>88</v>
      </c>
      <c r="D22" s="19" t="str">
        <f>'All Parts'!D59</f>
        <v xml:space="preserve">1440 EXT MI CAST  </v>
      </c>
      <c r="E22" s="191">
        <f>'All Parts'!E59</f>
        <v>3</v>
      </c>
      <c r="F22" s="113">
        <f>'All Parts'!F59</f>
        <v>7415</v>
      </c>
      <c r="G22" s="113">
        <f>'All Parts'!G59</f>
        <v>0</v>
      </c>
      <c r="H22" s="113">
        <f>'All Parts'!H59</f>
        <v>0</v>
      </c>
      <c r="I22" s="57">
        <f>'All Parts'!I59</f>
        <v>114.96124031007751</v>
      </c>
      <c r="J22" s="8">
        <f ca="1">'All Parts'!J59</f>
        <v>48719.996634679585</v>
      </c>
      <c r="K22" s="8">
        <f ca="1">'All Parts'!K59</f>
        <v>49078.593125907653</v>
      </c>
      <c r="L22" s="8">
        <f ca="1">'All Parts'!L59</f>
        <v>48966.593125907653</v>
      </c>
      <c r="M22" s="106">
        <v>38</v>
      </c>
      <c r="N22" s="106">
        <f>'All Parts'!N59</f>
        <v>7415</v>
      </c>
      <c r="O22" s="55">
        <f>'All Parts'!O59</f>
        <v>126.27906976744185</v>
      </c>
      <c r="P22" s="55">
        <f>'All Parts'!P59</f>
        <v>114.96124031007751</v>
      </c>
      <c r="Q22" s="104">
        <v>0</v>
      </c>
      <c r="R22" s="102">
        <f>'All Parts'!R59</f>
        <v>0</v>
      </c>
      <c r="S22" s="102">
        <f>'All Parts'!S59</f>
        <v>0</v>
      </c>
      <c r="T22" s="102">
        <f>'All Parts'!T59</f>
        <v>0</v>
      </c>
      <c r="U22" s="102">
        <f>'All Parts'!U59</f>
        <v>0</v>
      </c>
      <c r="V22" s="102">
        <f>'All Parts'!V59</f>
        <v>0</v>
      </c>
      <c r="W22" s="102">
        <f>'All Parts'!W59</f>
        <v>0</v>
      </c>
      <c r="X22" s="102">
        <f>'All Parts'!X59</f>
        <v>0</v>
      </c>
      <c r="Y22" s="102">
        <f>'All Parts'!Y59</f>
        <v>0</v>
      </c>
      <c r="Z22" s="102">
        <f>'All Parts'!Z59</f>
        <v>0</v>
      </c>
      <c r="AA22" s="102">
        <f>'All Parts'!AA59</f>
        <v>0</v>
      </c>
      <c r="AB22" s="102">
        <f>'All Parts'!AB59</f>
        <v>0</v>
      </c>
      <c r="AC22" s="102">
        <f>'All Parts'!AC59</f>
        <v>0</v>
      </c>
      <c r="AD22" s="102">
        <f>'All Parts'!AD59</f>
        <v>0</v>
      </c>
      <c r="AE22" s="127">
        <f>'All Parts'!AE59</f>
        <v>0</v>
      </c>
      <c r="AF22" s="127">
        <f>'All Parts'!AF59</f>
        <v>0</v>
      </c>
      <c r="AG22" s="123">
        <f>'All Parts'!AG59</f>
        <v>0</v>
      </c>
      <c r="AI22" s="194"/>
    </row>
    <row r="23" spans="1:35">
      <c r="A23" s="22" t="str">
        <f>'All Parts'!A46</f>
        <v xml:space="preserve">79R6501        </v>
      </c>
      <c r="B23" s="128">
        <f>'All Parts'!B46</f>
        <v>113001</v>
      </c>
      <c r="C23" s="129">
        <f>'All Parts'!C46</f>
        <v>81.647999999999996</v>
      </c>
      <c r="D23" s="19" t="str">
        <f>'All Parts'!D46</f>
        <v>5341 BO MI CAST</v>
      </c>
      <c r="E23" s="191">
        <f>'All Parts'!E46</f>
        <v>114</v>
      </c>
      <c r="F23" s="113">
        <f>'All Parts'!F46</f>
        <v>9240</v>
      </c>
      <c r="G23" s="113">
        <f>'All Parts'!G46</f>
        <v>3700</v>
      </c>
      <c r="H23" s="113">
        <f>'All Parts'!H46</f>
        <v>0</v>
      </c>
      <c r="I23" s="57">
        <f>'All Parts'!I46</f>
        <v>3.7698898408812731</v>
      </c>
      <c r="J23" s="8">
        <f ca="1">'All Parts'!J46</f>
        <v>45196.986477708211</v>
      </c>
      <c r="K23" s="8">
        <f ca="1">'All Parts'!K46</f>
        <v>45246.238555270538</v>
      </c>
      <c r="L23" s="8">
        <f ca="1">'All Parts'!L46</f>
        <v>45134.238555270538</v>
      </c>
      <c r="M23" s="106">
        <v>38</v>
      </c>
      <c r="N23" s="106">
        <f>'All Parts'!N46</f>
        <v>9240</v>
      </c>
      <c r="O23" s="55">
        <f>'All Parts'!O46</f>
        <v>5.3243574051407592</v>
      </c>
      <c r="P23" s="55">
        <f>'All Parts'!P46</f>
        <v>3.7698898408812731</v>
      </c>
      <c r="Q23" s="104">
        <v>668</v>
      </c>
      <c r="R23" s="102">
        <f>'All Parts'!R46</f>
        <v>0</v>
      </c>
      <c r="S23" s="102">
        <f>'All Parts'!S46</f>
        <v>0</v>
      </c>
      <c r="T23" s="102">
        <f>'All Parts'!T46</f>
        <v>0</v>
      </c>
      <c r="U23" s="102">
        <f>'All Parts'!U46</f>
        <v>0</v>
      </c>
      <c r="V23" s="102">
        <f>'All Parts'!V46</f>
        <v>0</v>
      </c>
      <c r="W23" s="102">
        <f>'All Parts'!W46</f>
        <v>0</v>
      </c>
      <c r="X23" s="102">
        <f>'All Parts'!X46</f>
        <v>0</v>
      </c>
      <c r="Y23" s="102">
        <f>'All Parts'!Y46</f>
        <v>0</v>
      </c>
      <c r="Z23" s="102">
        <f>'All Parts'!Z46</f>
        <v>0</v>
      </c>
      <c r="AA23" s="102">
        <f>'All Parts'!AA46</f>
        <v>0</v>
      </c>
      <c r="AB23" s="102">
        <f>'All Parts'!AB46</f>
        <v>0</v>
      </c>
      <c r="AC23" s="102">
        <f>'All Parts'!AC46</f>
        <v>0</v>
      </c>
      <c r="AD23" s="102">
        <f>'All Parts'!AD46</f>
        <v>0</v>
      </c>
      <c r="AE23" s="127">
        <f>'All Parts'!AE46</f>
        <v>0</v>
      </c>
      <c r="AF23" s="127">
        <f>'All Parts'!AF46</f>
        <v>0</v>
      </c>
      <c r="AG23" s="123" t="str">
        <f>'All Parts'!AG46</f>
        <v>16,000 ETA 9/22</v>
      </c>
      <c r="AI23" s="194"/>
    </row>
    <row r="24" spans="1:35">
      <c r="A24" s="22" t="str">
        <f>'All Parts'!A87</f>
        <v xml:space="preserve">R710701        </v>
      </c>
      <c r="B24" s="128">
        <f>'All Parts'!B87</f>
        <v>113124</v>
      </c>
      <c r="C24" s="129">
        <f>'All Parts'!C87</f>
        <v>92</v>
      </c>
      <c r="D24" s="19" t="str">
        <f>'All Parts'!D87</f>
        <v>676 CS MI CAST</v>
      </c>
      <c r="E24" s="191">
        <f>'All Parts'!E87</f>
        <v>48</v>
      </c>
      <c r="F24" s="113">
        <f>'All Parts'!F87</f>
        <v>12200</v>
      </c>
      <c r="G24" s="113">
        <f>'All Parts'!G87</f>
        <v>10075</v>
      </c>
      <c r="H24" s="113">
        <f>'All Parts'!H87</f>
        <v>1705</v>
      </c>
      <c r="I24" s="57">
        <f>'All Parts'!I87</f>
        <v>10.169573643410853</v>
      </c>
      <c r="J24" s="8">
        <f ca="1">'All Parts'!J87</f>
        <v>45399.755406609409</v>
      </c>
      <c r="K24" s="8">
        <f ca="1">'All Parts'!K87</f>
        <v>45414.799266258531</v>
      </c>
      <c r="L24" s="8">
        <f ca="1">'All Parts'!L87</f>
        <v>45162.799266258531</v>
      </c>
      <c r="M24" s="106">
        <v>36</v>
      </c>
      <c r="N24" s="106">
        <f>'All Parts'!N87</f>
        <v>12200</v>
      </c>
      <c r="O24" s="55">
        <f>'All Parts'!O87</f>
        <v>10.644379844961239</v>
      </c>
      <c r="P24" s="55">
        <f>'All Parts'!P87</f>
        <v>10.169573643410853</v>
      </c>
      <c r="Q24" s="104">
        <v>0</v>
      </c>
      <c r="R24" s="102">
        <f>'All Parts'!R87</f>
        <v>0</v>
      </c>
      <c r="S24" s="102">
        <f>'All Parts'!S87</f>
        <v>0</v>
      </c>
      <c r="T24" s="102">
        <f>'All Parts'!T87</f>
        <v>0</v>
      </c>
      <c r="U24" s="102">
        <f>'All Parts'!U87</f>
        <v>0</v>
      </c>
      <c r="V24" s="102">
        <f>'All Parts'!V87</f>
        <v>0</v>
      </c>
      <c r="W24" s="102">
        <f>'All Parts'!W87</f>
        <v>0</v>
      </c>
      <c r="X24" s="102">
        <f>'All Parts'!X87</f>
        <v>0</v>
      </c>
      <c r="Y24" s="102">
        <f>'All Parts'!Y87</f>
        <v>0</v>
      </c>
      <c r="Z24" s="102">
        <f>'All Parts'!Z87</f>
        <v>0</v>
      </c>
      <c r="AA24" s="102">
        <f>'All Parts'!AA87</f>
        <v>0</v>
      </c>
      <c r="AB24" s="102">
        <f>'All Parts'!AB87</f>
        <v>0</v>
      </c>
      <c r="AC24" s="102">
        <f>'All Parts'!AC87</f>
        <v>0</v>
      </c>
      <c r="AD24" s="102">
        <f>'All Parts'!AD87</f>
        <v>0</v>
      </c>
      <c r="AE24" s="127">
        <f>'All Parts'!AE87</f>
        <v>0</v>
      </c>
      <c r="AF24" s="127">
        <f>'All Parts'!AF87</f>
        <v>0</v>
      </c>
      <c r="AG24" s="123">
        <f>'All Parts'!AG87</f>
        <v>0</v>
      </c>
      <c r="AI24" s="194"/>
    </row>
    <row r="25" spans="1:35">
      <c r="A25" s="22" t="str">
        <f>'All Parts'!A15</f>
        <v xml:space="preserve">729R202        </v>
      </c>
      <c r="B25" s="128">
        <f>'All Parts'!B15</f>
        <v>113240</v>
      </c>
      <c r="C25" s="129">
        <f>'All Parts'!C15</f>
        <v>40.370400000000004</v>
      </c>
      <c r="D25" s="19" t="str">
        <f>'All Parts'!D15</f>
        <v xml:space="preserve">3/4" BU MI (3871)  </v>
      </c>
      <c r="E25" s="191">
        <f>'All Parts'!E15</f>
        <v>51</v>
      </c>
      <c r="F25" s="113">
        <f>'All Parts'!F15</f>
        <v>15680</v>
      </c>
      <c r="G25" s="113">
        <f>'All Parts'!G15</f>
        <v>12510</v>
      </c>
      <c r="H25" s="113">
        <f>'All Parts'!H15</f>
        <v>0</v>
      </c>
      <c r="I25" s="57">
        <f>'All Parts'!I15</f>
        <v>14.300045599635203</v>
      </c>
      <c r="J25" s="8">
        <f ca="1">'All Parts'!J15</f>
        <v>45530.626149643467</v>
      </c>
      <c r="K25" s="8">
        <f ca="1">'All Parts'!K15</f>
        <v>45532.30210423583</v>
      </c>
      <c r="L25" s="8">
        <f ca="1">'All Parts'!L15</f>
        <v>45427.30210423583</v>
      </c>
      <c r="M25" s="106">
        <v>37</v>
      </c>
      <c r="N25" s="106">
        <f>'All Parts'!N15</f>
        <v>15680</v>
      </c>
      <c r="O25" s="55">
        <f>'All Parts'!O15</f>
        <v>14.352941176470589</v>
      </c>
      <c r="P25" s="55">
        <f>'All Parts'!P15</f>
        <v>14.300045599635203</v>
      </c>
      <c r="Q25" s="104">
        <v>0</v>
      </c>
      <c r="R25" s="102">
        <f>'All Parts'!R15</f>
        <v>0</v>
      </c>
      <c r="S25" s="102">
        <f>'All Parts'!S15</f>
        <v>0</v>
      </c>
      <c r="T25" s="102">
        <f>'All Parts'!T15</f>
        <v>0</v>
      </c>
      <c r="U25" s="102">
        <f>'All Parts'!U15</f>
        <v>0</v>
      </c>
      <c r="V25" s="102">
        <f>'All Parts'!V15</f>
        <v>0</v>
      </c>
      <c r="W25" s="102">
        <f>'All Parts'!W15</f>
        <v>0</v>
      </c>
      <c r="X25" s="102">
        <f>'All Parts'!X15</f>
        <v>0</v>
      </c>
      <c r="Y25" s="102">
        <f>'All Parts'!Y15</f>
        <v>0</v>
      </c>
      <c r="Z25" s="102">
        <f>'All Parts'!Z15</f>
        <v>0</v>
      </c>
      <c r="AA25" s="102">
        <f>'All Parts'!AA15</f>
        <v>0</v>
      </c>
      <c r="AB25" s="102">
        <f>'All Parts'!AB15</f>
        <v>0</v>
      </c>
      <c r="AC25" s="102">
        <f>'All Parts'!AC15</f>
        <v>0</v>
      </c>
      <c r="AD25" s="102">
        <f>'All Parts'!AD15</f>
        <v>0</v>
      </c>
      <c r="AE25" s="127">
        <f>'All Parts'!AE15</f>
        <v>0</v>
      </c>
      <c r="AF25" s="127">
        <f>'All Parts'!AF15</f>
        <v>0</v>
      </c>
      <c r="AG25" s="123">
        <f>'All Parts'!AG15</f>
        <v>0</v>
      </c>
      <c r="AI25" s="194"/>
    </row>
    <row r="26" spans="1:35">
      <c r="A26" s="22" t="str">
        <f>'All Parts'!A16</f>
        <v xml:space="preserve">729R203        </v>
      </c>
      <c r="B26" s="128">
        <f>'All Parts'!B16</f>
        <v>113241</v>
      </c>
      <c r="C26" s="129">
        <f>'All Parts'!C16</f>
        <v>66</v>
      </c>
      <c r="D26" s="19" t="str">
        <f>'All Parts'!D16</f>
        <v xml:space="preserve">1" BU MI (3872)  </v>
      </c>
      <c r="E26" s="191">
        <f>'All Parts'!E16</f>
        <v>38</v>
      </c>
      <c r="F26" s="113">
        <f>'All Parts'!F16</f>
        <v>12420</v>
      </c>
      <c r="G26" s="113">
        <f>'All Parts'!G16</f>
        <v>9240</v>
      </c>
      <c r="H26" s="113">
        <f>'All Parts'!H16</f>
        <v>695</v>
      </c>
      <c r="I26" s="57">
        <f>'All Parts'!I16</f>
        <v>14.351285189718482</v>
      </c>
      <c r="J26" s="8">
        <f ca="1">'All Parts'!J16</f>
        <v>45532.249635602944</v>
      </c>
      <c r="K26" s="8">
        <f ca="1">'All Parts'!K16</f>
        <v>45564.360438927048</v>
      </c>
      <c r="L26" s="8">
        <f ca="1">'All Parts'!L16</f>
        <v>45459.360438927048</v>
      </c>
      <c r="M26" s="106">
        <v>37</v>
      </c>
      <c r="N26" s="106">
        <f>'All Parts'!N16</f>
        <v>12420</v>
      </c>
      <c r="O26" s="55">
        <f>'All Parts'!O16</f>
        <v>15.364749082007345</v>
      </c>
      <c r="P26" s="55">
        <f>'All Parts'!P16</f>
        <v>14.351285189718482</v>
      </c>
      <c r="Q26" s="104">
        <v>19</v>
      </c>
      <c r="R26" s="102">
        <f>'All Parts'!R16</f>
        <v>0</v>
      </c>
      <c r="S26" s="102">
        <f>'All Parts'!S16</f>
        <v>0</v>
      </c>
      <c r="T26" s="102">
        <f>'All Parts'!T16</f>
        <v>0</v>
      </c>
      <c r="U26" s="102">
        <f>'All Parts'!U16</f>
        <v>0</v>
      </c>
      <c r="V26" s="102">
        <f>'All Parts'!V16</f>
        <v>0</v>
      </c>
      <c r="W26" s="102">
        <f>'All Parts'!W16</f>
        <v>0</v>
      </c>
      <c r="X26" s="102">
        <f>'All Parts'!X16</f>
        <v>0</v>
      </c>
      <c r="Y26" s="102">
        <f>'All Parts'!Y16</f>
        <v>0</v>
      </c>
      <c r="Z26" s="102">
        <f>'All Parts'!Z16</f>
        <v>0</v>
      </c>
      <c r="AA26" s="102">
        <f>'All Parts'!AA16</f>
        <v>0</v>
      </c>
      <c r="AB26" s="102">
        <f>'All Parts'!AB16</f>
        <v>0</v>
      </c>
      <c r="AC26" s="102">
        <f>'All Parts'!AC16</f>
        <v>0</v>
      </c>
      <c r="AD26" s="102">
        <f>'All Parts'!AD16</f>
        <v>0</v>
      </c>
      <c r="AE26" s="127">
        <f>'All Parts'!AE16</f>
        <v>0</v>
      </c>
      <c r="AF26" s="127">
        <f>'All Parts'!AF16</f>
        <v>0</v>
      </c>
      <c r="AG26" s="123">
        <f>'All Parts'!AG16</f>
        <v>0</v>
      </c>
      <c r="AI26" s="194"/>
    </row>
    <row r="27" spans="1:35">
      <c r="A27" s="22" t="str">
        <f>'All Parts'!A17</f>
        <v xml:space="preserve">729R204        </v>
      </c>
      <c r="B27" s="128">
        <f>'All Parts'!B17</f>
        <v>113242</v>
      </c>
      <c r="C27" s="129">
        <f>'All Parts'!C17</f>
        <v>94.802400000000006</v>
      </c>
      <c r="D27" s="19" t="str">
        <f>'All Parts'!D17</f>
        <v>1-1/4" BU MI (3873)</v>
      </c>
      <c r="E27" s="191">
        <f>'All Parts'!E17</f>
        <v>15</v>
      </c>
      <c r="F27" s="113">
        <f>'All Parts'!F17</f>
        <v>2100</v>
      </c>
      <c r="G27" s="113">
        <f>'All Parts'!G17</f>
        <v>0</v>
      </c>
      <c r="H27" s="113">
        <f>'All Parts'!H17</f>
        <v>0</v>
      </c>
      <c r="I27" s="57">
        <f>'All Parts'!I17</f>
        <v>6.5116279069767442</v>
      </c>
      <c r="J27" s="8">
        <f ca="1">'All Parts'!J17</f>
        <v>45283.856283802394</v>
      </c>
      <c r="K27" s="8">
        <f ca="1">'All Parts'!K17</f>
        <v>45287.196634679582</v>
      </c>
      <c r="L27" s="8">
        <f ca="1">'All Parts'!L17</f>
        <v>45175.196634679582</v>
      </c>
      <c r="M27" s="106">
        <v>38</v>
      </c>
      <c r="N27" s="106">
        <f>'All Parts'!N17</f>
        <v>2100</v>
      </c>
      <c r="O27" s="55">
        <f>'All Parts'!O17</f>
        <v>6.6170542635658913</v>
      </c>
      <c r="P27" s="55">
        <f>'All Parts'!P17</f>
        <v>6.5116279069767442</v>
      </c>
      <c r="Q27" s="104">
        <v>0</v>
      </c>
      <c r="R27" s="102">
        <f>'All Parts'!R17</f>
        <v>0</v>
      </c>
      <c r="S27" s="102">
        <f>'All Parts'!S17</f>
        <v>0</v>
      </c>
      <c r="T27" s="102">
        <f>'All Parts'!T17</f>
        <v>0</v>
      </c>
      <c r="U27" s="102">
        <f>'All Parts'!U17</f>
        <v>0</v>
      </c>
      <c r="V27" s="102">
        <f>'All Parts'!V17</f>
        <v>0</v>
      </c>
      <c r="W27" s="102">
        <f>'All Parts'!W17</f>
        <v>0</v>
      </c>
      <c r="X27" s="102">
        <f>'All Parts'!X17</f>
        <v>0</v>
      </c>
      <c r="Y27" s="102">
        <f>'All Parts'!Y17</f>
        <v>0</v>
      </c>
      <c r="Z27" s="102">
        <f>'All Parts'!Z17</f>
        <v>0</v>
      </c>
      <c r="AA27" s="102">
        <f>'All Parts'!AA17</f>
        <v>0</v>
      </c>
      <c r="AB27" s="102">
        <f>'All Parts'!AB17</f>
        <v>0</v>
      </c>
      <c r="AC27" s="102">
        <f>'All Parts'!AC17</f>
        <v>0</v>
      </c>
      <c r="AD27" s="102">
        <f>'All Parts'!AD17</f>
        <v>0</v>
      </c>
      <c r="AE27" s="127">
        <f>'All Parts'!AE17</f>
        <v>0</v>
      </c>
      <c r="AF27" s="127">
        <f>'All Parts'!AF17</f>
        <v>0</v>
      </c>
      <c r="AG27" s="123" t="str">
        <f>'All Parts'!AG17</f>
        <v>8,000 ETA 12/8</v>
      </c>
      <c r="AI27" s="194"/>
    </row>
    <row r="28" spans="1:35">
      <c r="A28" s="22" t="str">
        <f>'All Parts'!A18</f>
        <v xml:space="preserve">729R205        </v>
      </c>
      <c r="B28" s="128">
        <f>'All Parts'!B18</f>
        <v>113243</v>
      </c>
      <c r="C28" s="129">
        <f>'All Parts'!C18</f>
        <v>106</v>
      </c>
      <c r="D28" s="19" t="str">
        <f>'All Parts'!D18</f>
        <v>1-1/2" BU MI (3874)</v>
      </c>
      <c r="E28" s="191">
        <f>'All Parts'!E18</f>
        <v>23</v>
      </c>
      <c r="F28" s="113">
        <f>'All Parts'!F18</f>
        <v>3335</v>
      </c>
      <c r="G28" s="113">
        <f>'All Parts'!G18</f>
        <v>3335</v>
      </c>
      <c r="H28" s="113">
        <f>'All Parts'!H18</f>
        <v>320</v>
      </c>
      <c r="I28" s="57">
        <f>'All Parts'!I18</f>
        <v>6.0970677451971689</v>
      </c>
      <c r="J28" s="8">
        <f ca="1">'All Parts'!J18</f>
        <v>45270.721272360744</v>
      </c>
      <c r="K28" s="8">
        <f ca="1">'All Parts'!K18</f>
        <v>45269.439807829847</v>
      </c>
      <c r="L28" s="8">
        <f ca="1">'All Parts'!L18</f>
        <v>45157.439807829847</v>
      </c>
      <c r="M28" s="106">
        <v>38</v>
      </c>
      <c r="N28" s="106">
        <f>'All Parts'!N18</f>
        <v>3335</v>
      </c>
      <c r="O28" s="55">
        <f>'All Parts'!O18</f>
        <v>6.0566228513650149</v>
      </c>
      <c r="P28" s="55">
        <f>'All Parts'!P18</f>
        <v>6.0970677451971689</v>
      </c>
      <c r="Q28" s="104">
        <v>7457</v>
      </c>
      <c r="R28" s="102">
        <f>'All Parts'!R18</f>
        <v>0</v>
      </c>
      <c r="S28" s="102">
        <f>'All Parts'!S18</f>
        <v>0</v>
      </c>
      <c r="T28" s="102">
        <f>'All Parts'!T18</f>
        <v>0</v>
      </c>
      <c r="U28" s="102">
        <f>'All Parts'!U18</f>
        <v>0</v>
      </c>
      <c r="V28" s="102">
        <f>'All Parts'!V18</f>
        <v>0</v>
      </c>
      <c r="W28" s="102">
        <f>'All Parts'!W18</f>
        <v>0</v>
      </c>
      <c r="X28" s="102">
        <f>'All Parts'!X18</f>
        <v>0</v>
      </c>
      <c r="Y28" s="102">
        <f>'All Parts'!Y18</f>
        <v>0</v>
      </c>
      <c r="Z28" s="102">
        <f>'All Parts'!Z18</f>
        <v>0</v>
      </c>
      <c r="AA28" s="102">
        <f>'All Parts'!AA18</f>
        <v>0</v>
      </c>
      <c r="AB28" s="102">
        <f>'All Parts'!AB18</f>
        <v>0</v>
      </c>
      <c r="AC28" s="102">
        <f>'All Parts'!AC18</f>
        <v>0</v>
      </c>
      <c r="AD28" s="102">
        <f>'All Parts'!AD18</f>
        <v>0</v>
      </c>
      <c r="AE28" s="127">
        <f>'All Parts'!AE18</f>
        <v>0</v>
      </c>
      <c r="AF28" s="127">
        <f>'All Parts'!AF18</f>
        <v>0</v>
      </c>
      <c r="AG28" s="123">
        <f>'All Parts'!AG18</f>
        <v>0</v>
      </c>
      <c r="AI28" s="194"/>
    </row>
    <row r="29" spans="1:35">
      <c r="A29" s="22" t="str">
        <f>'All Parts'!A19</f>
        <v xml:space="preserve">729R206        </v>
      </c>
      <c r="B29" s="128">
        <f>'All Parts'!B19</f>
        <v>113244</v>
      </c>
      <c r="C29" s="129">
        <f>'All Parts'!C19</f>
        <v>163.74960000000002</v>
      </c>
      <c r="D29" s="19" t="str">
        <f>'All Parts'!D19</f>
        <v>2" BU MI (3875)</v>
      </c>
      <c r="E29" s="191">
        <f>'All Parts'!E19</f>
        <v>30</v>
      </c>
      <c r="F29" s="113">
        <f>'All Parts'!F19</f>
        <v>1045</v>
      </c>
      <c r="G29" s="113">
        <f>'All Parts'!G19</f>
        <v>0</v>
      </c>
      <c r="H29" s="113">
        <f>'All Parts'!H19</f>
        <v>520</v>
      </c>
      <c r="I29" s="57">
        <f>'All Parts'!I19</f>
        <v>0.81395348837209303</v>
      </c>
      <c r="J29" s="8">
        <f ca="1">'All Parts'!J19</f>
        <v>45401.996634679585</v>
      </c>
      <c r="K29" s="8">
        <f ca="1">'All Parts'!K19</f>
        <v>45445.961546960287</v>
      </c>
      <c r="L29" s="8">
        <f ca="1">'All Parts'!L19</f>
        <v>45333.961546960287</v>
      </c>
      <c r="M29" s="106">
        <v>38</v>
      </c>
      <c r="N29" s="106">
        <f>'All Parts'!N19</f>
        <v>7125</v>
      </c>
      <c r="O29" s="55">
        <f>'All Parts'!O19</f>
        <v>11.627906976744185</v>
      </c>
      <c r="P29" s="55">
        <f>'All Parts'!P19</f>
        <v>10.24031007751938</v>
      </c>
      <c r="Q29" s="104">
        <v>1269</v>
      </c>
      <c r="R29" s="102">
        <f>'All Parts'!R19</f>
        <v>6080</v>
      </c>
      <c r="S29" s="102">
        <f>'All Parts'!S19</f>
        <v>0</v>
      </c>
      <c r="T29" s="102">
        <f>'All Parts'!T19</f>
        <v>0</v>
      </c>
      <c r="U29" s="102">
        <f>'All Parts'!U19</f>
        <v>0</v>
      </c>
      <c r="V29" s="102">
        <f>'All Parts'!V19</f>
        <v>0</v>
      </c>
      <c r="W29" s="102">
        <f>'All Parts'!W19</f>
        <v>0</v>
      </c>
      <c r="X29" s="102">
        <f>'All Parts'!X19</f>
        <v>0</v>
      </c>
      <c r="Y29" s="102">
        <f>'All Parts'!Y19</f>
        <v>0</v>
      </c>
      <c r="Z29" s="102">
        <f>'All Parts'!Z19</f>
        <v>0</v>
      </c>
      <c r="AA29" s="102">
        <f>'All Parts'!AA19</f>
        <v>0</v>
      </c>
      <c r="AB29" s="102">
        <f>'All Parts'!AB19</f>
        <v>0</v>
      </c>
      <c r="AC29" s="102">
        <f>'All Parts'!AC19</f>
        <v>0</v>
      </c>
      <c r="AD29" s="102">
        <f>'All Parts'!AD19</f>
        <v>0</v>
      </c>
      <c r="AE29" s="127">
        <f>'All Parts'!AE19</f>
        <v>0</v>
      </c>
      <c r="AF29" s="127">
        <f>'All Parts'!AF19</f>
        <v>0</v>
      </c>
      <c r="AG29" s="123">
        <f>'All Parts'!AG19</f>
        <v>0</v>
      </c>
      <c r="AI29" s="194"/>
    </row>
    <row r="30" spans="1:35">
      <c r="A30" s="22" t="str">
        <f>'All Parts'!A20</f>
        <v xml:space="preserve">729R301        </v>
      </c>
      <c r="B30" s="128">
        <f>'All Parts'!B20</f>
        <v>113245</v>
      </c>
      <c r="C30" s="129">
        <f>'All Parts'!C20</f>
        <v>254</v>
      </c>
      <c r="D30" s="19" t="str">
        <f>'All Parts'!D20</f>
        <v>2-1/2" BU MI (3876)</v>
      </c>
      <c r="E30" s="191">
        <f>'All Parts'!E20</f>
        <v>6</v>
      </c>
      <c r="F30" s="113">
        <f>'All Parts'!F20</f>
        <v>3260</v>
      </c>
      <c r="G30" s="113">
        <f>'All Parts'!G20</f>
        <v>0</v>
      </c>
      <c r="H30" s="113">
        <f>'All Parts'!H20</f>
        <v>0</v>
      </c>
      <c r="I30" s="57">
        <f>'All Parts'!I20</f>
        <v>25.271317829457363</v>
      </c>
      <c r="J30" s="8">
        <f ca="1">'All Parts'!J20</f>
        <v>45878.242248714669</v>
      </c>
      <c r="K30" s="8">
        <f ca="1">'All Parts'!K20</f>
        <v>45878.242248714669</v>
      </c>
      <c r="L30" s="8">
        <f ca="1">'All Parts'!L20</f>
        <v>45766.242248714669</v>
      </c>
      <c r="M30" s="106">
        <v>38</v>
      </c>
      <c r="N30" s="106">
        <f>'All Parts'!N20</f>
        <v>3260</v>
      </c>
      <c r="O30" s="55">
        <f>'All Parts'!O20</f>
        <v>25.271317829457363</v>
      </c>
      <c r="P30" s="55">
        <f>'All Parts'!P20</f>
        <v>25.271317829457363</v>
      </c>
      <c r="Q30" s="104">
        <v>0</v>
      </c>
      <c r="R30" s="102">
        <f>'All Parts'!R20</f>
        <v>0</v>
      </c>
      <c r="S30" s="102">
        <f>'All Parts'!S20</f>
        <v>0</v>
      </c>
      <c r="T30" s="102">
        <f>'All Parts'!T20</f>
        <v>0</v>
      </c>
      <c r="U30" s="102">
        <f>'All Parts'!U20</f>
        <v>0</v>
      </c>
      <c r="V30" s="102">
        <f>'All Parts'!V20</f>
        <v>0</v>
      </c>
      <c r="W30" s="102">
        <f>'All Parts'!W20</f>
        <v>0</v>
      </c>
      <c r="X30" s="102">
        <f>'All Parts'!X20</f>
        <v>0</v>
      </c>
      <c r="Y30" s="102">
        <f>'All Parts'!Y20</f>
        <v>0</v>
      </c>
      <c r="Z30" s="102">
        <f>'All Parts'!Z20</f>
        <v>0</v>
      </c>
      <c r="AA30" s="102">
        <f>'All Parts'!AA20</f>
        <v>0</v>
      </c>
      <c r="AB30" s="102">
        <f>'All Parts'!AB20</f>
        <v>0</v>
      </c>
      <c r="AC30" s="102">
        <f>'All Parts'!AC20</f>
        <v>0</v>
      </c>
      <c r="AD30" s="102">
        <f>'All Parts'!AD20</f>
        <v>0</v>
      </c>
      <c r="AE30" s="127">
        <f>'All Parts'!AE20</f>
        <v>0</v>
      </c>
      <c r="AF30" s="127">
        <f>'All Parts'!AF20</f>
        <v>0</v>
      </c>
      <c r="AG30" s="123">
        <f>'All Parts'!AG20</f>
        <v>0</v>
      </c>
      <c r="AI30" s="194"/>
    </row>
    <row r="31" spans="1:35">
      <c r="A31" s="22" t="str">
        <f>'All Parts'!A23</f>
        <v xml:space="preserve">729R304        </v>
      </c>
      <c r="B31" s="128">
        <f>'All Parts'!B23</f>
        <v>113246</v>
      </c>
      <c r="C31" s="129">
        <f>'All Parts'!C23</f>
        <v>470</v>
      </c>
      <c r="D31" s="19" t="str">
        <f>'All Parts'!D23</f>
        <v xml:space="preserve">4" BU MI (3879) </v>
      </c>
      <c r="E31" s="191">
        <f>'All Parts'!E23</f>
        <v>11</v>
      </c>
      <c r="F31" s="113">
        <f>'All Parts'!F23</f>
        <v>1205</v>
      </c>
      <c r="G31" s="113">
        <f>'All Parts'!G23</f>
        <v>1205</v>
      </c>
      <c r="H31" s="113">
        <f>'All Parts'!H23</f>
        <v>201</v>
      </c>
      <c r="I31" s="57">
        <f>'All Parts'!I23</f>
        <v>4.2452431289640593</v>
      </c>
      <c r="J31" s="8">
        <f ca="1">'All Parts'!J23</f>
        <v>45212.047671362197</v>
      </c>
      <c r="K31" s="8">
        <f ca="1">'All Parts'!K23</f>
        <v>45221.425661792819</v>
      </c>
      <c r="L31" s="8">
        <f ca="1">'All Parts'!L23</f>
        <v>45109.425661792819</v>
      </c>
      <c r="M31" s="106">
        <v>38</v>
      </c>
      <c r="N31" s="106">
        <f>'All Parts'!N23</f>
        <v>1205</v>
      </c>
      <c r="O31" s="55">
        <f>'All Parts'!O23</f>
        <v>4.5412262156448202</v>
      </c>
      <c r="P31" s="55">
        <f>'All Parts'!P23</f>
        <v>4.2452431289640593</v>
      </c>
      <c r="Q31" s="104">
        <v>0</v>
      </c>
      <c r="R31" s="102">
        <f>'All Parts'!R23</f>
        <v>0</v>
      </c>
      <c r="S31" s="102">
        <f>'All Parts'!S23</f>
        <v>0</v>
      </c>
      <c r="T31" s="102">
        <f>'All Parts'!T23</f>
        <v>0</v>
      </c>
      <c r="U31" s="102">
        <f>'All Parts'!U23</f>
        <v>0</v>
      </c>
      <c r="V31" s="102">
        <f>'All Parts'!V23</f>
        <v>0</v>
      </c>
      <c r="W31" s="102">
        <f>'All Parts'!W23</f>
        <v>0</v>
      </c>
      <c r="X31" s="102">
        <f>'All Parts'!X23</f>
        <v>0</v>
      </c>
      <c r="Y31" s="102">
        <f>'All Parts'!Y23</f>
        <v>0</v>
      </c>
      <c r="Z31" s="102">
        <f>'All Parts'!Z23</f>
        <v>0</v>
      </c>
      <c r="AA31" s="102">
        <v>0</v>
      </c>
      <c r="AB31" s="102">
        <v>0</v>
      </c>
      <c r="AC31" s="102">
        <v>0</v>
      </c>
      <c r="AD31" s="102">
        <v>0</v>
      </c>
      <c r="AE31" s="127">
        <f>'All Parts'!AE23</f>
        <v>0</v>
      </c>
      <c r="AF31" s="127">
        <f>'All Parts'!AF23</f>
        <v>0</v>
      </c>
      <c r="AG31" s="123" t="str">
        <f>'All Parts'!AG23</f>
        <v>1,795 ETA 2/3</v>
      </c>
      <c r="AI31" s="194"/>
    </row>
    <row r="32" spans="1:35">
      <c r="A32" s="50" t="str">
        <f>'All Parts'!A25</f>
        <v xml:space="preserve">729R402        </v>
      </c>
      <c r="B32" s="128">
        <f>'All Parts'!B25</f>
        <v>113247</v>
      </c>
      <c r="C32" s="129">
        <f>'All Parts'!C25</f>
        <v>765</v>
      </c>
      <c r="D32" s="19" t="str">
        <f>'All Parts'!D25</f>
        <v xml:space="preserve">6" BU MI (3881) </v>
      </c>
      <c r="E32" s="191">
        <f>'All Parts'!E25</f>
        <v>1</v>
      </c>
      <c r="F32" s="113">
        <f>'All Parts'!F25</f>
        <v>488</v>
      </c>
      <c r="G32" s="113">
        <f>'All Parts'!G25</f>
        <v>380</v>
      </c>
      <c r="H32" s="113">
        <f>'All Parts'!H25</f>
        <v>1</v>
      </c>
      <c r="I32" s="57">
        <f>'All Parts'!I25</f>
        <v>22.651162790697676</v>
      </c>
      <c r="J32" s="8">
        <f ca="1">'All Parts'!J25</f>
        <v>45795.22470485502</v>
      </c>
      <c r="K32" s="8">
        <f ca="1">'All Parts'!K25</f>
        <v>45795.22470485502</v>
      </c>
      <c r="L32" s="8">
        <f ca="1">'All Parts'!L25</f>
        <v>45683.22470485502</v>
      </c>
      <c r="M32" s="106">
        <v>38</v>
      </c>
      <c r="N32" s="106">
        <f>'All Parts'!N25</f>
        <v>488</v>
      </c>
      <c r="O32" s="55">
        <f>'All Parts'!O25</f>
        <v>22.651162790697676</v>
      </c>
      <c r="P32" s="55">
        <f>'All Parts'!P25</f>
        <v>22.651162790697676</v>
      </c>
      <c r="Q32" s="104">
        <v>22007</v>
      </c>
      <c r="R32" s="102">
        <f>'All Parts'!R25</f>
        <v>0</v>
      </c>
      <c r="S32" s="102">
        <f>'All Parts'!S25</f>
        <v>0</v>
      </c>
      <c r="T32" s="102">
        <f>'All Parts'!T25</f>
        <v>0</v>
      </c>
      <c r="U32" s="102">
        <f>'All Parts'!U25</f>
        <v>0</v>
      </c>
      <c r="V32" s="102">
        <f>'All Parts'!V25</f>
        <v>0</v>
      </c>
      <c r="W32" s="102">
        <f>'All Parts'!W25</f>
        <v>0</v>
      </c>
      <c r="X32" s="102">
        <f>'All Parts'!X25</f>
        <v>0</v>
      </c>
      <c r="Y32" s="102">
        <f>'All Parts'!Y25</f>
        <v>0</v>
      </c>
      <c r="Z32" s="102">
        <f>'All Parts'!Z25</f>
        <v>0</v>
      </c>
      <c r="AA32" s="102">
        <f>'All Parts'!AA25</f>
        <v>0</v>
      </c>
      <c r="AB32" s="102">
        <f>'All Parts'!AB25</f>
        <v>0</v>
      </c>
      <c r="AC32" s="102">
        <f>'All Parts'!AC25</f>
        <v>0</v>
      </c>
      <c r="AD32" s="102">
        <f>'All Parts'!AD25</f>
        <v>0</v>
      </c>
      <c r="AE32" s="127">
        <f>'All Parts'!AE25</f>
        <v>0</v>
      </c>
      <c r="AF32" s="127">
        <f>'All Parts'!AF25</f>
        <v>0</v>
      </c>
      <c r="AG32" s="123">
        <f>'All Parts'!AG25</f>
        <v>0</v>
      </c>
      <c r="AI32" s="194"/>
    </row>
    <row r="33" spans="1:35">
      <c r="A33" s="22" t="str">
        <f>'All Parts'!A21</f>
        <v xml:space="preserve">729R302        </v>
      </c>
      <c r="B33" s="128">
        <f>'All Parts'!B21</f>
        <v>113261</v>
      </c>
      <c r="C33" s="129">
        <f>'All Parts'!C21</f>
        <v>299</v>
      </c>
      <c r="D33" s="19" t="str">
        <f>'All Parts'!D21</f>
        <v xml:space="preserve">3" BU MI (3877) </v>
      </c>
      <c r="E33" s="191">
        <f>'All Parts'!E21</f>
        <v>14</v>
      </c>
      <c r="F33" s="113">
        <f>'All Parts'!F21</f>
        <v>1500</v>
      </c>
      <c r="G33" s="113">
        <f>'All Parts'!G21</f>
        <v>1500</v>
      </c>
      <c r="H33" s="113">
        <f>'All Parts'!H21</f>
        <v>3702</v>
      </c>
      <c r="I33" s="57">
        <f>'All Parts'!I21</f>
        <v>-7.3156146179401995</v>
      </c>
      <c r="J33" s="8">
        <f ca="1">'All Parts'!J21</f>
        <v>45424.172073276073</v>
      </c>
      <c r="K33" s="8">
        <f ca="1">'All Parts'!K21</f>
        <v>45424.172073276073</v>
      </c>
      <c r="L33" s="8">
        <f ca="1">'All Parts'!L21</f>
        <v>45312.172073276073</v>
      </c>
      <c r="M33" s="106">
        <v>38</v>
      </c>
      <c r="N33" s="106">
        <f>'All Parts'!N21</f>
        <v>6995</v>
      </c>
      <c r="O33" s="55">
        <f>'All Parts'!O21</f>
        <v>10.940199335548172</v>
      </c>
      <c r="P33" s="55">
        <f>'All Parts'!P21</f>
        <v>10.940199335548172</v>
      </c>
      <c r="Q33" s="104">
        <v>5167</v>
      </c>
      <c r="R33" s="102">
        <f>'All Parts'!R21</f>
        <v>5495</v>
      </c>
      <c r="S33" s="102">
        <f>'All Parts'!S21</f>
        <v>0</v>
      </c>
      <c r="T33" s="102">
        <f>'All Parts'!T21</f>
        <v>0</v>
      </c>
      <c r="U33" s="102">
        <f>'All Parts'!U21</f>
        <v>0</v>
      </c>
      <c r="V33" s="102">
        <f>'All Parts'!V21</f>
        <v>0</v>
      </c>
      <c r="W33" s="102">
        <f>'All Parts'!W21</f>
        <v>0</v>
      </c>
      <c r="X33" s="102">
        <f>'All Parts'!X21</f>
        <v>0</v>
      </c>
      <c r="Y33" s="102">
        <f>'All Parts'!Y21</f>
        <v>0</v>
      </c>
      <c r="Z33" s="102">
        <f>'All Parts'!Z21</f>
        <v>0</v>
      </c>
      <c r="AA33" s="102">
        <f>'All Parts'!AA21</f>
        <v>0</v>
      </c>
      <c r="AB33" s="102">
        <f>'All Parts'!AB21</f>
        <v>0</v>
      </c>
      <c r="AC33" s="102">
        <f>'All Parts'!AC21</f>
        <v>0</v>
      </c>
      <c r="AD33" s="102">
        <f>'All Parts'!AD21</f>
        <v>0</v>
      </c>
      <c r="AE33" s="127">
        <f>'All Parts'!AE21</f>
        <v>0</v>
      </c>
      <c r="AF33" s="127">
        <f>'All Parts'!AF21</f>
        <v>0</v>
      </c>
      <c r="AG33" s="123">
        <f>'All Parts'!AG21</f>
        <v>0</v>
      </c>
      <c r="AI33" s="194"/>
    </row>
    <row r="34" spans="1:35">
      <c r="A34" s="50" t="str">
        <f>'All Parts'!A22</f>
        <v xml:space="preserve">729R303        </v>
      </c>
      <c r="B34" s="128">
        <f>'All Parts'!B22</f>
        <v>113262</v>
      </c>
      <c r="C34" s="129">
        <f>'All Parts'!C22</f>
        <v>401</v>
      </c>
      <c r="D34" s="19" t="str">
        <f>'All Parts'!D22</f>
        <v>3-1/2" BU MI (3878)</v>
      </c>
      <c r="E34" s="191">
        <f>'All Parts'!E22</f>
        <v>1</v>
      </c>
      <c r="F34" s="113">
        <f>'All Parts'!F22</f>
        <v>1717</v>
      </c>
      <c r="G34" s="113">
        <f>'All Parts'!G22</f>
        <v>0</v>
      </c>
      <c r="H34" s="113">
        <f>'All Parts'!H22</f>
        <v>0</v>
      </c>
      <c r="I34" s="57">
        <f>'All Parts'!I22</f>
        <v>79.860465116279073</v>
      </c>
      <c r="J34" s="8">
        <f ca="1">'All Parts'!J22</f>
        <v>47607.856283802394</v>
      </c>
      <c r="K34" s="8">
        <f ca="1">'All Parts'!K22</f>
        <v>47607.856283802394</v>
      </c>
      <c r="L34" s="8">
        <f ca="1">'All Parts'!L22</f>
        <v>47495.856283802394</v>
      </c>
      <c r="M34" s="106">
        <v>38</v>
      </c>
      <c r="N34" s="106">
        <f>'All Parts'!N22</f>
        <v>1717</v>
      </c>
      <c r="O34" s="55">
        <f>'All Parts'!O22</f>
        <v>79.860465116279073</v>
      </c>
      <c r="P34" s="55">
        <f>'All Parts'!P22</f>
        <v>79.860465116279073</v>
      </c>
      <c r="Q34" s="104">
        <v>120</v>
      </c>
      <c r="R34" s="102">
        <f>'All Parts'!R22</f>
        <v>0</v>
      </c>
      <c r="S34" s="102">
        <f>'All Parts'!S22</f>
        <v>0</v>
      </c>
      <c r="T34" s="102">
        <f>'All Parts'!T22</f>
        <v>0</v>
      </c>
      <c r="U34" s="102">
        <f>'All Parts'!U22</f>
        <v>0</v>
      </c>
      <c r="V34" s="102">
        <f>'All Parts'!V22</f>
        <v>0</v>
      </c>
      <c r="W34" s="102">
        <f>'All Parts'!W22</f>
        <v>0</v>
      </c>
      <c r="X34" s="102">
        <f>'All Parts'!X22</f>
        <v>0</v>
      </c>
      <c r="Y34" s="102">
        <f>'All Parts'!Y22</f>
        <v>0</v>
      </c>
      <c r="Z34" s="102">
        <f>'All Parts'!Z22</f>
        <v>0</v>
      </c>
      <c r="AA34" s="102">
        <f>'All Parts'!AA22</f>
        <v>0</v>
      </c>
      <c r="AB34" s="102">
        <f>'All Parts'!AB22</f>
        <v>0</v>
      </c>
      <c r="AC34" s="102">
        <f>'All Parts'!AC22</f>
        <v>0</v>
      </c>
      <c r="AD34" s="102">
        <f>'All Parts'!AD22</f>
        <v>0</v>
      </c>
      <c r="AE34" s="127">
        <f>'All Parts'!AE22</f>
        <v>0</v>
      </c>
      <c r="AF34" s="127">
        <f>'All Parts'!AF22</f>
        <v>0</v>
      </c>
      <c r="AG34" s="123">
        <f>'All Parts'!AG22</f>
        <v>0</v>
      </c>
      <c r="AI34" s="194"/>
    </row>
    <row r="35" spans="1:35">
      <c r="A35" s="50" t="str">
        <f>'All Parts'!A24</f>
        <v xml:space="preserve">729R401        </v>
      </c>
      <c r="B35" s="128">
        <f>'All Parts'!B24</f>
        <v>113263</v>
      </c>
      <c r="C35" s="129">
        <f>'All Parts'!C24</f>
        <v>648</v>
      </c>
      <c r="D35" s="19" t="str">
        <f>'All Parts'!D24</f>
        <v xml:space="preserve">5" BU MI (3880) </v>
      </c>
      <c r="E35" s="191">
        <f>'All Parts'!E24</f>
        <v>1</v>
      </c>
      <c r="F35" s="113">
        <f>'All Parts'!F24</f>
        <v>855</v>
      </c>
      <c r="G35" s="113">
        <f>'All Parts'!G24</f>
        <v>0</v>
      </c>
      <c r="H35" s="113">
        <f>'All Parts'!H24</f>
        <v>121</v>
      </c>
      <c r="I35" s="57">
        <f>'All Parts'!I24</f>
        <v>34.139534883720927</v>
      </c>
      <c r="J35" s="8">
        <f ca="1">'All Parts'!J24</f>
        <v>46159.22470485502</v>
      </c>
      <c r="K35" s="8">
        <f ca="1">'All Parts'!K24</f>
        <v>46159.22470485502</v>
      </c>
      <c r="L35" s="8">
        <f ca="1">'All Parts'!L24</f>
        <v>46047.22470485502</v>
      </c>
      <c r="M35" s="106">
        <v>38</v>
      </c>
      <c r="N35" s="106">
        <f>'All Parts'!N24</f>
        <v>855</v>
      </c>
      <c r="O35" s="55">
        <f>'All Parts'!O24</f>
        <v>34.139534883720927</v>
      </c>
      <c r="P35" s="55">
        <f>'All Parts'!P24</f>
        <v>34.139534883720927</v>
      </c>
      <c r="Q35" s="104">
        <v>12</v>
      </c>
      <c r="R35" s="102">
        <f>'All Parts'!R24</f>
        <v>0</v>
      </c>
      <c r="S35" s="102">
        <f>'All Parts'!S24</f>
        <v>0</v>
      </c>
      <c r="T35" s="102">
        <f>'All Parts'!T24</f>
        <v>0</v>
      </c>
      <c r="U35" s="102">
        <f>'All Parts'!U24</f>
        <v>0</v>
      </c>
      <c r="V35" s="102">
        <f>'All Parts'!V24</f>
        <v>0</v>
      </c>
      <c r="W35" s="102">
        <f>'All Parts'!W24</f>
        <v>0</v>
      </c>
      <c r="X35" s="102">
        <f>'All Parts'!X24</f>
        <v>0</v>
      </c>
      <c r="Y35" s="102">
        <f>'All Parts'!Y24</f>
        <v>0</v>
      </c>
      <c r="Z35" s="102">
        <f>'All Parts'!Z24</f>
        <v>0</v>
      </c>
      <c r="AA35" s="102">
        <f>'All Parts'!AA24</f>
        <v>0</v>
      </c>
      <c r="AB35" s="102">
        <f>'All Parts'!AB24</f>
        <v>0</v>
      </c>
      <c r="AC35" s="102">
        <f>'All Parts'!AC24</f>
        <v>0</v>
      </c>
      <c r="AD35" s="102">
        <f>'All Parts'!AD24</f>
        <v>0</v>
      </c>
      <c r="AE35" s="127">
        <f>'All Parts'!AE24</f>
        <v>0</v>
      </c>
      <c r="AF35" s="127">
        <f>'All Parts'!AF24</f>
        <v>0</v>
      </c>
      <c r="AG35" s="123">
        <f>'All Parts'!AG24</f>
        <v>0</v>
      </c>
      <c r="AI35" s="194"/>
    </row>
    <row r="36" spans="1:35">
      <c r="A36" s="22" t="str">
        <f>'All Parts'!A14</f>
        <v xml:space="preserve">729R201        </v>
      </c>
      <c r="B36" s="128">
        <f>'All Parts'!B14</f>
        <v>113269</v>
      </c>
      <c r="C36" s="129">
        <f>'All Parts'!C14</f>
        <v>26.7624</v>
      </c>
      <c r="D36" s="19" t="str">
        <f>'All Parts'!D14</f>
        <v xml:space="preserve">1/2" BU MI (3870)  </v>
      </c>
      <c r="E36" s="191">
        <f>'All Parts'!E14</f>
        <v>15</v>
      </c>
      <c r="F36" s="113">
        <f>'All Parts'!F14</f>
        <v>17070</v>
      </c>
      <c r="G36" s="113">
        <f>'All Parts'!G14</f>
        <v>13970</v>
      </c>
      <c r="H36" s="113">
        <f>'All Parts'!H14</f>
        <v>900</v>
      </c>
      <c r="I36" s="57">
        <f>'All Parts'!I14</f>
        <v>50.139534883720927</v>
      </c>
      <c r="J36" s="8">
        <f ca="1">'All Parts'!J14</f>
        <v>46666.172073276073</v>
      </c>
      <c r="K36" s="8">
        <f ca="1">'All Parts'!K14</f>
        <v>46685.035231170812</v>
      </c>
      <c r="L36" s="8">
        <f ca="1">'All Parts'!L14</f>
        <v>46580.035231170812</v>
      </c>
      <c r="M36" s="106">
        <v>37</v>
      </c>
      <c r="N36" s="106">
        <f>'All Parts'!N14</f>
        <v>17070</v>
      </c>
      <c r="O36" s="55">
        <f>'All Parts'!O14</f>
        <v>50.734883720930235</v>
      </c>
      <c r="P36" s="55">
        <f>'All Parts'!P14</f>
        <v>50.139534883720927</v>
      </c>
      <c r="Q36" s="104">
        <v>4315</v>
      </c>
      <c r="R36" s="102">
        <f>'All Parts'!R14</f>
        <v>0</v>
      </c>
      <c r="S36" s="102">
        <f>'All Parts'!S14</f>
        <v>0</v>
      </c>
      <c r="T36" s="102">
        <f>'All Parts'!T14</f>
        <v>0</v>
      </c>
      <c r="U36" s="102">
        <f>'All Parts'!U14</f>
        <v>0</v>
      </c>
      <c r="V36" s="102">
        <f>'All Parts'!V14</f>
        <v>0</v>
      </c>
      <c r="W36" s="102">
        <f>'All Parts'!W14</f>
        <v>0</v>
      </c>
      <c r="X36" s="102">
        <f>'All Parts'!X14</f>
        <v>0</v>
      </c>
      <c r="Y36" s="102">
        <f>'All Parts'!Y14</f>
        <v>0</v>
      </c>
      <c r="Z36" s="102">
        <f>'All Parts'!Z14</f>
        <v>0</v>
      </c>
      <c r="AA36" s="102">
        <f>'All Parts'!AA14</f>
        <v>0</v>
      </c>
      <c r="AB36" s="102">
        <f>'All Parts'!AB14</f>
        <v>0</v>
      </c>
      <c r="AC36" s="102">
        <f>'All Parts'!AC14</f>
        <v>0</v>
      </c>
      <c r="AD36" s="102">
        <f>'All Parts'!AD14</f>
        <v>0</v>
      </c>
      <c r="AE36" s="127">
        <f>'All Parts'!AE14</f>
        <v>0</v>
      </c>
      <c r="AF36" s="127">
        <f>'All Parts'!AF14</f>
        <v>0</v>
      </c>
      <c r="AG36" s="123">
        <f>'All Parts'!AG14</f>
        <v>0</v>
      </c>
      <c r="AI36" s="194"/>
    </row>
    <row r="37" spans="1:35">
      <c r="A37" s="22" t="str">
        <f>'All Parts'!A29</f>
        <v xml:space="preserve">73R6202        </v>
      </c>
      <c r="B37" s="128">
        <f>'All Parts'!B29</f>
        <v>113479</v>
      </c>
      <c r="C37" s="129">
        <f>'All Parts'!C29</f>
        <v>105</v>
      </c>
      <c r="D37" s="19" t="str">
        <f>'All Parts'!D29</f>
        <v>4230 BO MI CAST</v>
      </c>
      <c r="E37" s="191">
        <f>'All Parts'!E29</f>
        <v>17</v>
      </c>
      <c r="F37" s="113">
        <f>'All Parts'!F29</f>
        <v>11070</v>
      </c>
      <c r="G37" s="113">
        <f>'All Parts'!G29</f>
        <v>11070</v>
      </c>
      <c r="H37" s="113">
        <f>'All Parts'!H29</f>
        <v>352</v>
      </c>
      <c r="I37" s="57">
        <f>'All Parts'!I29</f>
        <v>29.324213406292749</v>
      </c>
      <c r="J37" s="8">
        <f ca="1">'All Parts'!J29</f>
        <v>46006.655045412299</v>
      </c>
      <c r="K37" s="8">
        <f ca="1">'All Parts'!K29</f>
        <v>46015.930587207964</v>
      </c>
      <c r="L37" s="8">
        <f ca="1">'All Parts'!L29</f>
        <v>45910.930587207964</v>
      </c>
      <c r="M37" s="106">
        <v>37</v>
      </c>
      <c r="N37" s="106">
        <f>'All Parts'!N29</f>
        <v>11070</v>
      </c>
      <c r="O37" s="55">
        <f>'All Parts'!O29</f>
        <v>29.616963064295486</v>
      </c>
      <c r="P37" s="55">
        <f>'All Parts'!P29</f>
        <v>29.324213406292749</v>
      </c>
      <c r="Q37" s="104">
        <v>59393</v>
      </c>
      <c r="R37" s="102">
        <f>'All Parts'!R29</f>
        <v>0</v>
      </c>
      <c r="S37" s="102">
        <f>'All Parts'!S29</f>
        <v>0</v>
      </c>
      <c r="T37" s="102">
        <f>'All Parts'!T29</f>
        <v>0</v>
      </c>
      <c r="U37" s="102">
        <f>'All Parts'!U29</f>
        <v>0</v>
      </c>
      <c r="V37" s="102">
        <f>'All Parts'!V29</f>
        <v>0</v>
      </c>
      <c r="W37" s="102">
        <f>'All Parts'!W29</f>
        <v>0</v>
      </c>
      <c r="X37" s="102">
        <f>'All Parts'!X29</f>
        <v>0</v>
      </c>
      <c r="Y37" s="102">
        <f>'All Parts'!Y29</f>
        <v>0</v>
      </c>
      <c r="Z37" s="102">
        <f>'All Parts'!Z29</f>
        <v>0</v>
      </c>
      <c r="AA37" s="102">
        <f>'All Parts'!AA29</f>
        <v>0</v>
      </c>
      <c r="AB37" s="102">
        <f>'All Parts'!AB29</f>
        <v>0</v>
      </c>
      <c r="AC37" s="102">
        <f>'All Parts'!AC29</f>
        <v>0</v>
      </c>
      <c r="AD37" s="102">
        <f>'All Parts'!AD29</f>
        <v>0</v>
      </c>
      <c r="AE37" s="127">
        <f>'All Parts'!AE29</f>
        <v>0</v>
      </c>
      <c r="AF37" s="127">
        <f>'All Parts'!AF29</f>
        <v>0</v>
      </c>
      <c r="AG37" s="123">
        <f>'All Parts'!AG29</f>
        <v>0</v>
      </c>
      <c r="AI37" s="194"/>
    </row>
    <row r="38" spans="1:35">
      <c r="A38" s="22" t="str">
        <f>'All Parts'!A11</f>
        <v xml:space="preserve">722R101        </v>
      </c>
      <c r="B38" s="128">
        <f>'All Parts'!B11</f>
        <v>113566</v>
      </c>
      <c r="C38" s="129">
        <f>'All Parts'!C11</f>
        <v>82.3</v>
      </c>
      <c r="D38" s="19" t="str">
        <f>'All Parts'!D11</f>
        <v xml:space="preserve">8121 BO MI CAST  </v>
      </c>
      <c r="E38" s="191">
        <f>'All Parts'!E11</f>
        <v>12</v>
      </c>
      <c r="F38" s="113">
        <f>'All Parts'!F11</f>
        <v>24840</v>
      </c>
      <c r="G38" s="113">
        <f>'All Parts'!G11</f>
        <v>21460</v>
      </c>
      <c r="H38" s="113">
        <f>'All Parts'!H11</f>
        <v>3041</v>
      </c>
      <c r="I38" s="57">
        <f>'All Parts'!I11</f>
        <v>84.492248062015506</v>
      </c>
      <c r="J38" s="8">
        <f ca="1">'All Parts'!J11</f>
        <v>47754.610669767302</v>
      </c>
      <c r="K38" s="8">
        <f ca="1">'All Parts'!K11</f>
        <v>47828.663301346249</v>
      </c>
      <c r="L38" s="8">
        <f ca="1">'All Parts'!L11</f>
        <v>47723.663301346249</v>
      </c>
      <c r="M38" s="106">
        <v>37</v>
      </c>
      <c r="N38" s="106">
        <f>'All Parts'!N11</f>
        <v>24840</v>
      </c>
      <c r="O38" s="55">
        <f>'All Parts'!O11</f>
        <v>86.829457364341081</v>
      </c>
      <c r="P38" s="55">
        <f>'All Parts'!P11</f>
        <v>84.492248062015506</v>
      </c>
      <c r="Q38" s="107">
        <v>4071</v>
      </c>
      <c r="R38" s="102">
        <f>'All Parts'!R11</f>
        <v>0</v>
      </c>
      <c r="S38" s="102">
        <f>'All Parts'!S11</f>
        <v>0</v>
      </c>
      <c r="T38" s="102">
        <f>'All Parts'!T11</f>
        <v>0</v>
      </c>
      <c r="U38" s="102">
        <f>'All Parts'!U11</f>
        <v>0</v>
      </c>
      <c r="V38" s="102">
        <f>'All Parts'!V11</f>
        <v>0</v>
      </c>
      <c r="W38" s="102">
        <f>'All Parts'!W11</f>
        <v>0</v>
      </c>
      <c r="X38" s="102">
        <f>'All Parts'!X11</f>
        <v>0</v>
      </c>
      <c r="Y38" s="102">
        <f>'All Parts'!Y11</f>
        <v>0</v>
      </c>
      <c r="Z38" s="102">
        <f>'All Parts'!Z11</f>
        <v>0</v>
      </c>
      <c r="AA38" s="102">
        <f>'All Parts'!AA11</f>
        <v>0</v>
      </c>
      <c r="AB38" s="102">
        <f>'All Parts'!AB11</f>
        <v>0</v>
      </c>
      <c r="AC38" s="102">
        <f>'All Parts'!AC11</f>
        <v>0</v>
      </c>
      <c r="AD38" s="102">
        <f>'All Parts'!AD11</f>
        <v>0</v>
      </c>
      <c r="AE38" s="127">
        <f>'All Parts'!AE11</f>
        <v>0</v>
      </c>
      <c r="AF38" s="127">
        <f>'All Parts'!AF11</f>
        <v>0</v>
      </c>
      <c r="AG38" s="123">
        <f>'All Parts'!AG11</f>
        <v>0</v>
      </c>
      <c r="AI38" s="194"/>
    </row>
    <row r="39" spans="1:35">
      <c r="A39" s="22" t="str">
        <f>'All Parts'!A12</f>
        <v xml:space="preserve">722R102        </v>
      </c>
      <c r="B39" s="128">
        <f>'All Parts'!B12</f>
        <v>113567</v>
      </c>
      <c r="C39" s="129">
        <f>'All Parts'!C12</f>
        <v>97.5</v>
      </c>
      <c r="D39" s="19" t="str">
        <f>'All Parts'!D12</f>
        <v xml:space="preserve">8221 BO MI CAST </v>
      </c>
      <c r="E39" s="191">
        <f>'All Parts'!E12</f>
        <v>38</v>
      </c>
      <c r="F39" s="113">
        <f>'All Parts'!F12</f>
        <v>7120</v>
      </c>
      <c r="G39" s="113">
        <f>'All Parts'!G12</f>
        <v>4100</v>
      </c>
      <c r="H39" s="113">
        <f>'All Parts'!H12</f>
        <v>3324</v>
      </c>
      <c r="I39" s="57">
        <f>'All Parts'!I12</f>
        <v>4.6462668298653611</v>
      </c>
      <c r="J39" s="8">
        <f ca="1">'All Parts'!J12</f>
        <v>45224.753790727598</v>
      </c>
      <c r="K39" s="8">
        <f ca="1">'All Parts'!K12</f>
        <v>45242.16653310987</v>
      </c>
      <c r="L39" s="8">
        <f ca="1">'All Parts'!L12</f>
        <v>45137.16653310987</v>
      </c>
      <c r="M39" s="106">
        <v>37</v>
      </c>
      <c r="N39" s="106">
        <f>'All Parts'!N12</f>
        <v>7120</v>
      </c>
      <c r="O39" s="55">
        <f>'All Parts'!O12</f>
        <v>5.1958384332925336</v>
      </c>
      <c r="P39" s="55">
        <f>'All Parts'!P12</f>
        <v>4.6462668298653611</v>
      </c>
      <c r="Q39" s="104">
        <v>1292</v>
      </c>
      <c r="R39" s="102">
        <f>'All Parts'!R12</f>
        <v>0</v>
      </c>
      <c r="S39" s="102">
        <f>'All Parts'!S12</f>
        <v>0</v>
      </c>
      <c r="T39" s="102">
        <f>'All Parts'!T12</f>
        <v>0</v>
      </c>
      <c r="U39" s="102">
        <f>'All Parts'!U12</f>
        <v>0</v>
      </c>
      <c r="V39" s="102">
        <f>'All Parts'!V12</f>
        <v>0</v>
      </c>
      <c r="W39" s="102">
        <f>'All Parts'!W12</f>
        <v>0</v>
      </c>
      <c r="X39" s="102">
        <f>'All Parts'!X12</f>
        <v>0</v>
      </c>
      <c r="Y39" s="102">
        <f>'All Parts'!Y12</f>
        <v>0</v>
      </c>
      <c r="Z39" s="102">
        <f>'All Parts'!Z12</f>
        <v>0</v>
      </c>
      <c r="AA39" s="102">
        <f>'All Parts'!AA12</f>
        <v>0</v>
      </c>
      <c r="AB39" s="102">
        <f>'All Parts'!AB12</f>
        <v>0</v>
      </c>
      <c r="AC39" s="102">
        <f>'All Parts'!AC12</f>
        <v>0</v>
      </c>
      <c r="AD39" s="102">
        <f>'All Parts'!AD12</f>
        <v>0</v>
      </c>
      <c r="AE39" s="127">
        <f>'All Parts'!AE12</f>
        <v>0</v>
      </c>
      <c r="AF39" s="127">
        <f>'All Parts'!AF12</f>
        <v>0</v>
      </c>
      <c r="AG39" s="123">
        <f>'All Parts'!AG12</f>
        <v>0</v>
      </c>
      <c r="AI39" s="194"/>
    </row>
    <row r="40" spans="1:35">
      <c r="A40" s="22" t="str">
        <f>'All Parts'!A53</f>
        <v xml:space="preserve">7R25401        </v>
      </c>
      <c r="B40" s="128">
        <f>'All Parts'!B53</f>
        <v>113594</v>
      </c>
      <c r="C40" s="129">
        <f>'All Parts'!C53</f>
        <v>42.638400000000004</v>
      </c>
      <c r="D40" s="19" t="str">
        <f>'All Parts'!D53</f>
        <v>1250 RDCR MI CAST</v>
      </c>
      <c r="E40" s="191">
        <f>'All Parts'!E53</f>
        <v>84</v>
      </c>
      <c r="F40" s="113">
        <f>'All Parts'!F53</f>
        <v>22020</v>
      </c>
      <c r="G40" s="113">
        <f>'All Parts'!G53</f>
        <v>18930</v>
      </c>
      <c r="H40" s="113">
        <f>'All Parts'!H53</f>
        <v>0</v>
      </c>
      <c r="I40" s="57">
        <f>'All Parts'!I53</f>
        <v>12.192691029900333</v>
      </c>
      <c r="J40" s="8">
        <f ca="1">'All Parts'!J53</f>
        <v>45463.856283802394</v>
      </c>
      <c r="K40" s="8">
        <f ca="1">'All Parts'!K53</f>
        <v>45532.944003100638</v>
      </c>
      <c r="L40" s="8">
        <f ca="1">'All Parts'!L53</f>
        <v>45427.944003100638</v>
      </c>
      <c r="M40" s="106">
        <v>37</v>
      </c>
      <c r="N40" s="106">
        <f>'All Parts'!N53</f>
        <v>22020</v>
      </c>
      <c r="O40" s="55">
        <f>'All Parts'!O53</f>
        <v>14.373200442967885</v>
      </c>
      <c r="P40" s="55">
        <f>'All Parts'!P53</f>
        <v>12.192691029900333</v>
      </c>
      <c r="Q40" s="104">
        <v>1459</v>
      </c>
      <c r="R40" s="102">
        <f>'All Parts'!R53</f>
        <v>0</v>
      </c>
      <c r="S40" s="102">
        <f>'All Parts'!S53</f>
        <v>0</v>
      </c>
      <c r="T40" s="102">
        <f>'All Parts'!T53</f>
        <v>0</v>
      </c>
      <c r="U40" s="102">
        <f>'All Parts'!U53</f>
        <v>0</v>
      </c>
      <c r="V40" s="102">
        <f>'All Parts'!V53</f>
        <v>0</v>
      </c>
      <c r="W40" s="102">
        <f>'All Parts'!W53</f>
        <v>0</v>
      </c>
      <c r="X40" s="102">
        <f>'All Parts'!X53</f>
        <v>0</v>
      </c>
      <c r="Y40" s="102">
        <f>'All Parts'!Y53</f>
        <v>0</v>
      </c>
      <c r="Z40" s="102">
        <f>'All Parts'!Z53</f>
        <v>0</v>
      </c>
      <c r="AA40" s="102">
        <f>'All Parts'!AA53</f>
        <v>0</v>
      </c>
      <c r="AB40" s="102">
        <f>'All Parts'!AB53</f>
        <v>0</v>
      </c>
      <c r="AC40" s="102">
        <f>'All Parts'!AC53</f>
        <v>0</v>
      </c>
      <c r="AD40" s="102">
        <f>'All Parts'!AD53</f>
        <v>0</v>
      </c>
      <c r="AE40" s="127">
        <f>'All Parts'!AE53</f>
        <v>0</v>
      </c>
      <c r="AF40" s="127">
        <f>'All Parts'!AF53</f>
        <v>0</v>
      </c>
      <c r="AG40" s="123">
        <f>'All Parts'!AG53</f>
        <v>0</v>
      </c>
      <c r="AI40" s="194"/>
    </row>
    <row r="41" spans="1:35">
      <c r="A41" s="22" t="str">
        <f>'All Parts'!A55</f>
        <v xml:space="preserve">7R25901        </v>
      </c>
      <c r="B41" s="128">
        <f>'All Parts'!B55</f>
        <v>113595</v>
      </c>
      <c r="C41" s="129">
        <f>'All Parts'!C55</f>
        <v>67.5</v>
      </c>
      <c r="D41" s="19" t="str">
        <f>'All Parts'!D55</f>
        <v>1245 ENLGR MI CAST</v>
      </c>
      <c r="E41" s="191">
        <f>'All Parts'!E55</f>
        <v>108</v>
      </c>
      <c r="F41" s="113">
        <f>'All Parts'!F55</f>
        <v>17680</v>
      </c>
      <c r="G41" s="113">
        <f>'All Parts'!G55</f>
        <v>15060</v>
      </c>
      <c r="H41" s="113">
        <f>'All Parts'!H55</f>
        <v>1500</v>
      </c>
      <c r="I41" s="57">
        <f>'All Parts'!I55</f>
        <v>6.9681309216192941</v>
      </c>
      <c r="J41" s="8">
        <f ca="1">'All Parts'!J55</f>
        <v>45298.320221424226</v>
      </c>
      <c r="K41" s="8">
        <f ca="1">'All Parts'!K55</f>
        <v>45299.889422203953</v>
      </c>
      <c r="L41" s="8">
        <f ca="1">'All Parts'!L55</f>
        <v>45180.889422203953</v>
      </c>
      <c r="M41" s="106">
        <v>39</v>
      </c>
      <c r="N41" s="106">
        <f>'All Parts'!N55</f>
        <v>17680</v>
      </c>
      <c r="O41" s="55">
        <f>'All Parts'!O55</f>
        <v>7.0176571920757969</v>
      </c>
      <c r="P41" s="55">
        <f>'All Parts'!P55</f>
        <v>6.9681309216192941</v>
      </c>
      <c r="Q41" s="104">
        <v>2517</v>
      </c>
      <c r="R41" s="102">
        <f>'All Parts'!R55</f>
        <v>0</v>
      </c>
      <c r="S41" s="102">
        <f>'All Parts'!S55</f>
        <v>0</v>
      </c>
      <c r="T41" s="102">
        <f>'All Parts'!T55</f>
        <v>0</v>
      </c>
      <c r="U41" s="102">
        <f>'All Parts'!U55</f>
        <v>0</v>
      </c>
      <c r="V41" s="102">
        <f>'All Parts'!V55</f>
        <v>0</v>
      </c>
      <c r="W41" s="102">
        <f>'All Parts'!W55</f>
        <v>0</v>
      </c>
      <c r="X41" s="102">
        <f>'All Parts'!X55</f>
        <v>0</v>
      </c>
      <c r="Y41" s="102">
        <f>'All Parts'!Y55</f>
        <v>0</v>
      </c>
      <c r="Z41" s="102">
        <f>'All Parts'!Z55</f>
        <v>0</v>
      </c>
      <c r="AA41" s="102">
        <f>'All Parts'!AA55</f>
        <v>0</v>
      </c>
      <c r="AB41" s="102">
        <f>'All Parts'!AB55</f>
        <v>0</v>
      </c>
      <c r="AC41" s="102">
        <f>'All Parts'!AC55</f>
        <v>0</v>
      </c>
      <c r="AD41" s="102">
        <f>'All Parts'!AD55</f>
        <v>0</v>
      </c>
      <c r="AE41" s="127">
        <f>'All Parts'!AE55</f>
        <v>0</v>
      </c>
      <c r="AF41" s="127">
        <f>'All Parts'!AF55</f>
        <v>0</v>
      </c>
      <c r="AG41" s="123" t="str">
        <f>'All Parts'!AG55</f>
        <v>23,000 ETA 11/10</v>
      </c>
      <c r="AI41" s="194"/>
    </row>
    <row r="42" spans="1:35">
      <c r="A42" s="139" t="str">
        <f>'All Parts'!A45</f>
        <v xml:space="preserve">792R801        </v>
      </c>
      <c r="B42" s="128">
        <f>'All Parts'!B45</f>
        <v>113654</v>
      </c>
      <c r="C42" s="129">
        <f>'All Parts'!C45</f>
        <v>161.5</v>
      </c>
      <c r="D42" s="19" t="str">
        <f>'All Parts'!D45</f>
        <v>5343 BO MI CAST</v>
      </c>
      <c r="E42" s="191">
        <f>'All Parts'!E45</f>
        <v>641</v>
      </c>
      <c r="F42" s="113">
        <f>'All Parts'!F45</f>
        <v>51730</v>
      </c>
      <c r="G42" s="113">
        <f>'All Parts'!G45</f>
        <v>51730</v>
      </c>
      <c r="H42" s="113">
        <f>'All Parts'!H45</f>
        <v>9580</v>
      </c>
      <c r="I42" s="57">
        <f>'All Parts'!I45</f>
        <v>3.0584479193121212</v>
      </c>
      <c r="J42" s="8">
        <f ca="1">'All Parts'!J45</f>
        <v>45174.445002087967</v>
      </c>
      <c r="K42" s="8">
        <f ca="1">'All Parts'!K45</f>
        <v>45199.764322229188</v>
      </c>
      <c r="L42" s="8">
        <f ca="1">'All Parts'!L45</f>
        <v>45087.764322229188</v>
      </c>
      <c r="M42" s="106">
        <v>38</v>
      </c>
      <c r="N42" s="106">
        <f>'All Parts'!N45</f>
        <v>51730</v>
      </c>
      <c r="O42" s="55">
        <f>'All Parts'!O45</f>
        <v>3.8575626746000071</v>
      </c>
      <c r="P42" s="55">
        <f>'All Parts'!P45</f>
        <v>3.0584479193121212</v>
      </c>
      <c r="Q42" s="104">
        <v>98762</v>
      </c>
      <c r="R42" s="102">
        <f>'All Parts'!R45</f>
        <v>0</v>
      </c>
      <c r="S42" s="102">
        <f>'All Parts'!S45</f>
        <v>0</v>
      </c>
      <c r="T42" s="102">
        <f>'All Parts'!T45</f>
        <v>0</v>
      </c>
      <c r="U42" s="102">
        <f>'All Parts'!U45</f>
        <v>0</v>
      </c>
      <c r="V42" s="102">
        <f>'All Parts'!V45</f>
        <v>0</v>
      </c>
      <c r="W42" s="102">
        <f>'All Parts'!W45</f>
        <v>0</v>
      </c>
      <c r="X42" s="102">
        <f>'All Parts'!X45</f>
        <v>0</v>
      </c>
      <c r="Y42" s="102">
        <f>'All Parts'!Y45</f>
        <v>0</v>
      </c>
      <c r="Z42" s="102">
        <f>'All Parts'!Z45</f>
        <v>0</v>
      </c>
      <c r="AA42" s="102">
        <f>'All Parts'!AA45</f>
        <v>0</v>
      </c>
      <c r="AB42" s="102">
        <f>'All Parts'!AB45</f>
        <v>0</v>
      </c>
      <c r="AC42" s="102">
        <f>'All Parts'!AC45</f>
        <v>0</v>
      </c>
      <c r="AD42" s="102">
        <f>'All Parts'!AD45</f>
        <v>0</v>
      </c>
      <c r="AE42" s="127">
        <f>'All Parts'!AE45</f>
        <v>0</v>
      </c>
      <c r="AF42" s="127">
        <f>'All Parts'!AF45</f>
        <v>0</v>
      </c>
      <c r="AG42" s="169" t="str">
        <f>'All Parts'!AG45</f>
        <v>36,000 ETA 9/8</v>
      </c>
      <c r="AI42" s="194"/>
    </row>
    <row r="43" spans="1:35">
      <c r="A43" s="22" t="str">
        <f>'All Parts'!A7</f>
        <v xml:space="preserve">7144R01        </v>
      </c>
      <c r="B43" s="128">
        <f>'All Parts'!B7</f>
        <v>113974</v>
      </c>
      <c r="C43" s="129">
        <f>'All Parts'!C7</f>
        <v>270</v>
      </c>
      <c r="D43" s="19" t="str">
        <f>'All Parts'!D7</f>
        <v>5254 BO MI CAST</v>
      </c>
      <c r="E43" s="191">
        <f>'All Parts'!E7</f>
        <v>371</v>
      </c>
      <c r="F43" s="113">
        <f>'All Parts'!F7</f>
        <v>20745</v>
      </c>
      <c r="G43" s="113">
        <f>'All Parts'!G7</f>
        <v>20745</v>
      </c>
      <c r="H43" s="113">
        <f>'All Parts'!H7</f>
        <v>0</v>
      </c>
      <c r="I43" s="57">
        <f>'All Parts'!I7</f>
        <v>2.6007647464426755</v>
      </c>
      <c r="J43" s="8">
        <f ca="1">'All Parts'!J7</f>
        <v>45159.943672084417</v>
      </c>
      <c r="K43" s="8">
        <f ca="1">'All Parts'!K7</f>
        <v>45219.737117963268</v>
      </c>
      <c r="L43" s="8">
        <f ca="1">'All Parts'!L7</f>
        <v>45100.737117963268</v>
      </c>
      <c r="M43" s="106">
        <v>39</v>
      </c>
      <c r="N43" s="106">
        <f>'All Parts'!N7</f>
        <v>20745</v>
      </c>
      <c r="O43" s="55">
        <f>'All Parts'!O7</f>
        <v>4.4879333040807374</v>
      </c>
      <c r="P43" s="55">
        <f>'All Parts'!P7</f>
        <v>2.6007647464426755</v>
      </c>
      <c r="Q43" s="104">
        <v>1818</v>
      </c>
      <c r="R43" s="102">
        <f>'All Parts'!R7</f>
        <v>0</v>
      </c>
      <c r="S43" s="102">
        <f>'All Parts'!S7</f>
        <v>0</v>
      </c>
      <c r="T43" s="102">
        <f>'All Parts'!T7</f>
        <v>0</v>
      </c>
      <c r="U43" s="102">
        <f>'All Parts'!U7</f>
        <v>0</v>
      </c>
      <c r="V43" s="102">
        <f>'All Parts'!V7</f>
        <v>0</v>
      </c>
      <c r="W43" s="102">
        <f>'All Parts'!W7</f>
        <v>0</v>
      </c>
      <c r="X43" s="102">
        <f>'All Parts'!X7</f>
        <v>0</v>
      </c>
      <c r="Y43" s="102">
        <f>'All Parts'!Y7</f>
        <v>0</v>
      </c>
      <c r="Z43" s="102">
        <f>'All Parts'!Z7</f>
        <v>0</v>
      </c>
      <c r="AA43" s="102">
        <f>'All Parts'!AA7</f>
        <v>0</v>
      </c>
      <c r="AB43" s="102">
        <f>'All Parts'!AB7</f>
        <v>0</v>
      </c>
      <c r="AC43" s="102">
        <f>'All Parts'!AC7</f>
        <v>0</v>
      </c>
      <c r="AD43" s="102">
        <f>'All Parts'!AD7</f>
        <v>0</v>
      </c>
      <c r="AE43" s="127">
        <f>'All Parts'!AE7</f>
        <v>0</v>
      </c>
      <c r="AF43" s="127">
        <f>'All Parts'!AF7</f>
        <v>0</v>
      </c>
      <c r="AG43" s="123" t="str">
        <f>'All Parts'!AG7</f>
        <v>36,000 ETA 7/14</v>
      </c>
      <c r="AI43" s="194"/>
    </row>
    <row r="44" spans="1:35">
      <c r="A44" s="22" t="str">
        <f>'All Parts'!A124</f>
        <v xml:space="preserve">R773301        </v>
      </c>
      <c r="B44" s="128">
        <f>'All Parts'!B124</f>
        <v>114185</v>
      </c>
      <c r="C44" s="129">
        <f>'All Parts'!C124</f>
        <v>63.05040000000001</v>
      </c>
      <c r="D44" s="19" t="str">
        <f>'All Parts'!D124</f>
        <v xml:space="preserve">291 BO MI CAST </v>
      </c>
      <c r="E44" s="191">
        <f>'All Parts'!E124</f>
        <v>63</v>
      </c>
      <c r="F44" s="113">
        <f>'All Parts'!F124</f>
        <v>9743</v>
      </c>
      <c r="G44" s="113">
        <f>'All Parts'!G124</f>
        <v>9680</v>
      </c>
      <c r="H44" s="113">
        <f>'All Parts'!H124</f>
        <v>63</v>
      </c>
      <c r="I44" s="57">
        <f>'All Parts'!I124</f>
        <v>7.1465485418973795</v>
      </c>
      <c r="J44" s="8">
        <f ca="1">'All Parts'!J124</f>
        <v>45303.973242866719</v>
      </c>
      <c r="K44" s="8">
        <f ca="1">'All Parts'!K124</f>
        <v>45303.973242866719</v>
      </c>
      <c r="L44" s="8">
        <f ca="1">'All Parts'!L124</f>
        <v>45037.973242866719</v>
      </c>
      <c r="M44" s="106">
        <v>38</v>
      </c>
      <c r="N44" s="106">
        <f>'All Parts'!N124</f>
        <v>9743</v>
      </c>
      <c r="O44" s="55">
        <f>'All Parts'!O124</f>
        <v>7.1465485418973795</v>
      </c>
      <c r="P44" s="55">
        <f>'All Parts'!P124</f>
        <v>7.1465485418973795</v>
      </c>
      <c r="Q44" s="104">
        <v>1104</v>
      </c>
      <c r="R44" s="102">
        <f>'All Parts'!R124</f>
        <v>0</v>
      </c>
      <c r="S44" s="102">
        <f>'All Parts'!S124</f>
        <v>0</v>
      </c>
      <c r="T44" s="102">
        <f>'All Parts'!T124</f>
        <v>0</v>
      </c>
      <c r="U44" s="102">
        <f>'All Parts'!U124</f>
        <v>0</v>
      </c>
      <c r="V44" s="102">
        <f>'All Parts'!V124</f>
        <v>0</v>
      </c>
      <c r="W44" s="102">
        <f>'All Parts'!W124</f>
        <v>0</v>
      </c>
      <c r="X44" s="102">
        <f>'All Parts'!X124</f>
        <v>0</v>
      </c>
      <c r="Y44" s="102">
        <f>'All Parts'!Y124</f>
        <v>0</v>
      </c>
      <c r="Z44" s="102">
        <f>'All Parts'!Z124</f>
        <v>0</v>
      </c>
      <c r="AA44" s="102">
        <f>'All Parts'!AA124</f>
        <v>0</v>
      </c>
      <c r="AB44" s="102">
        <f>'All Parts'!AB124</f>
        <v>0</v>
      </c>
      <c r="AC44" s="102">
        <f>'All Parts'!AC124</f>
        <v>0</v>
      </c>
      <c r="AD44" s="102">
        <f>'All Parts'!AD124</f>
        <v>0</v>
      </c>
      <c r="AE44" s="127">
        <f>'All Parts'!AE124</f>
        <v>0</v>
      </c>
      <c r="AF44" s="127">
        <f>'All Parts'!AF124</f>
        <v>0</v>
      </c>
      <c r="AG44" s="123">
        <f>'All Parts'!AG124</f>
        <v>0</v>
      </c>
      <c r="AI44" s="194"/>
    </row>
    <row r="45" spans="1:35">
      <c r="A45" s="22" t="str">
        <f>'All Parts'!A8</f>
        <v xml:space="preserve">7171R01        </v>
      </c>
      <c r="B45" s="128">
        <f>'All Parts'!B8</f>
        <v>114749</v>
      </c>
      <c r="C45" s="129">
        <f>'All Parts'!C8</f>
        <v>137</v>
      </c>
      <c r="D45" s="19" t="str">
        <f>'All Parts'!D8</f>
        <v>326 BO TE-BITE CONN 90 DEG</v>
      </c>
      <c r="E45" s="191">
        <f>'All Parts'!E8</f>
        <v>14</v>
      </c>
      <c r="F45" s="113">
        <f>'All Parts'!F8</f>
        <v>3980</v>
      </c>
      <c r="G45" s="113">
        <f>'All Parts'!G8</f>
        <v>3600</v>
      </c>
      <c r="H45" s="113">
        <f>'All Parts'!H8</f>
        <v>0</v>
      </c>
      <c r="I45" s="57">
        <f>'All Parts'!I8</f>
        <v>13.222591362126245</v>
      </c>
      <c r="J45" s="8">
        <f ca="1">'All Parts'!J8</f>
        <v>45496.48786274976</v>
      </c>
      <c r="K45" s="8">
        <f ca="1">'All Parts'!K8</f>
        <v>45516.48786274976</v>
      </c>
      <c r="L45" s="8">
        <f ca="1">'All Parts'!L8</f>
        <v>45411.48786274976</v>
      </c>
      <c r="M45" s="106">
        <v>37</v>
      </c>
      <c r="N45" s="106">
        <f>'All Parts'!N8</f>
        <v>3980</v>
      </c>
      <c r="O45" s="55">
        <f>'All Parts'!O8</f>
        <v>13.853820598006644</v>
      </c>
      <c r="P45" s="55">
        <f>'All Parts'!P8</f>
        <v>13.222591362126245</v>
      </c>
      <c r="Q45" s="104">
        <v>21151</v>
      </c>
      <c r="R45" s="102">
        <f>'All Parts'!R8</f>
        <v>0</v>
      </c>
      <c r="S45" s="102">
        <f>'All Parts'!S8</f>
        <v>0</v>
      </c>
      <c r="T45" s="102">
        <f>'All Parts'!T8</f>
        <v>0</v>
      </c>
      <c r="U45" s="102">
        <f>'All Parts'!U8</f>
        <v>0</v>
      </c>
      <c r="V45" s="102">
        <f>'All Parts'!V8</f>
        <v>0</v>
      </c>
      <c r="W45" s="102">
        <f>'All Parts'!W8</f>
        <v>0</v>
      </c>
      <c r="X45" s="102">
        <f>'All Parts'!X8</f>
        <v>0</v>
      </c>
      <c r="Y45" s="102">
        <f>'All Parts'!Y8</f>
        <v>0</v>
      </c>
      <c r="Z45" s="102">
        <f>'All Parts'!Z8</f>
        <v>0</v>
      </c>
      <c r="AA45" s="102">
        <f>'All Parts'!AA8</f>
        <v>0</v>
      </c>
      <c r="AB45" s="102">
        <f>'All Parts'!AB8</f>
        <v>0</v>
      </c>
      <c r="AC45" s="102">
        <f>'All Parts'!AC8</f>
        <v>0</v>
      </c>
      <c r="AD45" s="102">
        <f>'All Parts'!AD8</f>
        <v>0</v>
      </c>
      <c r="AE45" s="127">
        <f>'All Parts'!AE8</f>
        <v>0</v>
      </c>
      <c r="AF45" s="127">
        <f>'All Parts'!AF8</f>
        <v>0</v>
      </c>
      <c r="AG45" s="123">
        <f>'All Parts'!AG8</f>
        <v>0</v>
      </c>
      <c r="AI45" s="194"/>
    </row>
    <row r="46" spans="1:35">
      <c r="A46" s="22" t="str">
        <f>'All Parts'!A107</f>
        <v xml:space="preserve">R728001        </v>
      </c>
      <c r="B46" s="128">
        <f>'All Parts'!B107</f>
        <v>115483</v>
      </c>
      <c r="C46" s="129">
        <f>'All Parts'!C107</f>
        <v>698</v>
      </c>
      <c r="D46" s="19" t="str">
        <f>'All Parts'!D107</f>
        <v xml:space="preserve">5247 BO MI CAST </v>
      </c>
      <c r="E46" s="191">
        <f>'All Parts'!E107</f>
        <v>82</v>
      </c>
      <c r="F46" s="113">
        <f>'All Parts'!F107</f>
        <v>9286</v>
      </c>
      <c r="G46" s="113">
        <f>'All Parts'!G107</f>
        <v>9200</v>
      </c>
      <c r="H46" s="113">
        <f>'All Parts'!H107</f>
        <v>1146</v>
      </c>
      <c r="I46" s="57">
        <f>'All Parts'!I107</f>
        <v>4.6171298922291548</v>
      </c>
      <c r="J46" s="8">
        <f ca="1">'All Parts'!J107</f>
        <v>45223.830609861441</v>
      </c>
      <c r="K46" s="8">
        <f ca="1">'All Parts'!K107</f>
        <v>45235.134846061701</v>
      </c>
      <c r="L46" s="8">
        <f ca="1">'All Parts'!L107</f>
        <v>44962.134846061701</v>
      </c>
      <c r="M46" s="106">
        <v>39</v>
      </c>
      <c r="N46" s="106">
        <f>'All Parts'!N107</f>
        <v>9286</v>
      </c>
      <c r="O46" s="55">
        <f>'All Parts'!O107</f>
        <v>4.9739081111741346</v>
      </c>
      <c r="P46" s="55">
        <f>'All Parts'!P107</f>
        <v>4.6171298922291548</v>
      </c>
      <c r="Q46" s="104">
        <v>3279</v>
      </c>
      <c r="R46" s="102">
        <f>'All Parts'!R107</f>
        <v>0</v>
      </c>
      <c r="S46" s="102">
        <f>'All Parts'!S107</f>
        <v>0</v>
      </c>
      <c r="T46" s="102">
        <f>'All Parts'!T107</f>
        <v>0</v>
      </c>
      <c r="U46" s="102">
        <f>'All Parts'!U107</f>
        <v>0</v>
      </c>
      <c r="V46" s="102">
        <f>'All Parts'!V107</f>
        <v>0</v>
      </c>
      <c r="W46" s="102">
        <f>'All Parts'!W107</f>
        <v>0</v>
      </c>
      <c r="X46" s="102">
        <f>'All Parts'!X107</f>
        <v>0</v>
      </c>
      <c r="Y46" s="102">
        <f>'All Parts'!Y107</f>
        <v>0</v>
      </c>
      <c r="Z46" s="102">
        <f>'All Parts'!Z107</f>
        <v>0</v>
      </c>
      <c r="AA46" s="102">
        <f>'All Parts'!AA107</f>
        <v>0</v>
      </c>
      <c r="AB46" s="102">
        <f>'All Parts'!AB107</f>
        <v>0</v>
      </c>
      <c r="AC46" s="102">
        <f>'All Parts'!AC107</f>
        <v>0</v>
      </c>
      <c r="AD46" s="102">
        <f>'All Parts'!AD107</f>
        <v>0</v>
      </c>
      <c r="AE46" s="127">
        <f>'All Parts'!AE107</f>
        <v>0</v>
      </c>
      <c r="AF46" s="127">
        <f>'All Parts'!AF107</f>
        <v>0</v>
      </c>
      <c r="AG46" s="123" t="str">
        <f>'All Parts'!AG107</f>
        <v>8,000 ETA 10/6</v>
      </c>
      <c r="AI46" s="194"/>
    </row>
    <row r="47" spans="1:35">
      <c r="A47" s="115" t="str">
        <f>'All Parts'!A105</f>
        <v xml:space="preserve">R726602        </v>
      </c>
      <c r="B47" s="128">
        <f>'All Parts'!B105</f>
        <v>115484</v>
      </c>
      <c r="C47" s="129">
        <f>'All Parts'!C105</f>
        <v>134.7192</v>
      </c>
      <c r="D47" s="19" t="str">
        <f>'All Parts'!D105</f>
        <v>256 BO MI CAST</v>
      </c>
      <c r="E47" s="191">
        <f>'All Parts'!E105</f>
        <v>17</v>
      </c>
      <c r="F47" s="113">
        <f>'All Parts'!F105</f>
        <v>8205</v>
      </c>
      <c r="G47" s="113">
        <f>'All Parts'!G105</f>
        <v>7330</v>
      </c>
      <c r="H47" s="113">
        <f>'All Parts'!H105</f>
        <v>327</v>
      </c>
      <c r="I47" s="57">
        <f>'All Parts'!I105</f>
        <v>21.554035567715459</v>
      </c>
      <c r="J47" s="8">
        <f ca="1">'All Parts'!J105</f>
        <v>45760.463094947903</v>
      </c>
      <c r="K47" s="8">
        <f ca="1">'All Parts'!K105</f>
        <v>45788.983218786911</v>
      </c>
      <c r="L47" s="8">
        <f ca="1">'All Parts'!L105</f>
        <v>45529.983218786911</v>
      </c>
      <c r="M47" s="106">
        <v>37</v>
      </c>
      <c r="N47" s="106">
        <f>'All Parts'!N105</f>
        <v>8205</v>
      </c>
      <c r="O47" s="55">
        <f>'All Parts'!O105</f>
        <v>22.454172366621066</v>
      </c>
      <c r="P47" s="55">
        <f>'All Parts'!P105</f>
        <v>21.554035567715459</v>
      </c>
      <c r="Q47" s="104">
        <v>0</v>
      </c>
      <c r="R47" s="102">
        <f>'All Parts'!R105</f>
        <v>0</v>
      </c>
      <c r="S47" s="102">
        <f>'All Parts'!S105</f>
        <v>0</v>
      </c>
      <c r="T47" s="102">
        <f>'All Parts'!T105</f>
        <v>0</v>
      </c>
      <c r="U47" s="102">
        <f>'All Parts'!U105</f>
        <v>0</v>
      </c>
      <c r="V47" s="102">
        <f>'All Parts'!V105</f>
        <v>0</v>
      </c>
      <c r="W47" s="102">
        <f>'All Parts'!W105</f>
        <v>0</v>
      </c>
      <c r="X47" s="102">
        <f>'All Parts'!X105</f>
        <v>0</v>
      </c>
      <c r="Y47" s="102">
        <f>'All Parts'!Y105</f>
        <v>0</v>
      </c>
      <c r="Z47" s="102">
        <f>'All Parts'!Z105</f>
        <v>0</v>
      </c>
      <c r="AA47" s="102">
        <f>'All Parts'!AA105</f>
        <v>0</v>
      </c>
      <c r="AB47" s="102">
        <f>'All Parts'!AB105</f>
        <v>0</v>
      </c>
      <c r="AC47" s="102">
        <f>'All Parts'!AC105</f>
        <v>0</v>
      </c>
      <c r="AD47" s="102">
        <f>'All Parts'!AD105</f>
        <v>0</v>
      </c>
      <c r="AE47" s="127">
        <f>'All Parts'!AE105</f>
        <v>0</v>
      </c>
      <c r="AF47" s="127">
        <f>'All Parts'!AF105</f>
        <v>0</v>
      </c>
      <c r="AG47" s="123"/>
      <c r="AI47" s="194"/>
    </row>
    <row r="48" spans="1:35">
      <c r="A48" s="115" t="str">
        <f>'All Parts'!A106</f>
        <v xml:space="preserve">R726603        </v>
      </c>
      <c r="B48" s="128">
        <f>'All Parts'!B106</f>
        <v>115485</v>
      </c>
      <c r="C48" s="129">
        <f>'All Parts'!C106</f>
        <v>241.31520000000003</v>
      </c>
      <c r="D48" s="19" t="str">
        <f>'All Parts'!D106</f>
        <v>257 BO MI CAST</v>
      </c>
      <c r="E48" s="191">
        <f>'All Parts'!E106</f>
        <v>11</v>
      </c>
      <c r="F48" s="113">
        <f>'All Parts'!F106</f>
        <v>3290</v>
      </c>
      <c r="G48" s="113">
        <f>'All Parts'!G106</f>
        <v>2450</v>
      </c>
      <c r="H48" s="113">
        <f>'All Parts'!H106</f>
        <v>0</v>
      </c>
      <c r="I48" s="57">
        <f>'All Parts'!I106</f>
        <v>13.911205073995772</v>
      </c>
      <c r="J48" s="8">
        <f ca="1">'All Parts'!J106</f>
        <v>45518.306044567944</v>
      </c>
      <c r="K48" s="8">
        <f ca="1">'All Parts'!K106</f>
        <v>45578.995039783251</v>
      </c>
      <c r="L48" s="8">
        <f ca="1">'All Parts'!L106</f>
        <v>45319.995039783251</v>
      </c>
      <c r="M48" s="106">
        <v>37</v>
      </c>
      <c r="N48" s="106">
        <f>'All Parts'!N106</f>
        <v>3290</v>
      </c>
      <c r="O48" s="55">
        <f>'All Parts'!O106</f>
        <v>15.826638477801268</v>
      </c>
      <c r="P48" s="55">
        <f>'All Parts'!P106</f>
        <v>13.911205073995772</v>
      </c>
      <c r="Q48" s="122">
        <v>86</v>
      </c>
      <c r="R48" s="102">
        <f>'All Parts'!R106</f>
        <v>0</v>
      </c>
      <c r="S48" s="102">
        <f>'All Parts'!S106</f>
        <v>0</v>
      </c>
      <c r="T48" s="102">
        <f>'All Parts'!T106</f>
        <v>0</v>
      </c>
      <c r="U48" s="102">
        <f>'All Parts'!U106</f>
        <v>0</v>
      </c>
      <c r="V48" s="102">
        <f>'All Parts'!V106</f>
        <v>0</v>
      </c>
      <c r="W48" s="102">
        <f>'All Parts'!W106</f>
        <v>0</v>
      </c>
      <c r="X48" s="102">
        <f>'All Parts'!X106</f>
        <v>0</v>
      </c>
      <c r="Y48" s="102">
        <f>'All Parts'!Y106</f>
        <v>0</v>
      </c>
      <c r="Z48" s="102">
        <f>'All Parts'!Z106</f>
        <v>0</v>
      </c>
      <c r="AA48" s="102">
        <f>'All Parts'!AA106</f>
        <v>0</v>
      </c>
      <c r="AB48" s="102">
        <f>'All Parts'!AB106</f>
        <v>0</v>
      </c>
      <c r="AC48" s="102">
        <f>'All Parts'!AC106</f>
        <v>0</v>
      </c>
      <c r="AD48" s="102">
        <f>'All Parts'!AD106</f>
        <v>0</v>
      </c>
      <c r="AE48" s="127">
        <f>'All Parts'!AE106</f>
        <v>0</v>
      </c>
      <c r="AF48" s="127">
        <f>'All Parts'!AF106</f>
        <v>0</v>
      </c>
      <c r="AG48" s="123">
        <f>'All Parts'!AG106</f>
        <v>0</v>
      </c>
      <c r="AI48" s="194"/>
    </row>
    <row r="49" spans="1:35">
      <c r="A49" s="50" t="str">
        <f>'All Parts'!A51</f>
        <v xml:space="preserve">7R20901        </v>
      </c>
      <c r="B49" s="128">
        <f>'All Parts'!B51</f>
        <v>115486</v>
      </c>
      <c r="C49" s="129">
        <f>'All Parts'!C51</f>
        <v>89.359200000000001</v>
      </c>
      <c r="D49" s="19" t="str">
        <f>'All Parts'!D51</f>
        <v>3307 2" CLIP MI CAST</v>
      </c>
      <c r="E49" s="191">
        <f>'All Parts'!E51</f>
        <v>30</v>
      </c>
      <c r="F49" s="113">
        <f>'All Parts'!F51</f>
        <v>10140</v>
      </c>
      <c r="G49" s="113">
        <f>'All Parts'!G51</f>
        <v>10140</v>
      </c>
      <c r="H49" s="113">
        <f>'All Parts'!H51</f>
        <v>0</v>
      </c>
      <c r="I49" s="57">
        <f>'All Parts'!I51</f>
        <v>15.720930232558139</v>
      </c>
      <c r="J49" s="8">
        <f ca="1">'All Parts'!J51</f>
        <v>45575.6457574866</v>
      </c>
      <c r="K49" s="8">
        <f ca="1">'All Parts'!K51</f>
        <v>45668.48786274976</v>
      </c>
      <c r="L49" s="8">
        <f ca="1">'All Parts'!L51</f>
        <v>45563.48786274976</v>
      </c>
      <c r="M49" s="106">
        <v>37</v>
      </c>
      <c r="N49" s="106">
        <f>'All Parts'!N51</f>
        <v>10140</v>
      </c>
      <c r="O49" s="55">
        <f>'All Parts'!O51</f>
        <v>18.651162790697676</v>
      </c>
      <c r="P49" s="55">
        <f>'All Parts'!P51</f>
        <v>15.720930232558139</v>
      </c>
      <c r="Q49" s="104">
        <v>71</v>
      </c>
      <c r="R49" s="102">
        <f>'All Parts'!R51</f>
        <v>0</v>
      </c>
      <c r="S49" s="102">
        <f>'All Parts'!S51</f>
        <v>0</v>
      </c>
      <c r="T49" s="102">
        <f>'All Parts'!T51</f>
        <v>0</v>
      </c>
      <c r="U49" s="102">
        <f>'All Parts'!U51</f>
        <v>0</v>
      </c>
      <c r="V49" s="102">
        <f>'All Parts'!V51</f>
        <v>0</v>
      </c>
      <c r="W49" s="102">
        <f>'All Parts'!W51</f>
        <v>0</v>
      </c>
      <c r="X49" s="102">
        <f>'All Parts'!X51</f>
        <v>0</v>
      </c>
      <c r="Y49" s="102">
        <f>'All Parts'!Y51</f>
        <v>0</v>
      </c>
      <c r="Z49" s="102">
        <f>'All Parts'!Z51</f>
        <v>0</v>
      </c>
      <c r="AA49" s="102">
        <f>'All Parts'!AA51</f>
        <v>0</v>
      </c>
      <c r="AB49" s="102">
        <f>'All Parts'!AB51</f>
        <v>0</v>
      </c>
      <c r="AC49" s="102">
        <f>'All Parts'!AC51</f>
        <v>0</v>
      </c>
      <c r="AD49" s="102">
        <f>'All Parts'!AD51</f>
        <v>0</v>
      </c>
      <c r="AE49" s="127">
        <f>'All Parts'!AE51</f>
        <v>0</v>
      </c>
      <c r="AF49" s="127">
        <f>'All Parts'!AF51</f>
        <v>0</v>
      </c>
      <c r="AG49" s="125">
        <f>'All Parts'!AG51</f>
        <v>0</v>
      </c>
      <c r="AI49" s="194"/>
    </row>
    <row r="50" spans="1:35">
      <c r="A50" s="22" t="str">
        <f>'All Parts'!A50</f>
        <v xml:space="preserve">7R20703        </v>
      </c>
      <c r="B50" s="128">
        <f>'All Parts'!B50</f>
        <v>115487</v>
      </c>
      <c r="C50" s="129">
        <f>'All Parts'!C50</f>
        <v>253</v>
      </c>
      <c r="D50" s="19" t="str">
        <f>'All Parts'!D50</f>
        <v xml:space="preserve">3307 BO MI PIERCED  </v>
      </c>
      <c r="E50" s="191">
        <f>'All Parts'!E50</f>
        <v>30</v>
      </c>
      <c r="F50" s="113">
        <f>'All Parts'!F50</f>
        <v>6730</v>
      </c>
      <c r="G50" s="113">
        <f>'All Parts'!G50</f>
        <v>6125</v>
      </c>
      <c r="H50" s="113">
        <f>'All Parts'!H50</f>
        <v>601</v>
      </c>
      <c r="I50" s="57">
        <f>'All Parts'!I50</f>
        <v>9.5023255813953487</v>
      </c>
      <c r="J50" s="8">
        <f ca="1">'All Parts'!J50</f>
        <v>45378.614178539232</v>
      </c>
      <c r="K50" s="8">
        <f ca="1">'All Parts'!K50</f>
        <v>45505.596634679583</v>
      </c>
      <c r="L50" s="8">
        <f ca="1">'All Parts'!L50</f>
        <v>45393.596634679583</v>
      </c>
      <c r="M50" s="106">
        <v>38</v>
      </c>
      <c r="N50" s="106">
        <f>'All Parts'!N50</f>
        <v>6730</v>
      </c>
      <c r="O50" s="55">
        <f>'All Parts'!O50</f>
        <v>13.510077519379845</v>
      </c>
      <c r="P50" s="55">
        <f>'All Parts'!P50</f>
        <v>9.5023255813953487</v>
      </c>
      <c r="Q50" s="104">
        <v>2503</v>
      </c>
      <c r="R50" s="102">
        <f>'All Parts'!R50</f>
        <v>0</v>
      </c>
      <c r="S50" s="102">
        <f>'All Parts'!S50</f>
        <v>0</v>
      </c>
      <c r="T50" s="102">
        <f>'All Parts'!T50</f>
        <v>0</v>
      </c>
      <c r="U50" s="102">
        <f>'All Parts'!U50</f>
        <v>0</v>
      </c>
      <c r="V50" s="102">
        <f>'All Parts'!V50</f>
        <v>0</v>
      </c>
      <c r="W50" s="102">
        <f>'All Parts'!W50</f>
        <v>0</v>
      </c>
      <c r="X50" s="102">
        <f>'All Parts'!X50</f>
        <v>0</v>
      </c>
      <c r="Y50" s="102">
        <f>'All Parts'!Y50</f>
        <v>0</v>
      </c>
      <c r="Z50" s="102">
        <f>'All Parts'!Z50</f>
        <v>0</v>
      </c>
      <c r="AA50" s="102">
        <f>'All Parts'!AA50</f>
        <v>0</v>
      </c>
      <c r="AB50" s="102">
        <f>'All Parts'!AB50</f>
        <v>0</v>
      </c>
      <c r="AC50" s="102">
        <f>'All Parts'!AC50</f>
        <v>0</v>
      </c>
      <c r="AD50" s="102">
        <f>'All Parts'!AD50</f>
        <v>0</v>
      </c>
      <c r="AE50" s="127">
        <f>'All Parts'!AE50</f>
        <v>0</v>
      </c>
      <c r="AF50" s="127">
        <f>'All Parts'!AF50</f>
        <v>0</v>
      </c>
      <c r="AG50" s="123">
        <f>'All Parts'!AG50</f>
        <v>0</v>
      </c>
      <c r="AI50" s="194"/>
    </row>
    <row r="51" spans="1:35">
      <c r="A51" s="22" t="str">
        <f>'All Parts'!A40</f>
        <v xml:space="preserve">764R301        </v>
      </c>
      <c r="B51" s="128">
        <f>'All Parts'!B40</f>
        <v>115488</v>
      </c>
      <c r="C51" s="129">
        <f>'All Parts'!C40</f>
        <v>385.10640000000001</v>
      </c>
      <c r="D51" s="19" t="str">
        <f>'All Parts'!D40</f>
        <v xml:space="preserve">5245 BO MI CAST </v>
      </c>
      <c r="E51" s="191">
        <f>'All Parts'!E40</f>
        <v>66</v>
      </c>
      <c r="F51" s="113">
        <f>'All Parts'!F40</f>
        <v>6745</v>
      </c>
      <c r="G51" s="113">
        <f>'All Parts'!G40</f>
        <v>6745</v>
      </c>
      <c r="H51" s="113">
        <f>'All Parts'!H40</f>
        <v>1000</v>
      </c>
      <c r="I51" s="57">
        <f>'All Parts'!I40</f>
        <v>4.0486257928118397</v>
      </c>
      <c r="J51" s="8">
        <f ca="1">'All Parts'!J40</f>
        <v>45205.818006290428</v>
      </c>
      <c r="K51" s="8">
        <f ca="1">'All Parts'!K40</f>
        <v>45266.640972797606</v>
      </c>
      <c r="L51" s="8">
        <f ca="1">'All Parts'!L40</f>
        <v>45154.640972797606</v>
      </c>
      <c r="M51" s="106">
        <v>38</v>
      </c>
      <c r="N51" s="106">
        <f>'All Parts'!N40</f>
        <v>6745</v>
      </c>
      <c r="O51" s="55">
        <f>'All Parts'!O40</f>
        <v>5.9682875264270612</v>
      </c>
      <c r="P51" s="55">
        <f>'All Parts'!P40</f>
        <v>4.0486257928118397</v>
      </c>
      <c r="Q51" s="104">
        <v>2672</v>
      </c>
      <c r="R51" s="102">
        <f>'All Parts'!R40</f>
        <v>0</v>
      </c>
      <c r="S51" s="102">
        <f>'All Parts'!S40</f>
        <v>0</v>
      </c>
      <c r="T51" s="102">
        <f>'All Parts'!T40</f>
        <v>0</v>
      </c>
      <c r="U51" s="102">
        <f>'All Parts'!U40</f>
        <v>0</v>
      </c>
      <c r="V51" s="102">
        <f>'All Parts'!V40</f>
        <v>0</v>
      </c>
      <c r="W51" s="102">
        <f>'All Parts'!W40</f>
        <v>0</v>
      </c>
      <c r="X51" s="102">
        <f>'All Parts'!X40</f>
        <v>0</v>
      </c>
      <c r="Y51" s="102">
        <f>'All Parts'!Y40</f>
        <v>0</v>
      </c>
      <c r="Z51" s="102">
        <f>'All Parts'!Z40</f>
        <v>0</v>
      </c>
      <c r="AA51" s="102">
        <f>'All Parts'!AA40</f>
        <v>0</v>
      </c>
      <c r="AB51" s="102">
        <f>'All Parts'!AB40</f>
        <v>0</v>
      </c>
      <c r="AC51" s="102">
        <f>'All Parts'!AC40</f>
        <v>0</v>
      </c>
      <c r="AD51" s="102">
        <f>'All Parts'!AD40</f>
        <v>0</v>
      </c>
      <c r="AE51" s="127">
        <f>'All Parts'!AE40</f>
        <v>0</v>
      </c>
      <c r="AF51" s="127">
        <f>'All Parts'!AF40</f>
        <v>0</v>
      </c>
      <c r="AG51" s="123" t="str">
        <f>'All Parts'!AG40</f>
        <v>8,000 ETA 9/22</v>
      </c>
      <c r="AI51" s="194"/>
    </row>
    <row r="52" spans="1:35">
      <c r="A52" s="22" t="str">
        <f>'All Parts'!A36</f>
        <v xml:space="preserve">7502R01        </v>
      </c>
      <c r="B52" s="128">
        <f>'All Parts'!B36</f>
        <v>115489</v>
      </c>
      <c r="C52" s="129">
        <f>'All Parts'!C36</f>
        <v>234.96480000000003</v>
      </c>
      <c r="D52" s="19" t="str">
        <f>'All Parts'!D36</f>
        <v>5244 BO MI CAST</v>
      </c>
      <c r="E52" s="191">
        <f>'All Parts'!E36</f>
        <v>229</v>
      </c>
      <c r="F52" s="113">
        <f>'All Parts'!F36</f>
        <v>40200</v>
      </c>
      <c r="G52" s="113">
        <f>'All Parts'!G36</f>
        <v>40200</v>
      </c>
      <c r="H52" s="113">
        <f>'All Parts'!H36</f>
        <v>3110</v>
      </c>
      <c r="I52" s="57">
        <f>'All Parts'!I36</f>
        <v>7.5332588605666704</v>
      </c>
      <c r="J52" s="8">
        <f ca="1">'All Parts'!J36</f>
        <v>45316.225854016135</v>
      </c>
      <c r="K52" s="8">
        <f ca="1">'All Parts'!K36</f>
        <v>45334.939712899148</v>
      </c>
      <c r="L52" s="8">
        <f ca="1">'All Parts'!L36</f>
        <v>45215.939712899148</v>
      </c>
      <c r="M52" s="106">
        <v>39</v>
      </c>
      <c r="N52" s="106">
        <f>'All Parts'!N36</f>
        <v>40200</v>
      </c>
      <c r="O52" s="55">
        <f>'All Parts'!O36</f>
        <v>8.1238956027216407</v>
      </c>
      <c r="P52" s="55">
        <f>'All Parts'!P36</f>
        <v>7.5332588605666704</v>
      </c>
      <c r="Q52" s="104">
        <v>251</v>
      </c>
      <c r="R52" s="102">
        <f>'All Parts'!R36</f>
        <v>0</v>
      </c>
      <c r="S52" s="102">
        <f>'All Parts'!S36</f>
        <v>0</v>
      </c>
      <c r="T52" s="102">
        <f>'All Parts'!T36</f>
        <v>0</v>
      </c>
      <c r="U52" s="102">
        <f>'All Parts'!U36</f>
        <v>0</v>
      </c>
      <c r="V52" s="102">
        <f>'All Parts'!V36</f>
        <v>0</v>
      </c>
      <c r="W52" s="102">
        <f>'All Parts'!W36</f>
        <v>0</v>
      </c>
      <c r="X52" s="102">
        <f>'All Parts'!X36</f>
        <v>0</v>
      </c>
      <c r="Y52" s="102">
        <f>'All Parts'!Y36</f>
        <v>0</v>
      </c>
      <c r="Z52" s="102">
        <f>'All Parts'!Z36</f>
        <v>0</v>
      </c>
      <c r="AA52" s="102">
        <f>'All Parts'!AA36</f>
        <v>0</v>
      </c>
      <c r="AB52" s="102">
        <f>'All Parts'!AB36</f>
        <v>0</v>
      </c>
      <c r="AC52" s="102">
        <f>'All Parts'!AC36</f>
        <v>0</v>
      </c>
      <c r="AD52" s="102">
        <f>'All Parts'!AD36</f>
        <v>0</v>
      </c>
      <c r="AE52" s="127">
        <f>'All Parts'!AE36</f>
        <v>0</v>
      </c>
      <c r="AF52" s="127">
        <f>'All Parts'!AF36</f>
        <v>0</v>
      </c>
      <c r="AG52" s="123">
        <f>'All Parts'!AG36</f>
        <v>0</v>
      </c>
      <c r="AI52" s="194"/>
    </row>
    <row r="53" spans="1:35">
      <c r="A53" s="22" t="str">
        <f>'All Parts'!A112</f>
        <v xml:space="preserve">R740001        </v>
      </c>
      <c r="B53" s="128">
        <f>'All Parts'!B112</f>
        <v>115491</v>
      </c>
      <c r="C53" s="129">
        <f>'All Parts'!C112</f>
        <v>118.84320000000001</v>
      </c>
      <c r="D53" s="19" t="str">
        <f>'All Parts'!D112</f>
        <v xml:space="preserve">1227 BU MI CAST  </v>
      </c>
      <c r="E53" s="191">
        <f>'All Parts'!E112</f>
        <v>7</v>
      </c>
      <c r="F53" s="113">
        <f>'All Parts'!F112</f>
        <v>5120</v>
      </c>
      <c r="G53" s="113">
        <f>'All Parts'!G112</f>
        <v>1800</v>
      </c>
      <c r="H53" s="113">
        <f>'All Parts'!H112</f>
        <v>0</v>
      </c>
      <c r="I53" s="57">
        <f>'All Parts'!I112</f>
        <v>34.019933554817278</v>
      </c>
      <c r="J53" s="8">
        <f ca="1">'All Parts'!J112</f>
        <v>46155.435231170813</v>
      </c>
      <c r="K53" s="8">
        <f ca="1">'All Parts'!K112</f>
        <v>46260.698389065547</v>
      </c>
      <c r="L53" s="8">
        <f ca="1">'All Parts'!L112</f>
        <v>45994.698389065547</v>
      </c>
      <c r="M53" s="106">
        <v>38</v>
      </c>
      <c r="N53" s="106">
        <f>'All Parts'!N112</f>
        <v>5120</v>
      </c>
      <c r="O53" s="55">
        <f>'All Parts'!O112</f>
        <v>37.342192691029901</v>
      </c>
      <c r="P53" s="55">
        <f>'All Parts'!P112</f>
        <v>34.019933554817278</v>
      </c>
      <c r="Q53" s="104">
        <v>810</v>
      </c>
      <c r="R53" s="102">
        <f>'All Parts'!R112</f>
        <v>0</v>
      </c>
      <c r="S53" s="102">
        <f>'All Parts'!S112</f>
        <v>0</v>
      </c>
      <c r="T53" s="102">
        <f>'All Parts'!T112</f>
        <v>0</v>
      </c>
      <c r="U53" s="102">
        <f>'All Parts'!U112</f>
        <v>0</v>
      </c>
      <c r="V53" s="102">
        <f>'All Parts'!V112</f>
        <v>0</v>
      </c>
      <c r="W53" s="102">
        <f>'All Parts'!W112</f>
        <v>0</v>
      </c>
      <c r="X53" s="102">
        <f>'All Parts'!X112</f>
        <v>0</v>
      </c>
      <c r="Y53" s="102">
        <f>'All Parts'!Y112</f>
        <v>0</v>
      </c>
      <c r="Z53" s="102">
        <f>'All Parts'!Z112</f>
        <v>0</v>
      </c>
      <c r="AA53" s="102">
        <f>'All Parts'!AA112</f>
        <v>0</v>
      </c>
      <c r="AB53" s="102">
        <f>'All Parts'!AB112</f>
        <v>0</v>
      </c>
      <c r="AC53" s="102">
        <f>'All Parts'!AC112</f>
        <v>0</v>
      </c>
      <c r="AD53" s="102">
        <f>'All Parts'!AD112</f>
        <v>0</v>
      </c>
      <c r="AE53" s="127">
        <f>'All Parts'!AE112</f>
        <v>0</v>
      </c>
      <c r="AF53" s="127">
        <f>'All Parts'!AF112</f>
        <v>0</v>
      </c>
      <c r="AG53" s="123">
        <f>'All Parts'!AG112</f>
        <v>0</v>
      </c>
      <c r="AI53" s="194"/>
    </row>
    <row r="54" spans="1:35">
      <c r="A54" s="115" t="str">
        <f>'All Parts'!A70</f>
        <v xml:space="preserve">7R86701        </v>
      </c>
      <c r="B54" s="128">
        <f>'All Parts'!B70</f>
        <v>115493</v>
      </c>
      <c r="C54" s="129">
        <f>'All Parts'!C70</f>
        <v>420</v>
      </c>
      <c r="D54" s="19" t="str">
        <f>'All Parts'!D70</f>
        <v>259 BO CAST</v>
      </c>
      <c r="E54" s="191">
        <f>'All Parts'!E70</f>
        <v>5</v>
      </c>
      <c r="F54" s="113">
        <f>'All Parts'!F70</f>
        <v>3716</v>
      </c>
      <c r="G54" s="113">
        <f>'All Parts'!G70</f>
        <v>3440</v>
      </c>
      <c r="H54" s="113">
        <f>'All Parts'!H70</f>
        <v>276</v>
      </c>
      <c r="I54" s="57">
        <f>'All Parts'!I70</f>
        <v>32</v>
      </c>
      <c r="J54" s="8">
        <f ca="1">'All Parts'!J70</f>
        <v>46091.435231170813</v>
      </c>
      <c r="K54" s="8">
        <f ca="1">'All Parts'!K70</f>
        <v>46091.435231170813</v>
      </c>
      <c r="L54" s="8">
        <f ca="1">'All Parts'!L70</f>
        <v>45811.435231170813</v>
      </c>
      <c r="M54" s="106">
        <v>40</v>
      </c>
      <c r="N54" s="106">
        <f>'All Parts'!N70</f>
        <v>3716</v>
      </c>
      <c r="O54" s="55">
        <f>'All Parts'!O70</f>
        <v>32</v>
      </c>
      <c r="P54" s="55">
        <f>'All Parts'!P70</f>
        <v>32</v>
      </c>
      <c r="Q54" s="104">
        <v>34</v>
      </c>
      <c r="R54" s="102">
        <f>'All Parts'!R70</f>
        <v>0</v>
      </c>
      <c r="S54" s="102">
        <f>'All Parts'!S70</f>
        <v>0</v>
      </c>
      <c r="T54" s="102">
        <f>'All Parts'!T70</f>
        <v>0</v>
      </c>
      <c r="U54" s="102">
        <f>'All Parts'!U70</f>
        <v>0</v>
      </c>
      <c r="V54" s="102">
        <f>'All Parts'!V70</f>
        <v>0</v>
      </c>
      <c r="W54" s="102">
        <f>'All Parts'!W70</f>
        <v>0</v>
      </c>
      <c r="X54" s="102">
        <f>'All Parts'!X70</f>
        <v>0</v>
      </c>
      <c r="Y54" s="102">
        <f>'All Parts'!Y70</f>
        <v>0</v>
      </c>
      <c r="Z54" s="102">
        <f>'All Parts'!Z70</f>
        <v>0</v>
      </c>
      <c r="AA54" s="102">
        <f>'All Parts'!AA70</f>
        <v>0</v>
      </c>
      <c r="AB54" s="102">
        <f>'All Parts'!AB70</f>
        <v>0</v>
      </c>
      <c r="AC54" s="102">
        <f>'All Parts'!AC70</f>
        <v>0</v>
      </c>
      <c r="AD54" s="102">
        <f>'All Parts'!AD70</f>
        <v>0</v>
      </c>
      <c r="AE54" s="127">
        <f>'All Parts'!AE70</f>
        <v>0</v>
      </c>
      <c r="AF54" s="127">
        <f>'All Parts'!AF70</f>
        <v>0</v>
      </c>
      <c r="AG54" s="123">
        <f>'All Parts'!AG70</f>
        <v>0</v>
      </c>
      <c r="AI54" s="194"/>
    </row>
    <row r="55" spans="1:35">
      <c r="A55" s="50" t="str">
        <f>'All Parts'!A10</f>
        <v xml:space="preserve">720R701        </v>
      </c>
      <c r="B55" s="128">
        <f>'All Parts'!B10</f>
        <v>115565</v>
      </c>
      <c r="C55" s="129">
        <f>'All Parts'!C10</f>
        <v>270</v>
      </c>
      <c r="D55" s="19" t="str">
        <f>'All Parts'!D10</f>
        <v>274 BO MI CAST</v>
      </c>
      <c r="E55" s="191">
        <f>'All Parts'!E10</f>
        <v>5</v>
      </c>
      <c r="F55" s="113">
        <f>'All Parts'!F10</f>
        <v>1784</v>
      </c>
      <c r="G55" s="113">
        <f>'All Parts'!G10</f>
        <v>0</v>
      </c>
      <c r="H55" s="113">
        <f>'All Parts'!H10</f>
        <v>0</v>
      </c>
      <c r="I55" s="57">
        <f>'All Parts'!I10</f>
        <v>16.595348837209304</v>
      </c>
      <c r="J55" s="8">
        <f ca="1">'All Parts'!J10</f>
        <v>45603.351020644499</v>
      </c>
      <c r="K55" s="8">
        <f ca="1">'All Parts'!K10</f>
        <v>45656.698389065547</v>
      </c>
      <c r="L55" s="8">
        <f ca="1">'All Parts'!L10</f>
        <v>45551.698389065547</v>
      </c>
      <c r="M55" s="106">
        <v>37</v>
      </c>
      <c r="N55" s="106">
        <f>'All Parts'!N10</f>
        <v>1784</v>
      </c>
      <c r="O55" s="55">
        <f>'All Parts'!O10</f>
        <v>18.279069767441861</v>
      </c>
      <c r="P55" s="55">
        <f>'All Parts'!P10</f>
        <v>16.595348837209304</v>
      </c>
      <c r="Q55" s="104">
        <v>1151</v>
      </c>
      <c r="R55" s="102">
        <f>'All Parts'!R10</f>
        <v>0</v>
      </c>
      <c r="S55" s="102">
        <f>'All Parts'!S10</f>
        <v>0</v>
      </c>
      <c r="T55" s="102">
        <f>'All Parts'!T10</f>
        <v>0</v>
      </c>
      <c r="U55" s="102">
        <f>'All Parts'!U10</f>
        <v>0</v>
      </c>
      <c r="V55" s="102">
        <f>'All Parts'!V10</f>
        <v>0</v>
      </c>
      <c r="W55" s="102">
        <f>'All Parts'!W10</f>
        <v>0</v>
      </c>
      <c r="X55" s="102">
        <f>'All Parts'!X10</f>
        <v>0</v>
      </c>
      <c r="Y55" s="102">
        <f>'All Parts'!Y10</f>
        <v>0</v>
      </c>
      <c r="Z55" s="102">
        <f>'All Parts'!Z10</f>
        <v>0</v>
      </c>
      <c r="AA55" s="102">
        <f>'All Parts'!AA10</f>
        <v>0</v>
      </c>
      <c r="AB55" s="102">
        <f>'All Parts'!AB10</f>
        <v>0</v>
      </c>
      <c r="AC55" s="102">
        <f>'All Parts'!AC10</f>
        <v>0</v>
      </c>
      <c r="AD55" s="102">
        <f>'All Parts'!AD10</f>
        <v>0</v>
      </c>
      <c r="AE55" s="127">
        <f>'All Parts'!AE10</f>
        <v>0</v>
      </c>
      <c r="AF55" s="127">
        <f>'All Parts'!AF10</f>
        <v>0</v>
      </c>
      <c r="AG55" s="124">
        <f>'All Parts'!AG10</f>
        <v>0</v>
      </c>
      <c r="AI55" s="194"/>
    </row>
    <row r="56" spans="1:35">
      <c r="A56" s="54" t="str">
        <f>'All Parts'!A13</f>
        <v xml:space="preserve">724R901        </v>
      </c>
      <c r="B56" s="128">
        <f>'All Parts'!B13</f>
        <v>115566</v>
      </c>
      <c r="C56" s="129">
        <f>'All Parts'!C13</f>
        <v>363.78720000000004</v>
      </c>
      <c r="D56" s="19" t="str">
        <f>'All Parts'!D13</f>
        <v>327 BO MI CAST</v>
      </c>
      <c r="E56" s="191">
        <f>'All Parts'!E13</f>
        <v>3</v>
      </c>
      <c r="F56" s="113">
        <f>'All Parts'!F13</f>
        <v>2040</v>
      </c>
      <c r="G56" s="113">
        <f>'All Parts'!G13</f>
        <v>0</v>
      </c>
      <c r="H56" s="113">
        <f>'All Parts'!H13</f>
        <v>0</v>
      </c>
      <c r="I56" s="57">
        <f>'All Parts'!I13</f>
        <v>31.627906976744185</v>
      </c>
      <c r="J56" s="8">
        <f ca="1">'All Parts'!J13</f>
        <v>46079.6457574866</v>
      </c>
      <c r="K56" s="8">
        <f ca="1">'All Parts'!K13</f>
        <v>46204.417687311165</v>
      </c>
      <c r="L56" s="8">
        <f ca="1">'All Parts'!L13</f>
        <v>46099.417687311165</v>
      </c>
      <c r="M56" s="106">
        <v>37</v>
      </c>
      <c r="N56" s="106">
        <f>'All Parts'!N13</f>
        <v>2040</v>
      </c>
      <c r="O56" s="55">
        <f>'All Parts'!O13</f>
        <v>35.565891472868216</v>
      </c>
      <c r="P56" s="55">
        <f>'All Parts'!P13</f>
        <v>31.627906976744185</v>
      </c>
      <c r="Q56" s="107">
        <v>80</v>
      </c>
      <c r="R56" s="102">
        <f>'All Parts'!R13</f>
        <v>0</v>
      </c>
      <c r="S56" s="102">
        <f>'All Parts'!S13</f>
        <v>0</v>
      </c>
      <c r="T56" s="102">
        <f>'All Parts'!T13</f>
        <v>0</v>
      </c>
      <c r="U56" s="102">
        <f>'All Parts'!U13</f>
        <v>0</v>
      </c>
      <c r="V56" s="102">
        <f>'All Parts'!V13</f>
        <v>0</v>
      </c>
      <c r="W56" s="102">
        <f>'All Parts'!W13</f>
        <v>0</v>
      </c>
      <c r="X56" s="102">
        <f>'All Parts'!X13</f>
        <v>0</v>
      </c>
      <c r="Y56" s="102">
        <f>'All Parts'!Y13</f>
        <v>0</v>
      </c>
      <c r="Z56" s="102">
        <f>'All Parts'!Z13</f>
        <v>0</v>
      </c>
      <c r="AA56" s="102">
        <f>'All Parts'!AA13</f>
        <v>0</v>
      </c>
      <c r="AB56" s="102">
        <f>'All Parts'!AB13</f>
        <v>0</v>
      </c>
      <c r="AC56" s="102">
        <f>'All Parts'!AC13</f>
        <v>0</v>
      </c>
      <c r="AD56" s="102">
        <f>'All Parts'!AD13</f>
        <v>0</v>
      </c>
      <c r="AE56" s="127">
        <f>'All Parts'!AE13</f>
        <v>0</v>
      </c>
      <c r="AF56" s="127">
        <f>'All Parts'!AF13</f>
        <v>0</v>
      </c>
      <c r="AG56" s="124">
        <f>'All Parts'!AG13</f>
        <v>0</v>
      </c>
      <c r="AI56" s="194"/>
    </row>
    <row r="57" spans="1:35">
      <c r="A57" s="22" t="str">
        <f>'All Parts'!A41</f>
        <v xml:space="preserve">764R401        </v>
      </c>
      <c r="B57" s="128">
        <f>'All Parts'!B41</f>
        <v>115567</v>
      </c>
      <c r="C57" s="129">
        <f>'All Parts'!C41</f>
        <v>492</v>
      </c>
      <c r="D57" s="19" t="str">
        <f>'All Parts'!D41</f>
        <v>5246 BO MI CAST</v>
      </c>
      <c r="E57" s="191">
        <f>'All Parts'!E41</f>
        <v>78</v>
      </c>
      <c r="F57" s="113">
        <f>'All Parts'!F41</f>
        <v>0</v>
      </c>
      <c r="G57" s="113">
        <f>'All Parts'!G41</f>
        <v>0</v>
      </c>
      <c r="H57" s="113">
        <f>'All Parts'!H41</f>
        <v>0</v>
      </c>
      <c r="I57" s="57">
        <f>'All Parts'!I41</f>
        <v>0</v>
      </c>
      <c r="J57" s="8">
        <f ca="1">'All Parts'!J41</f>
        <v>45331.467619834781</v>
      </c>
      <c r="K57" s="8">
        <f ca="1">'All Parts'!K41</f>
        <v>45372.617417405629</v>
      </c>
      <c r="L57" s="8">
        <f ca="1">'All Parts'!L41</f>
        <v>45260.617417405629</v>
      </c>
      <c r="M57" s="106">
        <v>38</v>
      </c>
      <c r="N57" s="106">
        <f>'All Parts'!N41</f>
        <v>13440</v>
      </c>
      <c r="O57" s="55">
        <f>'All Parts'!O41</f>
        <v>9.3130590339892674</v>
      </c>
      <c r="P57" s="55">
        <f>'All Parts'!P41</f>
        <v>8.0143112701252228</v>
      </c>
      <c r="Q57" s="107">
        <v>2</v>
      </c>
      <c r="R57" s="102">
        <f>'All Parts'!R41</f>
        <v>13440</v>
      </c>
      <c r="S57" s="102">
        <f>'All Parts'!S41</f>
        <v>0</v>
      </c>
      <c r="T57" s="102">
        <f>'All Parts'!T41</f>
        <v>0</v>
      </c>
      <c r="U57" s="102">
        <f>'All Parts'!U41</f>
        <v>0</v>
      </c>
      <c r="V57" s="102">
        <f>'All Parts'!V41</f>
        <v>0</v>
      </c>
      <c r="W57" s="102">
        <f>'All Parts'!W41</f>
        <v>0</v>
      </c>
      <c r="X57" s="102">
        <f>'All Parts'!X41</f>
        <v>0</v>
      </c>
      <c r="Y57" s="102">
        <f>'All Parts'!Y41</f>
        <v>0</v>
      </c>
      <c r="Z57" s="102">
        <f>'All Parts'!Z41</f>
        <v>0</v>
      </c>
      <c r="AA57" s="102">
        <f>'All Parts'!AA41</f>
        <v>0</v>
      </c>
      <c r="AB57" s="102">
        <f>'All Parts'!AB41</f>
        <v>0</v>
      </c>
      <c r="AC57" s="102">
        <f>'All Parts'!AC41</f>
        <v>0</v>
      </c>
      <c r="AD57" s="102">
        <f>'All Parts'!AD41</f>
        <v>0</v>
      </c>
      <c r="AE57" s="127">
        <f>'All Parts'!AE41</f>
        <v>0</v>
      </c>
      <c r="AF57" s="127">
        <f>'All Parts'!AF41</f>
        <v>0</v>
      </c>
      <c r="AG57" s="123">
        <f>'All Parts'!AG41</f>
        <v>0</v>
      </c>
      <c r="AI57" s="194"/>
    </row>
    <row r="58" spans="1:35">
      <c r="A58" s="22" t="str">
        <f>'All Parts'!A49</f>
        <v xml:space="preserve">7R14901        </v>
      </c>
      <c r="B58" s="128">
        <f>'All Parts'!B49</f>
        <v>115568</v>
      </c>
      <c r="C58" s="129">
        <f>'All Parts'!C49</f>
        <v>82.2</v>
      </c>
      <c r="D58" s="19" t="str">
        <f>'All Parts'!D49</f>
        <v xml:space="preserve">1261 RDCR MI CAST </v>
      </c>
      <c r="E58" s="191">
        <f>'All Parts'!E49</f>
        <v>20</v>
      </c>
      <c r="F58" s="113">
        <f>'All Parts'!F49</f>
        <v>8400</v>
      </c>
      <c r="G58" s="113">
        <f>'All Parts'!G49</f>
        <v>8400</v>
      </c>
      <c r="H58" s="113">
        <f>'All Parts'!H49</f>
        <v>501</v>
      </c>
      <c r="I58" s="57">
        <f>'All Parts'!I49</f>
        <v>18.369767441860464</v>
      </c>
      <c r="J58" s="8">
        <f ca="1">'All Parts'!J49</f>
        <v>45659.572073276075</v>
      </c>
      <c r="K58" s="8">
        <f ca="1">'All Parts'!K49</f>
        <v>45663.91944169713</v>
      </c>
      <c r="L58" s="8">
        <f ca="1">'All Parts'!L49</f>
        <v>45565.91944169713</v>
      </c>
      <c r="M58" s="106">
        <v>36</v>
      </c>
      <c r="N58" s="106">
        <f>'All Parts'!N49</f>
        <v>8400</v>
      </c>
      <c r="O58" s="55">
        <f>'All Parts'!O49</f>
        <v>18.506976744186048</v>
      </c>
      <c r="P58" s="55">
        <f>'All Parts'!P49</f>
        <v>18.369767441860464</v>
      </c>
      <c r="Q58" s="107">
        <v>147</v>
      </c>
      <c r="R58" s="102">
        <f>'All Parts'!R49</f>
        <v>0</v>
      </c>
      <c r="S58" s="102">
        <f>'All Parts'!S49</f>
        <v>0</v>
      </c>
      <c r="T58" s="102">
        <f>'All Parts'!T49</f>
        <v>0</v>
      </c>
      <c r="U58" s="102">
        <f>'All Parts'!U49</f>
        <v>0</v>
      </c>
      <c r="V58" s="102">
        <f>'All Parts'!V49</f>
        <v>0</v>
      </c>
      <c r="W58" s="102">
        <f>'All Parts'!W49</f>
        <v>0</v>
      </c>
      <c r="X58" s="102">
        <f>'All Parts'!X49</f>
        <v>0</v>
      </c>
      <c r="Y58" s="102">
        <f>'All Parts'!Y49</f>
        <v>0</v>
      </c>
      <c r="Z58" s="102">
        <f>'All Parts'!Z49</f>
        <v>0</v>
      </c>
      <c r="AA58" s="102">
        <f>'All Parts'!AA49</f>
        <v>0</v>
      </c>
      <c r="AB58" s="102">
        <f>'All Parts'!AB49</f>
        <v>0</v>
      </c>
      <c r="AC58" s="102">
        <f>'All Parts'!AC49</f>
        <v>0</v>
      </c>
      <c r="AD58" s="102">
        <f>'All Parts'!AD49</f>
        <v>0</v>
      </c>
      <c r="AE58" s="127">
        <f>'All Parts'!AE49</f>
        <v>0</v>
      </c>
      <c r="AF58" s="127">
        <f>'All Parts'!AF49</f>
        <v>0</v>
      </c>
      <c r="AG58" s="123">
        <f>'All Parts'!AG49</f>
        <v>0</v>
      </c>
      <c r="AI58" s="194"/>
    </row>
    <row r="59" spans="1:35">
      <c r="A59" s="50" t="str">
        <f>'All Parts'!A52</f>
        <v xml:space="preserve">7R23601        </v>
      </c>
      <c r="B59" s="128">
        <f>'All Parts'!B52</f>
        <v>115569</v>
      </c>
      <c r="C59" s="129">
        <f>'All Parts'!C52</f>
        <v>617</v>
      </c>
      <c r="D59" s="19" t="str">
        <f>'All Parts'!D52</f>
        <v>249 BO MI CAST</v>
      </c>
      <c r="E59" s="191">
        <f>'All Parts'!E52</f>
        <v>2</v>
      </c>
      <c r="F59" s="113">
        <f>'All Parts'!F52</f>
        <v>500</v>
      </c>
      <c r="G59" s="113">
        <f>'All Parts'!G52</f>
        <v>500</v>
      </c>
      <c r="H59" s="113">
        <f>'All Parts'!H52</f>
        <v>1</v>
      </c>
      <c r="I59" s="57">
        <f>'All Parts'!I52</f>
        <v>11.604651162790697</v>
      </c>
      <c r="J59" s="8">
        <f ca="1">'All Parts'!J52</f>
        <v>45445.22470485502</v>
      </c>
      <c r="K59" s="8">
        <f ca="1">'All Parts'!K52</f>
        <v>45556.48786274976</v>
      </c>
      <c r="L59" s="8">
        <f ca="1">'All Parts'!L52</f>
        <v>45444.48786274976</v>
      </c>
      <c r="M59" s="106">
        <v>38</v>
      </c>
      <c r="N59" s="106">
        <f>'All Parts'!N52</f>
        <v>500</v>
      </c>
      <c r="O59" s="55">
        <f>'All Parts'!O52</f>
        <v>15.116279069767442</v>
      </c>
      <c r="P59" s="55">
        <f>'All Parts'!P52</f>
        <v>11.604651162790697</v>
      </c>
      <c r="Q59" s="104">
        <v>94</v>
      </c>
      <c r="R59" s="102">
        <f>'All Parts'!R52</f>
        <v>0</v>
      </c>
      <c r="S59" s="102">
        <f>'All Parts'!S52</f>
        <v>0</v>
      </c>
      <c r="T59" s="102">
        <f>'All Parts'!T52</f>
        <v>0</v>
      </c>
      <c r="U59" s="102">
        <f>'All Parts'!U52</f>
        <v>0</v>
      </c>
      <c r="V59" s="102">
        <f>'All Parts'!V52</f>
        <v>0</v>
      </c>
      <c r="W59" s="102">
        <f>'All Parts'!W52</f>
        <v>0</v>
      </c>
      <c r="X59" s="102">
        <f>'All Parts'!X52</f>
        <v>0</v>
      </c>
      <c r="Y59" s="102">
        <f>'All Parts'!Y52</f>
        <v>0</v>
      </c>
      <c r="Z59" s="102">
        <f>'All Parts'!Z52</f>
        <v>0</v>
      </c>
      <c r="AA59" s="102">
        <f>'All Parts'!AA52</f>
        <v>0</v>
      </c>
      <c r="AB59" s="102">
        <f>'All Parts'!AB52</f>
        <v>0</v>
      </c>
      <c r="AC59" s="102">
        <f>'All Parts'!AC52</f>
        <v>0</v>
      </c>
      <c r="AD59" s="102">
        <f>'All Parts'!AD52</f>
        <v>0</v>
      </c>
      <c r="AE59" s="127">
        <f>'All Parts'!AE52</f>
        <v>0</v>
      </c>
      <c r="AF59" s="127">
        <f>'All Parts'!AF52</f>
        <v>0</v>
      </c>
      <c r="AG59" s="123">
        <f>'All Parts'!AG52</f>
        <v>0</v>
      </c>
      <c r="AI59" s="194"/>
    </row>
    <row r="60" spans="1:35">
      <c r="A60" s="22" t="str">
        <f>'All Parts'!A66</f>
        <v xml:space="preserve">7R70701        </v>
      </c>
      <c r="B60" s="128">
        <f>'All Parts'!B66</f>
        <v>115573</v>
      </c>
      <c r="C60" s="129">
        <f>'All Parts'!C66</f>
        <v>1014</v>
      </c>
      <c r="D60" s="19" t="str">
        <f>'All Parts'!D66</f>
        <v>314 3121 MI BODY CST</v>
      </c>
      <c r="E60" s="191">
        <f>'All Parts'!E66</f>
        <v>6</v>
      </c>
      <c r="F60" s="113">
        <f>'All Parts'!F66</f>
        <v>2084</v>
      </c>
      <c r="G60" s="113">
        <f>'All Parts'!G66</f>
        <v>2084</v>
      </c>
      <c r="H60" s="113">
        <f>'All Parts'!H66</f>
        <v>0</v>
      </c>
      <c r="I60" s="57">
        <f>'All Parts'!I66</f>
        <v>16.155038759689923</v>
      </c>
      <c r="J60" s="8">
        <f ca="1">'All Parts'!J66</f>
        <v>45589.400143451516</v>
      </c>
      <c r="K60" s="8">
        <f ca="1">'All Parts'!K66</f>
        <v>45739.22470485502</v>
      </c>
      <c r="L60" s="8">
        <f ca="1">'All Parts'!L66</f>
        <v>45473.22470485502</v>
      </c>
      <c r="M60" s="106">
        <v>38</v>
      </c>
      <c r="N60" s="106">
        <f>'All Parts'!N66</f>
        <v>2084</v>
      </c>
      <c r="O60" s="55">
        <f>'All Parts'!O66</f>
        <v>20.88372093023256</v>
      </c>
      <c r="P60" s="55">
        <f>'All Parts'!P66</f>
        <v>16.155038759689923</v>
      </c>
      <c r="Q60" s="104">
        <v>7971</v>
      </c>
      <c r="R60" s="102">
        <f>'All Parts'!R66</f>
        <v>0</v>
      </c>
      <c r="S60" s="102">
        <f>'All Parts'!S66</f>
        <v>0</v>
      </c>
      <c r="T60" s="102">
        <f>'All Parts'!T66</f>
        <v>0</v>
      </c>
      <c r="U60" s="102">
        <f>'All Parts'!U66</f>
        <v>0</v>
      </c>
      <c r="V60" s="102">
        <f>'All Parts'!V66</f>
        <v>0</v>
      </c>
      <c r="W60" s="102">
        <f>'All Parts'!W66</f>
        <v>0</v>
      </c>
      <c r="X60" s="102">
        <f>'All Parts'!X66</f>
        <v>0</v>
      </c>
      <c r="Y60" s="102">
        <f>'All Parts'!Y66</f>
        <v>0</v>
      </c>
      <c r="Z60" s="102">
        <f>'All Parts'!Z66</f>
        <v>0</v>
      </c>
      <c r="AA60" s="102">
        <f>'All Parts'!AA66</f>
        <v>0</v>
      </c>
      <c r="AB60" s="102">
        <f>'All Parts'!AB66</f>
        <v>0</v>
      </c>
      <c r="AC60" s="102">
        <f>'All Parts'!AC66</f>
        <v>0</v>
      </c>
      <c r="AD60" s="102">
        <f>'All Parts'!AD66</f>
        <v>0</v>
      </c>
      <c r="AE60" s="127">
        <f>'All Parts'!AE66</f>
        <v>0</v>
      </c>
      <c r="AF60" s="127">
        <f>'All Parts'!AF66</f>
        <v>0</v>
      </c>
      <c r="AG60" s="123">
        <f>'All Parts'!AG66</f>
        <v>0</v>
      </c>
      <c r="AI60" s="194"/>
    </row>
    <row r="61" spans="1:35">
      <c r="A61" s="22" t="str">
        <f>'All Parts'!A67</f>
        <v xml:space="preserve">7R73301        </v>
      </c>
      <c r="B61" s="128">
        <f>'All Parts'!B67</f>
        <v>115574</v>
      </c>
      <c r="C61" s="129">
        <f>'All Parts'!C67</f>
        <v>314</v>
      </c>
      <c r="D61" s="19" t="str">
        <f>'All Parts'!D67</f>
        <v xml:space="preserve">1 1/2" GLD GR CAST  </v>
      </c>
      <c r="E61" s="191">
        <f>'All Parts'!E67</f>
        <v>20</v>
      </c>
      <c r="F61" s="113">
        <f>'All Parts'!F67</f>
        <v>8130</v>
      </c>
      <c r="G61" s="113">
        <f>'All Parts'!G67</f>
        <v>7875</v>
      </c>
      <c r="H61" s="113">
        <f>'All Parts'!H67</f>
        <v>0</v>
      </c>
      <c r="I61" s="57">
        <f>'All Parts'!I67</f>
        <v>18.906976744186046</v>
      </c>
      <c r="J61" s="8">
        <f ca="1">'All Parts'!J67</f>
        <v>45729.277336433966</v>
      </c>
      <c r="K61" s="8">
        <f ca="1">'All Parts'!K67</f>
        <v>45778.203652223441</v>
      </c>
      <c r="L61" s="8">
        <f ca="1">'All Parts'!L67</f>
        <v>45519.203652223441</v>
      </c>
      <c r="M61" s="106">
        <v>37</v>
      </c>
      <c r="N61" s="106">
        <f>'All Parts'!N67</f>
        <v>8845</v>
      </c>
      <c r="O61" s="55">
        <f>'All Parts'!O67</f>
        <v>22.113953488372093</v>
      </c>
      <c r="P61" s="55">
        <f>'All Parts'!P67</f>
        <v>20.569767441860463</v>
      </c>
      <c r="Q61" s="104">
        <v>97</v>
      </c>
      <c r="R61" s="102">
        <f>'All Parts'!R67</f>
        <v>715</v>
      </c>
      <c r="S61" s="102">
        <f>'All Parts'!S67</f>
        <v>0</v>
      </c>
      <c r="T61" s="102">
        <f>'All Parts'!T67</f>
        <v>0</v>
      </c>
      <c r="U61" s="102">
        <f>'All Parts'!U67</f>
        <v>0</v>
      </c>
      <c r="V61" s="102">
        <f>'All Parts'!V67</f>
        <v>0</v>
      </c>
      <c r="W61" s="102">
        <f>'All Parts'!W67</f>
        <v>0</v>
      </c>
      <c r="X61" s="102">
        <f>'All Parts'!X67</f>
        <v>0</v>
      </c>
      <c r="Y61" s="102">
        <f>'All Parts'!Y67</f>
        <v>0</v>
      </c>
      <c r="Z61" s="102">
        <f>'All Parts'!Z67</f>
        <v>0</v>
      </c>
      <c r="AA61" s="102">
        <f>'All Parts'!AA67</f>
        <v>0</v>
      </c>
      <c r="AB61" s="102">
        <f>'All Parts'!AB67</f>
        <v>0</v>
      </c>
      <c r="AC61" s="102">
        <f>'All Parts'!AC67</f>
        <v>0</v>
      </c>
      <c r="AD61" s="102">
        <f>'All Parts'!AD67</f>
        <v>0</v>
      </c>
      <c r="AE61" s="127">
        <f>'All Parts'!AE67</f>
        <v>0</v>
      </c>
      <c r="AF61" s="127">
        <f>'All Parts'!AF67</f>
        <v>0</v>
      </c>
      <c r="AG61" s="123">
        <f>'All Parts'!AG67</f>
        <v>0</v>
      </c>
      <c r="AI61" s="194"/>
    </row>
    <row r="62" spans="1:35">
      <c r="A62" s="22" t="str">
        <f>'All Parts'!A68</f>
        <v xml:space="preserve">7R73401        </v>
      </c>
      <c r="B62" s="128">
        <f>'All Parts'!B68</f>
        <v>115575</v>
      </c>
      <c r="C62" s="129">
        <f>'All Parts'!C68</f>
        <v>490.8</v>
      </c>
      <c r="D62" s="19" t="str">
        <f>'All Parts'!D68</f>
        <v>2" GR GLD MI CAST</v>
      </c>
      <c r="E62" s="191">
        <f>'All Parts'!E68</f>
        <v>27</v>
      </c>
      <c r="F62" s="113">
        <f>'All Parts'!F68</f>
        <v>5850</v>
      </c>
      <c r="G62" s="113">
        <f>'All Parts'!G68</f>
        <v>5850</v>
      </c>
      <c r="H62" s="113">
        <f>'All Parts'!H68</f>
        <v>606</v>
      </c>
      <c r="I62" s="57">
        <f>'All Parts'!I68</f>
        <v>9.0335917312661493</v>
      </c>
      <c r="J62" s="8">
        <f ca="1">'All Parts'!J68</f>
        <v>45363.762716550926</v>
      </c>
      <c r="K62" s="8">
        <f ca="1">'All Parts'!K68</f>
        <v>45373.478116161066</v>
      </c>
      <c r="L62" s="8">
        <f ca="1">'All Parts'!L68</f>
        <v>45107.478116161066</v>
      </c>
      <c r="M62" s="106">
        <v>38</v>
      </c>
      <c r="N62" s="106">
        <f>'All Parts'!N68</f>
        <v>5850</v>
      </c>
      <c r="O62" s="55">
        <f>'All Parts'!O68</f>
        <v>9.3402239448751079</v>
      </c>
      <c r="P62" s="55">
        <f>'All Parts'!P68</f>
        <v>9.0335917312661493</v>
      </c>
      <c r="Q62" s="104">
        <v>73</v>
      </c>
      <c r="R62" s="102">
        <f>'All Parts'!R68</f>
        <v>0</v>
      </c>
      <c r="S62" s="102">
        <f>'All Parts'!S68</f>
        <v>0</v>
      </c>
      <c r="T62" s="102">
        <f>'All Parts'!T68</f>
        <v>0</v>
      </c>
      <c r="U62" s="102">
        <f>'All Parts'!U68</f>
        <v>0</v>
      </c>
      <c r="V62" s="102">
        <f>'All Parts'!V68</f>
        <v>0</v>
      </c>
      <c r="W62" s="102">
        <f>'All Parts'!W68</f>
        <v>0</v>
      </c>
      <c r="X62" s="102">
        <f>'All Parts'!X68</f>
        <v>0</v>
      </c>
      <c r="Y62" s="102">
        <f>'All Parts'!Y68</f>
        <v>0</v>
      </c>
      <c r="Z62" s="102">
        <f>'All Parts'!Z68</f>
        <v>0</v>
      </c>
      <c r="AA62" s="102">
        <f>'All Parts'!AA68</f>
        <v>0</v>
      </c>
      <c r="AB62" s="102">
        <f>'All Parts'!AB68</f>
        <v>0</v>
      </c>
      <c r="AC62" s="102">
        <f>'All Parts'!AC68</f>
        <v>0</v>
      </c>
      <c r="AD62" s="102">
        <f>'All Parts'!AD68</f>
        <v>0</v>
      </c>
      <c r="AE62" s="127">
        <f>'All Parts'!AE68</f>
        <v>0</v>
      </c>
      <c r="AF62" s="127">
        <f>'All Parts'!AF68</f>
        <v>0</v>
      </c>
      <c r="AG62" s="123">
        <f>'All Parts'!AG68</f>
        <v>0</v>
      </c>
      <c r="AI62" s="194"/>
    </row>
    <row r="63" spans="1:35">
      <c r="A63" s="22" t="str">
        <f>'All Parts'!A88</f>
        <v xml:space="preserve">R711201        </v>
      </c>
      <c r="B63" s="128">
        <f>'All Parts'!B88</f>
        <v>115577</v>
      </c>
      <c r="C63" s="129">
        <f>'All Parts'!C88</f>
        <v>719.86320000000001</v>
      </c>
      <c r="D63" s="19" t="str">
        <f>'All Parts'!D88</f>
        <v>681 CS MI CAST</v>
      </c>
      <c r="E63" s="191">
        <f>'All Parts'!E88</f>
        <v>5</v>
      </c>
      <c r="F63" s="113">
        <f>'All Parts'!F88</f>
        <v>2563</v>
      </c>
      <c r="G63" s="113">
        <f>'All Parts'!G88</f>
        <v>2140</v>
      </c>
      <c r="H63" s="113">
        <f>'All Parts'!H88</f>
        <v>112</v>
      </c>
      <c r="I63" s="57">
        <f>'All Parts'!I88</f>
        <v>22.8</v>
      </c>
      <c r="J63" s="8">
        <f ca="1">'All Parts'!J88</f>
        <v>45799.940494328708</v>
      </c>
      <c r="K63" s="8">
        <f ca="1">'All Parts'!K88</f>
        <v>45799.940494328708</v>
      </c>
      <c r="L63" s="8">
        <f ca="1">'All Parts'!L88</f>
        <v>45533.940494328708</v>
      </c>
      <c r="M63" s="106">
        <v>38</v>
      </c>
      <c r="N63" s="106">
        <f>'All Parts'!N88</f>
        <v>2563</v>
      </c>
      <c r="O63" s="55">
        <f>'All Parts'!O88</f>
        <v>22.8</v>
      </c>
      <c r="P63" s="55">
        <f>'All Parts'!P88</f>
        <v>22.8</v>
      </c>
      <c r="Q63" s="104">
        <v>125</v>
      </c>
      <c r="R63" s="102">
        <f>'All Parts'!R88</f>
        <v>0</v>
      </c>
      <c r="S63" s="102">
        <f>'All Parts'!S88</f>
        <v>0</v>
      </c>
      <c r="T63" s="102">
        <f>'All Parts'!T88</f>
        <v>0</v>
      </c>
      <c r="U63" s="102">
        <f>'All Parts'!U88</f>
        <v>0</v>
      </c>
      <c r="V63" s="102">
        <f>'All Parts'!V88</f>
        <v>0</v>
      </c>
      <c r="W63" s="102">
        <f>'All Parts'!W88</f>
        <v>0</v>
      </c>
      <c r="X63" s="102">
        <f>'All Parts'!X88</f>
        <v>0</v>
      </c>
      <c r="Y63" s="102">
        <f>'All Parts'!Y88</f>
        <v>0</v>
      </c>
      <c r="Z63" s="102">
        <f>'All Parts'!Z88</f>
        <v>0</v>
      </c>
      <c r="AA63" s="102">
        <f>'All Parts'!AA88</f>
        <v>0</v>
      </c>
      <c r="AB63" s="102">
        <f>'All Parts'!AB88</f>
        <v>0</v>
      </c>
      <c r="AC63" s="102">
        <f>'All Parts'!AC88</f>
        <v>0</v>
      </c>
      <c r="AD63" s="102">
        <f>'All Parts'!AD88</f>
        <v>0</v>
      </c>
      <c r="AE63" s="127">
        <f>'All Parts'!AE88</f>
        <v>0</v>
      </c>
      <c r="AF63" s="127">
        <f>'All Parts'!AF88</f>
        <v>0</v>
      </c>
      <c r="AG63" s="123">
        <f>'All Parts'!AG88</f>
        <v>0</v>
      </c>
      <c r="AI63" s="194"/>
    </row>
    <row r="64" spans="1:35">
      <c r="A64" s="22" t="str">
        <f>'All Parts'!A115</f>
        <v xml:space="preserve">R748905        </v>
      </c>
      <c r="B64" s="128">
        <f>'All Parts'!B115</f>
        <v>115579</v>
      </c>
      <c r="C64" s="129">
        <f>'All Parts'!C115</f>
        <v>115.6</v>
      </c>
      <c r="D64" s="19" t="str">
        <f>'All Parts'!D115</f>
        <v xml:space="preserve">845 C/N MI CAST  </v>
      </c>
      <c r="E64" s="191">
        <f>'All Parts'!E115</f>
        <v>31</v>
      </c>
      <c r="F64" s="113">
        <f>'All Parts'!F115</f>
        <v>6145</v>
      </c>
      <c r="G64" s="113">
        <f>'All Parts'!G115</f>
        <v>5265</v>
      </c>
      <c r="H64" s="113">
        <f>'All Parts'!H115</f>
        <v>0</v>
      </c>
      <c r="I64" s="57">
        <f>'All Parts'!I115</f>
        <v>9.2198049512378102</v>
      </c>
      <c r="J64" s="8">
        <f ca="1">'All Parts'!J115</f>
        <v>45369.662735415295</v>
      </c>
      <c r="K64" s="8">
        <f ca="1">'All Parts'!K115</f>
        <v>45393.05152998236</v>
      </c>
      <c r="L64" s="8">
        <f ca="1">'All Parts'!L115</f>
        <v>45134.05152998236</v>
      </c>
      <c r="M64" s="106">
        <v>37</v>
      </c>
      <c r="N64" s="106">
        <f>'All Parts'!N115</f>
        <v>6145</v>
      </c>
      <c r="O64" s="55">
        <f>'All Parts'!O115</f>
        <v>9.9579894973743439</v>
      </c>
      <c r="P64" s="55">
        <f>'All Parts'!P115</f>
        <v>9.2198049512378102</v>
      </c>
      <c r="Q64" s="104">
        <v>22</v>
      </c>
      <c r="R64" s="102">
        <f>'All Parts'!R115</f>
        <v>0</v>
      </c>
      <c r="S64" s="102">
        <f>'All Parts'!S115</f>
        <v>0</v>
      </c>
      <c r="T64" s="102">
        <f>'All Parts'!T115</f>
        <v>0</v>
      </c>
      <c r="U64" s="102">
        <f>'All Parts'!U115</f>
        <v>0</v>
      </c>
      <c r="V64" s="102">
        <f>'All Parts'!V115</f>
        <v>0</v>
      </c>
      <c r="W64" s="102">
        <f>'All Parts'!W115</f>
        <v>0</v>
      </c>
      <c r="X64" s="102">
        <f>'All Parts'!X115</f>
        <v>0</v>
      </c>
      <c r="Y64" s="102">
        <f>'All Parts'!Y115</f>
        <v>0</v>
      </c>
      <c r="Z64" s="102">
        <f>'All Parts'!Z115</f>
        <v>0</v>
      </c>
      <c r="AA64" s="102">
        <f>'All Parts'!AA115</f>
        <v>0</v>
      </c>
      <c r="AB64" s="102">
        <f>'All Parts'!AB115</f>
        <v>0</v>
      </c>
      <c r="AC64" s="102">
        <f>'All Parts'!AC115</f>
        <v>0</v>
      </c>
      <c r="AD64" s="102">
        <f>'All Parts'!AD115</f>
        <v>0</v>
      </c>
      <c r="AE64" s="127">
        <f>'All Parts'!AE115</f>
        <v>0</v>
      </c>
      <c r="AF64" s="127">
        <f>'All Parts'!AF115</f>
        <v>0</v>
      </c>
      <c r="AG64" s="123">
        <f>'All Parts'!AG115</f>
        <v>0</v>
      </c>
      <c r="AI64" s="194"/>
    </row>
    <row r="65" spans="1:35">
      <c r="A65" s="22" t="str">
        <f>'All Parts'!A116</f>
        <v xml:space="preserve">R748907        </v>
      </c>
      <c r="B65" s="128">
        <f>'All Parts'!B116</f>
        <v>115580</v>
      </c>
      <c r="C65" s="129">
        <f>'All Parts'!C116</f>
        <v>181</v>
      </c>
      <c r="D65" s="19" t="str">
        <f>'All Parts'!D116</f>
        <v xml:space="preserve">846 C/N MI CAST </v>
      </c>
      <c r="E65" s="191">
        <f>'All Parts'!E116</f>
        <v>68</v>
      </c>
      <c r="F65" s="113">
        <f>'All Parts'!F116</f>
        <v>7015</v>
      </c>
      <c r="G65" s="113">
        <f>'All Parts'!G116</f>
        <v>5380</v>
      </c>
      <c r="H65" s="113">
        <f>'All Parts'!H116</f>
        <v>909</v>
      </c>
      <c r="I65" s="57">
        <f>'All Parts'!I116</f>
        <v>4.1764705882352944</v>
      </c>
      <c r="J65" s="8">
        <f ca="1">'All Parts'!J116</f>
        <v>45209.868667703318</v>
      </c>
      <c r="K65" s="8">
        <f ca="1">'All Parts'!K116</f>
        <v>45235.073002068646</v>
      </c>
      <c r="L65" s="8">
        <f ca="1">'All Parts'!L116</f>
        <v>44976.073002068646</v>
      </c>
      <c r="M65" s="106">
        <v>37</v>
      </c>
      <c r="N65" s="106">
        <f>'All Parts'!N116</f>
        <v>7015</v>
      </c>
      <c r="O65" s="55">
        <f>'All Parts'!O116</f>
        <v>4.9719562243502056</v>
      </c>
      <c r="P65" s="55">
        <f>'All Parts'!P116</f>
        <v>4.1764705882352944</v>
      </c>
      <c r="Q65" s="104">
        <v>0</v>
      </c>
      <c r="R65" s="102">
        <f>'All Parts'!R116</f>
        <v>0</v>
      </c>
      <c r="S65" s="102">
        <f>'All Parts'!S116</f>
        <v>0</v>
      </c>
      <c r="T65" s="102">
        <f>'All Parts'!T116</f>
        <v>0</v>
      </c>
      <c r="U65" s="102">
        <f>'All Parts'!U116</f>
        <v>0</v>
      </c>
      <c r="V65" s="102">
        <f>'All Parts'!V116</f>
        <v>0</v>
      </c>
      <c r="W65" s="102">
        <f>'All Parts'!W116</f>
        <v>0</v>
      </c>
      <c r="X65" s="102">
        <f>'All Parts'!X116</f>
        <v>0</v>
      </c>
      <c r="Y65" s="102">
        <f>'All Parts'!Y116</f>
        <v>0</v>
      </c>
      <c r="Z65" s="102">
        <f>'All Parts'!Z116</f>
        <v>0</v>
      </c>
      <c r="AA65" s="102">
        <f>'All Parts'!AA116</f>
        <v>0</v>
      </c>
      <c r="AB65" s="102">
        <f>'All Parts'!AB116</f>
        <v>0</v>
      </c>
      <c r="AC65" s="102">
        <f>'All Parts'!AC116</f>
        <v>0</v>
      </c>
      <c r="AD65" s="102">
        <f>'All Parts'!AD116</f>
        <v>0</v>
      </c>
      <c r="AE65" s="127">
        <f>'All Parts'!AE116</f>
        <v>0</v>
      </c>
      <c r="AF65" s="127">
        <f>'All Parts'!AF116</f>
        <v>0</v>
      </c>
      <c r="AG65" s="123" t="str">
        <f>'All Parts'!AG116</f>
        <v>18,000 ETA 10/20</v>
      </c>
      <c r="AI65" s="194"/>
    </row>
    <row r="66" spans="1:35">
      <c r="A66" s="22" t="str">
        <f>'All Parts'!A125</f>
        <v xml:space="preserve">R775202        </v>
      </c>
      <c r="B66" s="128">
        <f>'All Parts'!B125</f>
        <v>115581</v>
      </c>
      <c r="C66" s="129">
        <f>'All Parts'!C125</f>
        <v>1717</v>
      </c>
      <c r="D66" s="19" t="str">
        <f>'All Parts'!D125</f>
        <v>5239 BO MI CAST**</v>
      </c>
      <c r="E66" s="191">
        <f>'All Parts'!E125</f>
        <v>186</v>
      </c>
      <c r="F66" s="113">
        <f>'All Parts'!F125</f>
        <v>11894</v>
      </c>
      <c r="G66" s="113">
        <f>'All Parts'!G125</f>
        <v>11894</v>
      </c>
      <c r="H66" s="113">
        <f>'All Parts'!H125</f>
        <v>0</v>
      </c>
      <c r="I66" s="57">
        <f>'All Parts'!I125</f>
        <v>2.9742435608902227</v>
      </c>
      <c r="J66" s="8">
        <f ca="1">'All Parts'!J125</f>
        <v>45176.705180237026</v>
      </c>
      <c r="K66" s="8">
        <f ca="1">'All Parts'!K125</f>
        <v>45188.843267390395</v>
      </c>
      <c r="L66" s="8">
        <f ca="1">'All Parts'!L125</f>
        <v>44922.843267390395</v>
      </c>
      <c r="M66" s="106">
        <v>38</v>
      </c>
      <c r="N66" s="106">
        <f>'All Parts'!N125</f>
        <v>12516</v>
      </c>
      <c r="O66" s="55">
        <f>'All Parts'!O125</f>
        <v>3.5128782195548887</v>
      </c>
      <c r="P66" s="55">
        <f>'All Parts'!P125</f>
        <v>3.129782445611403</v>
      </c>
      <c r="Q66" s="104">
        <v>413</v>
      </c>
      <c r="R66" s="102">
        <f>'All Parts'!R125</f>
        <v>622</v>
      </c>
      <c r="S66" s="102">
        <f>'All Parts'!S125</f>
        <v>0</v>
      </c>
      <c r="T66" s="102">
        <f>'All Parts'!T125</f>
        <v>0</v>
      </c>
      <c r="U66" s="102">
        <f>'All Parts'!U125</f>
        <v>0</v>
      </c>
      <c r="V66" s="102">
        <f>'All Parts'!V125</f>
        <v>0</v>
      </c>
      <c r="W66" s="102">
        <f>'All Parts'!W125</f>
        <v>0</v>
      </c>
      <c r="X66" s="102">
        <f>'All Parts'!X125</f>
        <v>0</v>
      </c>
      <c r="Y66" s="102">
        <f>'All Parts'!Y125</f>
        <v>0</v>
      </c>
      <c r="Z66" s="102">
        <f>'All Parts'!Z125</f>
        <v>0</v>
      </c>
      <c r="AA66" s="102">
        <f>'All Parts'!AA125</f>
        <v>0</v>
      </c>
      <c r="AB66" s="102">
        <f>'All Parts'!AB125</f>
        <v>0</v>
      </c>
      <c r="AC66" s="102">
        <f>'All Parts'!AC125</f>
        <v>0</v>
      </c>
      <c r="AD66" s="102">
        <f>'All Parts'!AD125</f>
        <v>0</v>
      </c>
      <c r="AE66" s="127">
        <f>'All Parts'!AE125</f>
        <v>0</v>
      </c>
      <c r="AF66" s="127">
        <f>'All Parts'!AF125</f>
        <v>0</v>
      </c>
      <c r="AG66" s="169" t="str">
        <f>'All Parts'!AG125</f>
        <v>4,000 ETA 8/4, 4,000 ETA 10/13, 4,000 ETA 11/10, 4,000 ETA 12/8</v>
      </c>
      <c r="AI66" s="194"/>
    </row>
    <row r="67" spans="1:35">
      <c r="A67" s="22" t="str">
        <f>'All Parts'!A126</f>
        <v xml:space="preserve">R786101        </v>
      </c>
      <c r="B67" s="128">
        <f>'All Parts'!B126</f>
        <v>115583</v>
      </c>
      <c r="C67" s="129">
        <f>'All Parts'!C126</f>
        <v>66.679199999999994</v>
      </c>
      <c r="D67" s="19" t="str">
        <f>'All Parts'!D126</f>
        <v>1251 RDCR MI CAST</v>
      </c>
      <c r="E67" s="191">
        <f>'All Parts'!E126</f>
        <v>32</v>
      </c>
      <c r="F67" s="113">
        <f>'All Parts'!F126</f>
        <v>15013</v>
      </c>
      <c r="G67" s="113">
        <f>'All Parts'!G126</f>
        <v>13960</v>
      </c>
      <c r="H67" s="113">
        <f>'All Parts'!H126</f>
        <v>753</v>
      </c>
      <c r="I67" s="57">
        <f>'All Parts'!I126</f>
        <v>20.726744186046513</v>
      </c>
      <c r="J67" s="8">
        <f ca="1">'All Parts'!J126</f>
        <v>45734.251020644493</v>
      </c>
      <c r="K67" s="8">
        <f ca="1">'All Parts'!K126</f>
        <v>45743.277336433966</v>
      </c>
      <c r="L67" s="8">
        <f ca="1">'All Parts'!L126</f>
        <v>45491.277336433966</v>
      </c>
      <c r="M67" s="106">
        <v>36</v>
      </c>
      <c r="N67" s="106">
        <f>'All Parts'!N126</f>
        <v>15013</v>
      </c>
      <c r="O67" s="55">
        <f>'All Parts'!O126</f>
        <v>21.011627906976745</v>
      </c>
      <c r="P67" s="55">
        <f>'All Parts'!P126</f>
        <v>20.726744186046513</v>
      </c>
      <c r="Q67" s="104">
        <v>268</v>
      </c>
      <c r="R67" s="102">
        <f>'All Parts'!R126</f>
        <v>0</v>
      </c>
      <c r="S67" s="102">
        <f>'All Parts'!S126</f>
        <v>0</v>
      </c>
      <c r="T67" s="102">
        <f>'All Parts'!T126</f>
        <v>0</v>
      </c>
      <c r="U67" s="102">
        <f>'All Parts'!U126</f>
        <v>0</v>
      </c>
      <c r="V67" s="102">
        <f>'All Parts'!V126</f>
        <v>0</v>
      </c>
      <c r="W67" s="102">
        <f>'All Parts'!W126</f>
        <v>0</v>
      </c>
      <c r="X67" s="102">
        <f>'All Parts'!X126</f>
        <v>0</v>
      </c>
      <c r="Y67" s="102">
        <f>'All Parts'!Y126</f>
        <v>0</v>
      </c>
      <c r="Z67" s="102">
        <f>'All Parts'!Z126</f>
        <v>0</v>
      </c>
      <c r="AA67" s="102">
        <f>'All Parts'!AA126</f>
        <v>0</v>
      </c>
      <c r="AB67" s="102">
        <f>'All Parts'!AB126</f>
        <v>0</v>
      </c>
      <c r="AC67" s="102">
        <f>'All Parts'!AC126</f>
        <v>0</v>
      </c>
      <c r="AD67" s="102">
        <f>'All Parts'!AD126</f>
        <v>0</v>
      </c>
      <c r="AE67" s="127">
        <f>'All Parts'!AE126</f>
        <v>0</v>
      </c>
      <c r="AF67" s="127">
        <f>'All Parts'!AF126</f>
        <v>0</v>
      </c>
      <c r="AG67" s="123">
        <f>'All Parts'!AG126</f>
        <v>0</v>
      </c>
      <c r="AI67" s="194"/>
    </row>
    <row r="68" spans="1:35">
      <c r="A68" s="50" t="str">
        <f>'All Parts'!A127</f>
        <v xml:space="preserve">R788601        </v>
      </c>
      <c r="B68" s="128">
        <f>'All Parts'!B127</f>
        <v>115584</v>
      </c>
      <c r="C68" s="129">
        <f>'All Parts'!C127</f>
        <v>31.752000000000006</v>
      </c>
      <c r="D68" s="19" t="str">
        <f>'All Parts'!D127</f>
        <v xml:space="preserve">3826 1/2-3/4 BO MI CAST </v>
      </c>
      <c r="E68" s="191">
        <f>'All Parts'!E127</f>
        <v>2</v>
      </c>
      <c r="F68" s="113">
        <f>'All Parts'!F127</f>
        <v>20320</v>
      </c>
      <c r="G68" s="113">
        <f>'All Parts'!G127</f>
        <v>0</v>
      </c>
      <c r="H68" s="113">
        <f>'All Parts'!H127</f>
        <v>0</v>
      </c>
      <c r="I68" s="57">
        <f>'All Parts'!I127</f>
        <v>472.55813953488371</v>
      </c>
      <c r="J68" s="8">
        <f ca="1">'All Parts'!J127</f>
        <v>60050.172073276073</v>
      </c>
      <c r="K68" s="8">
        <f ca="1">'All Parts'!K127</f>
        <v>60923.32996801292</v>
      </c>
      <c r="L68" s="8">
        <f ca="1">'All Parts'!L127</f>
        <v>60671.32996801292</v>
      </c>
      <c r="M68" s="106">
        <v>36</v>
      </c>
      <c r="N68" s="106">
        <f>'All Parts'!N127</f>
        <v>20320</v>
      </c>
      <c r="O68" s="55">
        <f>'All Parts'!O127</f>
        <v>500.11627906976742</v>
      </c>
      <c r="P68" s="55">
        <f>'All Parts'!P127</f>
        <v>472.55813953488371</v>
      </c>
      <c r="Q68" s="104">
        <v>530</v>
      </c>
      <c r="R68" s="102">
        <f>'All Parts'!R127</f>
        <v>0</v>
      </c>
      <c r="S68" s="102">
        <f>'All Parts'!S127</f>
        <v>0</v>
      </c>
      <c r="T68" s="102">
        <f>'All Parts'!T127</f>
        <v>0</v>
      </c>
      <c r="U68" s="102">
        <f>'All Parts'!U127</f>
        <v>0</v>
      </c>
      <c r="V68" s="102">
        <f>'All Parts'!V127</f>
        <v>0</v>
      </c>
      <c r="W68" s="102">
        <f>'All Parts'!W127</f>
        <v>0</v>
      </c>
      <c r="X68" s="102">
        <f>'All Parts'!X127</f>
        <v>0</v>
      </c>
      <c r="Y68" s="102">
        <f>'All Parts'!Y127</f>
        <v>0</v>
      </c>
      <c r="Z68" s="102">
        <f>'All Parts'!Z127</f>
        <v>0</v>
      </c>
      <c r="AA68" s="102">
        <f>'All Parts'!AA127</f>
        <v>0</v>
      </c>
      <c r="AB68" s="102">
        <f>'All Parts'!AB127</f>
        <v>0</v>
      </c>
      <c r="AC68" s="102">
        <f>'All Parts'!AC127</f>
        <v>0</v>
      </c>
      <c r="AD68" s="102">
        <f>'All Parts'!AD127</f>
        <v>0</v>
      </c>
      <c r="AE68" s="127">
        <f>'All Parts'!AE127</f>
        <v>0</v>
      </c>
      <c r="AF68" s="127">
        <f>'All Parts'!AF127</f>
        <v>0</v>
      </c>
      <c r="AG68" s="123">
        <f>'All Parts'!AG127</f>
        <v>0</v>
      </c>
      <c r="AI68" s="194"/>
    </row>
    <row r="69" spans="1:35">
      <c r="A69" s="22" t="str">
        <f>'All Parts'!A133</f>
        <v xml:space="preserve">R790001        </v>
      </c>
      <c r="B69" s="128">
        <f>'All Parts'!B133</f>
        <v>115587</v>
      </c>
      <c r="C69" s="129">
        <f>'All Parts'!C133</f>
        <v>95.709599999999995</v>
      </c>
      <c r="D69" s="19" t="str">
        <f>'All Parts'!D133</f>
        <v xml:space="preserve">1279 1-1/4 STRP MI CAST </v>
      </c>
      <c r="E69" s="191">
        <f>'All Parts'!E133</f>
        <v>23</v>
      </c>
      <c r="F69" s="113">
        <f>'All Parts'!F133</f>
        <v>12440</v>
      </c>
      <c r="G69" s="113">
        <f>'All Parts'!G133</f>
        <v>12440</v>
      </c>
      <c r="H69" s="113">
        <f>'All Parts'!H133</f>
        <v>0</v>
      </c>
      <c r="I69" s="57">
        <f>'All Parts'!I133</f>
        <v>25.156723963599596</v>
      </c>
      <c r="J69" s="8">
        <f ca="1">'All Parts'!J133</f>
        <v>45874.61143254381</v>
      </c>
      <c r="K69" s="8">
        <f ca="1">'All Parts'!K133</f>
        <v>45908.890608745183</v>
      </c>
      <c r="L69" s="8">
        <f ca="1">'All Parts'!L133</f>
        <v>45656.890608745183</v>
      </c>
      <c r="M69" s="106">
        <v>36</v>
      </c>
      <c r="N69" s="106">
        <f>'All Parts'!N133</f>
        <v>12440</v>
      </c>
      <c r="O69" s="55">
        <f>'All Parts'!O133</f>
        <v>26.238624873609705</v>
      </c>
      <c r="P69" s="55">
        <f>'All Parts'!P133</f>
        <v>25.156723963599596</v>
      </c>
      <c r="Q69" s="104">
        <v>126</v>
      </c>
      <c r="R69" s="102">
        <f>'All Parts'!R133</f>
        <v>0</v>
      </c>
      <c r="S69" s="102">
        <f>'All Parts'!S133</f>
        <v>0</v>
      </c>
      <c r="T69" s="102">
        <f>'All Parts'!T133</f>
        <v>0</v>
      </c>
      <c r="U69" s="102">
        <f>'All Parts'!U133</f>
        <v>0</v>
      </c>
      <c r="V69" s="102">
        <f>'All Parts'!V133</f>
        <v>0</v>
      </c>
      <c r="W69" s="102">
        <f>'All Parts'!W133</f>
        <v>0</v>
      </c>
      <c r="X69" s="102">
        <f>'All Parts'!X133</f>
        <v>0</v>
      </c>
      <c r="Y69" s="102">
        <f>'All Parts'!Y133</f>
        <v>0</v>
      </c>
      <c r="Z69" s="102">
        <f>'All Parts'!Z133</f>
        <v>0</v>
      </c>
      <c r="AA69" s="102">
        <f>'All Parts'!AA133</f>
        <v>0</v>
      </c>
      <c r="AB69" s="102">
        <f>'All Parts'!AB133</f>
        <v>0</v>
      </c>
      <c r="AC69" s="102">
        <f>'All Parts'!AC133</f>
        <v>0</v>
      </c>
      <c r="AD69" s="102">
        <f>'All Parts'!AD133</f>
        <v>0</v>
      </c>
      <c r="AE69" s="127">
        <f>'All Parts'!AE133</f>
        <v>0</v>
      </c>
      <c r="AF69" s="127">
        <f>'All Parts'!AF133</f>
        <v>0</v>
      </c>
      <c r="AG69" s="152">
        <f>'All Parts'!AG133</f>
        <v>0</v>
      </c>
      <c r="AI69" s="194"/>
    </row>
    <row r="70" spans="1:35">
      <c r="A70" s="50" t="str">
        <f>'All Parts'!A128</f>
        <v xml:space="preserve">R788603        </v>
      </c>
      <c r="B70" s="128">
        <f>'All Parts'!B128</f>
        <v>115588</v>
      </c>
      <c r="C70" s="129">
        <f>'All Parts'!C128</f>
        <v>31.298400000000004</v>
      </c>
      <c r="D70" s="19" t="str">
        <f>'All Parts'!D128</f>
        <v>3826 1/2-3/4 CAP MI CAST</v>
      </c>
      <c r="E70" s="191">
        <f>'All Parts'!E128</f>
        <v>2</v>
      </c>
      <c r="F70" s="113">
        <f>'All Parts'!F128</f>
        <v>11400</v>
      </c>
      <c r="G70" s="113">
        <f>'All Parts'!G128</f>
        <v>0</v>
      </c>
      <c r="H70" s="113">
        <f>'All Parts'!H128</f>
        <v>0</v>
      </c>
      <c r="I70" s="57">
        <f>'All Parts'!I128</f>
        <v>265.11627906976742</v>
      </c>
      <c r="J70" s="8">
        <f ca="1">'All Parts'!J128</f>
        <v>53477.540494328707</v>
      </c>
      <c r="K70" s="8">
        <f ca="1">'All Parts'!K128</f>
        <v>55060.277336433966</v>
      </c>
      <c r="L70" s="8">
        <f ca="1">'All Parts'!L128</f>
        <v>54808.277336433966</v>
      </c>
      <c r="M70" s="106">
        <v>36</v>
      </c>
      <c r="N70" s="106">
        <f>'All Parts'!N128</f>
        <v>11400</v>
      </c>
      <c r="O70" s="55">
        <f>'All Parts'!O128</f>
        <v>315.06976744186045</v>
      </c>
      <c r="P70" s="55">
        <f>'All Parts'!P128</f>
        <v>265.11627906976742</v>
      </c>
      <c r="Q70" s="104">
        <v>0</v>
      </c>
      <c r="R70" s="102">
        <f>'All Parts'!R128</f>
        <v>0</v>
      </c>
      <c r="S70" s="102">
        <f>'All Parts'!S128</f>
        <v>0</v>
      </c>
      <c r="T70" s="102">
        <f>'All Parts'!T128</f>
        <v>0</v>
      </c>
      <c r="U70" s="102">
        <f>'All Parts'!U128</f>
        <v>0</v>
      </c>
      <c r="V70" s="102">
        <f>'All Parts'!V128</f>
        <v>0</v>
      </c>
      <c r="W70" s="102">
        <f>'All Parts'!W128</f>
        <v>0</v>
      </c>
      <c r="X70" s="102">
        <f>'All Parts'!X128</f>
        <v>0</v>
      </c>
      <c r="Y70" s="102">
        <f>'All Parts'!Y128</f>
        <v>0</v>
      </c>
      <c r="Z70" s="102">
        <f>'All Parts'!Z128</f>
        <v>0</v>
      </c>
      <c r="AA70" s="102">
        <f>'All Parts'!AA128</f>
        <v>0</v>
      </c>
      <c r="AB70" s="102">
        <f>'All Parts'!AB128</f>
        <v>0</v>
      </c>
      <c r="AC70" s="102">
        <f>'All Parts'!AC128</f>
        <v>0</v>
      </c>
      <c r="AD70" s="102">
        <f>'All Parts'!AD128</f>
        <v>0</v>
      </c>
      <c r="AE70" s="127">
        <f>'All Parts'!AE128</f>
        <v>0</v>
      </c>
      <c r="AF70" s="127">
        <f>'All Parts'!AF128</f>
        <v>0</v>
      </c>
      <c r="AG70" s="123">
        <f>'All Parts'!AG128</f>
        <v>0</v>
      </c>
      <c r="AI70" s="194"/>
    </row>
    <row r="71" spans="1:35">
      <c r="A71" s="22" t="str">
        <f>'All Parts'!A117</f>
        <v xml:space="preserve">R748909        </v>
      </c>
      <c r="B71" s="128">
        <f>'All Parts'!B117</f>
        <v>115589</v>
      </c>
      <c r="C71" s="129">
        <f>'All Parts'!C117</f>
        <v>210</v>
      </c>
      <c r="D71" s="19" t="str">
        <f>'All Parts'!D117</f>
        <v xml:space="preserve">847 C/N MI CAST </v>
      </c>
      <c r="E71" s="191">
        <f>'All Parts'!E117</f>
        <v>78</v>
      </c>
      <c r="F71" s="113">
        <f>'All Parts'!F117</f>
        <v>14971</v>
      </c>
      <c r="G71" s="113">
        <f>'All Parts'!G117</f>
        <v>13725</v>
      </c>
      <c r="H71" s="113">
        <f>'All Parts'!H117</f>
        <v>1815</v>
      </c>
      <c r="I71" s="57">
        <f>'All Parts'!I117</f>
        <v>7.8449612403100772</v>
      </c>
      <c r="J71" s="8">
        <f ca="1">'All Parts'!J117</f>
        <v>45326.101897837478</v>
      </c>
      <c r="K71" s="8">
        <f ca="1">'All Parts'!K117</f>
        <v>45334.868429551381</v>
      </c>
      <c r="L71" s="8">
        <f ca="1">'All Parts'!L117</f>
        <v>45068.868429551381</v>
      </c>
      <c r="M71" s="106">
        <v>38</v>
      </c>
      <c r="N71" s="106">
        <f>'All Parts'!N117</f>
        <v>14971</v>
      </c>
      <c r="O71" s="55">
        <f>'All Parts'!O117</f>
        <v>8.1216457960644011</v>
      </c>
      <c r="P71" s="55">
        <f>'All Parts'!P117</f>
        <v>7.8449612403100772</v>
      </c>
      <c r="Q71" s="116">
        <v>0</v>
      </c>
      <c r="R71" s="102">
        <f>'All Parts'!R117</f>
        <v>0</v>
      </c>
      <c r="S71" s="102">
        <f>'All Parts'!S117</f>
        <v>0</v>
      </c>
      <c r="T71" s="102">
        <f>'All Parts'!T117</f>
        <v>0</v>
      </c>
      <c r="U71" s="102">
        <f>'All Parts'!U117</f>
        <v>0</v>
      </c>
      <c r="V71" s="102">
        <f>'All Parts'!V117</f>
        <v>0</v>
      </c>
      <c r="W71" s="102">
        <f>'All Parts'!W117</f>
        <v>0</v>
      </c>
      <c r="X71" s="102">
        <f>'All Parts'!X117</f>
        <v>0</v>
      </c>
      <c r="Y71" s="102">
        <f>'All Parts'!Y117</f>
        <v>0</v>
      </c>
      <c r="Z71" s="102">
        <f>'All Parts'!Z117</f>
        <v>0</v>
      </c>
      <c r="AA71" s="102">
        <f>'All Parts'!AA117</f>
        <v>0</v>
      </c>
      <c r="AB71" s="102">
        <f>'All Parts'!AB117</f>
        <v>0</v>
      </c>
      <c r="AC71" s="102">
        <f>'All Parts'!AC117</f>
        <v>0</v>
      </c>
      <c r="AD71" s="102">
        <f>'All Parts'!AD117</f>
        <v>0</v>
      </c>
      <c r="AE71" s="127">
        <f>'All Parts'!AE117</f>
        <v>0</v>
      </c>
      <c r="AF71" s="127">
        <f>'All Parts'!AF117</f>
        <v>0</v>
      </c>
      <c r="AG71" s="123" t="str">
        <f>'All Parts'!AG117</f>
        <v>480 ETA 3/31</v>
      </c>
      <c r="AI71" s="194"/>
    </row>
    <row r="72" spans="1:35">
      <c r="A72" s="22" t="str">
        <f>'All Parts'!A120</f>
        <v xml:space="preserve">R751402        </v>
      </c>
      <c r="B72" s="128">
        <f>'All Parts'!B120</f>
        <v>115591</v>
      </c>
      <c r="C72" s="129">
        <f>'All Parts'!C120</f>
        <v>101.15280000000001</v>
      </c>
      <c r="D72" s="19" t="str">
        <f>'All Parts'!D120</f>
        <v>127 BU MI CAST</v>
      </c>
      <c r="E72" s="191">
        <f>'All Parts'!E120</f>
        <v>10</v>
      </c>
      <c r="F72" s="113">
        <f>'All Parts'!F120</f>
        <v>6866</v>
      </c>
      <c r="G72" s="113">
        <f>'All Parts'!G120</f>
        <v>0</v>
      </c>
      <c r="H72" s="113">
        <f>'All Parts'!H120</f>
        <v>0</v>
      </c>
      <c r="I72" s="57">
        <f>'All Parts'!I120</f>
        <v>31.934883720930234</v>
      </c>
      <c r="J72" s="8">
        <f ca="1">'All Parts'!J120</f>
        <v>46089.372073276078</v>
      </c>
      <c r="K72" s="8">
        <f ca="1">'All Parts'!K120</f>
        <v>46157.751020644493</v>
      </c>
      <c r="L72" s="8">
        <f ca="1">'All Parts'!L120</f>
        <v>45891.751020644493</v>
      </c>
      <c r="M72" s="106">
        <v>38</v>
      </c>
      <c r="N72" s="106">
        <f>'All Parts'!N120</f>
        <v>6866</v>
      </c>
      <c r="O72" s="55">
        <f>'All Parts'!O120</f>
        <v>34.093023255813954</v>
      </c>
      <c r="P72" s="55">
        <f>'All Parts'!P120</f>
        <v>31.934883720930234</v>
      </c>
      <c r="Q72" s="104">
        <v>0</v>
      </c>
      <c r="R72" s="102">
        <f>'All Parts'!R120</f>
        <v>0</v>
      </c>
      <c r="S72" s="102">
        <f>'All Parts'!S120</f>
        <v>0</v>
      </c>
      <c r="T72" s="102">
        <f>'All Parts'!T120</f>
        <v>0</v>
      </c>
      <c r="U72" s="102">
        <f>'All Parts'!U120</f>
        <v>0</v>
      </c>
      <c r="V72" s="102">
        <f>'All Parts'!V120</f>
        <v>0</v>
      </c>
      <c r="W72" s="102">
        <f>'All Parts'!W120</f>
        <v>0</v>
      </c>
      <c r="X72" s="102">
        <f>'All Parts'!X120</f>
        <v>0</v>
      </c>
      <c r="Y72" s="102">
        <f>'All Parts'!Y120</f>
        <v>0</v>
      </c>
      <c r="Z72" s="102">
        <f>'All Parts'!Z120</f>
        <v>0</v>
      </c>
      <c r="AA72" s="102">
        <f>'All Parts'!AA120</f>
        <v>0</v>
      </c>
      <c r="AB72" s="102">
        <f>'All Parts'!AB120</f>
        <v>0</v>
      </c>
      <c r="AC72" s="102">
        <f>'All Parts'!AC120</f>
        <v>0</v>
      </c>
      <c r="AD72" s="102">
        <f>'All Parts'!AD120</f>
        <v>0</v>
      </c>
      <c r="AE72" s="127">
        <f>'All Parts'!AE120</f>
        <v>0</v>
      </c>
      <c r="AF72" s="127">
        <f>'All Parts'!AF120</f>
        <v>0</v>
      </c>
      <c r="AG72" s="123">
        <f>'All Parts'!AG120</f>
        <v>0</v>
      </c>
      <c r="AI72" s="194"/>
    </row>
    <row r="73" spans="1:35">
      <c r="A73" s="22" t="str">
        <f>'All Parts'!A38</f>
        <v xml:space="preserve">75R4301        </v>
      </c>
      <c r="B73" s="128">
        <f>'All Parts'!B38</f>
        <v>115592</v>
      </c>
      <c r="C73" s="129">
        <f>'All Parts'!C38</f>
        <v>624</v>
      </c>
      <c r="D73" s="19" t="str">
        <f>'All Parts'!D38</f>
        <v>5256 BO MI CAST</v>
      </c>
      <c r="E73" s="191">
        <f>'All Parts'!E38</f>
        <v>96</v>
      </c>
      <c r="F73" s="113">
        <f>'All Parts'!F38</f>
        <v>6950</v>
      </c>
      <c r="G73" s="113">
        <f>'All Parts'!G38</f>
        <v>6950</v>
      </c>
      <c r="H73" s="113">
        <f>'All Parts'!H38</f>
        <v>1961</v>
      </c>
      <c r="I73" s="57">
        <f>'All Parts'!I38</f>
        <v>2.4171511627906979</v>
      </c>
      <c r="J73" s="8">
        <f ca="1">'All Parts'!J38</f>
        <v>45154.126020644493</v>
      </c>
      <c r="K73" s="8">
        <f ca="1">'All Parts'!K38</f>
        <v>45212.70496801292</v>
      </c>
      <c r="L73" s="8">
        <f ca="1">'All Parts'!L38</f>
        <v>45107.70496801292</v>
      </c>
      <c r="M73" s="106">
        <v>37</v>
      </c>
      <c r="N73" s="106">
        <f>'All Parts'!N38</f>
        <v>6950</v>
      </c>
      <c r="O73" s="55">
        <f>'All Parts'!O38</f>
        <v>4.2659883720930232</v>
      </c>
      <c r="P73" s="55">
        <f>'All Parts'!P38</f>
        <v>2.4171511627906979</v>
      </c>
      <c r="Q73" s="116">
        <v>0</v>
      </c>
      <c r="R73" s="102">
        <f>'All Parts'!R38</f>
        <v>0</v>
      </c>
      <c r="S73" s="102">
        <f>'All Parts'!S38</f>
        <v>0</v>
      </c>
      <c r="T73" s="102">
        <f>'All Parts'!T38</f>
        <v>0</v>
      </c>
      <c r="U73" s="102">
        <f>'All Parts'!U38</f>
        <v>0</v>
      </c>
      <c r="V73" s="102">
        <f>'All Parts'!V38</f>
        <v>0</v>
      </c>
      <c r="W73" s="102">
        <f>'All Parts'!W38</f>
        <v>0</v>
      </c>
      <c r="X73" s="102">
        <f>'All Parts'!X38</f>
        <v>0</v>
      </c>
      <c r="Y73" s="102">
        <f>'All Parts'!Y38</f>
        <v>0</v>
      </c>
      <c r="Z73" s="102">
        <f>'All Parts'!Z38</f>
        <v>0</v>
      </c>
      <c r="AA73" s="102">
        <f>'All Parts'!AA38</f>
        <v>0</v>
      </c>
      <c r="AB73" s="102">
        <f>'All Parts'!AB38</f>
        <v>0</v>
      </c>
      <c r="AC73" s="102">
        <f>'All Parts'!AC38</f>
        <v>0</v>
      </c>
      <c r="AD73" s="102">
        <f>'All Parts'!AD38</f>
        <v>0</v>
      </c>
      <c r="AE73" s="127">
        <f>'All Parts'!AE38</f>
        <v>0</v>
      </c>
      <c r="AF73" s="127">
        <f>'All Parts'!AF38</f>
        <v>0</v>
      </c>
      <c r="AG73" s="123" t="str">
        <f>'All Parts'!AG38</f>
        <v>8,000 ETA 10/6</v>
      </c>
      <c r="AI73" s="194"/>
    </row>
    <row r="74" spans="1:35">
      <c r="A74" s="22" t="str">
        <f>'All Parts'!A39</f>
        <v xml:space="preserve">75R6001        </v>
      </c>
      <c r="B74" s="128">
        <f>'All Parts'!B39</f>
        <v>115593</v>
      </c>
      <c r="C74" s="129">
        <f>'All Parts'!C39</f>
        <v>971.61120000000005</v>
      </c>
      <c r="D74" s="19" t="str">
        <f>'All Parts'!D39</f>
        <v>5257 ELB MI CAST</v>
      </c>
      <c r="E74" s="191">
        <f>'All Parts'!E39</f>
        <v>101</v>
      </c>
      <c r="F74" s="113">
        <f>'All Parts'!F39</f>
        <v>14881</v>
      </c>
      <c r="G74" s="113">
        <f>'All Parts'!G39</f>
        <v>14725</v>
      </c>
      <c r="H74" s="113">
        <f>'All Parts'!H39</f>
        <v>2278</v>
      </c>
      <c r="I74" s="57">
        <f>'All Parts'!I39</f>
        <v>5.8038222426893853</v>
      </c>
      <c r="J74" s="8">
        <f ca="1">'All Parts'!J39</f>
        <v>45261.430020123393</v>
      </c>
      <c r="K74" s="8">
        <f ca="1">'All Parts'!K39</f>
        <v>45274.736950816463</v>
      </c>
      <c r="L74" s="8">
        <f ca="1">'All Parts'!L39</f>
        <v>45162.736950816463</v>
      </c>
      <c r="M74" s="106">
        <v>38</v>
      </c>
      <c r="N74" s="106">
        <f>'All Parts'!N39</f>
        <v>14881</v>
      </c>
      <c r="O74" s="55">
        <f>'All Parts'!O39</f>
        <v>6.2238084273543635</v>
      </c>
      <c r="P74" s="55">
        <f>'All Parts'!P39</f>
        <v>5.8038222426893853</v>
      </c>
      <c r="Q74" s="117">
        <v>0</v>
      </c>
      <c r="R74" s="102">
        <f>'All Parts'!R39</f>
        <v>0</v>
      </c>
      <c r="S74" s="102">
        <f>'All Parts'!S39</f>
        <v>0</v>
      </c>
      <c r="T74" s="102">
        <f>'All Parts'!T39</f>
        <v>0</v>
      </c>
      <c r="U74" s="102">
        <f>'All Parts'!U39</f>
        <v>0</v>
      </c>
      <c r="V74" s="102">
        <f>'All Parts'!V39</f>
        <v>0</v>
      </c>
      <c r="W74" s="102">
        <f>'All Parts'!W39</f>
        <v>0</v>
      </c>
      <c r="X74" s="102">
        <f>'All Parts'!X39</f>
        <v>0</v>
      </c>
      <c r="Y74" s="102">
        <f>'All Parts'!Y39</f>
        <v>0</v>
      </c>
      <c r="Z74" s="102">
        <f>'All Parts'!Z39</f>
        <v>0</v>
      </c>
      <c r="AA74" s="102">
        <f>'All Parts'!AA39</f>
        <v>0</v>
      </c>
      <c r="AB74" s="102">
        <f>'All Parts'!AB39</f>
        <v>0</v>
      </c>
      <c r="AC74" s="102">
        <f>'All Parts'!AC39</f>
        <v>0</v>
      </c>
      <c r="AD74" s="102">
        <f>'All Parts'!AD39</f>
        <v>0</v>
      </c>
      <c r="AE74" s="127">
        <f>'All Parts'!AE39</f>
        <v>0</v>
      </c>
      <c r="AF74" s="127">
        <f>'All Parts'!AF39</f>
        <v>0</v>
      </c>
      <c r="AG74" s="123" t="str">
        <f>'All Parts'!AG39</f>
        <v>8,000 ETA 11/10</v>
      </c>
      <c r="AI74" s="194"/>
    </row>
    <row r="75" spans="1:35">
      <c r="A75" s="22" t="str">
        <f>'All Parts'!A44</f>
        <v xml:space="preserve">791R001        </v>
      </c>
      <c r="B75" s="128">
        <f>'All Parts'!B44</f>
        <v>115594</v>
      </c>
      <c r="C75" s="129">
        <f>'All Parts'!C44</f>
        <v>661</v>
      </c>
      <c r="D75" s="19" t="str">
        <f>'All Parts'!D44</f>
        <v>312 BO MI CAST</v>
      </c>
      <c r="E75" s="191">
        <f>'All Parts'!E44</f>
        <v>13</v>
      </c>
      <c r="F75" s="113">
        <f>'All Parts'!F44</f>
        <v>1535</v>
      </c>
      <c r="G75" s="113">
        <f>'All Parts'!G44</f>
        <v>1265</v>
      </c>
      <c r="H75" s="113">
        <f>'All Parts'!H44</f>
        <v>330</v>
      </c>
      <c r="I75" s="57">
        <f>'All Parts'!I44</f>
        <v>4.3112701252236132</v>
      </c>
      <c r="J75" s="8">
        <f ca="1">'All Parts'!J44</f>
        <v>45214.139684612106</v>
      </c>
      <c r="K75" s="8">
        <f ca="1">'All Parts'!K44</f>
        <v>45229.32996801292</v>
      </c>
      <c r="L75" s="8">
        <f ca="1">'All Parts'!L44</f>
        <v>45124.32996801292</v>
      </c>
      <c r="M75" s="106">
        <v>37</v>
      </c>
      <c r="N75" s="106">
        <f>'All Parts'!N44</f>
        <v>1535</v>
      </c>
      <c r="O75" s="55">
        <f>'All Parts'!O44</f>
        <v>4.7906976744186043</v>
      </c>
      <c r="P75" s="55">
        <f>'All Parts'!P44</f>
        <v>4.3112701252236132</v>
      </c>
      <c r="Q75" s="104">
        <v>0</v>
      </c>
      <c r="R75" s="102">
        <f>'All Parts'!R44</f>
        <v>0</v>
      </c>
      <c r="S75" s="102">
        <f>'All Parts'!S44</f>
        <v>0</v>
      </c>
      <c r="T75" s="102">
        <f>'All Parts'!T44</f>
        <v>0</v>
      </c>
      <c r="U75" s="102">
        <f>'All Parts'!U44</f>
        <v>0</v>
      </c>
      <c r="V75" s="102">
        <f>'All Parts'!V44</f>
        <v>0</v>
      </c>
      <c r="W75" s="102">
        <f>'All Parts'!W44</f>
        <v>0</v>
      </c>
      <c r="X75" s="102">
        <f>'All Parts'!X44</f>
        <v>0</v>
      </c>
      <c r="Y75" s="102">
        <f>'All Parts'!Y44</f>
        <v>0</v>
      </c>
      <c r="Z75" s="102">
        <f>'All Parts'!Z44</f>
        <v>0</v>
      </c>
      <c r="AA75" s="102">
        <f>'All Parts'!AA44</f>
        <v>0</v>
      </c>
      <c r="AB75" s="102">
        <f>'All Parts'!AB44</f>
        <v>0</v>
      </c>
      <c r="AC75" s="102">
        <f>'All Parts'!AC44</f>
        <v>0</v>
      </c>
      <c r="AD75" s="102">
        <f>'All Parts'!AD44</f>
        <v>0</v>
      </c>
      <c r="AE75" s="127">
        <f>'All Parts'!AE44</f>
        <v>0</v>
      </c>
      <c r="AF75" s="127">
        <f>'All Parts'!AF44</f>
        <v>0</v>
      </c>
      <c r="AG75" s="124" t="str">
        <f>'All Parts'!AG44</f>
        <v>4,000 ETA 9/22</v>
      </c>
      <c r="AI75" s="194"/>
    </row>
    <row r="76" spans="1:35">
      <c r="A76" s="22" t="str">
        <f>'All Parts'!A104</f>
        <v xml:space="preserve">R725401        </v>
      </c>
      <c r="B76" s="128">
        <f>'All Parts'!B104</f>
        <v>115595</v>
      </c>
      <c r="C76" s="129">
        <f>'All Parts'!C104</f>
        <v>814</v>
      </c>
      <c r="D76" s="19" t="str">
        <f>'All Parts'!D104</f>
        <v>8820 GLD MI CAST</v>
      </c>
      <c r="E76" s="191">
        <f>'All Parts'!E104</f>
        <v>203</v>
      </c>
      <c r="F76" s="113">
        <f>'All Parts'!F104</f>
        <v>7608</v>
      </c>
      <c r="G76" s="113">
        <f>'All Parts'!G104</f>
        <v>7608</v>
      </c>
      <c r="H76" s="113">
        <f>'All Parts'!H104</f>
        <v>3534</v>
      </c>
      <c r="I76" s="57">
        <f>'All Parts'!I104</f>
        <v>0.93344025661587815</v>
      </c>
      <c r="J76" s="8">
        <f ca="1">'All Parts'!J104</f>
        <v>45107.115811933065</v>
      </c>
      <c r="K76" s="8">
        <f ca="1">'All Parts'!K104</f>
        <v>45110.905285617271</v>
      </c>
      <c r="L76" s="8">
        <f ca="1">'All Parts'!L104</f>
        <v>44844.905285617271</v>
      </c>
      <c r="M76" s="106">
        <v>38</v>
      </c>
      <c r="N76" s="106">
        <f>'All Parts'!N104</f>
        <v>7608</v>
      </c>
      <c r="O76" s="55">
        <f>'All Parts'!O104</f>
        <v>1.0530415855195325</v>
      </c>
      <c r="P76" s="55">
        <f>'All Parts'!P104</f>
        <v>0.93344025661587815</v>
      </c>
      <c r="Q76" s="104">
        <v>0</v>
      </c>
      <c r="R76" s="102">
        <f>'All Parts'!R104</f>
        <v>0</v>
      </c>
      <c r="S76" s="102">
        <f>'All Parts'!S104</f>
        <v>0</v>
      </c>
      <c r="T76" s="102">
        <f>'All Parts'!T104</f>
        <v>0</v>
      </c>
      <c r="U76" s="102">
        <f>'All Parts'!U104</f>
        <v>0</v>
      </c>
      <c r="V76" s="102">
        <f>'All Parts'!V104</f>
        <v>0</v>
      </c>
      <c r="W76" s="102">
        <f>'All Parts'!W104</f>
        <v>0</v>
      </c>
      <c r="X76" s="102">
        <f>'All Parts'!X104</f>
        <v>0</v>
      </c>
      <c r="Y76" s="102">
        <f>'All Parts'!Y104</f>
        <v>0</v>
      </c>
      <c r="Z76" s="102">
        <f>'All Parts'!Z104</f>
        <v>0</v>
      </c>
      <c r="AA76" s="102">
        <f>'All Parts'!AA104</f>
        <v>0</v>
      </c>
      <c r="AB76" s="102">
        <f>'All Parts'!AB104</f>
        <v>0</v>
      </c>
      <c r="AC76" s="102">
        <f>'All Parts'!AC104</f>
        <v>0</v>
      </c>
      <c r="AD76" s="102">
        <f>'All Parts'!AD104</f>
        <v>0</v>
      </c>
      <c r="AE76" s="127">
        <f>'All Parts'!AE104</f>
        <v>0</v>
      </c>
      <c r="AF76" s="127">
        <f>'All Parts'!AF104</f>
        <v>0</v>
      </c>
      <c r="AG76" s="123" t="str">
        <f>'All Parts'!AG104</f>
        <v>4,000 ETA 5/13, 4,000 ETA TBD, 6,000 ETA 10/27, 6,000 ETA 11/24, 4,000 ETA 12/22</v>
      </c>
      <c r="AI76" s="194"/>
    </row>
    <row r="77" spans="1:35">
      <c r="A77" s="22" t="str">
        <f>'All Parts'!A95</f>
        <v xml:space="preserve">R716503        </v>
      </c>
      <c r="B77" s="128">
        <f>'All Parts'!B95</f>
        <v>115596</v>
      </c>
      <c r="C77" s="129">
        <f>'All Parts'!C95</f>
        <v>1163</v>
      </c>
      <c r="D77" s="19" t="str">
        <f>'All Parts'!D95</f>
        <v xml:space="preserve">5238 BO MI CAST </v>
      </c>
      <c r="E77" s="191">
        <f>'All Parts'!E95</f>
        <v>49</v>
      </c>
      <c r="F77" s="113">
        <f>'All Parts'!F95</f>
        <v>6235</v>
      </c>
      <c r="G77" s="113">
        <f>'All Parts'!G95</f>
        <v>6235</v>
      </c>
      <c r="H77" s="113">
        <f>'All Parts'!H95</f>
        <v>848</v>
      </c>
      <c r="I77" s="57">
        <f>'All Parts'!I95</f>
        <v>5.1134314190792596</v>
      </c>
      <c r="J77" s="8">
        <f ca="1">'All Parts'!J95</f>
        <v>45239.555531922691</v>
      </c>
      <c r="K77" s="8">
        <f ca="1">'All Parts'!K95</f>
        <v>45270.863802599386</v>
      </c>
      <c r="L77" s="8">
        <f ca="1">'All Parts'!L95</f>
        <v>45004.863802599386</v>
      </c>
      <c r="M77" s="106">
        <v>38</v>
      </c>
      <c r="N77" s="106">
        <f>'All Parts'!N95</f>
        <v>6235</v>
      </c>
      <c r="O77" s="55">
        <f>'All Parts'!O95</f>
        <v>6.1015662078785002</v>
      </c>
      <c r="P77" s="55">
        <f>'All Parts'!P95</f>
        <v>5.1134314190792596</v>
      </c>
      <c r="Q77" s="107">
        <v>0</v>
      </c>
      <c r="R77" s="102">
        <f>'All Parts'!R95</f>
        <v>0</v>
      </c>
      <c r="S77" s="102">
        <f>'All Parts'!S95</f>
        <v>0</v>
      </c>
      <c r="T77" s="102">
        <f>'All Parts'!T95</f>
        <v>0</v>
      </c>
      <c r="U77" s="102">
        <f>'All Parts'!U95</f>
        <v>0</v>
      </c>
      <c r="V77" s="102">
        <f>'All Parts'!V95</f>
        <v>0</v>
      </c>
      <c r="W77" s="102">
        <f>'All Parts'!W95</f>
        <v>0</v>
      </c>
      <c r="X77" s="102">
        <f>'All Parts'!X95</f>
        <v>0</v>
      </c>
      <c r="Y77" s="102">
        <f>'All Parts'!Y95</f>
        <v>0</v>
      </c>
      <c r="Z77" s="102">
        <f>'All Parts'!Z95</f>
        <v>0</v>
      </c>
      <c r="AA77" s="102">
        <f>'All Parts'!AA95</f>
        <v>0</v>
      </c>
      <c r="AB77" s="102">
        <f>'All Parts'!AB95</f>
        <v>0</v>
      </c>
      <c r="AC77" s="102">
        <f>'All Parts'!AC95</f>
        <v>0</v>
      </c>
      <c r="AD77" s="102">
        <f>'All Parts'!AD95</f>
        <v>0</v>
      </c>
      <c r="AE77" s="127">
        <f>'All Parts'!AE95</f>
        <v>0</v>
      </c>
      <c r="AF77" s="127">
        <f>'All Parts'!AF95</f>
        <v>0</v>
      </c>
      <c r="AG77" s="124" t="str">
        <f>'All Parts'!AG95</f>
        <v>6,000 ETA 10/20</v>
      </c>
      <c r="AI77" s="194"/>
    </row>
    <row r="78" spans="1:35">
      <c r="A78" s="22" t="str">
        <f>'All Parts'!A60</f>
        <v xml:space="preserve">7R39502        </v>
      </c>
      <c r="B78" s="128">
        <f>'All Parts'!B60</f>
        <v>115598</v>
      </c>
      <c r="C78" s="129">
        <f>'All Parts'!C60</f>
        <v>12.247200000000001</v>
      </c>
      <c r="D78" s="19" t="str">
        <f>'All Parts'!D60</f>
        <v>3930 CLMP MI CAST</v>
      </c>
      <c r="E78" s="191">
        <f>'All Parts'!E60</f>
        <v>95</v>
      </c>
      <c r="F78" s="113">
        <f>'All Parts'!F60</f>
        <v>6586</v>
      </c>
      <c r="G78" s="113">
        <f>'All Parts'!G60</f>
        <v>0</v>
      </c>
      <c r="H78" s="113">
        <f>'All Parts'!H60</f>
        <v>231</v>
      </c>
      <c r="I78" s="57">
        <f>'All Parts'!I60</f>
        <v>3.1113831089351285</v>
      </c>
      <c r="J78" s="8">
        <f ca="1">'All Parts'!J60</f>
        <v>45176.122211780232</v>
      </c>
      <c r="K78" s="8">
        <f ca="1">'All Parts'!K60</f>
        <v>45256.771519259455</v>
      </c>
      <c r="L78" s="8">
        <f ca="1">'All Parts'!L60</f>
        <v>45158.771519259455</v>
      </c>
      <c r="M78" s="106">
        <v>36</v>
      </c>
      <c r="N78" s="106">
        <f>'All Parts'!N60</f>
        <v>6586</v>
      </c>
      <c r="O78" s="55">
        <f>'All Parts'!O60</f>
        <v>5.6567931456548344</v>
      </c>
      <c r="P78" s="55">
        <f>'All Parts'!P60</f>
        <v>3.1113831089351285</v>
      </c>
      <c r="Q78" s="116">
        <v>0</v>
      </c>
      <c r="R78" s="102">
        <f>'All Parts'!R60</f>
        <v>0</v>
      </c>
      <c r="S78" s="102">
        <f>'All Parts'!S60</f>
        <v>0</v>
      </c>
      <c r="T78" s="102">
        <f>'All Parts'!T60</f>
        <v>0</v>
      </c>
      <c r="U78" s="102">
        <f>'All Parts'!U60</f>
        <v>0</v>
      </c>
      <c r="V78" s="102">
        <f>'All Parts'!V60</f>
        <v>0</v>
      </c>
      <c r="W78" s="102">
        <f>'All Parts'!W60</f>
        <v>0</v>
      </c>
      <c r="X78" s="102">
        <f>'All Parts'!X60</f>
        <v>0</v>
      </c>
      <c r="Y78" s="102">
        <f>'All Parts'!Y60</f>
        <v>0</v>
      </c>
      <c r="Z78" s="102">
        <f>'All Parts'!Z60</f>
        <v>0</v>
      </c>
      <c r="AA78" s="102">
        <f>'All Parts'!AA60</f>
        <v>0</v>
      </c>
      <c r="AB78" s="102">
        <f>'All Parts'!AB60</f>
        <v>0</v>
      </c>
      <c r="AC78" s="102">
        <f>'All Parts'!AC60</f>
        <v>0</v>
      </c>
      <c r="AD78" s="102">
        <f>'All Parts'!AD60</f>
        <v>0</v>
      </c>
      <c r="AE78" s="127">
        <f>'All Parts'!AE60</f>
        <v>0</v>
      </c>
      <c r="AF78" s="127">
        <f>'All Parts'!AF60</f>
        <v>0</v>
      </c>
      <c r="AG78" s="169" t="str">
        <f>'All Parts'!AG60</f>
        <v>28,000 ETA 7/28</v>
      </c>
      <c r="AI78" s="194"/>
    </row>
    <row r="79" spans="1:35">
      <c r="A79" s="50" t="str">
        <f>'All Parts'!A61</f>
        <v xml:space="preserve">7R41501        </v>
      </c>
      <c r="B79" s="128">
        <f>'All Parts'!B61</f>
        <v>115600</v>
      </c>
      <c r="C79" s="129">
        <f>'All Parts'!C61</f>
        <v>18.597600000000003</v>
      </c>
      <c r="D79" s="19" t="str">
        <f>'All Parts'!D61</f>
        <v>4176 1/2 STRAP MI CAST</v>
      </c>
      <c r="E79" s="191">
        <f>'All Parts'!E61</f>
        <v>14</v>
      </c>
      <c r="F79" s="113">
        <f>'All Parts'!F61</f>
        <v>2243</v>
      </c>
      <c r="G79" s="113">
        <f>'All Parts'!G61</f>
        <v>0</v>
      </c>
      <c r="H79" s="113">
        <f>'All Parts'!H61</f>
        <v>0</v>
      </c>
      <c r="I79" s="57">
        <f>'All Parts'!I61</f>
        <v>7.4518272425249172</v>
      </c>
      <c r="J79" s="8">
        <f ca="1">'All Parts'!J61</f>
        <v>45313.6457574866</v>
      </c>
      <c r="K79" s="8">
        <f ca="1">'All Parts'!K61</f>
        <v>45340.277336433966</v>
      </c>
      <c r="L79" s="8">
        <f ca="1">'All Parts'!L61</f>
        <v>45242.277336433966</v>
      </c>
      <c r="M79" s="106">
        <v>36</v>
      </c>
      <c r="N79" s="106">
        <f>'All Parts'!N61</f>
        <v>2243</v>
      </c>
      <c r="O79" s="55">
        <f>'All Parts'!O61</f>
        <v>8.2923588039867102</v>
      </c>
      <c r="P79" s="55">
        <f>'All Parts'!P61</f>
        <v>7.4518272425249172</v>
      </c>
      <c r="Q79" s="104">
        <v>0</v>
      </c>
      <c r="R79" s="102">
        <f>'All Parts'!R61</f>
        <v>0</v>
      </c>
      <c r="S79" s="102">
        <f>'All Parts'!S61</f>
        <v>0</v>
      </c>
      <c r="T79" s="102">
        <f>'All Parts'!T61</f>
        <v>0</v>
      </c>
      <c r="U79" s="102">
        <f>'All Parts'!U61</f>
        <v>0</v>
      </c>
      <c r="V79" s="102">
        <f>'All Parts'!V61</f>
        <v>0</v>
      </c>
      <c r="W79" s="102">
        <f>'All Parts'!W61</f>
        <v>0</v>
      </c>
      <c r="X79" s="102">
        <f>'All Parts'!X61</f>
        <v>0</v>
      </c>
      <c r="Y79" s="102">
        <f>'All Parts'!Y61</f>
        <v>0</v>
      </c>
      <c r="Z79" s="102">
        <f>'All Parts'!Z61</f>
        <v>0</v>
      </c>
      <c r="AA79" s="102">
        <f>'All Parts'!AA61</f>
        <v>0</v>
      </c>
      <c r="AB79" s="102">
        <f>'All Parts'!AB61</f>
        <v>0</v>
      </c>
      <c r="AC79" s="102">
        <f>'All Parts'!AC61</f>
        <v>0</v>
      </c>
      <c r="AD79" s="102">
        <f>'All Parts'!AD61</f>
        <v>0</v>
      </c>
      <c r="AE79" s="127">
        <f>'All Parts'!AE61</f>
        <v>0</v>
      </c>
      <c r="AF79" s="127">
        <f>'All Parts'!AF61</f>
        <v>0</v>
      </c>
      <c r="AG79" s="123">
        <f>'All Parts'!AG61</f>
        <v>0</v>
      </c>
      <c r="AI79" s="194"/>
    </row>
    <row r="80" spans="1:35">
      <c r="A80" s="54" t="str">
        <f>'All Parts'!A97</f>
        <v xml:space="preserve">R719201        </v>
      </c>
      <c r="B80" s="128">
        <f>'All Parts'!B97</f>
        <v>115611</v>
      </c>
      <c r="C80" s="129">
        <f>'All Parts'!C97</f>
        <v>715.32720000000006</v>
      </c>
      <c r="D80" s="19" t="str">
        <f>'All Parts'!D97</f>
        <v>277 BO MI CAST</v>
      </c>
      <c r="E80" s="191">
        <f>'All Parts'!E97</f>
        <v>4</v>
      </c>
      <c r="F80" s="113">
        <f>'All Parts'!F97</f>
        <v>268</v>
      </c>
      <c r="G80" s="113">
        <f>'All Parts'!G97</f>
        <v>0</v>
      </c>
      <c r="H80" s="113">
        <f>'All Parts'!H97</f>
        <v>0</v>
      </c>
      <c r="I80" s="57">
        <f>'All Parts'!I97</f>
        <v>3.1162790697674421</v>
      </c>
      <c r="J80" s="8">
        <f ca="1">'All Parts'!J97</f>
        <v>45176.277336433966</v>
      </c>
      <c r="K80" s="8">
        <f ca="1">'All Parts'!K97</f>
        <v>45253.6457574866</v>
      </c>
      <c r="L80" s="8">
        <f ca="1">'All Parts'!L97</f>
        <v>44980.6457574866</v>
      </c>
      <c r="M80" s="106">
        <v>39</v>
      </c>
      <c r="N80" s="106">
        <f>'All Parts'!N97</f>
        <v>268</v>
      </c>
      <c r="O80" s="55">
        <f>'All Parts'!O97</f>
        <v>5.558139534883721</v>
      </c>
      <c r="P80" s="55">
        <f>'All Parts'!P97</f>
        <v>3.1162790697674421</v>
      </c>
      <c r="Q80" s="104">
        <v>0</v>
      </c>
      <c r="R80" s="102">
        <f>'All Parts'!R97</f>
        <v>0</v>
      </c>
      <c r="S80" s="102">
        <f>'All Parts'!S97</f>
        <v>0</v>
      </c>
      <c r="T80" s="102">
        <f>'All Parts'!T97</f>
        <v>0</v>
      </c>
      <c r="U80" s="102">
        <f>'All Parts'!U97</f>
        <v>0</v>
      </c>
      <c r="V80" s="102">
        <f>'All Parts'!V97</f>
        <v>0</v>
      </c>
      <c r="W80" s="102">
        <f>'All Parts'!W97</f>
        <v>0</v>
      </c>
      <c r="X80" s="102">
        <f>'All Parts'!X97</f>
        <v>0</v>
      </c>
      <c r="Y80" s="102">
        <f>'All Parts'!Y97</f>
        <v>0</v>
      </c>
      <c r="Z80" s="102">
        <f>'All Parts'!Z97</f>
        <v>0</v>
      </c>
      <c r="AA80" s="102">
        <f>'All Parts'!AA97</f>
        <v>0</v>
      </c>
      <c r="AB80" s="102">
        <f>'All Parts'!AB97</f>
        <v>0</v>
      </c>
      <c r="AC80" s="102">
        <f>'All Parts'!AC97</f>
        <v>0</v>
      </c>
      <c r="AD80" s="102">
        <f>'All Parts'!AD97</f>
        <v>0</v>
      </c>
      <c r="AE80" s="127">
        <f>'All Parts'!AE97</f>
        <v>0</v>
      </c>
      <c r="AF80" s="127">
        <f>'All Parts'!AF97</f>
        <v>0</v>
      </c>
      <c r="AG80" s="123" t="str">
        <f>'All Parts'!AG97</f>
        <v>1,500 ETA 3/31 (DIRECT)</v>
      </c>
      <c r="AI80" s="194"/>
    </row>
    <row r="81" spans="1:35">
      <c r="A81" s="22" t="str">
        <f>'All Parts'!A108</f>
        <v xml:space="preserve">R730102        </v>
      </c>
      <c r="B81" s="128">
        <f>'All Parts'!B108</f>
        <v>115613</v>
      </c>
      <c r="C81" s="129">
        <f>'All Parts'!C108</f>
        <v>1226</v>
      </c>
      <c r="D81" s="19" t="str">
        <f>'All Parts'!D108</f>
        <v xml:space="preserve">8970 GLD MI CAST </v>
      </c>
      <c r="E81" s="191">
        <f>'All Parts'!E108</f>
        <v>52</v>
      </c>
      <c r="F81" s="113">
        <f>'All Parts'!F108</f>
        <v>5709</v>
      </c>
      <c r="G81" s="113">
        <f>'All Parts'!G108</f>
        <v>5541</v>
      </c>
      <c r="H81" s="113">
        <f>'All Parts'!H108</f>
        <v>1731</v>
      </c>
      <c r="I81" s="57">
        <f>'All Parts'!I108</f>
        <v>3.558139534883721</v>
      </c>
      <c r="J81" s="8">
        <f ca="1">'All Parts'!J108</f>
        <v>45190.277336433966</v>
      </c>
      <c r="K81" s="8">
        <f ca="1">'All Parts'!K108</f>
        <v>45193.338065178912</v>
      </c>
      <c r="L81" s="8">
        <f ca="1">'All Parts'!L108</f>
        <v>44927.338065178912</v>
      </c>
      <c r="M81" s="106">
        <v>38</v>
      </c>
      <c r="N81" s="106">
        <f>'All Parts'!N108</f>
        <v>5709</v>
      </c>
      <c r="O81" s="55">
        <f>'All Parts'!O108</f>
        <v>3.6547406082289804</v>
      </c>
      <c r="P81" s="55">
        <f>'All Parts'!P108</f>
        <v>3.558139534883721</v>
      </c>
      <c r="Q81" s="104">
        <v>0</v>
      </c>
      <c r="R81" s="102">
        <f>'All Parts'!R108</f>
        <v>0</v>
      </c>
      <c r="S81" s="102">
        <f>'All Parts'!S108</f>
        <v>0</v>
      </c>
      <c r="T81" s="102">
        <f>'All Parts'!T108</f>
        <v>0</v>
      </c>
      <c r="U81" s="102">
        <f>'All Parts'!U108</f>
        <v>0</v>
      </c>
      <c r="V81" s="102">
        <f>'All Parts'!V108</f>
        <v>0</v>
      </c>
      <c r="W81" s="102">
        <f>'All Parts'!W108</f>
        <v>0</v>
      </c>
      <c r="X81" s="102">
        <f>'All Parts'!X108</f>
        <v>0</v>
      </c>
      <c r="Y81" s="102">
        <f>'All Parts'!Y108</f>
        <v>0</v>
      </c>
      <c r="Z81" s="102">
        <f>'All Parts'!Z108</f>
        <v>0</v>
      </c>
      <c r="AA81" s="102">
        <f>'All Parts'!AA108</f>
        <v>0</v>
      </c>
      <c r="AB81" s="102">
        <f>'All Parts'!AB108</f>
        <v>0</v>
      </c>
      <c r="AC81" s="102">
        <f>'All Parts'!AC108</f>
        <v>0</v>
      </c>
      <c r="AD81" s="102">
        <f>'All Parts'!AD108</f>
        <v>0</v>
      </c>
      <c r="AE81" s="127">
        <f>'All Parts'!AE108</f>
        <v>0</v>
      </c>
      <c r="AF81" s="127">
        <f>'All Parts'!AF108</f>
        <v>0</v>
      </c>
      <c r="AG81" s="123" t="str">
        <f>'All Parts'!AG108</f>
        <v>4,000 ETA 10/6</v>
      </c>
      <c r="AI81" s="194"/>
    </row>
    <row r="82" spans="1:35">
      <c r="A82" s="22" t="str">
        <f>'All Parts'!A9</f>
        <v xml:space="preserve">71R1301        </v>
      </c>
      <c r="B82" s="128">
        <f>'All Parts'!B9</f>
        <v>115614</v>
      </c>
      <c r="C82" s="129">
        <f>'All Parts'!C9</f>
        <v>728</v>
      </c>
      <c r="D82" s="19" t="str">
        <f>'All Parts'!D9</f>
        <v>8720 GLD MI CAST</v>
      </c>
      <c r="E82" s="191">
        <f>'All Parts'!E9</f>
        <v>69</v>
      </c>
      <c r="F82" s="113">
        <f>'All Parts'!F9</f>
        <v>7455</v>
      </c>
      <c r="G82" s="113">
        <f>'All Parts'!G9</f>
        <v>7455</v>
      </c>
      <c r="H82" s="113">
        <f>'All Parts'!H9</f>
        <v>2288</v>
      </c>
      <c r="I82" s="57">
        <f>'All Parts'!I9</f>
        <v>3.482979440512302</v>
      </c>
      <c r="J82" s="8">
        <f ca="1">'All Parts'!J9</f>
        <v>45187.895948180725</v>
      </c>
      <c r="K82" s="8">
        <f ca="1">'All Parts'!K9</f>
        <v>45226.297168623139</v>
      </c>
      <c r="L82" s="8">
        <f ca="1">'All Parts'!L9</f>
        <v>45114.297168623139</v>
      </c>
      <c r="M82" s="106">
        <v>38</v>
      </c>
      <c r="N82" s="106">
        <f>'All Parts'!N9</f>
        <v>7455</v>
      </c>
      <c r="O82" s="55">
        <f>'All Parts'!O9</f>
        <v>4.6949780923491744</v>
      </c>
      <c r="P82" s="55">
        <f>'All Parts'!P9</f>
        <v>3.482979440512302</v>
      </c>
      <c r="Q82" s="104">
        <v>0</v>
      </c>
      <c r="R82" s="102">
        <f>'All Parts'!R9</f>
        <v>0</v>
      </c>
      <c r="S82" s="102">
        <f>'All Parts'!S9</f>
        <v>0</v>
      </c>
      <c r="T82" s="102">
        <f>'All Parts'!T9</f>
        <v>0</v>
      </c>
      <c r="U82" s="102">
        <f>'All Parts'!U9</f>
        <v>0</v>
      </c>
      <c r="V82" s="102">
        <f>'All Parts'!V9</f>
        <v>0</v>
      </c>
      <c r="W82" s="102">
        <f>'All Parts'!W9</f>
        <v>0</v>
      </c>
      <c r="X82" s="102">
        <f>'All Parts'!X9</f>
        <v>0</v>
      </c>
      <c r="Y82" s="102">
        <f>'All Parts'!Y9</f>
        <v>0</v>
      </c>
      <c r="Z82" s="102">
        <f>'All Parts'!Z9</f>
        <v>0</v>
      </c>
      <c r="AA82" s="102">
        <f>'All Parts'!AA9</f>
        <v>0</v>
      </c>
      <c r="AB82" s="102">
        <f>'All Parts'!AB9</f>
        <v>0</v>
      </c>
      <c r="AC82" s="102">
        <f>'All Parts'!AC9</f>
        <v>0</v>
      </c>
      <c r="AD82" s="102">
        <f>'All Parts'!AD9</f>
        <v>0</v>
      </c>
      <c r="AE82" s="127">
        <f>'All Parts'!AE9</f>
        <v>0</v>
      </c>
      <c r="AF82" s="127">
        <f>'All Parts'!AF9</f>
        <v>0</v>
      </c>
      <c r="AG82" s="123" t="str">
        <f>'All Parts'!AG9</f>
        <v>4,000 ETA 7/28</v>
      </c>
      <c r="AI82" s="194"/>
    </row>
    <row r="83" spans="1:35">
      <c r="A83" s="22" t="str">
        <f>'All Parts'!A102</f>
        <v xml:space="preserve">R723302        </v>
      </c>
      <c r="B83" s="128">
        <f>'All Parts'!B102</f>
        <v>115615</v>
      </c>
      <c r="C83" s="129">
        <f>'All Parts'!C102</f>
        <v>198</v>
      </c>
      <c r="D83" s="19" t="str">
        <f>'All Parts'!D102</f>
        <v>5236 GLD MI CAST</v>
      </c>
      <c r="E83" s="191">
        <f>'All Parts'!E102</f>
        <v>578</v>
      </c>
      <c r="F83" s="113">
        <f>'All Parts'!F102</f>
        <v>37865</v>
      </c>
      <c r="G83" s="113">
        <f>'All Parts'!G102</f>
        <v>37865</v>
      </c>
      <c r="H83" s="113">
        <f>'All Parts'!H102</f>
        <v>202</v>
      </c>
      <c r="I83" s="57">
        <f>'All Parts'!I102</f>
        <v>3.0307395187897321</v>
      </c>
      <c r="J83" s="8">
        <f ca="1">'All Parts'!J102</f>
        <v>45173.567083292466</v>
      </c>
      <c r="K83" s="8">
        <f ca="1">'All Parts'!K102</f>
        <v>45218.165152860849</v>
      </c>
      <c r="L83" s="8">
        <f ca="1">'All Parts'!L102</f>
        <v>44952.165152860849</v>
      </c>
      <c r="M83" s="106">
        <v>38</v>
      </c>
      <c r="N83" s="106">
        <f>'All Parts'!N102</f>
        <v>37865</v>
      </c>
      <c r="O83" s="55">
        <f>'All Parts'!O102</f>
        <v>4.4383197875593465</v>
      </c>
      <c r="P83" s="55">
        <f>'All Parts'!P102</f>
        <v>3.0307395187897321</v>
      </c>
      <c r="Q83" s="104">
        <v>0</v>
      </c>
      <c r="R83" s="102">
        <f>'All Parts'!R102</f>
        <v>0</v>
      </c>
      <c r="S83" s="102">
        <f>'All Parts'!S102</f>
        <v>0</v>
      </c>
      <c r="T83" s="102">
        <f>'All Parts'!T102</f>
        <v>0</v>
      </c>
      <c r="U83" s="102">
        <f>'All Parts'!U102</f>
        <v>0</v>
      </c>
      <c r="V83" s="102">
        <f>'All Parts'!V102</f>
        <v>0</v>
      </c>
      <c r="W83" s="102">
        <f>'All Parts'!W102</f>
        <v>0</v>
      </c>
      <c r="X83" s="102">
        <f>'All Parts'!X102</f>
        <v>0</v>
      </c>
      <c r="Y83" s="102">
        <f>'All Parts'!Y102</f>
        <v>0</v>
      </c>
      <c r="Z83" s="102">
        <f>'All Parts'!Z102</f>
        <v>0</v>
      </c>
      <c r="AA83" s="102">
        <f>'All Parts'!AA102</f>
        <v>0</v>
      </c>
      <c r="AB83" s="102">
        <f>'All Parts'!AB102</f>
        <v>0</v>
      </c>
      <c r="AC83" s="102">
        <f>'All Parts'!AC102</f>
        <v>0</v>
      </c>
      <c r="AD83" s="102">
        <f>'All Parts'!AD102</f>
        <v>0</v>
      </c>
      <c r="AE83" s="127">
        <f>'All Parts'!AE102</f>
        <v>0</v>
      </c>
      <c r="AF83" s="127">
        <f>'All Parts'!AF102</f>
        <v>0</v>
      </c>
      <c r="AG83" s="123">
        <f>'All Parts'!AG102</f>
        <v>0</v>
      </c>
      <c r="AI83" s="194"/>
    </row>
    <row r="84" spans="1:35">
      <c r="A84" s="22" t="str">
        <f>'All Parts'!A103</f>
        <v xml:space="preserve">R723303        </v>
      </c>
      <c r="B84" s="128">
        <f>'All Parts'!B103</f>
        <v>115616</v>
      </c>
      <c r="C84" s="129">
        <f>'All Parts'!C103</f>
        <v>353</v>
      </c>
      <c r="D84" s="19" t="str">
        <f>'All Parts'!D103</f>
        <v>5237 GLD MI CAST</v>
      </c>
      <c r="E84" s="191">
        <f>'All Parts'!E103</f>
        <v>733</v>
      </c>
      <c r="F84" s="113">
        <f>'All Parts'!F103</f>
        <v>67750</v>
      </c>
      <c r="G84" s="113">
        <f>'All Parts'!G103</f>
        <v>58690</v>
      </c>
      <c r="H84" s="113">
        <f>'All Parts'!H103</f>
        <v>9060</v>
      </c>
      <c r="I84" s="57">
        <f>'All Parts'!I103</f>
        <v>3.7241029220470194</v>
      </c>
      <c r="J84" s="8">
        <f ca="1">'All Parts'!J103</f>
        <v>45195.535755332516</v>
      </c>
      <c r="K84" s="8">
        <f ca="1">'All Parts'!K103</f>
        <v>45222.717488656272</v>
      </c>
      <c r="L84" s="8">
        <f ca="1">'All Parts'!L103</f>
        <v>44956.717488656272</v>
      </c>
      <c r="M84" s="106">
        <v>38</v>
      </c>
      <c r="N84" s="106">
        <f>'All Parts'!N103</f>
        <v>67750</v>
      </c>
      <c r="O84" s="55">
        <f>'All Parts'!O103</f>
        <v>4.5819981598400963</v>
      </c>
      <c r="P84" s="55">
        <f>'All Parts'!P103</f>
        <v>3.7241029220470194</v>
      </c>
      <c r="Q84" s="104">
        <v>0</v>
      </c>
      <c r="R84" s="102">
        <f>'All Parts'!R103</f>
        <v>0</v>
      </c>
      <c r="S84" s="102">
        <f>'All Parts'!S103</f>
        <v>0</v>
      </c>
      <c r="T84" s="102">
        <f>'All Parts'!T103</f>
        <v>0</v>
      </c>
      <c r="U84" s="102">
        <f>'All Parts'!U103</f>
        <v>0</v>
      </c>
      <c r="V84" s="102">
        <f>'All Parts'!V103</f>
        <v>0</v>
      </c>
      <c r="W84" s="102">
        <f>'All Parts'!W103</f>
        <v>0</v>
      </c>
      <c r="X84" s="102">
        <f>'All Parts'!X103</f>
        <v>0</v>
      </c>
      <c r="Y84" s="102">
        <f>'All Parts'!Y103</f>
        <v>0</v>
      </c>
      <c r="Z84" s="102">
        <f>'All Parts'!Z103</f>
        <v>0</v>
      </c>
      <c r="AA84" s="102">
        <f>'All Parts'!AA103</f>
        <v>0</v>
      </c>
      <c r="AB84" s="102">
        <f>'All Parts'!AB103</f>
        <v>0</v>
      </c>
      <c r="AC84" s="102">
        <f>'All Parts'!AC103</f>
        <v>0</v>
      </c>
      <c r="AD84" s="102">
        <f>'All Parts'!AD103</f>
        <v>0</v>
      </c>
      <c r="AE84" s="127">
        <f>'All Parts'!AE103</f>
        <v>0</v>
      </c>
      <c r="AF84" s="127">
        <f>'All Parts'!AF103</f>
        <v>0</v>
      </c>
      <c r="AG84" s="123">
        <f>'All Parts'!AG103</f>
        <v>0</v>
      </c>
      <c r="AI84" s="194"/>
    </row>
    <row r="85" spans="1:35">
      <c r="A85" s="22" t="str">
        <f>'All Parts'!A3</f>
        <v xml:space="preserve">218411         </v>
      </c>
      <c r="B85" s="128">
        <f>'All Parts'!B3</f>
        <v>115617</v>
      </c>
      <c r="C85" s="129">
        <f>'All Parts'!C3</f>
        <v>424.56960000000004</v>
      </c>
      <c r="D85" s="19" t="str">
        <f>'All Parts'!D3</f>
        <v xml:space="preserve">PAT 841 RB 175 6  </v>
      </c>
      <c r="E85" s="191">
        <f>'All Parts'!E3</f>
        <v>4</v>
      </c>
      <c r="F85" s="113">
        <f>'All Parts'!F3</f>
        <v>1214</v>
      </c>
      <c r="G85" s="113">
        <f>'All Parts'!G3</f>
        <v>0</v>
      </c>
      <c r="H85" s="113">
        <f>'All Parts'!H3</f>
        <v>225</v>
      </c>
      <c r="I85" s="57">
        <f>'All Parts'!I3</f>
        <v>11.5</v>
      </c>
      <c r="J85" s="8">
        <f ca="1">'All Parts'!J3</f>
        <v>45441.90891538134</v>
      </c>
      <c r="K85" s="8">
        <f ca="1">'All Parts'!K3</f>
        <v>45478.382599591867</v>
      </c>
      <c r="L85" s="8">
        <f ca="1">'All Parts'!L3</f>
        <v>45373.382599591867</v>
      </c>
      <c r="M85" s="106">
        <v>37</v>
      </c>
      <c r="N85" s="106">
        <f>'All Parts'!N3</f>
        <v>1214</v>
      </c>
      <c r="O85" s="55">
        <f>'All Parts'!O3</f>
        <v>12.651162790697674</v>
      </c>
      <c r="P85" s="55">
        <f>'All Parts'!P3</f>
        <v>11.5</v>
      </c>
      <c r="Q85" s="104">
        <v>84</v>
      </c>
      <c r="R85" s="102">
        <f>'All Parts'!R3</f>
        <v>0</v>
      </c>
      <c r="S85" s="102">
        <f>'All Parts'!S3</f>
        <v>0</v>
      </c>
      <c r="T85" s="102">
        <f>'All Parts'!T3</f>
        <v>0</v>
      </c>
      <c r="U85" s="102">
        <f>'All Parts'!U3</f>
        <v>0</v>
      </c>
      <c r="V85" s="102">
        <f>'All Parts'!V3</f>
        <v>0</v>
      </c>
      <c r="W85" s="102">
        <f>'All Parts'!W3</f>
        <v>0</v>
      </c>
      <c r="X85" s="102">
        <f>'All Parts'!X3</f>
        <v>0</v>
      </c>
      <c r="Y85" s="102">
        <f>'All Parts'!Y3</f>
        <v>0</v>
      </c>
      <c r="Z85" s="102">
        <f>'All Parts'!Z3</f>
        <v>0</v>
      </c>
      <c r="AA85" s="102">
        <f>'All Parts'!AA3</f>
        <v>0</v>
      </c>
      <c r="AB85" s="102">
        <f>'All Parts'!AB3</f>
        <v>0</v>
      </c>
      <c r="AC85" s="102">
        <f>'All Parts'!AC3</f>
        <v>0</v>
      </c>
      <c r="AD85" s="102">
        <f>'All Parts'!AD3</f>
        <v>0</v>
      </c>
      <c r="AE85" s="127">
        <f>'All Parts'!AE3</f>
        <v>0</v>
      </c>
      <c r="AF85" s="127">
        <f>'All Parts'!AF3</f>
        <v>0</v>
      </c>
      <c r="AG85" s="123">
        <f>'All Parts'!AG3</f>
        <v>0</v>
      </c>
      <c r="AI85" s="194"/>
    </row>
    <row r="86" spans="1:35">
      <c r="A86" s="22" t="str">
        <f>'All Parts'!A4</f>
        <v xml:space="preserve">218421         </v>
      </c>
      <c r="B86" s="128">
        <f>'All Parts'!B4</f>
        <v>115618</v>
      </c>
      <c r="C86" s="129">
        <f>'All Parts'!C4</f>
        <v>577.43280000000004</v>
      </c>
      <c r="D86" s="19" t="str">
        <f>'All Parts'!D4</f>
        <v xml:space="preserve">PAT 842 RB 186 7  </v>
      </c>
      <c r="E86" s="191">
        <f>'All Parts'!E4</f>
        <v>8</v>
      </c>
      <c r="F86" s="113">
        <f>'All Parts'!F4</f>
        <v>745</v>
      </c>
      <c r="G86" s="113">
        <f>'All Parts'!G4</f>
        <v>0</v>
      </c>
      <c r="H86" s="113">
        <f>'All Parts'!H4</f>
        <v>336</v>
      </c>
      <c r="I86" s="57">
        <f>'All Parts'!I4</f>
        <v>2.3779069767441858</v>
      </c>
      <c r="J86" s="8">
        <f ca="1">'All Parts'!J4</f>
        <v>45152.882599591867</v>
      </c>
      <c r="K86" s="8">
        <f ca="1">'All Parts'!K4</f>
        <v>45196.90891538134</v>
      </c>
      <c r="L86" s="8">
        <f ca="1">'All Parts'!L4</f>
        <v>45091.90891538134</v>
      </c>
      <c r="M86" s="106">
        <v>37</v>
      </c>
      <c r="N86" s="106">
        <f>'All Parts'!N4</f>
        <v>745</v>
      </c>
      <c r="O86" s="55">
        <f>'All Parts'!O4</f>
        <v>3.7674418604651163</v>
      </c>
      <c r="P86" s="55">
        <f>'All Parts'!P4</f>
        <v>2.3779069767441858</v>
      </c>
      <c r="Q86" s="104">
        <v>98</v>
      </c>
      <c r="R86" s="102">
        <f>'All Parts'!R4</f>
        <v>0</v>
      </c>
      <c r="S86" s="102">
        <f>'All Parts'!S4</f>
        <v>0</v>
      </c>
      <c r="T86" s="102">
        <f>'All Parts'!T4</f>
        <v>0</v>
      </c>
      <c r="U86" s="102">
        <f>'All Parts'!U4</f>
        <v>0</v>
      </c>
      <c r="V86" s="102">
        <f>'All Parts'!V4</f>
        <v>0</v>
      </c>
      <c r="W86" s="102">
        <f>'All Parts'!W4</f>
        <v>0</v>
      </c>
      <c r="X86" s="102">
        <f>'All Parts'!X4</f>
        <v>0</v>
      </c>
      <c r="Y86" s="102">
        <f>'All Parts'!Y4</f>
        <v>0</v>
      </c>
      <c r="Z86" s="102">
        <f>'All Parts'!Z4</f>
        <v>0</v>
      </c>
      <c r="AA86" s="102">
        <f>'All Parts'!AA4</f>
        <v>0</v>
      </c>
      <c r="AB86" s="102">
        <f>'All Parts'!AB4</f>
        <v>0</v>
      </c>
      <c r="AC86" s="102">
        <f>'All Parts'!AC4</f>
        <v>0</v>
      </c>
      <c r="AD86" s="102">
        <f>'All Parts'!AD4</f>
        <v>0</v>
      </c>
      <c r="AE86" s="127">
        <f>'All Parts'!AE4</f>
        <v>0</v>
      </c>
      <c r="AF86" s="127">
        <f>'All Parts'!AF4</f>
        <v>0</v>
      </c>
      <c r="AG86" s="126" t="str">
        <f>'All Parts'!AG4</f>
        <v>3,000 ETA 9/29</v>
      </c>
      <c r="AI86" s="194"/>
    </row>
    <row r="87" spans="1:35">
      <c r="A87" s="22" t="str">
        <f>'All Parts'!A122</f>
        <v xml:space="preserve">R760001        </v>
      </c>
      <c r="B87" s="128">
        <f>'All Parts'!B122</f>
        <v>115619</v>
      </c>
      <c r="C87" s="129">
        <f>'All Parts'!C122</f>
        <v>118.5</v>
      </c>
      <c r="D87" s="19" t="str">
        <f>'All Parts'!D122</f>
        <v xml:space="preserve">1351 SPACER MI CAST  </v>
      </c>
      <c r="E87" s="191">
        <f>'All Parts'!E122</f>
        <v>80</v>
      </c>
      <c r="F87" s="113">
        <f>'All Parts'!F122</f>
        <v>10750</v>
      </c>
      <c r="G87" s="113">
        <f>'All Parts'!G122</f>
        <v>10020</v>
      </c>
      <c r="H87" s="113">
        <f>'All Parts'!H122</f>
        <v>1570</v>
      </c>
      <c r="I87" s="57">
        <f>'All Parts'!I122</f>
        <v>5.3372093023255811</v>
      </c>
      <c r="J87" s="8">
        <f ca="1">'All Parts'!J122</f>
        <v>45311.672073276073</v>
      </c>
      <c r="K87" s="8">
        <f ca="1">'All Parts'!K122</f>
        <v>45319.906283802389</v>
      </c>
      <c r="L87" s="8">
        <f ca="1">'All Parts'!L122</f>
        <v>45067.906283802389</v>
      </c>
      <c r="M87" s="106">
        <v>36</v>
      </c>
      <c r="N87" s="106">
        <f>'All Parts'!N122</f>
        <v>14280</v>
      </c>
      <c r="O87" s="55">
        <f>'All Parts'!O122</f>
        <v>7.6494186046511627</v>
      </c>
      <c r="P87" s="55">
        <f>'All Parts'!P122</f>
        <v>7.3895348837209305</v>
      </c>
      <c r="Q87" s="104">
        <v>4090</v>
      </c>
      <c r="R87" s="102">
        <f>'All Parts'!R122</f>
        <v>3530</v>
      </c>
      <c r="S87" s="102">
        <f>'All Parts'!S122</f>
        <v>0</v>
      </c>
      <c r="T87" s="102">
        <f>'All Parts'!T122</f>
        <v>0</v>
      </c>
      <c r="U87" s="102">
        <f>'All Parts'!U122</f>
        <v>0</v>
      </c>
      <c r="V87" s="102">
        <f>'All Parts'!V122</f>
        <v>0</v>
      </c>
      <c r="W87" s="102">
        <f>'All Parts'!W122</f>
        <v>0</v>
      </c>
      <c r="X87" s="102">
        <f>'All Parts'!X122</f>
        <v>0</v>
      </c>
      <c r="Y87" s="102">
        <f>'All Parts'!Y122</f>
        <v>0</v>
      </c>
      <c r="Z87" s="102">
        <f>'All Parts'!Z122</f>
        <v>0</v>
      </c>
      <c r="AA87" s="102">
        <f>'All Parts'!AA122</f>
        <v>0</v>
      </c>
      <c r="AB87" s="102">
        <f>'All Parts'!AB122</f>
        <v>0</v>
      </c>
      <c r="AC87" s="102">
        <f>'All Parts'!AC122</f>
        <v>0</v>
      </c>
      <c r="AD87" s="102">
        <f>'All Parts'!AD122</f>
        <v>0</v>
      </c>
      <c r="AE87" s="127">
        <f>'All Parts'!AE122</f>
        <v>0</v>
      </c>
      <c r="AF87" s="127">
        <f>'All Parts'!AF122</f>
        <v>0</v>
      </c>
      <c r="AG87" s="126" t="str">
        <f>'All Parts'!AG122</f>
        <v>1,340 ETA 2/24</v>
      </c>
      <c r="AI87" s="194"/>
    </row>
    <row r="88" spans="1:35">
      <c r="A88" s="22" t="str">
        <f>'All Parts'!A33</f>
        <v xml:space="preserve">74R4901        </v>
      </c>
      <c r="B88" s="128">
        <f>'All Parts'!B33</f>
        <v>115696</v>
      </c>
      <c r="C88" s="129">
        <f>'All Parts'!C33</f>
        <v>485</v>
      </c>
      <c r="D88" s="19" t="str">
        <f>'All Parts'!D33</f>
        <v>5255 BO MI CAST</v>
      </c>
      <c r="E88" s="191">
        <f>'All Parts'!E33</f>
        <v>123</v>
      </c>
      <c r="F88" s="113">
        <f>'All Parts'!F33</f>
        <v>8580</v>
      </c>
      <c r="G88" s="113">
        <f>'All Parts'!G33</f>
        <v>8580</v>
      </c>
      <c r="H88" s="113">
        <f>'All Parts'!H33</f>
        <v>0</v>
      </c>
      <c r="I88" s="57">
        <f>'All Parts'!I33</f>
        <v>3.2444696539988658</v>
      </c>
      <c r="J88" s="8">
        <f ca="1">'All Parts'!J33</f>
        <v>45207.296591889681</v>
      </c>
      <c r="K88" s="8">
        <f ca="1">'All Parts'!K33</f>
        <v>45261.882813541371</v>
      </c>
      <c r="L88" s="8">
        <f ca="1">'All Parts'!L33</f>
        <v>45149.882813541371</v>
      </c>
      <c r="M88" s="106">
        <v>38</v>
      </c>
      <c r="N88" s="106">
        <f>'All Parts'!N33</f>
        <v>10830</v>
      </c>
      <c r="O88" s="55">
        <f>'All Parts'!O33</f>
        <v>5.8181130648515786</v>
      </c>
      <c r="P88" s="55">
        <f>'All Parts'!P33</f>
        <v>4.0952921157118549</v>
      </c>
      <c r="Q88" s="104">
        <v>0</v>
      </c>
      <c r="R88" s="102">
        <f>'All Parts'!R33</f>
        <v>2250</v>
      </c>
      <c r="S88" s="102">
        <f>'All Parts'!S33</f>
        <v>0</v>
      </c>
      <c r="T88" s="102">
        <f>'All Parts'!T33</f>
        <v>0</v>
      </c>
      <c r="U88" s="102">
        <f>'All Parts'!U33</f>
        <v>0</v>
      </c>
      <c r="V88" s="102">
        <f>'All Parts'!V33</f>
        <v>0</v>
      </c>
      <c r="W88" s="102">
        <f>'All Parts'!W33</f>
        <v>0</v>
      </c>
      <c r="X88" s="102">
        <f>'All Parts'!X33</f>
        <v>0</v>
      </c>
      <c r="Y88" s="102">
        <f>'All Parts'!Y33</f>
        <v>0</v>
      </c>
      <c r="Z88" s="102">
        <f>'All Parts'!Z33</f>
        <v>0</v>
      </c>
      <c r="AA88" s="102">
        <f>'All Parts'!AA33</f>
        <v>0</v>
      </c>
      <c r="AB88" s="102">
        <f>'All Parts'!AB33</f>
        <v>0</v>
      </c>
      <c r="AC88" s="102">
        <f>'All Parts'!AC33</f>
        <v>0</v>
      </c>
      <c r="AD88" s="102">
        <f>'All Parts'!AD33</f>
        <v>0</v>
      </c>
      <c r="AE88" s="127">
        <f>'All Parts'!AE33</f>
        <v>0</v>
      </c>
      <c r="AF88" s="127">
        <f>'All Parts'!AF33</f>
        <v>0</v>
      </c>
      <c r="AG88" s="123" t="str">
        <f>'All Parts'!AG33</f>
        <v>8,000 ETA 10/13</v>
      </c>
      <c r="AI88" s="194"/>
    </row>
    <row r="89" spans="1:35">
      <c r="A89" s="22" t="str">
        <f>'All Parts'!A96</f>
        <v xml:space="preserve">R716505        </v>
      </c>
      <c r="B89" s="128">
        <f>'All Parts'!B96</f>
        <v>115704</v>
      </c>
      <c r="C89" s="129">
        <f>'All Parts'!C96</f>
        <v>468.5</v>
      </c>
      <c r="D89" s="19" t="str">
        <f>'All Parts'!D96</f>
        <v xml:space="preserve">5237 BO MI CAST  </v>
      </c>
      <c r="E89" s="191">
        <f>'All Parts'!E96</f>
        <v>564</v>
      </c>
      <c r="F89" s="113">
        <f>'All Parts'!F96</f>
        <v>52795</v>
      </c>
      <c r="G89" s="113">
        <f>'All Parts'!G96</f>
        <v>52795</v>
      </c>
      <c r="H89" s="113">
        <f>'All Parts'!H96</f>
        <v>5832</v>
      </c>
      <c r="I89" s="57">
        <f>'All Parts'!I96</f>
        <v>3.8729176975094837</v>
      </c>
      <c r="J89" s="8">
        <f ca="1">'All Parts'!J96</f>
        <v>45225.334820569842</v>
      </c>
      <c r="K89" s="8">
        <f ca="1">'All Parts'!K96</f>
        <v>45262.273603697875</v>
      </c>
      <c r="L89" s="8">
        <f ca="1">'All Parts'!L96</f>
        <v>44996.273603697875</v>
      </c>
      <c r="M89" s="106">
        <v>38</v>
      </c>
      <c r="N89" s="106">
        <f>'All Parts'!N96</f>
        <v>62395</v>
      </c>
      <c r="O89" s="55">
        <f>'All Parts'!O96</f>
        <v>5.8304469734454889</v>
      </c>
      <c r="P89" s="55">
        <f>'All Parts'!P96</f>
        <v>4.6646049810324923</v>
      </c>
      <c r="Q89" s="104">
        <v>795</v>
      </c>
      <c r="R89" s="102">
        <f>'All Parts'!R96</f>
        <v>9600</v>
      </c>
      <c r="S89" s="102">
        <f>'All Parts'!S96</f>
        <v>0</v>
      </c>
      <c r="T89" s="102">
        <f>'All Parts'!T96</f>
        <v>0</v>
      </c>
      <c r="U89" s="102">
        <f>'All Parts'!U96</f>
        <v>0</v>
      </c>
      <c r="V89" s="102">
        <f>'All Parts'!V96</f>
        <v>0</v>
      </c>
      <c r="W89" s="102">
        <f>'All Parts'!W96</f>
        <v>0</v>
      </c>
      <c r="X89" s="102">
        <f>'All Parts'!X96</f>
        <v>0</v>
      </c>
      <c r="Y89" s="102">
        <f>'All Parts'!Y96</f>
        <v>0</v>
      </c>
      <c r="Z89" s="102">
        <f>'All Parts'!Z96</f>
        <v>0</v>
      </c>
      <c r="AA89" s="102">
        <f>'All Parts'!AA96</f>
        <v>0</v>
      </c>
      <c r="AB89" s="102">
        <f>'All Parts'!AB96</f>
        <v>0</v>
      </c>
      <c r="AC89" s="102">
        <f>'All Parts'!AC96</f>
        <v>0</v>
      </c>
      <c r="AD89" s="102">
        <f>'All Parts'!AD96</f>
        <v>0</v>
      </c>
      <c r="AE89" s="127">
        <f>'All Parts'!AE96</f>
        <v>0</v>
      </c>
      <c r="AF89" s="127">
        <f>'All Parts'!AF96</f>
        <v>0</v>
      </c>
      <c r="AG89" s="132" t="str">
        <f>'All Parts'!AG96</f>
        <v>30,000 ETA 10/20</v>
      </c>
      <c r="AI89" s="194"/>
    </row>
    <row r="90" spans="1:35">
      <c r="A90" s="22" t="str">
        <f>'All Parts'!A92</f>
        <v xml:space="preserve">R712101        </v>
      </c>
      <c r="B90" s="128">
        <f>'All Parts'!B92</f>
        <v>115915</v>
      </c>
      <c r="C90" s="129">
        <f>'All Parts'!C92</f>
        <v>130.6</v>
      </c>
      <c r="D90" s="19" t="str">
        <f>'All Parts'!D92</f>
        <v xml:space="preserve">677 BUSH MI CAST </v>
      </c>
      <c r="E90" s="191">
        <f>'All Parts'!E92</f>
        <v>63</v>
      </c>
      <c r="F90" s="113">
        <f>'All Parts'!F92</f>
        <v>5940</v>
      </c>
      <c r="G90" s="113">
        <f>'All Parts'!G92</f>
        <v>4470</v>
      </c>
      <c r="H90" s="113">
        <f>'All Parts'!H92</f>
        <v>2340</v>
      </c>
      <c r="I90" s="57">
        <f>'All Parts'!I92</f>
        <v>2.6578073089700998</v>
      </c>
      <c r="J90" s="8">
        <f ca="1">'All Parts'!J92</f>
        <v>45161.751020644493</v>
      </c>
      <c r="K90" s="8">
        <f ca="1">'All Parts'!K92</f>
        <v>45173.517102515842</v>
      </c>
      <c r="L90" s="8">
        <f ca="1">'All Parts'!L92</f>
        <v>44914.517102515842</v>
      </c>
      <c r="M90" s="106">
        <v>37</v>
      </c>
      <c r="N90" s="106">
        <f>'All Parts'!N92</f>
        <v>5940</v>
      </c>
      <c r="O90" s="55">
        <f>'All Parts'!O92</f>
        <v>3.0291620524178664</v>
      </c>
      <c r="P90" s="55">
        <f>'All Parts'!P92</f>
        <v>2.6578073089700998</v>
      </c>
      <c r="Q90" s="104">
        <v>215</v>
      </c>
      <c r="R90" s="102">
        <f>'All Parts'!R92</f>
        <v>0</v>
      </c>
      <c r="S90" s="102">
        <f>'All Parts'!S92</f>
        <v>0</v>
      </c>
      <c r="T90" s="102">
        <f>'All Parts'!T92</f>
        <v>0</v>
      </c>
      <c r="U90" s="102">
        <f>'All Parts'!U92</f>
        <v>0</v>
      </c>
      <c r="V90" s="102">
        <f>'All Parts'!V92</f>
        <v>0</v>
      </c>
      <c r="W90" s="102">
        <f>'All Parts'!W92</f>
        <v>0</v>
      </c>
      <c r="X90" s="102">
        <f>'All Parts'!X92</f>
        <v>0</v>
      </c>
      <c r="Y90" s="102">
        <f>'All Parts'!Y92</f>
        <v>0</v>
      </c>
      <c r="Z90" s="102">
        <f>'All Parts'!Z92</f>
        <v>0</v>
      </c>
      <c r="AA90" s="102">
        <f>'All Parts'!AA92</f>
        <v>0</v>
      </c>
      <c r="AB90" s="102">
        <f>'All Parts'!AB92</f>
        <v>0</v>
      </c>
      <c r="AC90" s="102">
        <f>'All Parts'!AC92</f>
        <v>0</v>
      </c>
      <c r="AD90" s="102">
        <f>'All Parts'!AD92</f>
        <v>0</v>
      </c>
      <c r="AE90" s="127">
        <f>'All Parts'!AE92</f>
        <v>0</v>
      </c>
      <c r="AF90" s="127">
        <f>'All Parts'!AF92</f>
        <v>0</v>
      </c>
      <c r="AG90" s="123" t="str">
        <f>'All Parts'!AG92</f>
        <v>10,000 ETA 9/29</v>
      </c>
      <c r="AI90" s="194"/>
    </row>
    <row r="91" spans="1:35">
      <c r="A91" s="22" t="str">
        <f>'All Parts'!A48</f>
        <v xml:space="preserve">7R06601        </v>
      </c>
      <c r="B91" s="128">
        <f>'All Parts'!B48</f>
        <v>115920</v>
      </c>
      <c r="C91" s="129">
        <f>'All Parts'!C48</f>
        <v>171.46080000000001</v>
      </c>
      <c r="D91" s="19" t="str">
        <f>'All Parts'!D48</f>
        <v>460 BO MI CAST</v>
      </c>
      <c r="E91" s="191">
        <f>'All Parts'!E48</f>
        <v>25</v>
      </c>
      <c r="F91" s="113">
        <f>'All Parts'!F48</f>
        <v>9380</v>
      </c>
      <c r="G91" s="113">
        <f>'All Parts'!G48</f>
        <v>5060</v>
      </c>
      <c r="H91" s="113">
        <f>'All Parts'!H48</f>
        <v>501</v>
      </c>
      <c r="I91" s="57">
        <f>'All Parts'!I48</f>
        <v>16.519069767441859</v>
      </c>
      <c r="J91" s="8">
        <f ca="1">'All Parts'!J48</f>
        <v>45600.934178539232</v>
      </c>
      <c r="K91" s="8">
        <f ca="1">'All Parts'!K48</f>
        <v>45625.161546960284</v>
      </c>
      <c r="L91" s="8">
        <f ca="1">'All Parts'!L48</f>
        <v>45520.161546960284</v>
      </c>
      <c r="M91" s="106">
        <v>37</v>
      </c>
      <c r="N91" s="106">
        <f>'All Parts'!N48</f>
        <v>9380</v>
      </c>
      <c r="O91" s="55">
        <f>'All Parts'!O48</f>
        <v>17.283720930232558</v>
      </c>
      <c r="P91" s="55">
        <f>'All Parts'!P48</f>
        <v>16.519069767441859</v>
      </c>
      <c r="Q91" s="104">
        <v>3962</v>
      </c>
      <c r="R91" s="102">
        <f>'All Parts'!R48</f>
        <v>0</v>
      </c>
      <c r="S91" s="102">
        <f>'All Parts'!S48</f>
        <v>0</v>
      </c>
      <c r="T91" s="102">
        <f>'All Parts'!T48</f>
        <v>0</v>
      </c>
      <c r="U91" s="102">
        <f>'All Parts'!U48</f>
        <v>0</v>
      </c>
      <c r="V91" s="102">
        <f>'All Parts'!V48</f>
        <v>0</v>
      </c>
      <c r="W91" s="102">
        <f>'All Parts'!W48</f>
        <v>0</v>
      </c>
      <c r="X91" s="102">
        <f>'All Parts'!X48</f>
        <v>0</v>
      </c>
      <c r="Y91" s="102">
        <f>'All Parts'!Y48</f>
        <v>0</v>
      </c>
      <c r="Z91" s="102">
        <f>'All Parts'!Z48</f>
        <v>0</v>
      </c>
      <c r="AA91" s="102">
        <f>'All Parts'!AA48</f>
        <v>0</v>
      </c>
      <c r="AB91" s="102">
        <f>'All Parts'!AB48</f>
        <v>0</v>
      </c>
      <c r="AC91" s="102">
        <f>'All Parts'!AC48</f>
        <v>0</v>
      </c>
      <c r="AD91" s="102">
        <f>'All Parts'!AD48</f>
        <v>0</v>
      </c>
      <c r="AE91" s="127">
        <f>'All Parts'!AE48</f>
        <v>0</v>
      </c>
      <c r="AF91" s="127">
        <f>'All Parts'!AF48</f>
        <v>0</v>
      </c>
      <c r="AG91" s="123">
        <f>'All Parts'!AG48</f>
        <v>0</v>
      </c>
      <c r="AI91" s="194"/>
    </row>
    <row r="92" spans="1:35">
      <c r="A92" s="22" t="str">
        <f>'All Parts'!A101</f>
        <v xml:space="preserve">R723009        </v>
      </c>
      <c r="B92" s="128">
        <f>'All Parts'!B101</f>
        <v>115921</v>
      </c>
      <c r="C92" s="129">
        <f>'All Parts'!C101</f>
        <v>127.00800000000002</v>
      </c>
      <c r="D92" s="19" t="str">
        <f>'All Parts'!D101</f>
        <v>4250 BO MI CAST</v>
      </c>
      <c r="E92" s="191">
        <f>'All Parts'!E101</f>
        <v>147</v>
      </c>
      <c r="F92" s="113">
        <f>'All Parts'!F101</f>
        <v>32640</v>
      </c>
      <c r="G92" s="113">
        <f>'All Parts'!G101</f>
        <v>32640</v>
      </c>
      <c r="H92" s="113">
        <f>'All Parts'!H101</f>
        <v>401</v>
      </c>
      <c r="I92" s="57">
        <f>'All Parts'!I101</f>
        <v>10.200601170700839</v>
      </c>
      <c r="J92" s="8">
        <f ca="1">'All Parts'!J101</f>
        <v>45400.738489316172</v>
      </c>
      <c r="K92" s="8">
        <f ca="1">'All Parts'!K101</f>
        <v>45479.425206108157</v>
      </c>
      <c r="L92" s="8">
        <f ca="1">'All Parts'!L101</f>
        <v>45220.425206108157</v>
      </c>
      <c r="M92" s="106">
        <v>37</v>
      </c>
      <c r="N92" s="106">
        <f>'All Parts'!N101</f>
        <v>32640</v>
      </c>
      <c r="O92" s="55">
        <f>'All Parts'!O101</f>
        <v>12.684068976427781</v>
      </c>
      <c r="P92" s="55">
        <f>'All Parts'!P101</f>
        <v>10.200601170700839</v>
      </c>
      <c r="Q92" s="104">
        <v>3627</v>
      </c>
      <c r="R92" s="102">
        <f>'All Parts'!R101</f>
        <v>0</v>
      </c>
      <c r="S92" s="102">
        <f>'All Parts'!S101</f>
        <v>0</v>
      </c>
      <c r="T92" s="102">
        <f>'All Parts'!T101</f>
        <v>0</v>
      </c>
      <c r="U92" s="102">
        <f>'All Parts'!U101</f>
        <v>0</v>
      </c>
      <c r="V92" s="102">
        <f>'All Parts'!V101</f>
        <v>0</v>
      </c>
      <c r="W92" s="102">
        <f>'All Parts'!W101</f>
        <v>0</v>
      </c>
      <c r="X92" s="102">
        <f>'All Parts'!X101</f>
        <v>0</v>
      </c>
      <c r="Y92" s="102">
        <f>'All Parts'!Y101</f>
        <v>0</v>
      </c>
      <c r="Z92" s="102">
        <f>'All Parts'!Z101</f>
        <v>0</v>
      </c>
      <c r="AA92" s="102">
        <f>'All Parts'!AA101</f>
        <v>0</v>
      </c>
      <c r="AB92" s="102">
        <f>'All Parts'!AB101</f>
        <v>0</v>
      </c>
      <c r="AC92" s="102">
        <f>'All Parts'!AC101</f>
        <v>0</v>
      </c>
      <c r="AD92" s="102">
        <f>'All Parts'!AD101</f>
        <v>0</v>
      </c>
      <c r="AE92" s="127">
        <f>'All Parts'!AE101</f>
        <v>0</v>
      </c>
      <c r="AF92" s="127">
        <f>'All Parts'!AF101</f>
        <v>0</v>
      </c>
      <c r="AG92" s="123">
        <f>'All Parts'!AG101</f>
        <v>0</v>
      </c>
      <c r="AI92" s="194"/>
    </row>
    <row r="93" spans="1:35">
      <c r="A93" s="22" t="str">
        <f>'All Parts'!A43</f>
        <v xml:space="preserve">77R8201        </v>
      </c>
      <c r="B93" s="128">
        <f>'All Parts'!B43</f>
        <v>115927</v>
      </c>
      <c r="C93" s="129">
        <f>'All Parts'!C43</f>
        <v>172.82160000000002</v>
      </c>
      <c r="D93" s="19" t="str">
        <f>'All Parts'!D43</f>
        <v>306 BO MI CAST</v>
      </c>
      <c r="E93" s="191">
        <f>'All Parts'!E43</f>
        <v>84</v>
      </c>
      <c r="F93" s="113">
        <f>'All Parts'!F43</f>
        <v>5085</v>
      </c>
      <c r="G93" s="113">
        <f>'All Parts'!G43</f>
        <v>3700</v>
      </c>
      <c r="H93" s="113">
        <f>'All Parts'!H43</f>
        <v>0</v>
      </c>
      <c r="I93" s="57">
        <f>'All Parts'!I43</f>
        <v>2.8156146179401995</v>
      </c>
      <c r="J93" s="8">
        <f ca="1">'All Parts'!J43</f>
        <v>45166.751020644493</v>
      </c>
      <c r="K93" s="8">
        <f ca="1">'All Parts'!K43</f>
        <v>45182.382599591867</v>
      </c>
      <c r="L93" s="8">
        <f ca="1">'All Parts'!L43</f>
        <v>45077.382599591867</v>
      </c>
      <c r="M93" s="106">
        <v>37</v>
      </c>
      <c r="N93" s="106">
        <f>'All Parts'!N43</f>
        <v>5085</v>
      </c>
      <c r="O93" s="55">
        <f>'All Parts'!O43</f>
        <v>3.308970099667774</v>
      </c>
      <c r="P93" s="55">
        <f>'All Parts'!P43</f>
        <v>2.8156146179401995</v>
      </c>
      <c r="Q93" s="104">
        <v>1316</v>
      </c>
      <c r="R93" s="102">
        <f>'All Parts'!R43</f>
        <v>0</v>
      </c>
      <c r="S93" s="102">
        <f>'All Parts'!S43</f>
        <v>0</v>
      </c>
      <c r="T93" s="102">
        <f>'All Parts'!T43</f>
        <v>0</v>
      </c>
      <c r="U93" s="102">
        <f>'All Parts'!U43</f>
        <v>0</v>
      </c>
      <c r="V93" s="102">
        <f>'All Parts'!V43</f>
        <v>0</v>
      </c>
      <c r="W93" s="102">
        <f>'All Parts'!W43</f>
        <v>0</v>
      </c>
      <c r="X93" s="102">
        <f>'All Parts'!X43</f>
        <v>0</v>
      </c>
      <c r="Y93" s="102">
        <f>'All Parts'!Y43</f>
        <v>0</v>
      </c>
      <c r="Z93" s="102">
        <f>'All Parts'!Z43</f>
        <v>0</v>
      </c>
      <c r="AA93" s="102">
        <f>'All Parts'!AA43</f>
        <v>0</v>
      </c>
      <c r="AB93" s="102">
        <f>'All Parts'!AB43</f>
        <v>0</v>
      </c>
      <c r="AC93" s="102">
        <f>'All Parts'!AC43</f>
        <v>0</v>
      </c>
      <c r="AD93" s="102">
        <f>'All Parts'!AD43</f>
        <v>0</v>
      </c>
      <c r="AE93" s="127">
        <f>'All Parts'!AE43</f>
        <v>0</v>
      </c>
      <c r="AF93" s="127">
        <f>'All Parts'!AF43</f>
        <v>0</v>
      </c>
      <c r="AG93" s="123" t="str">
        <f>'All Parts'!AG43</f>
        <v>20,000 ETA 8/25</v>
      </c>
      <c r="AI93" s="194"/>
    </row>
    <row r="94" spans="1:35">
      <c r="A94" s="50" t="str">
        <f>'All Parts'!A54</f>
        <v xml:space="preserve">7R25701        </v>
      </c>
      <c r="B94" s="128">
        <f>'All Parts'!B54</f>
        <v>116259</v>
      </c>
      <c r="C94" s="129">
        <f>'All Parts'!C54</f>
        <v>285.76800000000003</v>
      </c>
      <c r="D94" s="19" t="str">
        <f>'All Parts'!D54</f>
        <v>1254 RDCR MI CAST</v>
      </c>
      <c r="E94" s="191">
        <f>'All Parts'!E54</f>
        <v>4</v>
      </c>
      <c r="F94" s="113">
        <f>'All Parts'!F54</f>
        <v>173</v>
      </c>
      <c r="G94" s="113">
        <f>'All Parts'!G54</f>
        <v>0</v>
      </c>
      <c r="H94" s="113">
        <f>'All Parts'!H54</f>
        <v>173</v>
      </c>
      <c r="I94" s="57">
        <f>'All Parts'!I54</f>
        <v>0</v>
      </c>
      <c r="J94" s="8">
        <f ca="1">'All Parts'!J54</f>
        <v>46801.751020644493</v>
      </c>
      <c r="K94" s="8">
        <f ca="1">'All Parts'!K54</f>
        <v>46820.172073276073</v>
      </c>
      <c r="L94" s="8">
        <f ca="1">'All Parts'!L54</f>
        <v>46708.172073276073</v>
      </c>
      <c r="M94" s="106">
        <v>38</v>
      </c>
      <c r="N94" s="106">
        <f>'All Parts'!N54</f>
        <v>4853</v>
      </c>
      <c r="O94" s="55">
        <f>'All Parts'!O54</f>
        <v>55</v>
      </c>
      <c r="P94" s="55">
        <f>'All Parts'!P54</f>
        <v>54.418604651162788</v>
      </c>
      <c r="Q94" s="104">
        <v>8249</v>
      </c>
      <c r="R94" s="200">
        <f>'All Parts'!R54</f>
        <v>4680</v>
      </c>
      <c r="S94" s="102">
        <f>'All Parts'!S54</f>
        <v>0</v>
      </c>
      <c r="T94" s="102">
        <f>'All Parts'!T54</f>
        <v>0</v>
      </c>
      <c r="U94" s="102">
        <f>'All Parts'!U54</f>
        <v>0</v>
      </c>
      <c r="V94" s="102">
        <f>'All Parts'!V54</f>
        <v>0</v>
      </c>
      <c r="W94" s="102">
        <f>'All Parts'!W54</f>
        <v>0</v>
      </c>
      <c r="X94" s="102">
        <f>'All Parts'!X54</f>
        <v>0</v>
      </c>
      <c r="Y94" s="102">
        <f>'All Parts'!Y54</f>
        <v>0</v>
      </c>
      <c r="Z94" s="102">
        <f>'All Parts'!Z54</f>
        <v>0</v>
      </c>
      <c r="AA94" s="102">
        <f>'All Parts'!AA54</f>
        <v>0</v>
      </c>
      <c r="AB94" s="102">
        <f>'All Parts'!AB54</f>
        <v>0</v>
      </c>
      <c r="AC94" s="102">
        <f>'All Parts'!AC54</f>
        <v>0</v>
      </c>
      <c r="AD94" s="102">
        <f>'All Parts'!AD54</f>
        <v>0</v>
      </c>
      <c r="AE94" s="127">
        <f>'All Parts'!AE54</f>
        <v>0</v>
      </c>
      <c r="AF94" s="127">
        <f>'All Parts'!AF54</f>
        <v>0</v>
      </c>
      <c r="AG94" s="123">
        <f>'All Parts'!AG54</f>
        <v>0</v>
      </c>
      <c r="AI94" s="194"/>
    </row>
    <row r="95" spans="1:35">
      <c r="A95" s="22">
        <f>'All Parts'!A2</f>
        <v>211158</v>
      </c>
      <c r="B95" s="128">
        <f>'All Parts'!B2</f>
        <v>116260</v>
      </c>
      <c r="C95" s="129">
        <f>'All Parts'!C2</f>
        <v>639.57600000000002</v>
      </c>
      <c r="D95" s="19" t="str">
        <f>'All Parts'!D2</f>
        <v xml:space="preserve">PATT 1158 - 3 MALL CN PC-9297 </v>
      </c>
      <c r="E95" s="191">
        <f>'All Parts'!E2</f>
        <v>5</v>
      </c>
      <c r="F95" s="113">
        <f>'All Parts'!F2</f>
        <v>630</v>
      </c>
      <c r="G95" s="113">
        <f>'All Parts'!G2</f>
        <v>630</v>
      </c>
      <c r="H95" s="113">
        <f>'All Parts'!H2</f>
        <v>0</v>
      </c>
      <c r="I95" s="57">
        <f>'All Parts'!I2</f>
        <v>5.8604651162790695</v>
      </c>
      <c r="J95" s="8">
        <f ca="1">'All Parts'!J2</f>
        <v>45263.22470485502</v>
      </c>
      <c r="K95" s="8">
        <f ca="1">'All Parts'!K2</f>
        <v>45850.045757486601</v>
      </c>
      <c r="L95" s="8">
        <f ca="1">'All Parts'!L2</f>
        <v>45738.045757486601</v>
      </c>
      <c r="M95" s="106">
        <v>38</v>
      </c>
      <c r="N95" s="106">
        <f>'All Parts'!N2</f>
        <v>630</v>
      </c>
      <c r="O95" s="55">
        <f>'All Parts'!O2</f>
        <v>24.381395348837209</v>
      </c>
      <c r="P95" s="55">
        <f>'All Parts'!P2</f>
        <v>5.8604651162790695</v>
      </c>
      <c r="Q95" s="104">
        <v>479</v>
      </c>
      <c r="R95" s="102">
        <f>'All Parts'!R2</f>
        <v>0</v>
      </c>
      <c r="S95" s="102">
        <f>'All Parts'!S2</f>
        <v>0</v>
      </c>
      <c r="T95" s="102">
        <f>'All Parts'!T2</f>
        <v>0</v>
      </c>
      <c r="U95" s="102">
        <f>'All Parts'!U2</f>
        <v>0</v>
      </c>
      <c r="V95" s="102">
        <f>'All Parts'!V2</f>
        <v>0</v>
      </c>
      <c r="W95" s="102">
        <f>'All Parts'!W2</f>
        <v>0</v>
      </c>
      <c r="X95" s="102">
        <f>'All Parts'!X2</f>
        <v>0</v>
      </c>
      <c r="Y95" s="102">
        <f>'All Parts'!Y2</f>
        <v>0</v>
      </c>
      <c r="Z95" s="102">
        <f>'All Parts'!Z2</f>
        <v>0</v>
      </c>
      <c r="AA95" s="102">
        <f>'All Parts'!AA2</f>
        <v>0</v>
      </c>
      <c r="AB95" s="102">
        <f>'All Parts'!AB2</f>
        <v>0</v>
      </c>
      <c r="AC95" s="102">
        <f>'All Parts'!AC2</f>
        <v>0</v>
      </c>
      <c r="AD95" s="102">
        <f>'All Parts'!AD2</f>
        <v>0</v>
      </c>
      <c r="AE95" s="127">
        <f>'All Parts'!AE2</f>
        <v>0</v>
      </c>
      <c r="AF95" s="127">
        <f>'All Parts'!AF2</f>
        <v>0</v>
      </c>
      <c r="AG95" s="123">
        <f>'All Parts'!AG2</f>
        <v>0</v>
      </c>
      <c r="AI95" s="194"/>
    </row>
    <row r="96" spans="1:35">
      <c r="A96" s="22" t="str">
        <f>'All Parts'!A89</f>
        <v xml:space="preserve">R711501        </v>
      </c>
      <c r="B96" s="128">
        <f>'All Parts'!B89</f>
        <v>116261</v>
      </c>
      <c r="C96" s="129">
        <f>'All Parts'!C89</f>
        <v>1504.5912000000001</v>
      </c>
      <c r="D96" s="19" t="str">
        <f>'All Parts'!D89</f>
        <v>684 CS MI CAST</v>
      </c>
      <c r="E96" s="191">
        <f>'All Parts'!E89</f>
        <v>6</v>
      </c>
      <c r="F96" s="113">
        <f>'All Parts'!F89</f>
        <v>1042</v>
      </c>
      <c r="G96" s="113">
        <f>'All Parts'!G89</f>
        <v>834</v>
      </c>
      <c r="H96" s="113">
        <f>'All Parts'!H89</f>
        <v>308</v>
      </c>
      <c r="I96" s="57">
        <f>'All Parts'!I89</f>
        <v>5.6899224806201554</v>
      </c>
      <c r="J96" s="8">
        <f ca="1">'All Parts'!J89</f>
        <v>45257.821196083096</v>
      </c>
      <c r="K96" s="8">
        <f ca="1">'All Parts'!K89</f>
        <v>45434.663301346249</v>
      </c>
      <c r="L96" s="8">
        <f ca="1">'All Parts'!L89</f>
        <v>45161.663301346249</v>
      </c>
      <c r="M96" s="106">
        <v>39</v>
      </c>
      <c r="N96" s="106">
        <f>'All Parts'!N89</f>
        <v>1042</v>
      </c>
      <c r="O96" s="55">
        <f>'All Parts'!O89</f>
        <v>11.271317829457365</v>
      </c>
      <c r="P96" s="55">
        <f>'All Parts'!P89</f>
        <v>5.6899224806201554</v>
      </c>
      <c r="Q96" s="104">
        <v>6987</v>
      </c>
      <c r="R96" s="102">
        <f>'All Parts'!R89</f>
        <v>0</v>
      </c>
      <c r="S96" s="102">
        <f>'All Parts'!S89</f>
        <v>0</v>
      </c>
      <c r="T96" s="102">
        <f>'All Parts'!T89</f>
        <v>0</v>
      </c>
      <c r="U96" s="102">
        <f>'All Parts'!U89</f>
        <v>0</v>
      </c>
      <c r="V96" s="102">
        <f>'All Parts'!V89</f>
        <v>0</v>
      </c>
      <c r="W96" s="102">
        <f>'All Parts'!W89</f>
        <v>0</v>
      </c>
      <c r="X96" s="102">
        <f>'All Parts'!X89</f>
        <v>0</v>
      </c>
      <c r="Y96" s="102">
        <f>'All Parts'!Y89</f>
        <v>0</v>
      </c>
      <c r="Z96" s="102">
        <f>'All Parts'!Z89</f>
        <v>0</v>
      </c>
      <c r="AA96" s="102">
        <f>'All Parts'!AA89</f>
        <v>0</v>
      </c>
      <c r="AB96" s="102">
        <f>'All Parts'!AB89</f>
        <v>0</v>
      </c>
      <c r="AC96" s="102">
        <f>'All Parts'!AC89</f>
        <v>0</v>
      </c>
      <c r="AD96" s="102">
        <f>'All Parts'!AD89</f>
        <v>0</v>
      </c>
      <c r="AE96" s="127">
        <f>'All Parts'!AE89</f>
        <v>0</v>
      </c>
      <c r="AF96" s="127">
        <f>'All Parts'!AF89</f>
        <v>0</v>
      </c>
      <c r="AG96" s="123">
        <f>'All Parts'!AG89</f>
        <v>0</v>
      </c>
      <c r="AI96" s="194"/>
    </row>
    <row r="97" spans="1:35">
      <c r="A97" s="50" t="str">
        <f>'All Parts'!A56</f>
        <v xml:space="preserve">7R29801        </v>
      </c>
      <c r="B97" s="128">
        <f>'All Parts'!B56</f>
        <v>116264</v>
      </c>
      <c r="C97" s="129">
        <f>'All Parts'!C56</f>
        <v>35.380800000000001</v>
      </c>
      <c r="D97" s="19" t="str">
        <f>'All Parts'!D56</f>
        <v xml:space="preserve">1346 STRP MI CAST </v>
      </c>
      <c r="E97" s="191">
        <f>'All Parts'!E56</f>
        <v>1</v>
      </c>
      <c r="F97" s="113">
        <f>'All Parts'!F56</f>
        <v>2451</v>
      </c>
      <c r="G97" s="113">
        <f>'All Parts'!G56</f>
        <v>0</v>
      </c>
      <c r="H97" s="113">
        <f>'All Parts'!H56</f>
        <v>0</v>
      </c>
      <c r="I97" s="57">
        <f>'All Parts'!I56</f>
        <v>114</v>
      </c>
      <c r="J97" s="8">
        <f ca="1">'All Parts'!J56</f>
        <v>48689.540494328707</v>
      </c>
      <c r="K97" s="8">
        <f ca="1">'All Parts'!K56</f>
        <v>48723.435231170813</v>
      </c>
      <c r="L97" s="8">
        <f ca="1">'All Parts'!L56</f>
        <v>48625.435231170813</v>
      </c>
      <c r="M97" s="106">
        <v>36</v>
      </c>
      <c r="N97" s="106">
        <f>'All Parts'!N56</f>
        <v>2451</v>
      </c>
      <c r="O97" s="55">
        <f>'All Parts'!O56</f>
        <v>115.06976744186046</v>
      </c>
      <c r="P97" s="55">
        <f>'All Parts'!P56</f>
        <v>114</v>
      </c>
      <c r="Q97" s="104">
        <v>42</v>
      </c>
      <c r="R97" s="102">
        <f>'All Parts'!R56</f>
        <v>0</v>
      </c>
      <c r="S97" s="102">
        <f>'All Parts'!S56</f>
        <v>0</v>
      </c>
      <c r="T97" s="102">
        <f>'All Parts'!T56</f>
        <v>0</v>
      </c>
      <c r="U97" s="102">
        <f>'All Parts'!U56</f>
        <v>0</v>
      </c>
      <c r="V97" s="102">
        <f>'All Parts'!V56</f>
        <v>0</v>
      </c>
      <c r="W97" s="102">
        <f>'All Parts'!W56</f>
        <v>0</v>
      </c>
      <c r="X97" s="102">
        <f>'All Parts'!X56</f>
        <v>0</v>
      </c>
      <c r="Y97" s="102">
        <f>'All Parts'!Y56</f>
        <v>0</v>
      </c>
      <c r="Z97" s="102">
        <f>'All Parts'!Z56</f>
        <v>0</v>
      </c>
      <c r="AA97" s="102">
        <f>'All Parts'!AA56</f>
        <v>0</v>
      </c>
      <c r="AB97" s="102">
        <f>'All Parts'!AB56</f>
        <v>0</v>
      </c>
      <c r="AC97" s="102">
        <f>'All Parts'!AC56</f>
        <v>0</v>
      </c>
      <c r="AD97" s="102">
        <f>'All Parts'!AD56</f>
        <v>0</v>
      </c>
      <c r="AE97" s="127">
        <f>'All Parts'!AE56</f>
        <v>0</v>
      </c>
      <c r="AF97" s="127">
        <f>'All Parts'!AF56</f>
        <v>0</v>
      </c>
      <c r="AG97" s="123">
        <f>'All Parts'!AG56</f>
        <v>0</v>
      </c>
      <c r="AI97" s="194"/>
    </row>
    <row r="98" spans="1:35">
      <c r="A98" s="22" t="str">
        <f>'All Parts'!A62</f>
        <v xml:space="preserve">7R41601        </v>
      </c>
      <c r="B98" s="128">
        <f>'All Parts'!B62</f>
        <v>116265</v>
      </c>
      <c r="C98" s="129">
        <f>'All Parts'!C62</f>
        <v>21.319200000000002</v>
      </c>
      <c r="D98" s="19" t="str">
        <f>'All Parts'!D62</f>
        <v>4177 3/4 STRP MI CAST</v>
      </c>
      <c r="E98" s="191">
        <f>'All Parts'!E62</f>
        <v>7</v>
      </c>
      <c r="F98" s="113">
        <f>'All Parts'!F62</f>
        <v>2640</v>
      </c>
      <c r="G98" s="113">
        <f>'All Parts'!G62</f>
        <v>0</v>
      </c>
      <c r="H98" s="113">
        <f>'All Parts'!H62</f>
        <v>0</v>
      </c>
      <c r="I98" s="57">
        <f>'All Parts'!I62</f>
        <v>17.541528239202659</v>
      </c>
      <c r="J98" s="8">
        <f ca="1">'All Parts'!J62</f>
        <v>45633.32996801292</v>
      </c>
      <c r="K98" s="8">
        <f ca="1">'All Parts'!K62</f>
        <v>45648.698389065547</v>
      </c>
      <c r="L98" s="8">
        <f ca="1">'All Parts'!L62</f>
        <v>45550.698389065547</v>
      </c>
      <c r="M98" s="106">
        <v>36</v>
      </c>
      <c r="N98" s="106">
        <f>'All Parts'!N62</f>
        <v>2640</v>
      </c>
      <c r="O98" s="55">
        <f>'All Parts'!O62</f>
        <v>18.026578073089702</v>
      </c>
      <c r="P98" s="55">
        <f>'All Parts'!P62</f>
        <v>17.541528239202659</v>
      </c>
      <c r="Q98" s="104">
        <v>934</v>
      </c>
      <c r="R98" s="102">
        <f>'All Parts'!R62</f>
        <v>0</v>
      </c>
      <c r="S98" s="102">
        <f>'All Parts'!S62</f>
        <v>0</v>
      </c>
      <c r="T98" s="102">
        <f>'All Parts'!T62</f>
        <v>0</v>
      </c>
      <c r="U98" s="102">
        <f>'All Parts'!U62</f>
        <v>0</v>
      </c>
      <c r="V98" s="102">
        <f>'All Parts'!V62</f>
        <v>0</v>
      </c>
      <c r="W98" s="102">
        <f>'All Parts'!W62</f>
        <v>0</v>
      </c>
      <c r="X98" s="102">
        <f>'All Parts'!X62</f>
        <v>0</v>
      </c>
      <c r="Y98" s="102">
        <f>'All Parts'!Y62</f>
        <v>0</v>
      </c>
      <c r="Z98" s="102">
        <f>'All Parts'!Z62</f>
        <v>0</v>
      </c>
      <c r="AA98" s="102">
        <f>'All Parts'!AA62</f>
        <v>0</v>
      </c>
      <c r="AB98" s="102">
        <f>'All Parts'!AB62</f>
        <v>0</v>
      </c>
      <c r="AC98" s="102">
        <f>'All Parts'!AC62</f>
        <v>0</v>
      </c>
      <c r="AD98" s="102">
        <f>'All Parts'!AD62</f>
        <v>0</v>
      </c>
      <c r="AE98" s="127">
        <f>'All Parts'!AE62</f>
        <v>0</v>
      </c>
      <c r="AF98" s="127">
        <f>'All Parts'!AF62</f>
        <v>0</v>
      </c>
      <c r="AG98" s="123">
        <f>'All Parts'!AG62</f>
        <v>0</v>
      </c>
      <c r="AI98" s="194"/>
    </row>
    <row r="99" spans="1:35">
      <c r="A99" s="50" t="str">
        <f>'All Parts'!A73</f>
        <v xml:space="preserve">R647501        </v>
      </c>
      <c r="B99" s="164">
        <f>'All Parts'!B73</f>
        <v>116268</v>
      </c>
      <c r="C99" s="129">
        <f>'All Parts'!C73</f>
        <v>81.647999999999996</v>
      </c>
      <c r="D99" s="149" t="str">
        <f>'All Parts'!D73</f>
        <v xml:space="preserve">1/2" GRD BUSH CAST MI (14-20) </v>
      </c>
      <c r="E99" s="191">
        <f>'All Parts'!E73</f>
        <v>1</v>
      </c>
      <c r="F99" s="113">
        <f>'All Parts'!F73</f>
        <v>1445</v>
      </c>
      <c r="G99" s="113">
        <v>0</v>
      </c>
      <c r="H99" s="113">
        <f>'All Parts'!H73</f>
        <v>256</v>
      </c>
      <c r="I99" s="57">
        <f>'All Parts'!I73</f>
        <v>55.302325581395351</v>
      </c>
      <c r="J99" s="8">
        <f ca="1">'All Parts'!J73</f>
        <v>46829.751020644493</v>
      </c>
      <c r="K99" s="8">
        <f ca="1">'All Parts'!K73</f>
        <v>46829.751020644493</v>
      </c>
      <c r="L99" s="8">
        <f ca="1">'All Parts'!L73</f>
        <v>46563.751020644493</v>
      </c>
      <c r="M99" s="106">
        <v>38</v>
      </c>
      <c r="N99" s="106">
        <f>'All Parts'!N73</f>
        <v>1445</v>
      </c>
      <c r="O99" s="55">
        <f>'All Parts'!O73</f>
        <v>55.302325581395351</v>
      </c>
      <c r="P99" s="55">
        <f>'All Parts'!P73</f>
        <v>55.302325581395351</v>
      </c>
      <c r="Q99" s="104">
        <v>3523</v>
      </c>
      <c r="R99" s="102">
        <f>'All Parts'!R73</f>
        <v>0</v>
      </c>
      <c r="S99" s="102">
        <f>'All Parts'!S73</f>
        <v>0</v>
      </c>
      <c r="T99" s="102">
        <f>'All Parts'!T73</f>
        <v>0</v>
      </c>
      <c r="U99" s="102">
        <f>'All Parts'!U73</f>
        <v>0</v>
      </c>
      <c r="V99" s="102">
        <f>'All Parts'!V73</f>
        <v>0</v>
      </c>
      <c r="W99" s="102">
        <f>'All Parts'!W73</f>
        <v>0</v>
      </c>
      <c r="X99" s="102">
        <f>'All Parts'!X73</f>
        <v>0</v>
      </c>
      <c r="Y99" s="102">
        <f>'All Parts'!Y73</f>
        <v>0</v>
      </c>
      <c r="Z99" s="102">
        <f>'All Parts'!Z73</f>
        <v>0</v>
      </c>
      <c r="AA99" s="102">
        <f>'All Parts'!AA73</f>
        <v>0</v>
      </c>
      <c r="AB99" s="102">
        <f>'All Parts'!AB73</f>
        <v>0</v>
      </c>
      <c r="AC99" s="102">
        <f>'All Parts'!AC73</f>
        <v>0</v>
      </c>
      <c r="AD99" s="102">
        <f>'All Parts'!AD73</f>
        <v>0</v>
      </c>
      <c r="AE99" s="127">
        <f>'All Parts'!AE73</f>
        <v>0</v>
      </c>
      <c r="AF99" s="127">
        <f>'All Parts'!AF73</f>
        <v>0</v>
      </c>
      <c r="AG99" s="123">
        <f>'All Parts'!AG73</f>
        <v>0</v>
      </c>
      <c r="AI99" s="194"/>
    </row>
    <row r="100" spans="1:35">
      <c r="A100" s="50" t="str">
        <f>'All Parts'!A76</f>
        <v xml:space="preserve">R658301        </v>
      </c>
      <c r="B100" s="164">
        <f>'All Parts'!B76</f>
        <v>116269</v>
      </c>
      <c r="C100" s="165">
        <f>'All Parts'!C76</f>
        <v>70.761600000000001</v>
      </c>
      <c r="D100" s="149" t="str">
        <f>'All Parts'!D76</f>
        <v>1/2" GRD BU CAST MI 14-4</v>
      </c>
      <c r="E100" s="191">
        <f>'All Parts'!E76</f>
        <v>1</v>
      </c>
      <c r="F100" s="113">
        <f>'All Parts'!F76</f>
        <v>2555</v>
      </c>
      <c r="G100" s="113">
        <f>'All Parts'!G76</f>
        <v>0</v>
      </c>
      <c r="H100" s="113">
        <f>'All Parts'!H76</f>
        <v>0</v>
      </c>
      <c r="I100" s="57">
        <f>'All Parts'!I76</f>
        <v>118.83720930232558</v>
      </c>
      <c r="J100" s="8">
        <f ca="1">'All Parts'!J76</f>
        <v>48842.80365222344</v>
      </c>
      <c r="K100" s="8">
        <f ca="1">'All Parts'!K76</f>
        <v>48842.80365222344</v>
      </c>
      <c r="L100" s="8">
        <f ca="1">'All Parts'!L76</f>
        <v>48576.80365222344</v>
      </c>
      <c r="M100" s="106">
        <v>38</v>
      </c>
      <c r="N100" s="106">
        <f>'All Parts'!N76</f>
        <v>2555</v>
      </c>
      <c r="O100" s="55">
        <f>'All Parts'!O76</f>
        <v>118.83720930232558</v>
      </c>
      <c r="P100" s="55">
        <f>'All Parts'!P76</f>
        <v>118.83720930232558</v>
      </c>
      <c r="Q100" s="104">
        <v>6451</v>
      </c>
      <c r="R100" s="102">
        <f>'All Parts'!R76</f>
        <v>0</v>
      </c>
      <c r="S100" s="102">
        <f>'All Parts'!S76</f>
        <v>0</v>
      </c>
      <c r="T100" s="102">
        <f>'All Parts'!T76</f>
        <v>0</v>
      </c>
      <c r="U100" s="102">
        <f>'All Parts'!U76</f>
        <v>0</v>
      </c>
      <c r="V100" s="102">
        <f>'All Parts'!V76</f>
        <v>0</v>
      </c>
      <c r="W100" s="102">
        <f>'All Parts'!W76</f>
        <v>0</v>
      </c>
      <c r="X100" s="102">
        <f>'All Parts'!X76</f>
        <v>0</v>
      </c>
      <c r="Y100" s="102">
        <f>'All Parts'!Y76</f>
        <v>0</v>
      </c>
      <c r="Z100" s="102">
        <f>'All Parts'!Z76</f>
        <v>0</v>
      </c>
      <c r="AA100" s="102">
        <f>'All Parts'!AA76</f>
        <v>0</v>
      </c>
      <c r="AB100" s="102">
        <f>'All Parts'!AB76</f>
        <v>0</v>
      </c>
      <c r="AC100" s="102">
        <f>'All Parts'!AC76</f>
        <v>0</v>
      </c>
      <c r="AD100" s="102">
        <f>'All Parts'!AD76</f>
        <v>0</v>
      </c>
      <c r="AE100" s="127">
        <f>'All Parts'!AE76</f>
        <v>0</v>
      </c>
      <c r="AF100" s="127">
        <f>'All Parts'!AF76</f>
        <v>0</v>
      </c>
      <c r="AG100" s="123">
        <f>'All Parts'!AG76</f>
        <v>0</v>
      </c>
      <c r="AI100" s="194"/>
    </row>
    <row r="101" spans="1:35">
      <c r="A101" s="135" t="str">
        <f>'All Parts'!A74</f>
        <v xml:space="preserve">R654501        </v>
      </c>
      <c r="B101" s="162">
        <f>'All Parts'!B74</f>
        <v>116270</v>
      </c>
      <c r="C101" s="165">
        <f>'All Parts'!C74</f>
        <v>100</v>
      </c>
      <c r="D101" s="170" t="str">
        <f>'All Parts'!D74</f>
        <v>3/4" GRD BU CAST MI (14-20)</v>
      </c>
      <c r="E101" s="191">
        <f>'All Parts'!E74</f>
        <v>5</v>
      </c>
      <c r="F101" s="113">
        <f>'All Parts'!F74</f>
        <v>4804</v>
      </c>
      <c r="G101" s="113">
        <f>'All Parts'!G74</f>
        <v>0</v>
      </c>
      <c r="H101" s="113">
        <f>'All Parts'!H74</f>
        <v>600</v>
      </c>
      <c r="I101" s="57">
        <f>'All Parts'!I74</f>
        <v>39.106976744186049</v>
      </c>
      <c r="J101" s="8">
        <f ca="1">'All Parts'!J74</f>
        <v>46316.614178539232</v>
      </c>
      <c r="K101" s="8">
        <f ca="1">'All Parts'!K74</f>
        <v>46316.614178539232</v>
      </c>
      <c r="L101" s="8">
        <f ca="1">'All Parts'!L74</f>
        <v>46050.614178539232</v>
      </c>
      <c r="M101" s="106">
        <v>38</v>
      </c>
      <c r="N101" s="106">
        <f>'All Parts'!N74</f>
        <v>4804</v>
      </c>
      <c r="O101" s="55">
        <f>'All Parts'!O74</f>
        <v>39.106976744186049</v>
      </c>
      <c r="P101" s="55">
        <f>'All Parts'!P74</f>
        <v>39.106976744186049</v>
      </c>
      <c r="Q101" s="104">
        <v>2632</v>
      </c>
      <c r="R101" s="102">
        <f>'All Parts'!R74</f>
        <v>0</v>
      </c>
      <c r="S101" s="102">
        <f>'All Parts'!S74</f>
        <v>0</v>
      </c>
      <c r="T101" s="102">
        <f>'All Parts'!T74</f>
        <v>0</v>
      </c>
      <c r="U101" s="102">
        <f>'All Parts'!U74</f>
        <v>0</v>
      </c>
      <c r="V101" s="102">
        <f>'All Parts'!V74</f>
        <v>0</v>
      </c>
      <c r="W101" s="102">
        <f>'All Parts'!W74</f>
        <v>0</v>
      </c>
      <c r="X101" s="102">
        <f>'All Parts'!X74</f>
        <v>0</v>
      </c>
      <c r="Y101" s="102">
        <f>'All Parts'!Y74</f>
        <v>0</v>
      </c>
      <c r="Z101" s="102">
        <f>'All Parts'!Z74</f>
        <v>0</v>
      </c>
      <c r="AA101" s="102">
        <f>'All Parts'!AA74</f>
        <v>0</v>
      </c>
      <c r="AB101" s="102">
        <f>'All Parts'!AB74</f>
        <v>0</v>
      </c>
      <c r="AC101" s="102">
        <f>'All Parts'!AC74</f>
        <v>0</v>
      </c>
      <c r="AD101" s="102">
        <f>'All Parts'!AD74</f>
        <v>0</v>
      </c>
      <c r="AE101" s="127">
        <f>'All Parts'!AE74</f>
        <v>0</v>
      </c>
      <c r="AF101" s="127">
        <f>'All Parts'!AF74</f>
        <v>0</v>
      </c>
      <c r="AG101" s="123">
        <f>'All Parts'!AG74</f>
        <v>0</v>
      </c>
      <c r="AI101" s="194"/>
    </row>
    <row r="102" spans="1:35">
      <c r="A102" s="136" t="str">
        <f>'All Parts'!A77</f>
        <v xml:space="preserve">R658401        </v>
      </c>
      <c r="B102" s="156">
        <f>'All Parts'!B77</f>
        <v>116271</v>
      </c>
      <c r="C102" s="163">
        <f>'All Parts'!C77</f>
        <v>85.276800000000009</v>
      </c>
      <c r="D102" s="170" t="str">
        <f>'All Parts'!D77</f>
        <v xml:space="preserve">3/4" GRD BU CAST MI (14-4) </v>
      </c>
      <c r="E102" s="191">
        <f>'All Parts'!E77</f>
        <v>1</v>
      </c>
      <c r="F102" s="113">
        <f>'All Parts'!F77</f>
        <v>2890</v>
      </c>
      <c r="G102" s="113">
        <f>'All Parts'!G77</f>
        <v>0</v>
      </c>
      <c r="H102" s="113">
        <f>'All Parts'!H77</f>
        <v>300</v>
      </c>
      <c r="I102" s="57">
        <f>'All Parts'!I77</f>
        <v>120.46511627906976</v>
      </c>
      <c r="J102" s="8">
        <f ca="1">'All Parts'!J77</f>
        <v>48894.382599591867</v>
      </c>
      <c r="K102" s="8">
        <f ca="1">'All Parts'!K77</f>
        <v>48894.382599591867</v>
      </c>
      <c r="L102" s="8">
        <f ca="1">'All Parts'!L77</f>
        <v>48628.382599591867</v>
      </c>
      <c r="M102" s="106">
        <v>38</v>
      </c>
      <c r="N102" s="106">
        <f>'All Parts'!N77</f>
        <v>2890</v>
      </c>
      <c r="O102" s="55">
        <f>'All Parts'!O77</f>
        <v>120.46511627906976</v>
      </c>
      <c r="P102" s="55">
        <f>'All Parts'!P77</f>
        <v>120.46511627906976</v>
      </c>
      <c r="Q102" s="104">
        <v>14913</v>
      </c>
      <c r="R102" s="102">
        <f>'All Parts'!R77</f>
        <v>0</v>
      </c>
      <c r="S102" s="102">
        <f>'All Parts'!S77</f>
        <v>0</v>
      </c>
      <c r="T102" s="102">
        <f>'All Parts'!T77</f>
        <v>0</v>
      </c>
      <c r="U102" s="102">
        <f>'All Parts'!U77</f>
        <v>0</v>
      </c>
      <c r="V102" s="102">
        <f>'All Parts'!V77</f>
        <v>0</v>
      </c>
      <c r="W102" s="102">
        <f>'All Parts'!W77</f>
        <v>0</v>
      </c>
      <c r="X102" s="102">
        <f>'All Parts'!X77</f>
        <v>0</v>
      </c>
      <c r="Y102" s="102">
        <f>'All Parts'!Y77</f>
        <v>0</v>
      </c>
      <c r="Z102" s="102">
        <f>'All Parts'!Z77</f>
        <v>0</v>
      </c>
      <c r="AA102" s="102">
        <f>'All Parts'!AA77</f>
        <v>0</v>
      </c>
      <c r="AB102" s="102">
        <f>'All Parts'!AB77</f>
        <v>0</v>
      </c>
      <c r="AC102" s="102">
        <f>'All Parts'!AC77</f>
        <v>0</v>
      </c>
      <c r="AD102" s="102">
        <f>'All Parts'!AD77</f>
        <v>0</v>
      </c>
      <c r="AE102" s="127">
        <f>'All Parts'!AE77</f>
        <v>0</v>
      </c>
      <c r="AF102" s="127">
        <f>'All Parts'!AF77</f>
        <v>0</v>
      </c>
      <c r="AG102" s="123"/>
      <c r="AI102" s="194"/>
    </row>
    <row r="103" spans="1:35">
      <c r="A103" s="50" t="str">
        <f>'All Parts'!A78</f>
        <v xml:space="preserve">R658501        </v>
      </c>
      <c r="B103" s="156">
        <f>'All Parts'!B78</f>
        <v>116272</v>
      </c>
      <c r="C103" s="157">
        <f>'All Parts'!C78</f>
        <v>90</v>
      </c>
      <c r="D103" s="170" t="str">
        <f>'All Parts'!D78</f>
        <v xml:space="preserve">1" GRD BUSH CAST MI (14-4) </v>
      </c>
      <c r="E103" s="191">
        <f>'All Parts'!E78</f>
        <v>1</v>
      </c>
      <c r="F103" s="113">
        <f>'All Parts'!F78</f>
        <v>3678</v>
      </c>
      <c r="G103" s="113">
        <f>'All Parts'!G78</f>
        <v>0</v>
      </c>
      <c r="H103" s="113">
        <f>'All Parts'!H78</f>
        <v>0</v>
      </c>
      <c r="I103" s="57">
        <f>'All Parts'!I78</f>
        <v>171.06976744186048</v>
      </c>
      <c r="J103" s="8">
        <f ca="1">'All Parts'!J78</f>
        <v>50497.7510206445</v>
      </c>
      <c r="K103" s="8">
        <f ca="1">'All Parts'!K78</f>
        <v>50497.7510206445</v>
      </c>
      <c r="L103" s="8">
        <f ca="1">'All Parts'!L78</f>
        <v>50231.7510206445</v>
      </c>
      <c r="M103" s="106">
        <v>38</v>
      </c>
      <c r="N103" s="106">
        <f>'All Parts'!N78</f>
        <v>3678</v>
      </c>
      <c r="O103" s="55">
        <f>'All Parts'!O78</f>
        <v>171.06976744186048</v>
      </c>
      <c r="P103" s="55">
        <f>'All Parts'!P78</f>
        <v>171.06976744186048</v>
      </c>
      <c r="Q103" s="104">
        <v>12430</v>
      </c>
      <c r="R103" s="102">
        <f>'All Parts'!R78</f>
        <v>0</v>
      </c>
      <c r="S103" s="102">
        <f>'All Parts'!S78</f>
        <v>0</v>
      </c>
      <c r="T103" s="102">
        <f>'All Parts'!T78</f>
        <v>0</v>
      </c>
      <c r="U103" s="102">
        <f>'All Parts'!U78</f>
        <v>0</v>
      </c>
      <c r="V103" s="102">
        <f>'All Parts'!V78</f>
        <v>0</v>
      </c>
      <c r="W103" s="102">
        <f>'All Parts'!W78</f>
        <v>0</v>
      </c>
      <c r="X103" s="102">
        <f>'All Parts'!X78</f>
        <v>0</v>
      </c>
      <c r="Y103" s="102">
        <f>'All Parts'!Y78</f>
        <v>0</v>
      </c>
      <c r="Z103" s="102">
        <f>'All Parts'!Z78</f>
        <v>0</v>
      </c>
      <c r="AA103" s="102">
        <f>'All Parts'!AA78</f>
        <v>0</v>
      </c>
      <c r="AB103" s="102">
        <f>'All Parts'!AB78</f>
        <v>0</v>
      </c>
      <c r="AC103" s="102">
        <f>'All Parts'!AC78</f>
        <v>0</v>
      </c>
      <c r="AD103" s="102">
        <f>'All Parts'!AD78</f>
        <v>0</v>
      </c>
      <c r="AE103" s="127">
        <f>'All Parts'!AE78</f>
        <v>0</v>
      </c>
      <c r="AF103" s="127">
        <f>'All Parts'!AF78</f>
        <v>0</v>
      </c>
      <c r="AG103" s="123">
        <f>'All Parts'!AG78</f>
        <v>0</v>
      </c>
      <c r="AI103" s="194"/>
    </row>
    <row r="104" spans="1:35">
      <c r="A104" s="135" t="str">
        <f>'All Parts'!A75</f>
        <v xml:space="preserve">R654601        </v>
      </c>
      <c r="B104" s="162">
        <f>'All Parts'!B75</f>
        <v>116273</v>
      </c>
      <c r="C104" s="157">
        <f>'All Parts'!C75</f>
        <v>105</v>
      </c>
      <c r="D104" s="170" t="str">
        <f>'All Parts'!D75</f>
        <v>1" GRD BUSH CAST MI (14-20)</v>
      </c>
      <c r="E104" s="191">
        <f>'All Parts'!E75</f>
        <v>11</v>
      </c>
      <c r="F104" s="113">
        <f>'All Parts'!F75</f>
        <v>6811</v>
      </c>
      <c r="G104" s="113">
        <f>'All Parts'!G75</f>
        <v>0</v>
      </c>
      <c r="H104" s="113">
        <f>'All Parts'!H75</f>
        <v>750</v>
      </c>
      <c r="I104" s="57">
        <f>'All Parts'!I75</f>
        <v>25.627906976744185</v>
      </c>
      <c r="J104" s="8">
        <f ca="1">'All Parts'!J75</f>
        <v>45889.540494328707</v>
      </c>
      <c r="K104" s="8">
        <f ca="1">'All Parts'!K75</f>
        <v>45889.540494328707</v>
      </c>
      <c r="L104" s="8">
        <f ca="1">'All Parts'!L75</f>
        <v>45623.540494328707</v>
      </c>
      <c r="M104" s="106">
        <v>38</v>
      </c>
      <c r="N104" s="106">
        <f>'All Parts'!N75</f>
        <v>6811</v>
      </c>
      <c r="O104" s="55">
        <f>'All Parts'!O75</f>
        <v>25.627906976744185</v>
      </c>
      <c r="P104" s="55">
        <f>'All Parts'!P75</f>
        <v>25.627906976744185</v>
      </c>
      <c r="Q104" s="104">
        <v>1607</v>
      </c>
      <c r="R104" s="102">
        <f>'All Parts'!R75</f>
        <v>0</v>
      </c>
      <c r="S104" s="102">
        <f>'All Parts'!S75</f>
        <v>0</v>
      </c>
      <c r="T104" s="102">
        <f>'All Parts'!T75</f>
        <v>0</v>
      </c>
      <c r="U104" s="102">
        <f>'All Parts'!U75</f>
        <v>0</v>
      </c>
      <c r="V104" s="102">
        <f>'All Parts'!V75</f>
        <v>0</v>
      </c>
      <c r="W104" s="102">
        <f>'All Parts'!W75</f>
        <v>0</v>
      </c>
      <c r="X104" s="102">
        <f>'All Parts'!X75</f>
        <v>0</v>
      </c>
      <c r="Y104" s="102">
        <f>'All Parts'!Y75</f>
        <v>0</v>
      </c>
      <c r="Z104" s="102">
        <f>'All Parts'!Z75</f>
        <v>0</v>
      </c>
      <c r="AA104" s="102">
        <f>'All Parts'!AA75</f>
        <v>0</v>
      </c>
      <c r="AB104" s="102">
        <f>'All Parts'!AB75</f>
        <v>0</v>
      </c>
      <c r="AC104" s="102">
        <f>'All Parts'!AC75</f>
        <v>0</v>
      </c>
      <c r="AD104" s="102">
        <f>'All Parts'!AD75</f>
        <v>0</v>
      </c>
      <c r="AE104" s="127">
        <f>'All Parts'!AE75</f>
        <v>0</v>
      </c>
      <c r="AF104" s="127">
        <f>'All Parts'!AF75</f>
        <v>0</v>
      </c>
      <c r="AG104" s="123"/>
      <c r="AI104" s="194"/>
    </row>
    <row r="105" spans="1:35">
      <c r="A105" s="137" t="str">
        <f>'All Parts'!A82</f>
        <v xml:space="preserve">R659701        </v>
      </c>
      <c r="B105" s="158">
        <f>'All Parts'!B82</f>
        <v>116274</v>
      </c>
      <c r="C105" s="163">
        <f>'All Parts'!C82</f>
        <v>156.94559999999998</v>
      </c>
      <c r="D105" s="150" t="str">
        <f>'All Parts'!D82</f>
        <v>1 1/4" GRD BUSH CAST MI (14-20)</v>
      </c>
      <c r="E105" s="191">
        <f>'All Parts'!E82</f>
        <v>1</v>
      </c>
      <c r="F105" s="113">
        <f>'All Parts'!F82</f>
        <v>4160</v>
      </c>
      <c r="G105" s="113">
        <f>'All Parts'!G82</f>
        <v>1350</v>
      </c>
      <c r="H105" s="113">
        <f>'All Parts'!H82</f>
        <v>0</v>
      </c>
      <c r="I105" s="57">
        <f>'All Parts'!I82</f>
        <v>193.48837209302326</v>
      </c>
      <c r="J105" s="8">
        <f ca="1">'All Parts'!J82</f>
        <v>51208.06681011818</v>
      </c>
      <c r="K105" s="8">
        <f ca="1">'All Parts'!K82</f>
        <v>51208.06681011818</v>
      </c>
      <c r="L105" s="8">
        <f ca="1">'All Parts'!L82</f>
        <v>50942.06681011818</v>
      </c>
      <c r="M105" s="106">
        <v>38</v>
      </c>
      <c r="N105" s="106">
        <f>'All Parts'!N82</f>
        <v>4160</v>
      </c>
      <c r="O105" s="55">
        <f>'All Parts'!O82</f>
        <v>193.48837209302326</v>
      </c>
      <c r="P105" s="55">
        <f>'All Parts'!P82</f>
        <v>193.48837209302326</v>
      </c>
      <c r="Q105" s="104">
        <v>121</v>
      </c>
      <c r="R105" s="102">
        <f>'All Parts'!R82</f>
        <v>0</v>
      </c>
      <c r="S105" s="102">
        <f>'All Parts'!S82</f>
        <v>0</v>
      </c>
      <c r="T105" s="102">
        <f>'All Parts'!T82</f>
        <v>0</v>
      </c>
      <c r="U105" s="102">
        <f>'All Parts'!U82</f>
        <v>0</v>
      </c>
      <c r="V105" s="102">
        <f>'All Parts'!V82</f>
        <v>0</v>
      </c>
      <c r="W105" s="102">
        <f>'All Parts'!W82</f>
        <v>0</v>
      </c>
      <c r="X105" s="102">
        <f>'All Parts'!X82</f>
        <v>0</v>
      </c>
      <c r="Y105" s="102">
        <f>'All Parts'!Y82</f>
        <v>0</v>
      </c>
      <c r="Z105" s="102">
        <f>'All Parts'!Z82</f>
        <v>0</v>
      </c>
      <c r="AA105" s="102">
        <f>'All Parts'!AA82</f>
        <v>0</v>
      </c>
      <c r="AB105" s="102">
        <f>'All Parts'!AB82</f>
        <v>0</v>
      </c>
      <c r="AC105" s="102">
        <f>'All Parts'!AC82</f>
        <v>0</v>
      </c>
      <c r="AD105" s="102">
        <f>'All Parts'!AD82</f>
        <v>0</v>
      </c>
      <c r="AE105" s="127">
        <f>'All Parts'!AE82</f>
        <v>0</v>
      </c>
      <c r="AF105" s="127">
        <f>'All Parts'!AF82</f>
        <v>0</v>
      </c>
      <c r="AG105" s="123">
        <f>'All Parts'!AG82</f>
        <v>0</v>
      </c>
      <c r="AI105" s="194"/>
    </row>
    <row r="106" spans="1:35">
      <c r="A106" s="137" t="str">
        <f>'All Parts'!A81</f>
        <v xml:space="preserve">R659601        </v>
      </c>
      <c r="B106" s="158">
        <f>'All Parts'!B81</f>
        <v>116275</v>
      </c>
      <c r="C106" s="159">
        <f>'All Parts'!C81</f>
        <v>175.4</v>
      </c>
      <c r="D106" s="150" t="str">
        <f>'All Parts'!D81</f>
        <v xml:space="preserve">1 1/2" GRD BU CAST MI14-20 </v>
      </c>
      <c r="E106" s="191">
        <f>'All Parts'!E81</f>
        <v>6</v>
      </c>
      <c r="F106" s="113">
        <f>'All Parts'!F81</f>
        <v>5991</v>
      </c>
      <c r="G106" s="113">
        <f>'All Parts'!G81</f>
        <v>0</v>
      </c>
      <c r="H106" s="113">
        <f>'All Parts'!H81</f>
        <v>600</v>
      </c>
      <c r="I106" s="57">
        <f>'All Parts'!I81</f>
        <v>41.790697674418603</v>
      </c>
      <c r="J106" s="8">
        <f ca="1">'All Parts'!J81</f>
        <v>46401.6457574866</v>
      </c>
      <c r="K106" s="8">
        <f ca="1">'All Parts'!K81</f>
        <v>46401.6457574866</v>
      </c>
      <c r="L106" s="8">
        <f ca="1">'All Parts'!L81</f>
        <v>46135.6457574866</v>
      </c>
      <c r="M106" s="106">
        <v>38</v>
      </c>
      <c r="N106" s="106">
        <f>'All Parts'!N81</f>
        <v>5991</v>
      </c>
      <c r="O106" s="55">
        <f>'All Parts'!O81</f>
        <v>41.790697674418603</v>
      </c>
      <c r="P106" s="55">
        <f>'All Parts'!P81</f>
        <v>41.790697674418603</v>
      </c>
      <c r="Q106" s="104">
        <v>19</v>
      </c>
      <c r="R106" s="102">
        <f>'All Parts'!R81</f>
        <v>0</v>
      </c>
      <c r="S106" s="102">
        <f>'All Parts'!S81</f>
        <v>0</v>
      </c>
      <c r="T106" s="102">
        <f>'All Parts'!T81</f>
        <v>0</v>
      </c>
      <c r="U106" s="102">
        <f>'All Parts'!U81</f>
        <v>0</v>
      </c>
      <c r="V106" s="102">
        <f>'All Parts'!V81</f>
        <v>0</v>
      </c>
      <c r="W106" s="102">
        <f>'All Parts'!W81</f>
        <v>0</v>
      </c>
      <c r="X106" s="102">
        <f>'All Parts'!X81</f>
        <v>0</v>
      </c>
      <c r="Y106" s="102">
        <f>'All Parts'!Y81</f>
        <v>0</v>
      </c>
      <c r="Z106" s="102">
        <f>'All Parts'!Z81</f>
        <v>0</v>
      </c>
      <c r="AA106" s="102">
        <f>'All Parts'!AA81</f>
        <v>0</v>
      </c>
      <c r="AB106" s="102">
        <f>'All Parts'!AB81</f>
        <v>0</v>
      </c>
      <c r="AC106" s="102">
        <f>'All Parts'!AC81</f>
        <v>0</v>
      </c>
      <c r="AD106" s="102">
        <f>'All Parts'!AD81</f>
        <v>0</v>
      </c>
      <c r="AE106" s="127">
        <f>'All Parts'!AE81</f>
        <v>0</v>
      </c>
      <c r="AF106" s="127">
        <f>'All Parts'!AF81</f>
        <v>0</v>
      </c>
      <c r="AG106" s="123">
        <f>'All Parts'!AG81</f>
        <v>0</v>
      </c>
      <c r="AI106" s="194"/>
    </row>
    <row r="107" spans="1:35">
      <c r="A107" s="138" t="str">
        <f>'All Parts'!A72</f>
        <v xml:space="preserve">R647401        </v>
      </c>
      <c r="B107" s="160">
        <f>'All Parts'!B72</f>
        <v>116276</v>
      </c>
      <c r="C107" s="159">
        <f>'All Parts'!C72</f>
        <v>176.4504</v>
      </c>
      <c r="D107" s="19" t="str">
        <f>'All Parts'!D72</f>
        <v xml:space="preserve">2" GRD BUSH CAST MI (14-20) </v>
      </c>
      <c r="E107" s="191">
        <f>'All Parts'!E72</f>
        <v>31</v>
      </c>
      <c r="F107" s="113">
        <f>'All Parts'!F72</f>
        <v>10972</v>
      </c>
      <c r="G107" s="113">
        <f>'All Parts'!G72</f>
        <v>9385</v>
      </c>
      <c r="H107" s="113">
        <f>'All Parts'!H72</f>
        <v>3150</v>
      </c>
      <c r="I107" s="57">
        <f>'All Parts'!I72</f>
        <v>11.735933983495874</v>
      </c>
      <c r="J107" s="8">
        <f ca="1">'All Parts'!J72</f>
        <v>45449.384297384735</v>
      </c>
      <c r="K107" s="8">
        <f ca="1">'All Parts'!K72</f>
        <v>45449.384297384735</v>
      </c>
      <c r="L107" s="8">
        <f ca="1">'All Parts'!L72</f>
        <v>45176.384297384735</v>
      </c>
      <c r="M107" s="106">
        <v>39</v>
      </c>
      <c r="N107" s="106">
        <f>'All Parts'!N72</f>
        <v>10972</v>
      </c>
      <c r="O107" s="55">
        <f>'All Parts'!O72</f>
        <v>11.735933983495874</v>
      </c>
      <c r="P107" s="55">
        <f>'All Parts'!P72</f>
        <v>11.735933983495874</v>
      </c>
      <c r="Q107" s="104">
        <v>1564</v>
      </c>
      <c r="R107" s="102">
        <f>'All Parts'!R72</f>
        <v>0</v>
      </c>
      <c r="S107" s="102">
        <f>'All Parts'!S72</f>
        <v>0</v>
      </c>
      <c r="T107" s="102">
        <f>'All Parts'!T72</f>
        <v>0</v>
      </c>
      <c r="U107" s="102">
        <f>'All Parts'!U72</f>
        <v>0</v>
      </c>
      <c r="V107" s="102">
        <f>'All Parts'!V72</f>
        <v>0</v>
      </c>
      <c r="W107" s="102">
        <f>'All Parts'!W72</f>
        <v>0</v>
      </c>
      <c r="X107" s="102">
        <f>'All Parts'!X72</f>
        <v>0</v>
      </c>
      <c r="Y107" s="102">
        <f>'All Parts'!Y72</f>
        <v>0</v>
      </c>
      <c r="Z107" s="102">
        <f>'All Parts'!Z72</f>
        <v>0</v>
      </c>
      <c r="AA107" s="102">
        <f>'All Parts'!AA72</f>
        <v>0</v>
      </c>
      <c r="AB107" s="102">
        <f>'All Parts'!AB72</f>
        <v>0</v>
      </c>
      <c r="AC107" s="102">
        <f>'All Parts'!AC72</f>
        <v>0</v>
      </c>
      <c r="AD107" s="102">
        <f>'All Parts'!AD72</f>
        <v>0</v>
      </c>
      <c r="AE107" s="127">
        <f>'All Parts'!AE72</f>
        <v>0</v>
      </c>
      <c r="AF107" s="127">
        <f>'All Parts'!AF72</f>
        <v>0</v>
      </c>
      <c r="AG107" s="123" t="str">
        <f>'All Parts'!AG72</f>
        <v>4,520 ETA 3/25</v>
      </c>
      <c r="AI107" s="194"/>
    </row>
    <row r="108" spans="1:35">
      <c r="A108" s="137" t="str">
        <f>'All Parts'!A80</f>
        <v xml:space="preserve">R659501        </v>
      </c>
      <c r="B108" s="158">
        <f>'All Parts'!B80</f>
        <v>116277</v>
      </c>
      <c r="C108" s="161">
        <f>'All Parts'!C80</f>
        <v>348.3648</v>
      </c>
      <c r="D108" s="150" t="str">
        <f>'All Parts'!D80</f>
        <v xml:space="preserve">2 1/2"GRD BUSH CAST MI (6-40)  </v>
      </c>
      <c r="E108" s="191">
        <f>'All Parts'!E80</f>
        <v>2</v>
      </c>
      <c r="F108" s="113">
        <f>'All Parts'!F80</f>
        <v>1606</v>
      </c>
      <c r="G108" s="113">
        <f>'All Parts'!G80</f>
        <v>505</v>
      </c>
      <c r="H108" s="113">
        <f>'All Parts'!H80</f>
        <v>0</v>
      </c>
      <c r="I108" s="57">
        <f>'All Parts'!I80</f>
        <v>37.348837209302324</v>
      </c>
      <c r="J108" s="8">
        <f ca="1">'All Parts'!J80</f>
        <v>46260.90891538134</v>
      </c>
      <c r="K108" s="8">
        <f ca="1">'All Parts'!K80</f>
        <v>46260.90891538134</v>
      </c>
      <c r="L108" s="8">
        <f ca="1">'All Parts'!L80</f>
        <v>45987.90891538134</v>
      </c>
      <c r="M108" s="106">
        <v>39</v>
      </c>
      <c r="N108" s="106">
        <f>'All Parts'!N80</f>
        <v>1606</v>
      </c>
      <c r="O108" s="55">
        <f>'All Parts'!O80</f>
        <v>37.348837209302324</v>
      </c>
      <c r="P108" s="55">
        <f>'All Parts'!P80</f>
        <v>37.348837209302324</v>
      </c>
      <c r="Q108" s="104">
        <v>833</v>
      </c>
      <c r="R108" s="102">
        <f>'All Parts'!R80</f>
        <v>0</v>
      </c>
      <c r="S108" s="102">
        <f>'All Parts'!S80</f>
        <v>0</v>
      </c>
      <c r="T108" s="102">
        <f>'All Parts'!T80</f>
        <v>0</v>
      </c>
      <c r="U108" s="102">
        <f>'All Parts'!U80</f>
        <v>0</v>
      </c>
      <c r="V108" s="102">
        <f>'All Parts'!V80</f>
        <v>0</v>
      </c>
      <c r="W108" s="102">
        <f>'All Parts'!W80</f>
        <v>0</v>
      </c>
      <c r="X108" s="102">
        <f>'All Parts'!X80</f>
        <v>0</v>
      </c>
      <c r="Y108" s="102">
        <f>'All Parts'!Y80</f>
        <v>0</v>
      </c>
      <c r="Z108" s="102">
        <f>'All Parts'!Z80</f>
        <v>0</v>
      </c>
      <c r="AA108" s="102">
        <f>'All Parts'!AA80</f>
        <v>0</v>
      </c>
      <c r="AB108" s="102">
        <f>'All Parts'!AB80</f>
        <v>0</v>
      </c>
      <c r="AC108" s="102">
        <f>'All Parts'!AC80</f>
        <v>0</v>
      </c>
      <c r="AD108" s="102">
        <f>'All Parts'!AD80</f>
        <v>0</v>
      </c>
      <c r="AE108" s="127">
        <f>'All Parts'!AE80</f>
        <v>0</v>
      </c>
      <c r="AF108" s="127">
        <f>'All Parts'!AF80</f>
        <v>0</v>
      </c>
      <c r="AG108" s="131">
        <f>'All Parts'!AG80</f>
        <v>0</v>
      </c>
      <c r="AI108" s="194"/>
    </row>
    <row r="109" spans="1:35">
      <c r="A109" s="137" t="str">
        <f>'All Parts'!A79</f>
        <v xml:space="preserve">R659401        </v>
      </c>
      <c r="B109" s="158">
        <f>'All Parts'!B79</f>
        <v>116278</v>
      </c>
      <c r="C109" s="159">
        <f>'All Parts'!C79</f>
        <v>319.78800000000001</v>
      </c>
      <c r="D109" s="150" t="str">
        <f>'All Parts'!D79</f>
        <v>2 1/2" GRD BUSH CAST MI (14-20)</v>
      </c>
      <c r="E109" s="191">
        <f>'All Parts'!E79</f>
        <v>2</v>
      </c>
      <c r="F109" s="113">
        <f>'All Parts'!F79</f>
        <v>3339</v>
      </c>
      <c r="G109" s="113">
        <f>'All Parts'!G79</f>
        <v>1066</v>
      </c>
      <c r="H109" s="113">
        <f>'All Parts'!H79</f>
        <v>100</v>
      </c>
      <c r="I109" s="57">
        <f>'All Parts'!I79</f>
        <v>75.325581395348834</v>
      </c>
      <c r="J109" s="8">
        <f ca="1">'All Parts'!J79</f>
        <v>47464.172073276073</v>
      </c>
      <c r="K109" s="8">
        <f ca="1">'All Parts'!K79</f>
        <v>47464.172073276073</v>
      </c>
      <c r="L109" s="8">
        <f ca="1">'All Parts'!L79</f>
        <v>47191.172073276073</v>
      </c>
      <c r="M109" s="106">
        <v>39</v>
      </c>
      <c r="N109" s="106">
        <f>'All Parts'!N79</f>
        <v>3339</v>
      </c>
      <c r="O109" s="55">
        <f>'All Parts'!O79</f>
        <v>75.325581395348834</v>
      </c>
      <c r="P109" s="55">
        <f>'All Parts'!P79</f>
        <v>75.325581395348834</v>
      </c>
      <c r="Q109" s="104">
        <v>0</v>
      </c>
      <c r="R109" s="102">
        <f>'All Parts'!R79</f>
        <v>0</v>
      </c>
      <c r="S109" s="102">
        <f>'All Parts'!S79</f>
        <v>0</v>
      </c>
      <c r="T109" s="102">
        <f>'All Parts'!T79</f>
        <v>0</v>
      </c>
      <c r="U109" s="102">
        <f>'All Parts'!U79</f>
        <v>0</v>
      </c>
      <c r="V109" s="102">
        <f>'All Parts'!V79</f>
        <v>0</v>
      </c>
      <c r="W109" s="102">
        <f>'All Parts'!W79</f>
        <v>0</v>
      </c>
      <c r="X109" s="102">
        <f>'All Parts'!X79</f>
        <v>0</v>
      </c>
      <c r="Y109" s="102">
        <f>'All Parts'!Y79</f>
        <v>0</v>
      </c>
      <c r="Z109" s="102">
        <f>'All Parts'!Z79</f>
        <v>0</v>
      </c>
      <c r="AA109" s="102">
        <f>'All Parts'!AA79</f>
        <v>0</v>
      </c>
      <c r="AB109" s="102">
        <f>'All Parts'!AB79</f>
        <v>0</v>
      </c>
      <c r="AC109" s="102">
        <f>'All Parts'!AC79</f>
        <v>0</v>
      </c>
      <c r="AD109" s="102">
        <f>'All Parts'!AD79</f>
        <v>0</v>
      </c>
      <c r="AE109" s="127">
        <f>'All Parts'!AE79</f>
        <v>0</v>
      </c>
      <c r="AF109" s="127">
        <f>'All Parts'!AF79</f>
        <v>0</v>
      </c>
      <c r="AG109" s="126">
        <f>'All Parts'!AG79</f>
        <v>0</v>
      </c>
      <c r="AI109" s="194"/>
    </row>
    <row r="110" spans="1:35">
      <c r="A110" s="22" t="str">
        <f>'All Parts'!A123</f>
        <v xml:space="preserve">R760901        </v>
      </c>
      <c r="B110" s="128">
        <f>'All Parts'!B123</f>
        <v>116293</v>
      </c>
      <c r="C110" s="159">
        <f>'All Parts'!C123</f>
        <v>316.61279999999999</v>
      </c>
      <c r="D110" s="19" t="str">
        <f>'All Parts'!D123</f>
        <v>682 RG MI CAST</v>
      </c>
      <c r="E110" s="191">
        <f>'All Parts'!E123</f>
        <v>6</v>
      </c>
      <c r="F110" s="113">
        <f>'All Parts'!F123</f>
        <v>857</v>
      </c>
      <c r="G110" s="113">
        <f>'All Parts'!G123</f>
        <v>0</v>
      </c>
      <c r="H110" s="113">
        <f>'All Parts'!H123</f>
        <v>0</v>
      </c>
      <c r="I110" s="57">
        <f>'All Parts'!I123</f>
        <v>6.6434108527131785</v>
      </c>
      <c r="J110" s="8">
        <f ca="1">'All Parts'!J123</f>
        <v>45288.031722398882</v>
      </c>
      <c r="K110" s="8">
        <f ca="1">'All Parts'!K123</f>
        <v>45558.207160995371</v>
      </c>
      <c r="L110" s="8">
        <f ca="1">'All Parts'!L123</f>
        <v>45285.207160995371</v>
      </c>
      <c r="M110" s="106">
        <v>39</v>
      </c>
      <c r="N110" s="106">
        <f>'All Parts'!N123</f>
        <v>857</v>
      </c>
      <c r="O110" s="55">
        <f>'All Parts'!O123</f>
        <v>15.170542635658915</v>
      </c>
      <c r="P110" s="55">
        <f>'All Parts'!P123</f>
        <v>6.6434108527131785</v>
      </c>
      <c r="Q110" s="104">
        <v>48</v>
      </c>
      <c r="R110" s="102">
        <f>'All Parts'!R123</f>
        <v>0</v>
      </c>
      <c r="S110" s="102">
        <f>'All Parts'!S123</f>
        <v>0</v>
      </c>
      <c r="T110" s="102">
        <f>'All Parts'!T123</f>
        <v>0</v>
      </c>
      <c r="U110" s="102">
        <f>'All Parts'!U123</f>
        <v>0</v>
      </c>
      <c r="V110" s="102">
        <f>'All Parts'!V123</f>
        <v>0</v>
      </c>
      <c r="W110" s="102">
        <f>'All Parts'!W123</f>
        <v>0</v>
      </c>
      <c r="X110" s="102">
        <f>'All Parts'!X123</f>
        <v>0</v>
      </c>
      <c r="Y110" s="102">
        <f>'All Parts'!Y123</f>
        <v>0</v>
      </c>
      <c r="Z110" s="102">
        <f>'All Parts'!Z123</f>
        <v>0</v>
      </c>
      <c r="AA110" s="102">
        <f>'All Parts'!AA123</f>
        <v>0</v>
      </c>
      <c r="AB110" s="102">
        <f>'All Parts'!AB123</f>
        <v>0</v>
      </c>
      <c r="AC110" s="102">
        <f>'All Parts'!AC123</f>
        <v>0</v>
      </c>
      <c r="AD110" s="102">
        <f>'All Parts'!AD123</f>
        <v>0</v>
      </c>
      <c r="AE110" s="127">
        <f>'All Parts'!AE123</f>
        <v>0</v>
      </c>
      <c r="AF110" s="127">
        <f>'All Parts'!AF123</f>
        <v>0</v>
      </c>
      <c r="AG110" s="132">
        <f>'All Parts'!AG123</f>
        <v>0</v>
      </c>
      <c r="AI110" s="194"/>
    </row>
    <row r="111" spans="1:35">
      <c r="A111" s="22" t="str">
        <f>'All Parts'!A5</f>
        <v xml:space="preserve">70R4601        </v>
      </c>
      <c r="B111" s="128">
        <f>'All Parts'!B5</f>
        <v>116300</v>
      </c>
      <c r="C111" s="129">
        <f>'All Parts'!C5</f>
        <v>255.37679999999997</v>
      </c>
      <c r="D111" s="19" t="str">
        <f>'All Parts'!D5</f>
        <v xml:space="preserve">678 CS MI CAST  </v>
      </c>
      <c r="E111" s="191">
        <f>'All Parts'!E5</f>
        <v>7</v>
      </c>
      <c r="F111" s="113">
        <f>'All Parts'!F5</f>
        <v>1950</v>
      </c>
      <c r="G111" s="113">
        <f>'All Parts'!G5</f>
        <v>1950</v>
      </c>
      <c r="H111" s="113">
        <f>'All Parts'!H5</f>
        <v>0</v>
      </c>
      <c r="I111" s="57">
        <f>'All Parts'!I5</f>
        <v>12.956810631229235</v>
      </c>
      <c r="J111" s="8">
        <f ca="1">'All Parts'!J5</f>
        <v>45488.06681011818</v>
      </c>
      <c r="K111" s="8">
        <f ca="1">'All Parts'!K5</f>
        <v>46251.6457574866</v>
      </c>
      <c r="L111" s="8">
        <f ca="1">'All Parts'!L5</f>
        <v>46139.6457574866</v>
      </c>
      <c r="M111" s="106">
        <v>38</v>
      </c>
      <c r="N111" s="106">
        <f>'All Parts'!N5</f>
        <v>1950</v>
      </c>
      <c r="O111" s="55">
        <f>'All Parts'!O5</f>
        <v>37.056478405315616</v>
      </c>
      <c r="P111" s="55">
        <f>'All Parts'!P5</f>
        <v>12.956810631229235</v>
      </c>
      <c r="Q111" s="104">
        <v>93</v>
      </c>
      <c r="R111" s="102">
        <f>'All Parts'!R5</f>
        <v>0</v>
      </c>
      <c r="S111" s="102">
        <f>'All Parts'!S5</f>
        <v>0</v>
      </c>
      <c r="T111" s="102">
        <f>'All Parts'!T5</f>
        <v>0</v>
      </c>
      <c r="U111" s="102">
        <f>'All Parts'!U5</f>
        <v>0</v>
      </c>
      <c r="V111" s="102">
        <f>'All Parts'!V5</f>
        <v>0</v>
      </c>
      <c r="W111" s="102">
        <f>'All Parts'!W5</f>
        <v>0</v>
      </c>
      <c r="X111" s="102">
        <f>'All Parts'!X5</f>
        <v>0</v>
      </c>
      <c r="Y111" s="102">
        <f>'All Parts'!Y5</f>
        <v>0</v>
      </c>
      <c r="Z111" s="102">
        <f>'All Parts'!Z5</f>
        <v>0</v>
      </c>
      <c r="AA111" s="102">
        <f>'All Parts'!AA5</f>
        <v>0</v>
      </c>
      <c r="AB111" s="102">
        <f>'All Parts'!AB5</f>
        <v>0</v>
      </c>
      <c r="AC111" s="102">
        <f>'All Parts'!AC5</f>
        <v>0</v>
      </c>
      <c r="AD111" s="102">
        <f>'All Parts'!AD5</f>
        <v>0</v>
      </c>
      <c r="AE111" s="127">
        <f>'All Parts'!AE5</f>
        <v>0</v>
      </c>
      <c r="AF111" s="127">
        <f>'All Parts'!AF5</f>
        <v>0</v>
      </c>
      <c r="AG111" s="123">
        <f>'All Parts'!AG5</f>
        <v>0</v>
      </c>
      <c r="AI111" s="194"/>
    </row>
    <row r="112" spans="1:35">
      <c r="A112" s="22" t="str">
        <f>'All Parts'!A85</f>
        <v xml:space="preserve">R709504        </v>
      </c>
      <c r="B112" s="128">
        <f>'All Parts'!B85</f>
        <v>116312</v>
      </c>
      <c r="C112" s="129">
        <f>'All Parts'!C85</f>
        <v>295.29360000000003</v>
      </c>
      <c r="D112" s="19" t="str">
        <f>'All Parts'!D85</f>
        <v>115 L/N MI CAST</v>
      </c>
      <c r="E112" s="191">
        <f>'All Parts'!E85</f>
        <v>1</v>
      </c>
      <c r="F112" s="113">
        <f>'All Parts'!F85</f>
        <v>1118</v>
      </c>
      <c r="G112" s="113">
        <f>'All Parts'!G85</f>
        <v>0</v>
      </c>
      <c r="H112" s="113">
        <f>'All Parts'!H85</f>
        <v>0</v>
      </c>
      <c r="I112" s="57">
        <f>'All Parts'!I85</f>
        <v>52</v>
      </c>
      <c r="J112" s="8">
        <f ca="1">'All Parts'!J85</f>
        <v>46725.119441697127</v>
      </c>
      <c r="K112" s="8">
        <f ca="1">'All Parts'!K85</f>
        <v>46843.014178539233</v>
      </c>
      <c r="L112" s="8">
        <f ca="1">'All Parts'!L85</f>
        <v>46570.014178539233</v>
      </c>
      <c r="M112" s="106">
        <v>39</v>
      </c>
      <c r="N112" s="106">
        <f>'All Parts'!N85</f>
        <v>1118</v>
      </c>
      <c r="O112" s="55">
        <f>'All Parts'!O85</f>
        <v>55.720930232558139</v>
      </c>
      <c r="P112" s="55">
        <f>'All Parts'!P85</f>
        <v>52</v>
      </c>
      <c r="Q112" s="104">
        <v>134</v>
      </c>
      <c r="R112" s="102">
        <f>'All Parts'!R85</f>
        <v>0</v>
      </c>
      <c r="S112" s="102">
        <f>'All Parts'!S85</f>
        <v>0</v>
      </c>
      <c r="T112" s="102">
        <f>'All Parts'!T85</f>
        <v>0</v>
      </c>
      <c r="U112" s="102">
        <f>'All Parts'!U85</f>
        <v>0</v>
      </c>
      <c r="V112" s="102">
        <f>'All Parts'!V85</f>
        <v>0</v>
      </c>
      <c r="W112" s="102">
        <f>'All Parts'!W85</f>
        <v>0</v>
      </c>
      <c r="X112" s="102">
        <f>'All Parts'!X85</f>
        <v>0</v>
      </c>
      <c r="Y112" s="102">
        <f>'All Parts'!Y85</f>
        <v>0</v>
      </c>
      <c r="Z112" s="102">
        <f>'All Parts'!Z85</f>
        <v>0</v>
      </c>
      <c r="AA112" s="102">
        <f>'All Parts'!AA85</f>
        <v>0</v>
      </c>
      <c r="AB112" s="102">
        <f>'All Parts'!AB85</f>
        <v>0</v>
      </c>
      <c r="AC112" s="102">
        <f>'All Parts'!AC85</f>
        <v>0</v>
      </c>
      <c r="AD112" s="102">
        <f>'All Parts'!AD85</f>
        <v>0</v>
      </c>
      <c r="AE112" s="127">
        <f>'All Parts'!AE85</f>
        <v>0</v>
      </c>
      <c r="AF112" s="127">
        <f>'All Parts'!AF85</f>
        <v>0</v>
      </c>
      <c r="AG112" s="123">
        <f>'All Parts'!AG85</f>
        <v>0</v>
      </c>
      <c r="AI112" s="194"/>
    </row>
    <row r="113" spans="1:35">
      <c r="A113" s="50" t="str">
        <f>'All Parts'!A57</f>
        <v xml:space="preserve">7R31201        </v>
      </c>
      <c r="B113" s="128">
        <f>'All Parts'!B57</f>
        <v>116313</v>
      </c>
      <c r="C113" s="129">
        <f>'All Parts'!C57</f>
        <v>1485</v>
      </c>
      <c r="D113" s="19" t="str">
        <f>'All Parts'!D57</f>
        <v>8825 BO MI CAST</v>
      </c>
      <c r="E113" s="191">
        <f>'All Parts'!E57</f>
        <v>1</v>
      </c>
      <c r="F113" s="113">
        <f>'All Parts'!F57</f>
        <v>1217</v>
      </c>
      <c r="G113" s="113">
        <f>'All Parts'!G57</f>
        <v>0</v>
      </c>
      <c r="H113" s="113">
        <f>'All Parts'!H57</f>
        <v>0</v>
      </c>
      <c r="I113" s="57">
        <f>'All Parts'!I57</f>
        <v>56.604651162790695</v>
      </c>
      <c r="J113" s="8">
        <f ca="1">'All Parts'!J57</f>
        <v>46871.014178539233</v>
      </c>
      <c r="K113" s="8">
        <f ca="1">'All Parts'!K57</f>
        <v>46873.961546960287</v>
      </c>
      <c r="L113" s="8">
        <f ca="1">'All Parts'!L57</f>
        <v>46761.961546960287</v>
      </c>
      <c r="M113" s="106">
        <v>38</v>
      </c>
      <c r="N113" s="106">
        <f>'All Parts'!N57</f>
        <v>1217</v>
      </c>
      <c r="O113" s="55">
        <f>'All Parts'!O57</f>
        <v>56.697674418604649</v>
      </c>
      <c r="P113" s="55">
        <f>'All Parts'!P57</f>
        <v>56.604651162790695</v>
      </c>
      <c r="Q113" s="104">
        <v>2124</v>
      </c>
      <c r="R113" s="102">
        <f>'All Parts'!R57</f>
        <v>0</v>
      </c>
      <c r="S113" s="102">
        <f>'All Parts'!S57</f>
        <v>0</v>
      </c>
      <c r="T113" s="102">
        <f>'All Parts'!T57</f>
        <v>0</v>
      </c>
      <c r="U113" s="102">
        <f>'All Parts'!U57</f>
        <v>0</v>
      </c>
      <c r="V113" s="102">
        <f>'All Parts'!V57</f>
        <v>0</v>
      </c>
      <c r="W113" s="102">
        <f>'All Parts'!W57</f>
        <v>0</v>
      </c>
      <c r="X113" s="102">
        <f>'All Parts'!X57</f>
        <v>0</v>
      </c>
      <c r="Y113" s="102">
        <f>'All Parts'!Y57</f>
        <v>0</v>
      </c>
      <c r="Z113" s="102">
        <f>'All Parts'!Z57</f>
        <v>0</v>
      </c>
      <c r="AA113" s="102">
        <f>'All Parts'!AA57</f>
        <v>0</v>
      </c>
      <c r="AB113" s="102">
        <f>'All Parts'!AB57</f>
        <v>0</v>
      </c>
      <c r="AC113" s="102">
        <f>'All Parts'!AC57</f>
        <v>0</v>
      </c>
      <c r="AD113" s="102">
        <f>'All Parts'!AD57</f>
        <v>0</v>
      </c>
      <c r="AE113" s="127">
        <f>'All Parts'!AE57</f>
        <v>0</v>
      </c>
      <c r="AF113" s="127">
        <f>'All Parts'!AF57</f>
        <v>0</v>
      </c>
      <c r="AG113" s="123">
        <f>'All Parts'!AG57</f>
        <v>0</v>
      </c>
      <c r="AI113" s="194"/>
    </row>
    <row r="114" spans="1:35">
      <c r="A114" s="50" t="str">
        <f>'All Parts'!A58</f>
        <v xml:space="preserve">7R31901        </v>
      </c>
      <c r="B114" s="128">
        <f>'All Parts'!B58</f>
        <v>116314</v>
      </c>
      <c r="C114" s="129">
        <f>'All Parts'!C58</f>
        <v>220.4496</v>
      </c>
      <c r="D114" s="19" t="str">
        <f>'All Parts'!D58</f>
        <v xml:space="preserve">693 HNGR MI CAST  </v>
      </c>
      <c r="E114" s="191">
        <f>'All Parts'!E58</f>
        <v>1</v>
      </c>
      <c r="F114" s="113">
        <f>'All Parts'!F58</f>
        <v>500</v>
      </c>
      <c r="G114" s="113">
        <f>'All Parts'!G58</f>
        <v>0</v>
      </c>
      <c r="H114" s="113">
        <f>'All Parts'!H58</f>
        <v>0</v>
      </c>
      <c r="I114" s="57">
        <f>'All Parts'!I58</f>
        <v>23.255813953488371</v>
      </c>
      <c r="J114" s="8">
        <f ca="1">'All Parts'!J58</f>
        <v>45814.382599591867</v>
      </c>
      <c r="K114" s="8">
        <f ca="1">'All Parts'!K58</f>
        <v>45986.803652223447</v>
      </c>
      <c r="L114" s="8">
        <f ca="1">'All Parts'!L58</f>
        <v>45874.803652223447</v>
      </c>
      <c r="M114" s="106">
        <v>38</v>
      </c>
      <c r="N114" s="106">
        <f>'All Parts'!N58</f>
        <v>500</v>
      </c>
      <c r="O114" s="55">
        <f>'All Parts'!O58</f>
        <v>28.697674418604652</v>
      </c>
      <c r="P114" s="55">
        <f>'All Parts'!P58</f>
        <v>23.255813953488371</v>
      </c>
      <c r="Q114" s="104">
        <v>4199</v>
      </c>
      <c r="R114" s="102">
        <f>'All Parts'!R58</f>
        <v>0</v>
      </c>
      <c r="S114" s="102">
        <f>'All Parts'!S58</f>
        <v>0</v>
      </c>
      <c r="T114" s="102">
        <f>'All Parts'!T58</f>
        <v>0</v>
      </c>
      <c r="U114" s="102">
        <f>'All Parts'!U58</f>
        <v>0</v>
      </c>
      <c r="V114" s="102">
        <f>'All Parts'!V58</f>
        <v>0</v>
      </c>
      <c r="W114" s="102">
        <f>'All Parts'!W58</f>
        <v>0</v>
      </c>
      <c r="X114" s="102">
        <f>'All Parts'!X58</f>
        <v>0</v>
      </c>
      <c r="Y114" s="102">
        <f>'All Parts'!Y58</f>
        <v>0</v>
      </c>
      <c r="Z114" s="102">
        <f>'All Parts'!Z58</f>
        <v>0</v>
      </c>
      <c r="AA114" s="102">
        <f>'All Parts'!AA58</f>
        <v>0</v>
      </c>
      <c r="AB114" s="102">
        <f>'All Parts'!AB58</f>
        <v>0</v>
      </c>
      <c r="AC114" s="102">
        <f>'All Parts'!AC58</f>
        <v>0</v>
      </c>
      <c r="AD114" s="102">
        <f>'All Parts'!AD58</f>
        <v>0</v>
      </c>
      <c r="AE114" s="127">
        <f>'All Parts'!AE58</f>
        <v>0</v>
      </c>
      <c r="AF114" s="127">
        <f>'All Parts'!AF58</f>
        <v>0</v>
      </c>
      <c r="AG114" s="123">
        <f>'All Parts'!AG58</f>
        <v>0</v>
      </c>
      <c r="AI114" s="194"/>
    </row>
    <row r="115" spans="1:35">
      <c r="A115" s="50" t="str">
        <f>'All Parts'!A26</f>
        <v xml:space="preserve">72R4303        </v>
      </c>
      <c r="B115" s="128">
        <f>'All Parts'!B26</f>
        <v>116315</v>
      </c>
      <c r="C115" s="129">
        <f>'All Parts'!C26</f>
        <v>2160.4967999999999</v>
      </c>
      <c r="D115" s="19" t="str">
        <f>'All Parts'!D26</f>
        <v xml:space="preserve">379 BO MI CAST </v>
      </c>
      <c r="E115" s="191">
        <f>'All Parts'!E26</f>
        <v>2</v>
      </c>
      <c r="F115" s="113">
        <f>'All Parts'!F26</f>
        <v>750</v>
      </c>
      <c r="G115" s="113">
        <f>'All Parts'!G26</f>
        <v>700</v>
      </c>
      <c r="H115" s="113">
        <f>'All Parts'!H26</f>
        <v>33</v>
      </c>
      <c r="I115" s="57">
        <f>'All Parts'!I26</f>
        <v>16.674418604651162</v>
      </c>
      <c r="J115" s="8">
        <f ca="1">'All Parts'!J26</f>
        <v>45605.856283802394</v>
      </c>
      <c r="K115" s="8">
        <f ca="1">'All Parts'!K26</f>
        <v>45627.961546960287</v>
      </c>
      <c r="L115" s="8">
        <f ca="1">'All Parts'!L26</f>
        <v>45515.961546960287</v>
      </c>
      <c r="M115" s="106">
        <v>38</v>
      </c>
      <c r="N115" s="106">
        <f>'All Parts'!N26</f>
        <v>750</v>
      </c>
      <c r="O115" s="55">
        <f>'All Parts'!O26</f>
        <v>17.372093023255815</v>
      </c>
      <c r="P115" s="55">
        <f>'All Parts'!P26</f>
        <v>16.674418604651162</v>
      </c>
      <c r="Q115" s="104">
        <v>835</v>
      </c>
      <c r="R115" s="102">
        <f>'All Parts'!R26</f>
        <v>0</v>
      </c>
      <c r="S115" s="102">
        <f>'All Parts'!S26</f>
        <v>0</v>
      </c>
      <c r="T115" s="102">
        <f>'All Parts'!T26</f>
        <v>0</v>
      </c>
      <c r="U115" s="102">
        <f>'All Parts'!U26</f>
        <v>0</v>
      </c>
      <c r="V115" s="102">
        <f>'All Parts'!V26</f>
        <v>0</v>
      </c>
      <c r="W115" s="102">
        <f>'All Parts'!W26</f>
        <v>0</v>
      </c>
      <c r="X115" s="102">
        <f>'All Parts'!X26</f>
        <v>0</v>
      </c>
      <c r="Y115" s="102">
        <f>'All Parts'!Y26</f>
        <v>0</v>
      </c>
      <c r="Z115" s="102">
        <f>'All Parts'!Z26</f>
        <v>0</v>
      </c>
      <c r="AA115" s="102">
        <f>'All Parts'!AA26</f>
        <v>0</v>
      </c>
      <c r="AB115" s="102">
        <f>'All Parts'!AB26</f>
        <v>0</v>
      </c>
      <c r="AC115" s="102">
        <f>'All Parts'!AC26</f>
        <v>0</v>
      </c>
      <c r="AD115" s="102">
        <f>'All Parts'!AD26</f>
        <v>0</v>
      </c>
      <c r="AE115" s="127">
        <f>'All Parts'!AE26</f>
        <v>0</v>
      </c>
      <c r="AF115" s="127">
        <f>'All Parts'!AF26</f>
        <v>0</v>
      </c>
      <c r="AG115" s="123">
        <f>'All Parts'!AG26</f>
        <v>0</v>
      </c>
      <c r="AI115" s="194"/>
    </row>
    <row r="116" spans="1:35">
      <c r="A116" s="114" t="str">
        <f>'All Parts'!A118</f>
        <v xml:space="preserve">R748911        </v>
      </c>
      <c r="B116" s="128">
        <f>'All Parts'!B118</f>
        <v>116349</v>
      </c>
      <c r="C116" s="129">
        <f>'All Parts'!C118</f>
        <v>335.21039999999999</v>
      </c>
      <c r="D116" s="19" t="str">
        <f>'All Parts'!D118</f>
        <v xml:space="preserve">848 C/N MI CAST  </v>
      </c>
      <c r="E116" s="191">
        <f>'All Parts'!E118</f>
        <v>7</v>
      </c>
      <c r="F116" s="113">
        <f>'All Parts'!F118</f>
        <v>2470</v>
      </c>
      <c r="G116" s="113">
        <f>'All Parts'!G118</f>
        <v>2470</v>
      </c>
      <c r="H116" s="113">
        <f>'All Parts'!H118</f>
        <v>201</v>
      </c>
      <c r="I116" s="57">
        <f>'All Parts'!I118</f>
        <v>15.076411960132891</v>
      </c>
      <c r="J116" s="8">
        <f ca="1">'All Parts'!J118</f>
        <v>45555.22470485502</v>
      </c>
      <c r="K116" s="8">
        <f ca="1">'All Parts'!K118</f>
        <v>45571.6457574866</v>
      </c>
      <c r="L116" s="8">
        <f ca="1">'All Parts'!L118</f>
        <v>45298.6457574866</v>
      </c>
      <c r="M116" s="106">
        <v>39</v>
      </c>
      <c r="N116" s="106">
        <f>'All Parts'!N118</f>
        <v>2470</v>
      </c>
      <c r="O116" s="55">
        <f>'All Parts'!O118</f>
        <v>15.59468438538206</v>
      </c>
      <c r="P116" s="55">
        <f>'All Parts'!P118</f>
        <v>15.076411960132891</v>
      </c>
      <c r="Q116" s="104">
        <v>1274</v>
      </c>
      <c r="R116" s="102">
        <f>'All Parts'!R118</f>
        <v>0</v>
      </c>
      <c r="S116" s="102">
        <f>'All Parts'!S118</f>
        <v>0</v>
      </c>
      <c r="T116" s="102">
        <f>'All Parts'!T118</f>
        <v>0</v>
      </c>
      <c r="U116" s="102">
        <f>'All Parts'!U118</f>
        <v>0</v>
      </c>
      <c r="V116" s="102">
        <f>'All Parts'!V118</f>
        <v>0</v>
      </c>
      <c r="W116" s="102">
        <f>'All Parts'!W118</f>
        <v>0</v>
      </c>
      <c r="X116" s="102">
        <f>'All Parts'!X118</f>
        <v>0</v>
      </c>
      <c r="Y116" s="102">
        <f>'All Parts'!Y118</f>
        <v>0</v>
      </c>
      <c r="Z116" s="102">
        <f>'All Parts'!Z118</f>
        <v>0</v>
      </c>
      <c r="AA116" s="102">
        <f>'All Parts'!AA118</f>
        <v>0</v>
      </c>
      <c r="AB116" s="102">
        <f>'All Parts'!AB118</f>
        <v>0</v>
      </c>
      <c r="AC116" s="102">
        <f>'All Parts'!AC118</f>
        <v>0</v>
      </c>
      <c r="AD116" s="102">
        <f>'All Parts'!AD118</f>
        <v>0</v>
      </c>
      <c r="AE116" s="127">
        <f>'All Parts'!AE118</f>
        <v>0</v>
      </c>
      <c r="AF116" s="127">
        <f>'All Parts'!AF118</f>
        <v>0</v>
      </c>
      <c r="AG116" s="123">
        <f>'All Parts'!AG118</f>
        <v>0</v>
      </c>
      <c r="AI116" s="194"/>
    </row>
    <row r="117" spans="1:35">
      <c r="A117" s="50" t="str">
        <f>'All Parts'!A119</f>
        <v xml:space="preserve">R748915        </v>
      </c>
      <c r="B117" s="128">
        <f>'All Parts'!B119</f>
        <v>116350</v>
      </c>
      <c r="C117" s="129">
        <f>'All Parts'!C119</f>
        <v>757</v>
      </c>
      <c r="D117" s="19" t="str">
        <f>'All Parts'!D119</f>
        <v>850 C/N MI CAST</v>
      </c>
      <c r="E117" s="191">
        <f>'All Parts'!E119</f>
        <v>1</v>
      </c>
      <c r="F117" s="113">
        <f>'All Parts'!F119</f>
        <v>364</v>
      </c>
      <c r="G117" s="113">
        <f>'All Parts'!G119</f>
        <v>0</v>
      </c>
      <c r="H117" s="113">
        <f>'All Parts'!H119</f>
        <v>0</v>
      </c>
      <c r="I117" s="57">
        <f>'All Parts'!I119</f>
        <v>16.930232558139537</v>
      </c>
      <c r="J117" s="8">
        <f ca="1">'All Parts'!J119</f>
        <v>45613.961546960287</v>
      </c>
      <c r="K117" s="8">
        <f ca="1">'All Parts'!K119</f>
        <v>45972.06681011818</v>
      </c>
      <c r="L117" s="8">
        <f ca="1">'All Parts'!L119</f>
        <v>45699.06681011818</v>
      </c>
      <c r="M117" s="106">
        <v>39</v>
      </c>
      <c r="N117" s="106">
        <f>'All Parts'!N119</f>
        <v>364</v>
      </c>
      <c r="O117" s="55">
        <f>'All Parts'!O119</f>
        <v>28.232558139534884</v>
      </c>
      <c r="P117" s="55">
        <f>'All Parts'!P119</f>
        <v>16.930232558139537</v>
      </c>
      <c r="Q117" s="104">
        <v>1690</v>
      </c>
      <c r="R117" s="102">
        <f>'All Parts'!R119</f>
        <v>0</v>
      </c>
      <c r="S117" s="102">
        <f>'All Parts'!S119</f>
        <v>0</v>
      </c>
      <c r="T117" s="102">
        <f>'All Parts'!T119</f>
        <v>0</v>
      </c>
      <c r="U117" s="102">
        <f>'All Parts'!U119</f>
        <v>0</v>
      </c>
      <c r="V117" s="102">
        <f>'All Parts'!V119</f>
        <v>0</v>
      </c>
      <c r="W117" s="102">
        <f>'All Parts'!W119</f>
        <v>0</v>
      </c>
      <c r="X117" s="102">
        <f>'All Parts'!X119</f>
        <v>0</v>
      </c>
      <c r="Y117" s="102">
        <f>'All Parts'!Y119</f>
        <v>0</v>
      </c>
      <c r="Z117" s="102">
        <f>'All Parts'!Z119</f>
        <v>0</v>
      </c>
      <c r="AA117" s="102">
        <f>'All Parts'!AA119</f>
        <v>0</v>
      </c>
      <c r="AB117" s="102">
        <f>'All Parts'!AB119</f>
        <v>0</v>
      </c>
      <c r="AC117" s="102">
        <f>'All Parts'!AC119</f>
        <v>0</v>
      </c>
      <c r="AD117" s="102">
        <f>'All Parts'!AD119</f>
        <v>0</v>
      </c>
      <c r="AE117" s="127">
        <f>'All Parts'!AE119</f>
        <v>0</v>
      </c>
      <c r="AF117" s="127">
        <f>'All Parts'!AF119</f>
        <v>0</v>
      </c>
      <c r="AG117" s="123">
        <f>'All Parts'!AG119</f>
        <v>0</v>
      </c>
      <c r="AI117" s="194"/>
    </row>
    <row r="118" spans="1:35">
      <c r="A118" s="22" t="str">
        <f>'All Parts'!A129</f>
        <v xml:space="preserve">R789601        </v>
      </c>
      <c r="B118" s="128">
        <f>'All Parts'!B129</f>
        <v>116351</v>
      </c>
      <c r="C118" s="129">
        <f>'All Parts'!C129</f>
        <v>19.051200000000001</v>
      </c>
      <c r="D118" s="19" t="str">
        <f>'All Parts'!D129</f>
        <v>1275 3/8 STRP MI CAST</v>
      </c>
      <c r="E118" s="191">
        <f>'All Parts'!E129</f>
        <v>320</v>
      </c>
      <c r="F118" s="113">
        <f>'All Parts'!F129</f>
        <v>0</v>
      </c>
      <c r="G118" s="113">
        <f>'All Parts'!G129</f>
        <v>0</v>
      </c>
      <c r="H118" s="113">
        <f>'All Parts'!H129</f>
        <v>44268</v>
      </c>
      <c r="I118" s="57">
        <f>'All Parts'!I129</f>
        <v>-6.4343023255813954</v>
      </c>
      <c r="J118" s="8">
        <f ca="1">'All Parts'!J129</f>
        <v>45207.049704855024</v>
      </c>
      <c r="K118" s="8">
        <f ca="1">'All Parts'!K129</f>
        <v>45209.582599591864</v>
      </c>
      <c r="L118" s="8">
        <f ca="1">'All Parts'!L129</f>
        <v>44957.582599591864</v>
      </c>
      <c r="M118" s="106">
        <v>36</v>
      </c>
      <c r="N118" s="106">
        <f>'All Parts'!N129</f>
        <v>72390</v>
      </c>
      <c r="O118" s="55">
        <f>'All Parts'!O129</f>
        <v>4.1674418604651162</v>
      </c>
      <c r="P118" s="55">
        <f>'All Parts'!P129</f>
        <v>4.0875000000000004</v>
      </c>
      <c r="Q118" s="104">
        <v>522</v>
      </c>
      <c r="R118" s="102">
        <f>'All Parts'!R129</f>
        <v>72390</v>
      </c>
      <c r="S118" s="102">
        <f>'All Parts'!S129</f>
        <v>0</v>
      </c>
      <c r="T118" s="102">
        <f>'All Parts'!T129</f>
        <v>0</v>
      </c>
      <c r="U118" s="102">
        <f>'All Parts'!U129</f>
        <v>0</v>
      </c>
      <c r="V118" s="102">
        <f>'All Parts'!V129</f>
        <v>0</v>
      </c>
      <c r="W118" s="102">
        <f>'All Parts'!W129</f>
        <v>0</v>
      </c>
      <c r="X118" s="102">
        <f>'All Parts'!X129</f>
        <v>0</v>
      </c>
      <c r="Y118" s="102">
        <f>'All Parts'!Y129</f>
        <v>0</v>
      </c>
      <c r="Z118" s="102">
        <f>'All Parts'!Z129</f>
        <v>0</v>
      </c>
      <c r="AA118" s="102">
        <f>'All Parts'!AA129</f>
        <v>0</v>
      </c>
      <c r="AB118" s="102">
        <f>'All Parts'!AB129</f>
        <v>0</v>
      </c>
      <c r="AC118" s="102">
        <f>'All Parts'!AC129</f>
        <v>0</v>
      </c>
      <c r="AD118" s="102">
        <f>'All Parts'!AD129</f>
        <v>0</v>
      </c>
      <c r="AE118" s="127">
        <f>'All Parts'!AE129</f>
        <v>0</v>
      </c>
      <c r="AF118" s="127">
        <f>'All Parts'!AF129</f>
        <v>0</v>
      </c>
      <c r="AG118" s="123" t="str">
        <f>'All Parts'!AG129</f>
        <v>70,000 ETA 9/15</v>
      </c>
      <c r="AI118" s="194"/>
    </row>
    <row r="119" spans="1:35">
      <c r="A119" s="22" t="str">
        <f>'All Parts'!A114</f>
        <v xml:space="preserve">R748903        </v>
      </c>
      <c r="B119" s="128">
        <f>'All Parts'!B114</f>
        <v>116352</v>
      </c>
      <c r="C119" s="129">
        <f>'All Parts'!C114</f>
        <v>66.679199999999994</v>
      </c>
      <c r="D119" s="19" t="str">
        <f>'All Parts'!D114</f>
        <v xml:space="preserve">844 C/N MI CAST </v>
      </c>
      <c r="E119" s="191">
        <f>'All Parts'!E114</f>
        <v>275</v>
      </c>
      <c r="F119" s="113">
        <f>'All Parts'!F114</f>
        <v>37076</v>
      </c>
      <c r="G119" s="113">
        <f>'All Parts'!G114</f>
        <v>37040</v>
      </c>
      <c r="H119" s="113">
        <f>'All Parts'!H114</f>
        <v>6913</v>
      </c>
      <c r="I119" s="57">
        <f>'All Parts'!I114</f>
        <v>5.1015644820295982</v>
      </c>
      <c r="J119" s="8">
        <f ca="1">'All Parts'!J114</f>
        <v>45239.179537390904</v>
      </c>
      <c r="K119" s="8">
        <f ca="1">'All Parts'!K114</f>
        <v>45245.615518252154</v>
      </c>
      <c r="L119" s="8">
        <f ca="1">'All Parts'!L114</f>
        <v>44979.615518252154</v>
      </c>
      <c r="M119" s="106">
        <v>38</v>
      </c>
      <c r="N119" s="106">
        <f>'All Parts'!N114</f>
        <v>37076</v>
      </c>
      <c r="O119" s="55">
        <f>'All Parts'!O114</f>
        <v>5.3046934460887947</v>
      </c>
      <c r="P119" s="55">
        <f>'All Parts'!P114</f>
        <v>5.1015644820295982</v>
      </c>
      <c r="Q119" s="104">
        <v>288</v>
      </c>
      <c r="R119" s="102">
        <f>'All Parts'!R114</f>
        <v>0</v>
      </c>
      <c r="S119" s="102">
        <f>'All Parts'!S114</f>
        <v>0</v>
      </c>
      <c r="T119" s="102">
        <f>'All Parts'!T114</f>
        <v>0</v>
      </c>
      <c r="U119" s="102">
        <f>'All Parts'!U114</f>
        <v>0</v>
      </c>
      <c r="V119" s="102">
        <f>'All Parts'!V114</f>
        <v>0</v>
      </c>
      <c r="W119" s="102">
        <f>'All Parts'!W114</f>
        <v>0</v>
      </c>
      <c r="X119" s="102">
        <f>'All Parts'!X114</f>
        <v>0</v>
      </c>
      <c r="Y119" s="102">
        <f>'All Parts'!Y114</f>
        <v>0</v>
      </c>
      <c r="Z119" s="102">
        <f>'All Parts'!Z114</f>
        <v>0</v>
      </c>
      <c r="AA119" s="102">
        <f>'All Parts'!AA114</f>
        <v>0</v>
      </c>
      <c r="AB119" s="102">
        <f>'All Parts'!AB114</f>
        <v>0</v>
      </c>
      <c r="AC119" s="102">
        <f>'All Parts'!AC114</f>
        <v>0</v>
      </c>
      <c r="AD119" s="102">
        <f>'All Parts'!AD114</f>
        <v>0</v>
      </c>
      <c r="AE119" s="127">
        <f>'All Parts'!AE114</f>
        <v>0</v>
      </c>
      <c r="AF119" s="127">
        <f>'All Parts'!AF114</f>
        <v>0</v>
      </c>
      <c r="AG119" s="123" t="str">
        <f>'All Parts'!AG114</f>
        <v>46,000 ETA 10/6</v>
      </c>
      <c r="AI119" s="194"/>
    </row>
    <row r="120" spans="1:35">
      <c r="A120" s="22" t="str">
        <f>'All Parts'!A6</f>
        <v xml:space="preserve">712R301        </v>
      </c>
      <c r="B120" s="128">
        <f>'All Parts'!B6</f>
        <v>116353</v>
      </c>
      <c r="C120" s="129">
        <f>'All Parts'!C6</f>
        <v>446</v>
      </c>
      <c r="D120" s="19" t="str">
        <f>'All Parts'!D6</f>
        <v xml:space="preserve">310-3119 BO MI CAST </v>
      </c>
      <c r="E120" s="191">
        <f>'All Parts'!E6</f>
        <v>17</v>
      </c>
      <c r="F120" s="113">
        <f>'All Parts'!F6</f>
        <v>9235</v>
      </c>
      <c r="G120" s="113">
        <f>'All Parts'!G6</f>
        <v>8645</v>
      </c>
      <c r="H120" s="113">
        <f>'All Parts'!H6</f>
        <v>0</v>
      </c>
      <c r="I120" s="57">
        <f>'All Parts'!I6</f>
        <v>25.266757865937073</v>
      </c>
      <c r="J120" s="8">
        <f ca="1">'All Parts'!J6</f>
        <v>45878.097769870503</v>
      </c>
      <c r="K120" s="8">
        <f ca="1">'All Parts'!K6</f>
        <v>45925.16897730084</v>
      </c>
      <c r="L120" s="8">
        <f ca="1">'All Parts'!L6</f>
        <v>45813.16897730084</v>
      </c>
      <c r="M120" s="106">
        <v>38</v>
      </c>
      <c r="N120" s="106">
        <f>'All Parts'!N6</f>
        <v>9235</v>
      </c>
      <c r="O120" s="55">
        <f>'All Parts'!O6</f>
        <v>26.752393980848154</v>
      </c>
      <c r="P120" s="55">
        <f>'All Parts'!P6</f>
        <v>25.266757865937073</v>
      </c>
      <c r="Q120" s="104">
        <v>564</v>
      </c>
      <c r="R120" s="102">
        <f>'All Parts'!R6</f>
        <v>0</v>
      </c>
      <c r="S120" s="102">
        <f>'All Parts'!S6</f>
        <v>0</v>
      </c>
      <c r="T120" s="102">
        <f>'All Parts'!T6</f>
        <v>0</v>
      </c>
      <c r="U120" s="102">
        <f>'All Parts'!U6</f>
        <v>0</v>
      </c>
      <c r="V120" s="102">
        <f>'All Parts'!V6</f>
        <v>0</v>
      </c>
      <c r="W120" s="102">
        <f>'All Parts'!W6</f>
        <v>0</v>
      </c>
      <c r="X120" s="102">
        <f>'All Parts'!X6</f>
        <v>0</v>
      </c>
      <c r="Y120" s="102">
        <f>'All Parts'!Y6</f>
        <v>0</v>
      </c>
      <c r="Z120" s="102">
        <f>'All Parts'!Z6</f>
        <v>0</v>
      </c>
      <c r="AA120" s="102">
        <f>'All Parts'!AA6</f>
        <v>0</v>
      </c>
      <c r="AB120" s="102">
        <f>'All Parts'!AB6</f>
        <v>0</v>
      </c>
      <c r="AC120" s="102">
        <f>'All Parts'!AC6</f>
        <v>0</v>
      </c>
      <c r="AD120" s="102">
        <f>'All Parts'!AD6</f>
        <v>0</v>
      </c>
      <c r="AE120" s="127">
        <f>'All Parts'!AE6</f>
        <v>0</v>
      </c>
      <c r="AF120" s="127">
        <f>'All Parts'!AF6</f>
        <v>0</v>
      </c>
      <c r="AG120" s="123">
        <f>'All Parts'!AG6</f>
        <v>0</v>
      </c>
      <c r="AI120" s="194"/>
    </row>
    <row r="121" spans="1:35">
      <c r="A121" s="22" t="str">
        <f>'All Parts'!A69</f>
        <v xml:space="preserve">7R79201        </v>
      </c>
      <c r="B121" s="128">
        <f>'All Parts'!B69</f>
        <v>116354</v>
      </c>
      <c r="C121" s="129">
        <f>'All Parts'!C69</f>
        <v>1110</v>
      </c>
      <c r="D121" s="19" t="str">
        <f>'All Parts'!D69</f>
        <v xml:space="preserve">3122 BO MI CAST  </v>
      </c>
      <c r="E121" s="191">
        <f>'All Parts'!E69</f>
        <v>3</v>
      </c>
      <c r="F121" s="113">
        <f>'All Parts'!F69</f>
        <v>1395</v>
      </c>
      <c r="G121" s="113">
        <f>'All Parts'!G69</f>
        <v>1395</v>
      </c>
      <c r="H121" s="113">
        <f>'All Parts'!H69</f>
        <v>114</v>
      </c>
      <c r="I121" s="57">
        <f>'All Parts'!I69</f>
        <v>19.86046511627907</v>
      </c>
      <c r="J121" s="8">
        <f ca="1">'All Parts'!J69</f>
        <v>45706.803652223447</v>
      </c>
      <c r="K121" s="8">
        <f ca="1">'All Parts'!K69</f>
        <v>45707.294880293615</v>
      </c>
      <c r="L121" s="8">
        <f ca="1">'All Parts'!L69</f>
        <v>45441.294880293615</v>
      </c>
      <c r="M121" s="106">
        <v>38</v>
      </c>
      <c r="N121" s="106">
        <f>'All Parts'!N69</f>
        <v>1395</v>
      </c>
      <c r="O121" s="55">
        <f>'All Parts'!O69</f>
        <v>19.875968992248062</v>
      </c>
      <c r="P121" s="55">
        <f>'All Parts'!P69</f>
        <v>19.86046511627907</v>
      </c>
      <c r="Q121" s="104">
        <v>7920</v>
      </c>
      <c r="R121" s="102">
        <f>'All Parts'!R69</f>
        <v>0</v>
      </c>
      <c r="S121" s="102">
        <f>'All Parts'!S69</f>
        <v>0</v>
      </c>
      <c r="T121" s="102">
        <f>'All Parts'!T69</f>
        <v>0</v>
      </c>
      <c r="U121" s="102">
        <f>'All Parts'!U69</f>
        <v>0</v>
      </c>
      <c r="V121" s="102">
        <f>'All Parts'!V69</f>
        <v>0</v>
      </c>
      <c r="W121" s="102">
        <f>'All Parts'!W69</f>
        <v>0</v>
      </c>
      <c r="X121" s="102">
        <f>'All Parts'!X69</f>
        <v>0</v>
      </c>
      <c r="Y121" s="102">
        <f>'All Parts'!Y69</f>
        <v>0</v>
      </c>
      <c r="Z121" s="102">
        <f>'All Parts'!Z69</f>
        <v>0</v>
      </c>
      <c r="AA121" s="102">
        <f>'All Parts'!AA69</f>
        <v>0</v>
      </c>
      <c r="AB121" s="102">
        <f>'All Parts'!AB69</f>
        <v>0</v>
      </c>
      <c r="AC121" s="102">
        <f>'All Parts'!AC69</f>
        <v>0</v>
      </c>
      <c r="AD121" s="102">
        <f>'All Parts'!AD69</f>
        <v>0</v>
      </c>
      <c r="AE121" s="127">
        <f>'All Parts'!AE69</f>
        <v>0</v>
      </c>
      <c r="AF121" s="127">
        <f>'All Parts'!AF69</f>
        <v>0</v>
      </c>
      <c r="AG121" s="123" t="str">
        <f>'All Parts'!AG69</f>
        <v>105 ETA 8/12</v>
      </c>
      <c r="AI121" s="194"/>
    </row>
    <row r="122" spans="1:35">
      <c r="A122" s="114" t="str">
        <f>'All Parts'!A93</f>
        <v xml:space="preserve">R712301        </v>
      </c>
      <c r="B122" s="128">
        <f>'All Parts'!B93</f>
        <v>116396</v>
      </c>
      <c r="C122" s="129">
        <f>'All Parts'!C93</f>
        <v>226.34640000000002</v>
      </c>
      <c r="D122" s="19" t="str">
        <f>'All Parts'!D93</f>
        <v>679 BU MI CAST</v>
      </c>
      <c r="E122" s="191">
        <f>'All Parts'!E93</f>
        <v>8</v>
      </c>
      <c r="F122" s="113">
        <f>'All Parts'!F93</f>
        <v>3306</v>
      </c>
      <c r="G122" s="113">
        <f>'All Parts'!G93</f>
        <v>2690</v>
      </c>
      <c r="H122" s="113">
        <f>'All Parts'!H93</f>
        <v>0</v>
      </c>
      <c r="I122" s="57">
        <f>'All Parts'!I93</f>
        <v>19.220930232558139</v>
      </c>
      <c r="J122" s="8">
        <f ca="1">'All Parts'!J93</f>
        <v>45686.540494328707</v>
      </c>
      <c r="K122" s="8">
        <f ca="1">'All Parts'!K93</f>
        <v>45769.435231170813</v>
      </c>
      <c r="L122" s="8">
        <f ca="1">'All Parts'!L93</f>
        <v>45503.435231170813</v>
      </c>
      <c r="M122" s="106">
        <v>38</v>
      </c>
      <c r="N122" s="106">
        <f>'All Parts'!N93</f>
        <v>3306</v>
      </c>
      <c r="O122" s="55">
        <f>'All Parts'!O93</f>
        <v>21.837209302325583</v>
      </c>
      <c r="P122" s="55">
        <f>'All Parts'!P93</f>
        <v>19.220930232558139</v>
      </c>
      <c r="Q122" s="104">
        <v>299</v>
      </c>
      <c r="R122" s="102">
        <f>'All Parts'!R93</f>
        <v>0</v>
      </c>
      <c r="S122" s="102">
        <f>'All Parts'!S93</f>
        <v>0</v>
      </c>
      <c r="T122" s="102">
        <f>'All Parts'!T93</f>
        <v>0</v>
      </c>
      <c r="U122" s="102">
        <f>'All Parts'!U93</f>
        <v>0</v>
      </c>
      <c r="V122" s="102">
        <f>'All Parts'!V93</f>
        <v>0</v>
      </c>
      <c r="W122" s="102">
        <f>'All Parts'!W93</f>
        <v>0</v>
      </c>
      <c r="X122" s="102">
        <f>'All Parts'!X93</f>
        <v>0</v>
      </c>
      <c r="Y122" s="102">
        <f>'All Parts'!Y93</f>
        <v>0</v>
      </c>
      <c r="Z122" s="102">
        <f>'All Parts'!Z93</f>
        <v>0</v>
      </c>
      <c r="AA122" s="102">
        <f>'All Parts'!AA93</f>
        <v>0</v>
      </c>
      <c r="AB122" s="102">
        <f>'All Parts'!AB93</f>
        <v>0</v>
      </c>
      <c r="AC122" s="102">
        <f>'All Parts'!AC93</f>
        <v>0</v>
      </c>
      <c r="AD122" s="102">
        <f>'All Parts'!AD93</f>
        <v>0</v>
      </c>
      <c r="AE122" s="127">
        <f>'All Parts'!AE93</f>
        <v>0</v>
      </c>
      <c r="AF122" s="127">
        <f>'All Parts'!AF93</f>
        <v>0</v>
      </c>
      <c r="AG122" s="123">
        <f>'All Parts'!AG93</f>
        <v>0</v>
      </c>
      <c r="AI122" s="194"/>
    </row>
    <row r="123" spans="1:35">
      <c r="A123" s="22" t="str">
        <f>'All Parts'!A31</f>
        <v xml:space="preserve">74R0601        </v>
      </c>
      <c r="B123" s="128">
        <f>'All Parts'!B31</f>
        <v>116417</v>
      </c>
      <c r="C123" s="129">
        <f>'All Parts'!C31</f>
        <v>348.8184</v>
      </c>
      <c r="D123" s="19" t="str">
        <f>'All Parts'!D31</f>
        <v xml:space="preserve">258 BO MI CAST </v>
      </c>
      <c r="E123" s="191">
        <f>'All Parts'!E31</f>
        <v>5</v>
      </c>
      <c r="F123" s="113">
        <f>'All Parts'!F31</f>
        <v>1590</v>
      </c>
      <c r="G123" s="113">
        <f>'All Parts'!G31</f>
        <v>0</v>
      </c>
      <c r="H123" s="113">
        <f>'All Parts'!H31</f>
        <v>329</v>
      </c>
      <c r="I123" s="57">
        <f>'All Parts'!I31</f>
        <v>11.730232558139535</v>
      </c>
      <c r="J123" s="8">
        <f ca="1">'All Parts'!J31</f>
        <v>45449.203652223441</v>
      </c>
      <c r="K123" s="8">
        <f ca="1">'All Parts'!K31</f>
        <v>45449.203652223441</v>
      </c>
      <c r="L123" s="8">
        <f ca="1">'All Parts'!L31</f>
        <v>45330.203652223441</v>
      </c>
      <c r="M123" s="106">
        <v>39</v>
      </c>
      <c r="N123" s="106">
        <f>'All Parts'!N31</f>
        <v>1590</v>
      </c>
      <c r="O123" s="55">
        <f>'All Parts'!O31</f>
        <v>11.730232558139535</v>
      </c>
      <c r="P123" s="55">
        <f>'All Parts'!P31</f>
        <v>11.730232558139535</v>
      </c>
      <c r="Q123" s="104">
        <v>487</v>
      </c>
      <c r="R123" s="102">
        <f>'All Parts'!R31</f>
        <v>0</v>
      </c>
      <c r="S123" s="102">
        <f>'All Parts'!S31</f>
        <v>0</v>
      </c>
      <c r="T123" s="102">
        <f>'All Parts'!T31</f>
        <v>0</v>
      </c>
      <c r="U123" s="102">
        <f>'All Parts'!U31</f>
        <v>0</v>
      </c>
      <c r="V123" s="102">
        <f>'All Parts'!V31</f>
        <v>0</v>
      </c>
      <c r="W123" s="102">
        <f>'All Parts'!W31</f>
        <v>0</v>
      </c>
      <c r="X123" s="102">
        <f>'All Parts'!X31</f>
        <v>0</v>
      </c>
      <c r="Y123" s="102">
        <f>'All Parts'!Y31</f>
        <v>0</v>
      </c>
      <c r="Z123" s="102">
        <f>'All Parts'!Z31</f>
        <v>0</v>
      </c>
      <c r="AA123" s="102">
        <f>'All Parts'!AA31</f>
        <v>0</v>
      </c>
      <c r="AB123" s="102">
        <f>'All Parts'!AB31</f>
        <v>0</v>
      </c>
      <c r="AC123" s="102">
        <f>'All Parts'!AC31</f>
        <v>0</v>
      </c>
      <c r="AD123" s="102">
        <f>'All Parts'!AD31</f>
        <v>0</v>
      </c>
      <c r="AE123" s="127">
        <f>'All Parts'!AE31</f>
        <v>0</v>
      </c>
      <c r="AF123" s="127">
        <f>'All Parts'!AF31</f>
        <v>0</v>
      </c>
      <c r="AG123" s="123">
        <f>'All Parts'!AG31</f>
        <v>0</v>
      </c>
      <c r="AI123" s="194"/>
    </row>
    <row r="124" spans="1:35">
      <c r="A124" s="28" t="str">
        <f>'All Parts'!A71</f>
        <v>CDS26307</v>
      </c>
      <c r="B124" s="128">
        <f>'All Parts'!B71</f>
        <v>117015</v>
      </c>
      <c r="C124" s="129">
        <f>'All Parts'!C71</f>
        <v>0</v>
      </c>
      <c r="D124" s="19" t="str">
        <f>'All Parts'!D71</f>
        <v>843 C/N MI CAST</v>
      </c>
      <c r="E124" s="191">
        <f>'All Parts'!E71</f>
        <v>30</v>
      </c>
      <c r="F124" s="113">
        <f>'All Parts'!F71</f>
        <v>26850</v>
      </c>
      <c r="G124" s="113">
        <f>'All Parts'!G71</f>
        <v>20770</v>
      </c>
      <c r="H124" s="113">
        <f>'All Parts'!H71</f>
        <v>0</v>
      </c>
      <c r="I124" s="57">
        <f>'All Parts'!I71</f>
        <v>41.627906976744185</v>
      </c>
      <c r="J124" s="8">
        <f ca="1">'All Parts'!J71</f>
        <v>46396.48786274976</v>
      </c>
      <c r="K124" s="8">
        <f ca="1">'All Parts'!K71</f>
        <v>46396.48786274976</v>
      </c>
      <c r="L124" s="8">
        <f ca="1">'All Parts'!L71</f>
        <v>46130.48786274976</v>
      </c>
      <c r="M124" s="106">
        <v>38</v>
      </c>
      <c r="N124" s="106">
        <f>'All Parts'!N71</f>
        <v>26850</v>
      </c>
      <c r="O124" s="55">
        <f>'All Parts'!O71</f>
        <v>41.627906976744185</v>
      </c>
      <c r="P124" s="55">
        <f>'All Parts'!P71</f>
        <v>41.627906976744185</v>
      </c>
      <c r="Q124" s="104">
        <v>0</v>
      </c>
      <c r="R124" s="102">
        <f>'All Parts'!R71</f>
        <v>0</v>
      </c>
      <c r="S124" s="102">
        <f>'All Parts'!S71</f>
        <v>0</v>
      </c>
      <c r="T124" s="102">
        <f>'All Parts'!T71</f>
        <v>0</v>
      </c>
      <c r="U124" s="102">
        <f>'All Parts'!U71</f>
        <v>0</v>
      </c>
      <c r="V124" s="102">
        <f>'All Parts'!V71</f>
        <v>0</v>
      </c>
      <c r="W124" s="102">
        <f>'All Parts'!W71</f>
        <v>0</v>
      </c>
      <c r="X124" s="102">
        <f>'All Parts'!X71</f>
        <v>0</v>
      </c>
      <c r="Y124" s="102">
        <f>'All Parts'!Y71</f>
        <v>0</v>
      </c>
      <c r="Z124" s="102">
        <f>'All Parts'!Z71</f>
        <v>0</v>
      </c>
      <c r="AA124" s="102">
        <f>'All Parts'!AA71</f>
        <v>0</v>
      </c>
      <c r="AB124" s="102">
        <f>'All Parts'!AB71</f>
        <v>0</v>
      </c>
      <c r="AC124" s="102">
        <f>'All Parts'!AC71</f>
        <v>0</v>
      </c>
      <c r="AD124" s="102">
        <f>'All Parts'!AD71</f>
        <v>0</v>
      </c>
      <c r="AE124" s="127">
        <f>'All Parts'!AE71</f>
        <v>0</v>
      </c>
      <c r="AF124" s="127">
        <f>'All Parts'!AF71</f>
        <v>0</v>
      </c>
      <c r="AG124" s="169">
        <f>'All Parts'!AG71</f>
        <v>0</v>
      </c>
      <c r="AI124" s="194"/>
    </row>
    <row r="125" spans="1:35">
      <c r="A125" s="22" t="str">
        <f>'All Parts'!A134</f>
        <v xml:space="preserve">R793601        </v>
      </c>
      <c r="B125" s="128">
        <f>'All Parts'!B134</f>
        <v>117092</v>
      </c>
      <c r="C125" s="129">
        <f>'All Parts'!C134</f>
        <v>95.709599999999995</v>
      </c>
      <c r="D125" s="19" t="str">
        <f>'All Parts'!D134</f>
        <v>462 BO MI CAST</v>
      </c>
      <c r="E125" s="191">
        <f>'All Parts'!E134</f>
        <v>52</v>
      </c>
      <c r="F125" s="113">
        <f>'All Parts'!F134</f>
        <v>57</v>
      </c>
      <c r="G125" s="113">
        <f>'All Parts'!G134</f>
        <v>0</v>
      </c>
      <c r="H125" s="113">
        <f>'All Parts'!H134</f>
        <v>5418</v>
      </c>
      <c r="I125" s="57">
        <f>'All Parts'!I134</f>
        <v>-4.7951699463327371</v>
      </c>
      <c r="J125" s="8">
        <f ca="1">'All Parts'!J134</f>
        <v>44936.236850604007</v>
      </c>
      <c r="K125" s="8">
        <f ca="1">'All Parts'!K134</f>
        <v>44940.601223073645</v>
      </c>
      <c r="L125" s="8">
        <f ca="1">'All Parts'!L134</f>
        <v>44688.601223073645</v>
      </c>
      <c r="M125" s="106">
        <v>38</v>
      </c>
      <c r="N125" s="106">
        <f>'All Parts'!N134</f>
        <v>432</v>
      </c>
      <c r="O125" s="55">
        <f>'All Parts'!O134</f>
        <v>-4.3220035778175312</v>
      </c>
      <c r="P125" s="55">
        <f>'All Parts'!P134</f>
        <v>-4.4597495527728084</v>
      </c>
      <c r="Q125" s="104">
        <v>0</v>
      </c>
      <c r="R125" s="102">
        <f>'All Parts'!R134</f>
        <v>375</v>
      </c>
      <c r="S125" s="102">
        <f>'All Parts'!S134</f>
        <v>0</v>
      </c>
      <c r="T125" s="102">
        <f>'All Parts'!T134</f>
        <v>0</v>
      </c>
      <c r="U125" s="102">
        <f>'All Parts'!U134</f>
        <v>0</v>
      </c>
      <c r="V125" s="102">
        <f>'All Parts'!V134</f>
        <v>0</v>
      </c>
      <c r="W125" s="102">
        <f>'All Parts'!W134</f>
        <v>0</v>
      </c>
      <c r="X125" s="102">
        <f>'All Parts'!X134</f>
        <v>0</v>
      </c>
      <c r="Y125" s="102">
        <f>'All Parts'!Y134</f>
        <v>0</v>
      </c>
      <c r="Z125" s="102">
        <f>'All Parts'!Z134</f>
        <v>0</v>
      </c>
      <c r="AA125" s="102">
        <f>'All Parts'!AA134</f>
        <v>0</v>
      </c>
      <c r="AB125" s="102">
        <f>'All Parts'!AB134</f>
        <v>0</v>
      </c>
      <c r="AC125" s="102">
        <f>'All Parts'!AC134</f>
        <v>0</v>
      </c>
      <c r="AD125" s="102">
        <f>'All Parts'!AD134</f>
        <v>0</v>
      </c>
      <c r="AE125" s="127">
        <f>'All Parts'!AE72</f>
        <v>0</v>
      </c>
      <c r="AF125" s="127">
        <f>'All Parts'!AF72</f>
        <v>0</v>
      </c>
      <c r="AG125" s="123" t="str">
        <f>'All Parts'!AG134</f>
        <v>8,000 ETA 7/14, 8,000 ETA 10/13, 8,000 ETA 12/15</v>
      </c>
      <c r="AI125" s="194"/>
    </row>
    <row r="126" spans="1:35">
      <c r="A126" s="22" t="str">
        <f>'All Parts'!A65</f>
        <v>7R67301</v>
      </c>
      <c r="B126" s="128">
        <f>'All Parts'!B65</f>
        <v>117046</v>
      </c>
      <c r="C126" s="129">
        <f>'All Parts'!C65</f>
        <v>0</v>
      </c>
      <c r="D126" s="19" t="str">
        <f>'All Parts'!D65</f>
        <v>10601 BODY   M/C PLATED</v>
      </c>
      <c r="E126" s="191">
        <f>'All Parts'!E65</f>
        <v>12</v>
      </c>
      <c r="F126" s="113">
        <f>'All Parts'!F65</f>
        <v>4840</v>
      </c>
      <c r="G126" s="113">
        <f>'All Parts'!G65</f>
        <v>3170</v>
      </c>
      <c r="H126" s="113">
        <f>'All Parts'!H65</f>
        <v>2994</v>
      </c>
      <c r="I126" s="57">
        <f>'All Parts'!I65</f>
        <v>7.1550387596899228</v>
      </c>
      <c r="J126" s="8">
        <f ca="1">'All Parts'!J65</f>
        <v>45304.242248714669</v>
      </c>
      <c r="K126" s="8">
        <f ca="1">'All Parts'!K65</f>
        <v>45304.242248714669</v>
      </c>
      <c r="L126" s="8">
        <f ca="1">'All Parts'!L65</f>
        <v>45038.242248714669</v>
      </c>
      <c r="M126" s="106">
        <v>38</v>
      </c>
      <c r="N126" s="106">
        <f>'All Parts'!N65</f>
        <v>4840</v>
      </c>
      <c r="O126" s="55">
        <f>'All Parts'!O65</f>
        <v>7.1550387596899228</v>
      </c>
      <c r="P126" s="55">
        <f>'All Parts'!P65</f>
        <v>7.1550387596899228</v>
      </c>
      <c r="Q126" s="104">
        <v>309</v>
      </c>
      <c r="R126" s="102">
        <f>'All Parts'!R65</f>
        <v>0</v>
      </c>
      <c r="S126" s="102">
        <f>'All Parts'!S65</f>
        <v>0</v>
      </c>
      <c r="T126" s="102">
        <f>'All Parts'!T65</f>
        <v>0</v>
      </c>
      <c r="U126" s="102">
        <f>'All Parts'!U65</f>
        <v>0</v>
      </c>
      <c r="V126" s="102">
        <f>'All Parts'!V65</f>
        <v>0</v>
      </c>
      <c r="W126" s="102">
        <f>'All Parts'!W65</f>
        <v>0</v>
      </c>
      <c r="X126" s="102">
        <f>'All Parts'!X65</f>
        <v>0</v>
      </c>
      <c r="Y126" s="102">
        <f>'All Parts'!Y65</f>
        <v>0</v>
      </c>
      <c r="Z126" s="102">
        <f>'All Parts'!Z65</f>
        <v>0</v>
      </c>
      <c r="AA126" s="102">
        <f>'All Parts'!AA65</f>
        <v>0</v>
      </c>
      <c r="AB126" s="102">
        <f>'All Parts'!AB65</f>
        <v>0</v>
      </c>
      <c r="AC126" s="102">
        <f>'All Parts'!AC65</f>
        <v>0</v>
      </c>
      <c r="AD126" s="102">
        <f>'All Parts'!AD65</f>
        <v>0</v>
      </c>
      <c r="AE126" s="127">
        <f>'All Parts'!AE65</f>
        <v>0</v>
      </c>
      <c r="AF126" s="127">
        <f>'All Parts'!AF65</f>
        <v>0</v>
      </c>
      <c r="AG126" s="123" t="str">
        <f>'All Parts'!AG65</f>
        <v>9,000 ETA 9/1</v>
      </c>
      <c r="AI126" s="194"/>
    </row>
    <row r="127" spans="1:35">
      <c r="A127" s="22" t="str">
        <f>'All Parts'!A63</f>
        <v xml:space="preserve">7R55201        </v>
      </c>
      <c r="B127" s="128">
        <f>'All Parts'!B63</f>
        <v>130314</v>
      </c>
      <c r="C127" s="129">
        <f>'All Parts'!C63</f>
        <v>99</v>
      </c>
      <c r="D127" s="19" t="str">
        <f>'All Parts'!D63</f>
        <v xml:space="preserve">3 CBAR MI CAST  </v>
      </c>
      <c r="E127" s="191">
        <f>'All Parts'!E63</f>
        <v>4</v>
      </c>
      <c r="F127" s="113">
        <f>'All Parts'!F63</f>
        <v>5310</v>
      </c>
      <c r="G127" s="113">
        <f>'All Parts'!G63</f>
        <v>3700</v>
      </c>
      <c r="H127" s="113">
        <f>'All Parts'!H63</f>
        <v>0</v>
      </c>
      <c r="I127" s="57">
        <f>'All Parts'!I63</f>
        <v>61.744186046511629</v>
      </c>
      <c r="J127" s="8">
        <f ca="1">'All Parts'!J63</f>
        <v>47033.856283802394</v>
      </c>
      <c r="K127" s="8">
        <f ca="1">'All Parts'!K63</f>
        <v>47046.382599591867</v>
      </c>
      <c r="L127" s="8">
        <f ca="1">'All Parts'!L63</f>
        <v>46787.382599591867</v>
      </c>
      <c r="M127" s="106">
        <v>37</v>
      </c>
      <c r="N127" s="106">
        <f>'All Parts'!N63</f>
        <v>5310</v>
      </c>
      <c r="O127" s="55">
        <f>'All Parts'!O63</f>
        <v>62.139534883720927</v>
      </c>
      <c r="P127" s="55">
        <f>'All Parts'!P63</f>
        <v>61.744186046511629</v>
      </c>
      <c r="Q127" s="104">
        <v>307</v>
      </c>
      <c r="R127" s="102">
        <f>'All Parts'!R63</f>
        <v>0</v>
      </c>
      <c r="S127" s="102">
        <f>'All Parts'!S63</f>
        <v>0</v>
      </c>
      <c r="T127" s="102">
        <f>'All Parts'!T63</f>
        <v>0</v>
      </c>
      <c r="U127" s="102">
        <f>'All Parts'!U63</f>
        <v>0</v>
      </c>
      <c r="V127" s="102">
        <f>'All Parts'!V63</f>
        <v>0</v>
      </c>
      <c r="W127" s="102">
        <f>'All Parts'!W63</f>
        <v>0</v>
      </c>
      <c r="X127" s="102">
        <f>'All Parts'!X63</f>
        <v>0</v>
      </c>
      <c r="Y127" s="102">
        <f>'All Parts'!Y63</f>
        <v>0</v>
      </c>
      <c r="Z127" s="102">
        <f>'All Parts'!Z63</f>
        <v>0</v>
      </c>
      <c r="AA127" s="102">
        <f>'All Parts'!AA63</f>
        <v>0</v>
      </c>
      <c r="AB127" s="102">
        <f>'All Parts'!AB63</f>
        <v>0</v>
      </c>
      <c r="AC127" s="102">
        <f>'All Parts'!AC63</f>
        <v>0</v>
      </c>
      <c r="AD127" s="102">
        <f>'All Parts'!AD63</f>
        <v>0</v>
      </c>
      <c r="AE127" s="127">
        <f>'All Parts'!AE63</f>
        <v>0</v>
      </c>
      <c r="AF127" s="127">
        <f>'All Parts'!AF63</f>
        <v>0</v>
      </c>
      <c r="AG127" s="123">
        <f>'All Parts'!AG63</f>
        <v>0</v>
      </c>
      <c r="AI127" s="194"/>
    </row>
    <row r="128" spans="1:35">
      <c r="A128" s="22" t="str">
        <f>'All Parts'!A64</f>
        <v xml:space="preserve">7R55401        </v>
      </c>
      <c r="B128" s="128">
        <f>'All Parts'!B64</f>
        <v>130315</v>
      </c>
      <c r="C128" s="129">
        <f>'All Parts'!C64</f>
        <v>269.4384</v>
      </c>
      <c r="D128" s="19" t="str">
        <f>'All Parts'!D64</f>
        <v xml:space="preserve">5 CBAR MI CAST </v>
      </c>
      <c r="E128" s="191">
        <f>'All Parts'!E64</f>
        <v>1</v>
      </c>
      <c r="F128" s="113">
        <f>'All Parts'!F64</f>
        <v>1754</v>
      </c>
      <c r="G128" s="113">
        <f>'All Parts'!G64</f>
        <v>0</v>
      </c>
      <c r="H128" s="113">
        <f>'All Parts'!H64</f>
        <v>16</v>
      </c>
      <c r="I128" s="57">
        <f>'All Parts'!I64</f>
        <v>80.837209302325576</v>
      </c>
      <c r="J128" s="8">
        <f ca="1">'All Parts'!J64</f>
        <v>47638.803652223447</v>
      </c>
      <c r="K128" s="8">
        <f ca="1">'All Parts'!K64</f>
        <v>47643.22470485502</v>
      </c>
      <c r="L128" s="8">
        <f ca="1">'All Parts'!L64</f>
        <v>47377.22470485502</v>
      </c>
      <c r="M128" s="106">
        <v>38</v>
      </c>
      <c r="N128" s="106">
        <f>'All Parts'!N64</f>
        <v>1754</v>
      </c>
      <c r="O128" s="55">
        <f>'All Parts'!O64</f>
        <v>80.976744186046517</v>
      </c>
      <c r="P128" s="55">
        <f>'All Parts'!P64</f>
        <v>80.837209302325576</v>
      </c>
      <c r="Q128" s="104">
        <v>1185</v>
      </c>
      <c r="R128" s="102">
        <f>'All Parts'!R64</f>
        <v>0</v>
      </c>
      <c r="S128" s="102">
        <f>'All Parts'!S64</f>
        <v>0</v>
      </c>
      <c r="T128" s="102">
        <f>'All Parts'!T64</f>
        <v>0</v>
      </c>
      <c r="U128" s="102">
        <f>'All Parts'!U64</f>
        <v>0</v>
      </c>
      <c r="V128" s="102">
        <f>'All Parts'!V64</f>
        <v>0</v>
      </c>
      <c r="W128" s="102">
        <f>'All Parts'!W64</f>
        <v>0</v>
      </c>
      <c r="X128" s="102">
        <f>'All Parts'!X64</f>
        <v>0</v>
      </c>
      <c r="Y128" s="102">
        <f>'All Parts'!Y64</f>
        <v>0</v>
      </c>
      <c r="Z128" s="102">
        <f>'All Parts'!Z64</f>
        <v>0</v>
      </c>
      <c r="AA128" s="102">
        <f>'All Parts'!AA64</f>
        <v>0</v>
      </c>
      <c r="AB128" s="102">
        <f>'All Parts'!AB64</f>
        <v>0</v>
      </c>
      <c r="AC128" s="102">
        <f>'All Parts'!AC64</f>
        <v>0</v>
      </c>
      <c r="AD128" s="102">
        <f>'All Parts'!AD64</f>
        <v>0</v>
      </c>
      <c r="AE128" s="127">
        <f>'All Parts'!AE64</f>
        <v>0</v>
      </c>
      <c r="AF128" s="127">
        <f>'All Parts'!AF64</f>
        <v>0</v>
      </c>
      <c r="AG128" s="123">
        <f>'All Parts'!AG64</f>
        <v>0</v>
      </c>
      <c r="AI128" s="194"/>
    </row>
    <row r="129" spans="1:33">
      <c r="A129" s="22"/>
      <c r="B129" s="128"/>
      <c r="C129" s="129"/>
      <c r="D129" s="19"/>
      <c r="E129" s="130"/>
      <c r="F129" s="113"/>
      <c r="G129" s="113"/>
      <c r="H129" s="113"/>
      <c r="I129" s="57"/>
      <c r="J129" s="8"/>
      <c r="K129" s="8"/>
      <c r="L129" s="8"/>
      <c r="M129" s="106"/>
      <c r="N129" s="106"/>
      <c r="O129" s="55"/>
      <c r="P129" s="55"/>
      <c r="Q129" s="104"/>
      <c r="R129" s="102"/>
      <c r="S129" s="102"/>
      <c r="T129" s="102"/>
      <c r="U129" s="102"/>
      <c r="V129" s="102"/>
      <c r="W129" s="102"/>
      <c r="X129" s="102"/>
      <c r="Y129" s="102"/>
      <c r="Z129" s="102"/>
      <c r="AA129" s="102"/>
      <c r="AB129" s="102"/>
      <c r="AC129" s="102"/>
      <c r="AD129" s="102"/>
      <c r="AE129" s="102"/>
      <c r="AF129" s="102"/>
      <c r="AG129" s="123"/>
    </row>
    <row r="130" spans="1:33">
      <c r="A130" s="22"/>
      <c r="B130" s="128"/>
      <c r="C130" s="129"/>
      <c r="D130" s="19"/>
      <c r="E130" s="130"/>
      <c r="F130" s="113"/>
      <c r="G130" s="113"/>
      <c r="H130" s="113"/>
      <c r="I130" s="57"/>
      <c r="J130" s="8"/>
      <c r="K130" s="8"/>
      <c r="L130" s="8"/>
      <c r="M130" s="106"/>
      <c r="N130" s="106"/>
      <c r="O130" s="55"/>
      <c r="P130" s="55"/>
      <c r="Q130" s="104"/>
      <c r="R130" s="102"/>
      <c r="S130" s="102"/>
      <c r="T130" s="102"/>
      <c r="U130" s="102"/>
      <c r="V130" s="102"/>
      <c r="W130" s="102"/>
      <c r="X130" s="102"/>
      <c r="Y130" s="102"/>
      <c r="Z130" s="102"/>
      <c r="AA130" s="102"/>
      <c r="AB130" s="102"/>
      <c r="AC130" s="102"/>
      <c r="AD130" s="102"/>
      <c r="AE130" s="102"/>
      <c r="AF130" s="102"/>
      <c r="AG130" s="123"/>
    </row>
    <row r="131" spans="1:33">
      <c r="A131" s="22"/>
      <c r="B131" s="128"/>
      <c r="C131" s="129"/>
      <c r="D131" s="19"/>
      <c r="E131" s="130"/>
      <c r="F131" s="113"/>
      <c r="G131" s="113"/>
      <c r="H131" s="113"/>
      <c r="I131" s="57"/>
      <c r="J131" s="8"/>
      <c r="K131" s="8"/>
      <c r="L131" s="8"/>
      <c r="M131" s="106"/>
      <c r="N131" s="106"/>
      <c r="O131" s="55"/>
      <c r="P131" s="55"/>
      <c r="Q131" s="104"/>
      <c r="R131" s="102"/>
      <c r="S131" s="102"/>
      <c r="T131" s="102"/>
      <c r="U131" s="102"/>
      <c r="V131" s="102"/>
      <c r="W131" s="102"/>
      <c r="X131" s="102"/>
      <c r="Y131" s="102"/>
      <c r="Z131" s="102"/>
      <c r="AA131" s="102"/>
      <c r="AB131" s="102"/>
      <c r="AC131" s="102"/>
      <c r="AD131" s="102"/>
      <c r="AE131" s="102"/>
      <c r="AF131" s="102"/>
      <c r="AG131" s="123"/>
    </row>
    <row r="132" spans="1:33">
      <c r="A132" s="22"/>
      <c r="B132" s="128"/>
      <c r="C132" s="129"/>
      <c r="D132" s="19"/>
      <c r="E132" s="130"/>
      <c r="F132" s="113"/>
      <c r="G132" s="113"/>
      <c r="H132" s="113"/>
      <c r="I132" s="57"/>
      <c r="J132" s="8"/>
      <c r="K132" s="8"/>
      <c r="L132" s="8"/>
      <c r="M132" s="106"/>
      <c r="N132" s="106"/>
      <c r="O132" s="55"/>
      <c r="P132" s="55"/>
      <c r="Q132" s="104"/>
      <c r="R132" s="102"/>
      <c r="S132" s="102"/>
      <c r="T132" s="102"/>
      <c r="U132" s="102"/>
      <c r="V132" s="102"/>
      <c r="W132" s="102"/>
      <c r="X132" s="102"/>
      <c r="Y132" s="102"/>
      <c r="Z132" s="102"/>
      <c r="AA132" s="102"/>
      <c r="AB132" s="102"/>
      <c r="AC132" s="102"/>
      <c r="AD132" s="102"/>
      <c r="AE132" s="102"/>
      <c r="AF132" s="102"/>
      <c r="AG132" s="123"/>
    </row>
    <row r="133" spans="1:33" s="97" customFormat="1">
      <c r="A133" s="22"/>
      <c r="B133" s="22"/>
      <c r="C133" s="112"/>
      <c r="D133" s="140"/>
      <c r="E133" s="111"/>
      <c r="F133" s="110"/>
      <c r="G133" s="110"/>
      <c r="H133" s="110"/>
      <c r="I133" s="141"/>
      <c r="J133" s="142"/>
      <c r="K133" s="142"/>
      <c r="L133" s="142"/>
      <c r="M133" s="109"/>
      <c r="N133" s="109"/>
      <c r="O133" s="143"/>
      <c r="P133" s="143"/>
      <c r="Q133" s="144"/>
      <c r="R133" s="108">
        <f>'All Parts'!R135</f>
        <v>0</v>
      </c>
      <c r="S133" s="108">
        <f>'All Parts'!S135</f>
        <v>0</v>
      </c>
      <c r="T133" s="108">
        <f>'All Parts'!T135</f>
        <v>0</v>
      </c>
      <c r="U133" s="108">
        <f>'All Parts'!U135</f>
        <v>0</v>
      </c>
      <c r="V133" s="108">
        <f>'All Parts'!V135</f>
        <v>0</v>
      </c>
      <c r="W133" s="108">
        <f>'All Parts'!W135</f>
        <v>0</v>
      </c>
      <c r="X133" s="108">
        <f>'All Parts'!X135</f>
        <v>0</v>
      </c>
      <c r="Y133" s="108">
        <f>'All Parts'!Y135</f>
        <v>0</v>
      </c>
      <c r="Z133" s="108">
        <f>'All Parts'!Z135</f>
        <v>0</v>
      </c>
      <c r="AA133" s="108">
        <f>'All Parts'!AA135</f>
        <v>0</v>
      </c>
      <c r="AB133" s="108">
        <f>'All Parts'!AB135</f>
        <v>0</v>
      </c>
      <c r="AC133" s="102">
        <f>'All Parts'!AC135</f>
        <v>0</v>
      </c>
      <c r="AD133" s="102">
        <f>'All Parts'!AD135</f>
        <v>0</v>
      </c>
      <c r="AE133" s="108">
        <f>'All Parts'!AE135</f>
        <v>0</v>
      </c>
      <c r="AF133" s="108">
        <f>'All Parts'!AB135</f>
        <v>0</v>
      </c>
      <c r="AG133" s="145"/>
    </row>
    <row r="134" spans="1:33">
      <c r="A134" s="22"/>
      <c r="B134" s="128"/>
      <c r="C134" s="129"/>
      <c r="D134" s="19"/>
      <c r="E134" s="130"/>
      <c r="F134" s="113"/>
      <c r="G134" s="113"/>
      <c r="H134" s="113"/>
      <c r="I134" s="57"/>
      <c r="J134" s="8"/>
      <c r="K134" s="8"/>
      <c r="L134" s="8"/>
      <c r="M134" s="106"/>
      <c r="N134" s="106"/>
      <c r="O134" s="55"/>
      <c r="P134" s="55"/>
      <c r="Q134" s="104"/>
      <c r="R134" s="108"/>
      <c r="S134" s="108"/>
      <c r="T134" s="108"/>
      <c r="U134" s="108"/>
      <c r="V134" s="108"/>
      <c r="W134" s="108"/>
      <c r="X134" s="108"/>
      <c r="Y134" s="108"/>
      <c r="Z134" s="108"/>
      <c r="AA134" s="108"/>
      <c r="AB134" s="108"/>
      <c r="AC134" s="108"/>
      <c r="AD134" s="108"/>
      <c r="AE134" s="102"/>
      <c r="AF134" s="102"/>
      <c r="AG134" s="123"/>
    </row>
    <row r="135" spans="1:33">
      <c r="A135" s="22"/>
      <c r="B135" s="128"/>
      <c r="C135" s="129"/>
      <c r="D135" s="19"/>
      <c r="E135" s="130"/>
      <c r="F135" s="113"/>
      <c r="G135" s="113"/>
      <c r="H135" s="113"/>
      <c r="I135" s="57"/>
      <c r="J135" s="8"/>
      <c r="K135" s="8"/>
      <c r="L135" s="8"/>
      <c r="M135" s="106"/>
      <c r="N135" s="106"/>
      <c r="O135" s="55"/>
      <c r="P135" s="55"/>
      <c r="Q135" s="104"/>
      <c r="R135" s="102"/>
      <c r="S135" s="102"/>
      <c r="T135" s="102"/>
      <c r="U135" s="102"/>
      <c r="V135" s="102"/>
      <c r="W135" s="102"/>
      <c r="X135" s="102"/>
      <c r="Y135" s="102"/>
      <c r="Z135" s="102"/>
      <c r="AA135" s="102"/>
      <c r="AB135" s="102"/>
      <c r="AC135" s="102"/>
      <c r="AD135" s="102"/>
      <c r="AE135" s="102"/>
      <c r="AF135" s="102"/>
      <c r="AG135" s="123"/>
    </row>
    <row r="136" spans="1:33">
      <c r="A136" s="22"/>
      <c r="B136" s="128"/>
      <c r="C136" s="129"/>
      <c r="D136" s="19"/>
      <c r="E136" s="130"/>
      <c r="F136" s="113"/>
      <c r="G136" s="113"/>
      <c r="H136" s="113"/>
      <c r="I136" s="57"/>
      <c r="J136" s="8"/>
      <c r="K136" s="8"/>
      <c r="L136" s="8"/>
      <c r="M136" s="106"/>
      <c r="N136" s="106"/>
      <c r="O136" s="55"/>
      <c r="P136" s="55"/>
      <c r="Q136" s="104"/>
      <c r="R136" s="102"/>
      <c r="S136" s="102"/>
      <c r="T136" s="102"/>
      <c r="U136" s="102"/>
      <c r="V136" s="102"/>
      <c r="W136" s="102"/>
      <c r="X136" s="102"/>
      <c r="Y136" s="102"/>
      <c r="Z136" s="102"/>
      <c r="AA136" s="102"/>
      <c r="AB136" s="102"/>
      <c r="AC136" s="102"/>
      <c r="AD136" s="102"/>
      <c r="AE136" s="102"/>
      <c r="AF136" s="102"/>
      <c r="AG136" s="123"/>
    </row>
    <row r="137" spans="1:33">
      <c r="A137" s="22"/>
      <c r="B137" s="128"/>
      <c r="C137" s="129"/>
      <c r="D137" s="19"/>
      <c r="E137" s="130"/>
      <c r="F137" s="113"/>
      <c r="G137" s="113"/>
      <c r="H137" s="113"/>
      <c r="I137" s="57"/>
      <c r="J137" s="8"/>
      <c r="K137" s="8"/>
      <c r="L137" s="8"/>
      <c r="M137" s="106"/>
      <c r="N137" s="106"/>
      <c r="O137" s="55"/>
      <c r="P137" s="55"/>
      <c r="Q137" s="104"/>
      <c r="R137" s="102"/>
      <c r="S137" s="102"/>
      <c r="T137" s="102"/>
      <c r="U137" s="102"/>
      <c r="V137" s="102"/>
      <c r="W137" s="102"/>
      <c r="X137" s="102"/>
      <c r="Y137" s="102"/>
      <c r="Z137" s="102"/>
      <c r="AA137" s="102"/>
      <c r="AB137" s="102"/>
      <c r="AC137" s="102"/>
      <c r="AD137" s="102"/>
      <c r="AE137" s="102"/>
      <c r="AF137" s="102"/>
      <c r="AG137" s="123"/>
    </row>
    <row r="138" spans="1:33">
      <c r="A138" s="22"/>
      <c r="B138" s="128"/>
      <c r="C138" s="129"/>
      <c r="D138" s="19"/>
      <c r="E138" s="130"/>
      <c r="F138" s="113"/>
      <c r="G138" s="113"/>
      <c r="H138" s="113"/>
      <c r="I138" s="57"/>
      <c r="J138" s="8"/>
      <c r="K138" s="8"/>
      <c r="L138" s="8"/>
      <c r="M138" s="106"/>
      <c r="N138" s="106"/>
      <c r="O138" s="55"/>
      <c r="P138" s="55"/>
      <c r="Q138" s="104"/>
      <c r="R138" s="102"/>
      <c r="S138" s="102"/>
      <c r="T138" s="102"/>
      <c r="U138" s="102"/>
      <c r="V138" s="102"/>
      <c r="W138" s="102"/>
      <c r="X138" s="102"/>
      <c r="Y138" s="102"/>
      <c r="Z138" s="102"/>
      <c r="AA138" s="102"/>
      <c r="AB138" s="102"/>
      <c r="AC138" s="102"/>
      <c r="AD138" s="102"/>
      <c r="AE138" s="102"/>
      <c r="AF138" s="102"/>
      <c r="AG138" s="123"/>
    </row>
    <row r="139" spans="1:33">
      <c r="A139" s="22"/>
      <c r="B139" s="128"/>
      <c r="C139" s="129"/>
      <c r="D139" s="19"/>
      <c r="E139" s="130"/>
      <c r="F139" s="113"/>
      <c r="G139" s="113"/>
      <c r="H139" s="113"/>
      <c r="I139" s="57"/>
      <c r="J139" s="8"/>
      <c r="K139" s="8"/>
      <c r="L139" s="8"/>
      <c r="M139" s="106"/>
      <c r="N139" s="106"/>
      <c r="O139" s="55"/>
      <c r="P139" s="55"/>
      <c r="Q139" s="104"/>
      <c r="R139" s="102"/>
      <c r="S139" s="102"/>
      <c r="T139" s="102"/>
      <c r="U139" s="102"/>
      <c r="V139" s="102"/>
      <c r="W139" s="102"/>
      <c r="X139" s="102"/>
      <c r="Y139" s="102"/>
      <c r="Z139" s="102"/>
      <c r="AA139" s="102"/>
      <c r="AB139" s="102"/>
      <c r="AC139" s="102"/>
      <c r="AD139" s="102"/>
      <c r="AE139" s="102"/>
      <c r="AF139" s="102"/>
      <c r="AG139" s="123"/>
    </row>
    <row r="140" spans="1:33">
      <c r="D140" s="17"/>
      <c r="E140" s="17"/>
      <c r="F140" s="17"/>
      <c r="G140" s="17"/>
      <c r="H140" s="17"/>
      <c r="O140" s="36"/>
      <c r="P140" s="103"/>
      <c r="Q140" s="37"/>
      <c r="R140" s="102"/>
      <c r="S140" s="102"/>
      <c r="T140" s="102"/>
      <c r="U140" s="102"/>
      <c r="V140" s="102"/>
      <c r="W140" s="102"/>
      <c r="X140" s="102"/>
      <c r="Y140" s="102"/>
      <c r="Z140" s="102"/>
      <c r="AA140" s="102"/>
      <c r="AB140" s="102"/>
      <c r="AC140" s="102"/>
      <c r="AD140" s="102"/>
      <c r="AE140" s="102"/>
      <c r="AF140" s="102"/>
    </row>
    <row r="141" spans="1:33">
      <c r="D141" s="17"/>
      <c r="E141" s="17"/>
      <c r="F141" s="17"/>
      <c r="G141" s="17"/>
      <c r="H141" s="17"/>
      <c r="R141" s="102"/>
      <c r="S141" s="102"/>
      <c r="T141" s="102"/>
      <c r="U141" s="102"/>
      <c r="V141" s="102"/>
      <c r="W141" s="102"/>
      <c r="X141" s="102"/>
      <c r="Y141" s="102"/>
      <c r="Z141" s="102"/>
      <c r="AA141" s="102"/>
      <c r="AB141" s="102"/>
      <c r="AC141" s="102"/>
      <c r="AD141" s="102"/>
      <c r="AE141" s="102"/>
      <c r="AF141" s="102"/>
    </row>
    <row r="142" spans="1:33">
      <c r="D142" s="17"/>
      <c r="E142" s="17"/>
      <c r="F142" s="17"/>
      <c r="G142" s="17"/>
      <c r="H142" s="17"/>
      <c r="R142" s="102"/>
      <c r="S142" s="102"/>
      <c r="T142" s="102"/>
      <c r="U142" s="102"/>
      <c r="V142" s="102"/>
      <c r="W142" s="102"/>
      <c r="X142" s="102"/>
      <c r="Y142" s="102"/>
      <c r="Z142" s="102"/>
      <c r="AA142" s="102"/>
      <c r="AB142" s="102"/>
      <c r="AC142" s="102"/>
      <c r="AD142" s="102"/>
      <c r="AE142" s="102"/>
      <c r="AF142" s="102"/>
    </row>
    <row r="143" spans="1:33">
      <c r="D143" s="17"/>
      <c r="E143" s="17"/>
      <c r="F143" s="17"/>
      <c r="G143" s="17"/>
      <c r="H143" s="17"/>
      <c r="R143" s="102"/>
      <c r="S143" s="102"/>
      <c r="T143" s="102"/>
      <c r="U143" s="102"/>
      <c r="V143" s="102"/>
      <c r="W143" s="102"/>
      <c r="X143" s="102"/>
      <c r="Y143" s="102"/>
      <c r="Z143" s="102"/>
      <c r="AA143" s="102"/>
      <c r="AB143" s="102"/>
      <c r="AC143" s="102"/>
      <c r="AD143" s="102"/>
      <c r="AE143" s="102"/>
      <c r="AF143" s="102"/>
    </row>
    <row r="144" spans="1:33">
      <c r="D144" s="17"/>
      <c r="E144" s="17"/>
      <c r="F144" s="17"/>
      <c r="G144" s="17"/>
      <c r="H144" s="17"/>
      <c r="R144" s="102"/>
      <c r="S144" s="102"/>
      <c r="T144" s="102"/>
      <c r="U144" s="102"/>
      <c r="V144" s="102"/>
      <c r="W144" s="102"/>
      <c r="X144" s="102"/>
      <c r="Y144" s="102"/>
      <c r="Z144" s="102"/>
      <c r="AA144" s="102"/>
      <c r="AB144" s="102"/>
      <c r="AC144" s="102"/>
      <c r="AD144" s="102"/>
      <c r="AE144" s="102"/>
      <c r="AF144" s="102"/>
    </row>
    <row r="145" spans="4:32">
      <c r="D145" s="17"/>
      <c r="E145" s="17"/>
      <c r="F145" s="17"/>
      <c r="G145" s="17"/>
      <c r="H145" s="17"/>
      <c r="R145" s="102"/>
      <c r="S145" s="102"/>
      <c r="T145" s="102"/>
      <c r="U145" s="102"/>
      <c r="V145" s="102"/>
      <c r="W145" s="102"/>
      <c r="X145" s="102"/>
      <c r="Y145" s="102"/>
      <c r="Z145" s="102"/>
      <c r="AA145" s="102"/>
      <c r="AB145" s="102"/>
      <c r="AC145" s="102"/>
      <c r="AD145" s="102"/>
      <c r="AE145" s="102"/>
      <c r="AF145" s="102"/>
    </row>
    <row r="146" spans="4:32">
      <c r="D146" s="17"/>
      <c r="E146" s="17"/>
      <c r="F146" s="17"/>
      <c r="G146" s="17"/>
      <c r="H146" s="17"/>
      <c r="R146" s="102"/>
      <c r="S146" s="102"/>
      <c r="T146" s="102"/>
      <c r="U146" s="102"/>
      <c r="V146" s="102"/>
      <c r="W146" s="102"/>
      <c r="X146" s="102"/>
      <c r="Y146" s="102"/>
      <c r="Z146" s="102"/>
      <c r="AA146" s="102"/>
      <c r="AB146" s="102"/>
      <c r="AC146" s="102"/>
      <c r="AD146" s="102"/>
    </row>
    <row r="147" spans="4:32">
      <c r="D147" s="17"/>
      <c r="E147" s="17"/>
      <c r="F147" s="17"/>
      <c r="G147" s="17"/>
      <c r="H147" s="17"/>
    </row>
    <row r="148" spans="4:32">
      <c r="D148" s="17"/>
      <c r="E148" s="17"/>
      <c r="F148" s="17"/>
      <c r="G148" s="17"/>
      <c r="H148" s="17"/>
    </row>
    <row r="149" spans="4:32">
      <c r="D149" s="17"/>
      <c r="E149" s="17"/>
      <c r="F149" s="17"/>
      <c r="G149" s="17"/>
      <c r="H149" s="17"/>
    </row>
    <row r="150" spans="4:32">
      <c r="D150" s="17"/>
      <c r="E150" s="17"/>
      <c r="F150" s="17"/>
      <c r="G150" s="17"/>
      <c r="H150" s="17"/>
    </row>
    <row r="151" spans="4:32">
      <c r="D151" s="17"/>
      <c r="E151" s="17"/>
      <c r="F151" s="17"/>
      <c r="G151" s="17"/>
      <c r="H151" s="17"/>
    </row>
    <row r="152" spans="4:32">
      <c r="D152" s="17"/>
      <c r="E152" s="17"/>
      <c r="F152" s="17"/>
      <c r="G152" s="17"/>
      <c r="H152" s="17"/>
    </row>
    <row r="153" spans="4:32">
      <c r="D153" s="17"/>
      <c r="E153" s="17"/>
      <c r="F153" s="17"/>
      <c r="G153" s="17"/>
      <c r="H153" s="17"/>
    </row>
    <row r="154" spans="4:32">
      <c r="D154" s="17"/>
      <c r="E154" s="17"/>
      <c r="F154" s="17"/>
      <c r="G154" s="17"/>
      <c r="H154" s="17"/>
    </row>
    <row r="155" spans="4:32">
      <c r="D155" s="17"/>
      <c r="E155" s="17"/>
      <c r="F155" s="17"/>
      <c r="G155" s="17"/>
      <c r="H155" s="17"/>
    </row>
  </sheetData>
  <sortState xmlns:xlrd2="http://schemas.microsoft.com/office/spreadsheetml/2017/richdata2" ref="A2:AG128">
    <sortCondition ref="B2:B128"/>
  </sortState>
  <conditionalFormatting sqref="J2:J29 J46:J62 J64:J68 J71:J81 J83:J106 J31:L41 J43:L44 J108:J124 J125:L139">
    <cfRule type="colorScale" priority="36">
      <colorScale>
        <cfvo type="percentile" val="1"/>
        <cfvo type="percentile" val="3"/>
        <cfvo type="percentile" val="6"/>
        <color rgb="FFFF0000"/>
        <color rgb="FFFFFF00"/>
        <color rgb="FF00B050"/>
      </colorScale>
    </cfRule>
  </conditionalFormatting>
  <conditionalFormatting sqref="J30">
    <cfRule type="colorScale" priority="33">
      <colorScale>
        <cfvo type="percentile" val="1"/>
        <cfvo type="percentile" val="3"/>
        <cfvo type="percentile" val="6"/>
        <color rgb="FFFF0000"/>
        <color rgb="FFFFFF00"/>
        <color rgb="FF00B050"/>
      </colorScale>
    </cfRule>
  </conditionalFormatting>
  <conditionalFormatting sqref="J42">
    <cfRule type="colorScale" priority="9">
      <colorScale>
        <cfvo type="percentile" val="1"/>
        <cfvo type="percentile" val="3"/>
        <cfvo type="percentile" val="6"/>
        <color rgb="FFFF0000"/>
        <color rgb="FFFFFF00"/>
        <color rgb="FF00B050"/>
      </colorScale>
    </cfRule>
  </conditionalFormatting>
  <conditionalFormatting sqref="J45">
    <cfRule type="colorScale" priority="30">
      <colorScale>
        <cfvo type="percentile" val="1"/>
        <cfvo type="percentile" val="3"/>
        <cfvo type="percentile" val="6"/>
        <color rgb="FFFF0000"/>
        <color rgb="FFFFFF00"/>
        <color rgb="FF00B050"/>
      </colorScale>
    </cfRule>
  </conditionalFormatting>
  <conditionalFormatting sqref="J63">
    <cfRule type="colorScale" priority="27">
      <colorScale>
        <cfvo type="percentile" val="1"/>
        <cfvo type="percentile" val="3"/>
        <cfvo type="percentile" val="6"/>
        <color rgb="FFFF0000"/>
        <color rgb="FFFFFF00"/>
        <color rgb="FF00B050"/>
      </colorScale>
    </cfRule>
  </conditionalFormatting>
  <conditionalFormatting sqref="J69">
    <cfRule type="colorScale" priority="15">
      <colorScale>
        <cfvo type="percentile" val="1"/>
        <cfvo type="percentile" val="3"/>
        <cfvo type="percentile" val="6"/>
        <color rgb="FFFF0000"/>
        <color rgb="FFFFFF00"/>
        <color rgb="FF00B050"/>
      </colorScale>
    </cfRule>
  </conditionalFormatting>
  <conditionalFormatting sqref="J70">
    <cfRule type="colorScale" priority="24">
      <colorScale>
        <cfvo type="percentile" val="1"/>
        <cfvo type="percentile" val="3"/>
        <cfvo type="percentile" val="6"/>
        <color rgb="FFFF0000"/>
        <color rgb="FFFFFF00"/>
        <color rgb="FF00B050"/>
      </colorScale>
    </cfRule>
  </conditionalFormatting>
  <conditionalFormatting sqref="J82">
    <cfRule type="colorScale" priority="21">
      <colorScale>
        <cfvo type="percentile" val="1"/>
        <cfvo type="percentile" val="3"/>
        <cfvo type="percentile" val="6"/>
        <color rgb="FFFF0000"/>
        <color rgb="FFFFFF00"/>
        <color rgb="FF00B050"/>
      </colorScale>
    </cfRule>
  </conditionalFormatting>
  <conditionalFormatting sqref="J107">
    <cfRule type="colorScale" priority="18">
      <colorScale>
        <cfvo type="percentile" val="1"/>
        <cfvo type="percentile" val="3"/>
        <cfvo type="percentile" val="6"/>
        <color rgb="FFFF0000"/>
        <color rgb="FFFFFF00"/>
        <color rgb="FF00B050"/>
      </colorScale>
    </cfRule>
  </conditionalFormatting>
  <conditionalFormatting sqref="K2:K29 K46:K62 K64:K68 K71:K81 K83:K106 K108:K124">
    <cfRule type="colorScale" priority="34">
      <colorScale>
        <cfvo type="percentile" val="1"/>
        <cfvo type="percentile" val="3"/>
        <cfvo type="percentile" val="6"/>
        <color rgb="FFFF0000"/>
        <color rgb="FFFFFF00"/>
        <color rgb="FF00B050"/>
      </colorScale>
    </cfRule>
  </conditionalFormatting>
  <conditionalFormatting sqref="K30">
    <cfRule type="colorScale" priority="31">
      <colorScale>
        <cfvo type="percentile" val="1"/>
        <cfvo type="percentile" val="3"/>
        <cfvo type="percentile" val="6"/>
        <color rgb="FFFF0000"/>
        <color rgb="FFFFFF00"/>
        <color rgb="FF00B050"/>
      </colorScale>
    </cfRule>
  </conditionalFormatting>
  <conditionalFormatting sqref="K42">
    <cfRule type="colorScale" priority="7">
      <colorScale>
        <cfvo type="percentile" val="1"/>
        <cfvo type="percentile" val="3"/>
        <cfvo type="percentile" val="6"/>
        <color rgb="FFFF0000"/>
        <color rgb="FFFFFF00"/>
        <color rgb="FF00B050"/>
      </colorScale>
    </cfRule>
  </conditionalFormatting>
  <conditionalFormatting sqref="K45">
    <cfRule type="colorScale" priority="28">
      <colorScale>
        <cfvo type="percentile" val="1"/>
        <cfvo type="percentile" val="3"/>
        <cfvo type="percentile" val="6"/>
        <color rgb="FFFF0000"/>
        <color rgb="FFFFFF00"/>
        <color rgb="FF00B050"/>
      </colorScale>
    </cfRule>
  </conditionalFormatting>
  <conditionalFormatting sqref="K63">
    <cfRule type="colorScale" priority="25">
      <colorScale>
        <cfvo type="percentile" val="1"/>
        <cfvo type="percentile" val="3"/>
        <cfvo type="percentile" val="6"/>
        <color rgb="FFFF0000"/>
        <color rgb="FFFFFF00"/>
        <color rgb="FF00B050"/>
      </colorScale>
    </cfRule>
  </conditionalFormatting>
  <conditionalFormatting sqref="K69">
    <cfRule type="colorScale" priority="13">
      <colorScale>
        <cfvo type="percentile" val="1"/>
        <cfvo type="percentile" val="3"/>
        <cfvo type="percentile" val="6"/>
        <color rgb="FFFF0000"/>
        <color rgb="FFFFFF00"/>
        <color rgb="FF00B050"/>
      </colorScale>
    </cfRule>
  </conditionalFormatting>
  <conditionalFormatting sqref="K70">
    <cfRule type="colorScale" priority="22">
      <colorScale>
        <cfvo type="percentile" val="1"/>
        <cfvo type="percentile" val="3"/>
        <cfvo type="percentile" val="6"/>
        <color rgb="FFFF0000"/>
        <color rgb="FFFFFF00"/>
        <color rgb="FF00B050"/>
      </colorScale>
    </cfRule>
  </conditionalFormatting>
  <conditionalFormatting sqref="K82">
    <cfRule type="colorScale" priority="19">
      <colorScale>
        <cfvo type="percentile" val="1"/>
        <cfvo type="percentile" val="3"/>
        <cfvo type="percentile" val="6"/>
        <color rgb="FFFF0000"/>
        <color rgb="FFFFFF00"/>
        <color rgb="FF00B050"/>
      </colorScale>
    </cfRule>
  </conditionalFormatting>
  <conditionalFormatting sqref="K107">
    <cfRule type="colorScale" priority="16">
      <colorScale>
        <cfvo type="percentile" val="1"/>
        <cfvo type="percentile" val="3"/>
        <cfvo type="percentile" val="6"/>
        <color rgb="FFFF0000"/>
        <color rgb="FFFFFF00"/>
        <color rgb="FF00B050"/>
      </colorScale>
    </cfRule>
  </conditionalFormatting>
  <conditionalFormatting sqref="L2:L29 L46:L62 L64:L68 L71:L81 L83:L106 L108:L124">
    <cfRule type="colorScale" priority="35">
      <colorScale>
        <cfvo type="percentile" val="1"/>
        <cfvo type="percentile" val="3"/>
        <cfvo type="percentile" val="6"/>
        <color rgb="FFFF0000"/>
        <color rgb="FFFFFF00"/>
        <color rgb="FF00B050"/>
      </colorScale>
    </cfRule>
  </conditionalFormatting>
  <conditionalFormatting sqref="L30">
    <cfRule type="colorScale" priority="32">
      <colorScale>
        <cfvo type="percentile" val="1"/>
        <cfvo type="percentile" val="3"/>
        <cfvo type="percentile" val="6"/>
        <color rgb="FFFF0000"/>
        <color rgb="FFFFFF00"/>
        <color rgb="FF00B050"/>
      </colorScale>
    </cfRule>
  </conditionalFormatting>
  <conditionalFormatting sqref="L42">
    <cfRule type="colorScale" priority="8">
      <colorScale>
        <cfvo type="percentile" val="1"/>
        <cfvo type="percentile" val="3"/>
        <cfvo type="percentile" val="6"/>
        <color rgb="FFFF0000"/>
        <color rgb="FFFFFF00"/>
        <color rgb="FF00B050"/>
      </colorScale>
    </cfRule>
  </conditionalFormatting>
  <conditionalFormatting sqref="L45">
    <cfRule type="colorScale" priority="29">
      <colorScale>
        <cfvo type="percentile" val="1"/>
        <cfvo type="percentile" val="3"/>
        <cfvo type="percentile" val="6"/>
        <color rgb="FFFF0000"/>
        <color rgb="FFFFFF00"/>
        <color rgb="FF00B050"/>
      </colorScale>
    </cfRule>
  </conditionalFormatting>
  <conditionalFormatting sqref="L63">
    <cfRule type="colorScale" priority="26">
      <colorScale>
        <cfvo type="percentile" val="1"/>
        <cfvo type="percentile" val="3"/>
        <cfvo type="percentile" val="6"/>
        <color rgb="FFFF0000"/>
        <color rgb="FFFFFF00"/>
        <color rgb="FF00B050"/>
      </colorScale>
    </cfRule>
  </conditionalFormatting>
  <conditionalFormatting sqref="L69">
    <cfRule type="colorScale" priority="14">
      <colorScale>
        <cfvo type="percentile" val="1"/>
        <cfvo type="percentile" val="3"/>
        <cfvo type="percentile" val="6"/>
        <color rgb="FFFF0000"/>
        <color rgb="FFFFFF00"/>
        <color rgb="FF00B050"/>
      </colorScale>
    </cfRule>
  </conditionalFormatting>
  <conditionalFormatting sqref="L70">
    <cfRule type="colorScale" priority="23">
      <colorScale>
        <cfvo type="percentile" val="1"/>
        <cfvo type="percentile" val="3"/>
        <cfvo type="percentile" val="6"/>
        <color rgb="FFFF0000"/>
        <color rgb="FFFFFF00"/>
        <color rgb="FF00B050"/>
      </colorScale>
    </cfRule>
  </conditionalFormatting>
  <conditionalFormatting sqref="L82">
    <cfRule type="colorScale" priority="20">
      <colorScale>
        <cfvo type="percentile" val="1"/>
        <cfvo type="percentile" val="3"/>
        <cfvo type="percentile" val="6"/>
        <color rgb="FFFF0000"/>
        <color rgb="FFFFFF00"/>
        <color rgb="FF00B050"/>
      </colorScale>
    </cfRule>
  </conditionalFormatting>
  <conditionalFormatting sqref="L107">
    <cfRule type="colorScale" priority="17">
      <colorScale>
        <cfvo type="percentile" val="1"/>
        <cfvo type="percentile" val="3"/>
        <cfvo type="percentile" val="6"/>
        <color rgb="FFFF0000"/>
        <color rgb="FFFFFF00"/>
        <color rgb="FF00B050"/>
      </colorScale>
    </cfRule>
  </conditionalFormatting>
  <pageMargins left="0.25" right="0.25" top="0.75" bottom="0.75" header="0.3" footer="0.3"/>
  <pageSetup scale="49" fitToHeight="3" orientation="landscape"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36B97-3F65-4F9D-8893-C813813E9056}">
  <sheetPr>
    <pageSetUpPr fitToPage="1"/>
  </sheetPr>
  <dimension ref="A1:AK146"/>
  <sheetViews>
    <sheetView tabSelected="1" zoomScaleNormal="100" zoomScaleSheetLayoutView="236" workbookViewId="0">
      <pane xSplit="12" ySplit="1" topLeftCell="O2" activePane="bottomRight" state="frozen"/>
      <selection pane="bottomRight" activeCell="X5" sqref="X5"/>
      <selection pane="bottomLeft" activeCell="A2" sqref="A2"/>
      <selection pane="topRight" activeCell="M1" sqref="M1"/>
    </sheetView>
  </sheetViews>
  <sheetFormatPr defaultColWidth="9.140625" defaultRowHeight="12.75"/>
  <cols>
    <col min="1" max="1" width="8.28515625" style="97" bestFit="1" customWidth="1"/>
    <col min="2" max="2" width="7" style="4" bestFit="1" customWidth="1"/>
    <col min="3" max="3" width="8.5703125" style="4" customWidth="1"/>
    <col min="4" max="4" width="15.85546875" style="14" customWidth="1"/>
    <col min="5" max="5" width="6.7109375" style="101" bestFit="1" customWidth="1"/>
    <col min="6" max="6" width="8.7109375" style="99" bestFit="1" customWidth="1"/>
    <col min="7" max="7" width="8.7109375" style="100" bestFit="1" customWidth="1"/>
    <col min="8" max="8" width="7.7109375" style="100" bestFit="1" customWidth="1"/>
    <col min="9" max="9" width="7.7109375" style="4" bestFit="1" customWidth="1"/>
    <col min="10" max="10" width="10.42578125" style="11" customWidth="1"/>
    <col min="11" max="12" width="9.85546875" style="11" customWidth="1"/>
    <col min="13" max="14" width="9.140625" style="99" customWidth="1"/>
    <col min="15" max="15" width="9.140625" style="4" customWidth="1"/>
    <col min="16" max="16" width="9.140625" style="98" customWidth="1"/>
    <col min="17" max="17" width="9.140625" style="4" customWidth="1"/>
    <col min="18" max="18" width="9.42578125" style="4" customWidth="1"/>
    <col min="19" max="24" width="9.140625" style="4" customWidth="1"/>
    <col min="25" max="32" width="9.140625" style="4" hidden="1" customWidth="1"/>
    <col min="33" max="33" width="61.7109375" style="14" bestFit="1" customWidth="1"/>
    <col min="34" max="34" width="9.140625" style="4" customWidth="1"/>
    <col min="35" max="36" width="9.140625" style="4"/>
    <col min="37" max="37" width="10.28515625" style="4" bestFit="1" customWidth="1"/>
    <col min="38" max="16384" width="9.140625" style="4"/>
  </cols>
  <sheetData>
    <row r="1" spans="1:34" s="30" customFormat="1" ht="56.25">
      <c r="A1" s="47" t="str">
        <f>'All Parts'!A1</f>
        <v>T&amp;B     Part #</v>
      </c>
      <c r="B1" s="47" t="str">
        <f>'All Parts'!B1</f>
        <v>VS PART NO.</v>
      </c>
      <c r="C1" s="47" t="str">
        <f>'All Parts'!C1</f>
        <v>Piece Weight</v>
      </c>
      <c r="D1" s="154" t="str">
        <f>'All Parts'!D1</f>
        <v>PRODUCT DESCRIPTION</v>
      </c>
      <c r="E1" s="120" t="str">
        <f>'All Parts'!E1</f>
        <v>4/27  GDU</v>
      </c>
      <c r="F1" s="120" t="str">
        <f>'All Parts'!F1</f>
        <v>Total Inv:  JBS &amp; T&amp;B</v>
      </c>
      <c r="G1" s="120" t="str">
        <f>'All Parts'!G1</f>
        <v>VS Cons  On Hand</v>
      </c>
      <c r="H1" s="120" t="str">
        <f>'All Parts'!H1</f>
        <v>Current Demand</v>
      </c>
      <c r="I1" s="119" t="str">
        <f>'All Parts'!I1</f>
        <v>MOH        (on hand)</v>
      </c>
      <c r="J1" s="121" t="str">
        <f>'All Parts'!J1</f>
        <v>Out on       (no wip)</v>
      </c>
      <c r="K1" s="121" t="str">
        <f>'All Parts'!K1</f>
        <v>Out incl. wip</v>
      </c>
      <c r="L1" s="121" t="str">
        <f>'All Parts'!L1</f>
        <v>Neuer Auftrag Bis:</v>
      </c>
      <c r="M1" s="120" t="str">
        <f>'All Parts'!M1</f>
        <v>Gesamte Lieferzeit [W]</v>
      </c>
      <c r="N1" s="120" t="str">
        <f>'All Parts'!N1</f>
        <v>Total Inv incl en route</v>
      </c>
      <c r="O1" s="119" t="str">
        <f>'All Parts'!O1</f>
        <v>MOH  (incl wip)</v>
      </c>
      <c r="P1" s="119" t="str">
        <f>'All Parts'!P1</f>
        <v>MOH           (incl en route)</v>
      </c>
      <c r="Q1" s="118" t="str">
        <f>'All Parts'!Q1</f>
        <v>WIP      (as of 5/26/23)</v>
      </c>
      <c r="R1" s="118" t="str">
        <f>'All Parts'!R1</f>
        <v>6/30             TTNU 121549-1          04/1017-9, 21</v>
      </c>
      <c r="S1" s="118">
        <f>'All Parts'!S1</f>
        <v>0</v>
      </c>
      <c r="T1" s="118">
        <f>'All Parts'!T1</f>
        <v>0</v>
      </c>
      <c r="U1" s="118">
        <f>'All Parts'!U1</f>
        <v>0</v>
      </c>
      <c r="V1" s="118">
        <f>'All Parts'!V1</f>
        <v>0</v>
      </c>
      <c r="W1" s="118">
        <f>'All Parts'!W1</f>
        <v>0</v>
      </c>
      <c r="X1" s="118">
        <f>'All Parts'!X1</f>
        <v>0</v>
      </c>
      <c r="Y1" s="118">
        <f>'All Parts'!Y1</f>
        <v>0</v>
      </c>
      <c r="Z1" s="118">
        <f>'All Parts'!Z1</f>
        <v>0</v>
      </c>
      <c r="AA1" s="118">
        <f>'All Parts'!AA1</f>
        <v>0</v>
      </c>
      <c r="AB1" s="118">
        <f>'All Parts'!AB1</f>
        <v>0</v>
      </c>
      <c r="AC1" s="118">
        <f>'All Parts'!AC1</f>
        <v>0</v>
      </c>
      <c r="AD1" s="118">
        <f>'All Parts'!AD1</f>
        <v>0</v>
      </c>
      <c r="AE1" s="118">
        <f>'All Parts'!AE1</f>
        <v>0</v>
      </c>
      <c r="AF1" s="118">
        <f>'All Parts'!AF1</f>
        <v>0</v>
      </c>
      <c r="AG1" s="41" t="str">
        <f>'All Parts'!AG1</f>
        <v>Open Orders</v>
      </c>
      <c r="AH1" s="118"/>
    </row>
    <row r="2" spans="1:34">
      <c r="A2" s="50" t="str">
        <f>'All Parts'!A110</f>
        <v xml:space="preserve">R739901        </v>
      </c>
      <c r="B2" s="128">
        <f>'All Parts'!B110</f>
        <v>112987</v>
      </c>
      <c r="C2" s="129">
        <f>'All Parts'!C110</f>
        <v>86</v>
      </c>
      <c r="D2" s="19" t="str">
        <f>'All Parts'!D110</f>
        <v>8120 BO MI CAST</v>
      </c>
      <c r="E2" s="130">
        <f>'All Parts'!E110</f>
        <v>5</v>
      </c>
      <c r="F2" s="113">
        <f>'All Parts'!F110</f>
        <v>550</v>
      </c>
      <c r="G2" s="113">
        <f>'All Parts'!G110</f>
        <v>0</v>
      </c>
      <c r="H2" s="113">
        <f>'All Parts'!H110</f>
        <v>2409</v>
      </c>
      <c r="I2" s="57">
        <f>'All Parts'!I110</f>
        <v>-17.293023255813953</v>
      </c>
      <c r="J2" s="8">
        <f t="shared" ref="J2:J33" ca="1" si="0">+NOW()+P2*7/4.75*21.5</f>
        <v>44529.624704855021</v>
      </c>
      <c r="K2" s="8">
        <f t="shared" ref="K2:K33" ca="1" si="1">+NOW()+O2*7/4.75*21.5</f>
        <v>44545.540494328707</v>
      </c>
      <c r="L2" s="8">
        <f t="shared" ref="L2:L33" ca="1" si="2">K2-M2*7</f>
        <v>44286.540494328707</v>
      </c>
      <c r="M2" s="106">
        <v>37</v>
      </c>
      <c r="N2" s="106">
        <f t="shared" ref="N2:N33" si="3">F2+R2+S2+T2+U2+V2+W2+X2+Y2+Z2+AA2+AB2+AC2+AD2+AE2+AF2</f>
        <v>550</v>
      </c>
      <c r="O2" s="55">
        <f t="shared" ref="O2:O33" si="4">+(N2+Q2-H2)/(21.5*E2)</f>
        <v>-16.790697674418606</v>
      </c>
      <c r="P2" s="55">
        <f t="shared" ref="P2:P33" si="5">+(N2-H2)/(21.5*E2)</f>
        <v>-17.293023255813953</v>
      </c>
      <c r="Q2" s="107">
        <f>'All Parts'!Q110</f>
        <v>54</v>
      </c>
      <c r="R2" s="102">
        <f>'All Parts'!R110</f>
        <v>0</v>
      </c>
      <c r="S2" s="102">
        <f>'All Parts'!S110</f>
        <v>0</v>
      </c>
      <c r="T2" s="102">
        <f>'All Parts'!T110</f>
        <v>0</v>
      </c>
      <c r="U2" s="102">
        <f>'All Parts'!U110</f>
        <v>0</v>
      </c>
      <c r="V2" s="102">
        <f>'All Parts'!V110</f>
        <v>0</v>
      </c>
      <c r="W2" s="102">
        <f>'All Parts'!W110</f>
        <v>0</v>
      </c>
      <c r="X2" s="102">
        <f>'All Parts'!X110</f>
        <v>0</v>
      </c>
      <c r="Y2" s="102">
        <f>'All Parts'!Y110</f>
        <v>0</v>
      </c>
      <c r="Z2" s="102">
        <f>'All Parts'!Z110</f>
        <v>0</v>
      </c>
      <c r="AA2" s="102">
        <f>'All Parts'!AA110</f>
        <v>0</v>
      </c>
      <c r="AB2" s="102">
        <f>'All Parts'!AB110</f>
        <v>0</v>
      </c>
      <c r="AC2" s="102">
        <f>'All Parts'!AC110</f>
        <v>0</v>
      </c>
      <c r="AD2" s="102">
        <f>'All Parts'!AD110</f>
        <v>0</v>
      </c>
      <c r="AE2" s="102">
        <f>'All Parts'!AE110</f>
        <v>0</v>
      </c>
      <c r="AF2" s="102">
        <f>'All Parts'!AF110</f>
        <v>0</v>
      </c>
      <c r="AG2" s="153" t="str">
        <f>'All Parts'!AG110</f>
        <v>11,000 ETA 11/30</v>
      </c>
      <c r="AH2" s="102"/>
    </row>
    <row r="3" spans="1:34" ht="13.15" customHeight="1">
      <c r="A3" s="22" t="str">
        <f>'All Parts'!A134</f>
        <v xml:space="preserve">R793601        </v>
      </c>
      <c r="B3" s="128">
        <f>'All Parts'!B134</f>
        <v>117092</v>
      </c>
      <c r="C3" s="129">
        <f>'All Parts'!C134</f>
        <v>95.709599999999995</v>
      </c>
      <c r="D3" s="19" t="str">
        <f>'All Parts'!D134</f>
        <v>462 BO MI CAST</v>
      </c>
      <c r="E3" s="130">
        <f>'All Parts'!E134</f>
        <v>52</v>
      </c>
      <c r="F3" s="113">
        <f>'All Parts'!F134</f>
        <v>57</v>
      </c>
      <c r="G3" s="113">
        <f>'All Parts'!G134</f>
        <v>0</v>
      </c>
      <c r="H3" s="113">
        <f>'All Parts'!H134</f>
        <v>5418</v>
      </c>
      <c r="I3" s="57">
        <f>'All Parts'!I134</f>
        <v>-4.7951699463327371</v>
      </c>
      <c r="J3" s="8">
        <f t="shared" ca="1" si="0"/>
        <v>44936.236850604007</v>
      </c>
      <c r="K3" s="8">
        <f t="shared" ca="1" si="1"/>
        <v>44940.601223073645</v>
      </c>
      <c r="L3" s="8">
        <f t="shared" ca="1" si="2"/>
        <v>44688.601223073645</v>
      </c>
      <c r="M3" s="106">
        <v>36</v>
      </c>
      <c r="N3" s="106">
        <f t="shared" si="3"/>
        <v>432</v>
      </c>
      <c r="O3" s="55">
        <f t="shared" si="4"/>
        <v>-4.3220035778175312</v>
      </c>
      <c r="P3" s="55">
        <f t="shared" si="5"/>
        <v>-4.4597495527728084</v>
      </c>
      <c r="Q3" s="107">
        <f>'All Parts'!Q134</f>
        <v>154</v>
      </c>
      <c r="R3" s="102">
        <f>'All Parts'!R134</f>
        <v>375</v>
      </c>
      <c r="S3" s="102">
        <f>'All Parts'!S134</f>
        <v>0</v>
      </c>
      <c r="T3" s="102">
        <f>'All Parts'!T134</f>
        <v>0</v>
      </c>
      <c r="U3" s="102">
        <f>'All Parts'!U134</f>
        <v>0</v>
      </c>
      <c r="V3" s="102">
        <f>'All Parts'!V134</f>
        <v>0</v>
      </c>
      <c r="W3" s="102">
        <f>'All Parts'!W134</f>
        <v>0</v>
      </c>
      <c r="X3" s="102">
        <f>'All Parts'!X134</f>
        <v>0</v>
      </c>
      <c r="Y3" s="102">
        <f>'All Parts'!Y134</f>
        <v>0</v>
      </c>
      <c r="Z3" s="102">
        <f>'All Parts'!Z134</f>
        <v>0</v>
      </c>
      <c r="AA3" s="102">
        <f>'All Parts'!AA134</f>
        <v>0</v>
      </c>
      <c r="AB3" s="102">
        <f>'All Parts'!AB134</f>
        <v>0</v>
      </c>
      <c r="AC3" s="102">
        <f>'All Parts'!AC134</f>
        <v>0</v>
      </c>
      <c r="AD3" s="102">
        <f>'All Parts'!AD134</f>
        <v>0</v>
      </c>
      <c r="AE3" s="102">
        <f>'All Parts'!AE134</f>
        <v>0</v>
      </c>
      <c r="AF3" s="102">
        <f>'All Parts'!AF134</f>
        <v>0</v>
      </c>
      <c r="AG3" s="153" t="str">
        <f>'All Parts'!AG134</f>
        <v>8,000 ETA 7/14, 8,000 ETA 10/13, 8,000 ETA 12/15</v>
      </c>
      <c r="AH3" s="102">
        <v>24000</v>
      </c>
    </row>
    <row r="4" spans="1:34" ht="13.15" customHeight="1">
      <c r="A4" s="22" t="str">
        <f>'All Parts'!A111</f>
        <v xml:space="preserve">R739902        </v>
      </c>
      <c r="B4" s="128">
        <f>'All Parts'!B111</f>
        <v>112970</v>
      </c>
      <c r="C4" s="129">
        <f>'All Parts'!C111</f>
        <v>97.97760000000001</v>
      </c>
      <c r="D4" s="19" t="str">
        <f>'All Parts'!D111</f>
        <v xml:space="preserve">8220 BO MI CAST </v>
      </c>
      <c r="E4" s="130">
        <f>'All Parts'!E111</f>
        <v>9</v>
      </c>
      <c r="F4" s="113">
        <f>'All Parts'!F111</f>
        <v>0</v>
      </c>
      <c r="G4" s="113">
        <f>'All Parts'!G111</f>
        <v>0</v>
      </c>
      <c r="H4" s="113">
        <f>'All Parts'!H111</f>
        <v>465</v>
      </c>
      <c r="I4" s="57">
        <f>'All Parts'!I111</f>
        <v>-2.4031007751937983</v>
      </c>
      <c r="J4" s="8">
        <f t="shared" ca="1" si="0"/>
        <v>45001.400143451516</v>
      </c>
      <c r="K4" s="8">
        <f t="shared" ca="1" si="1"/>
        <v>45008.277336433966</v>
      </c>
      <c r="L4" s="8">
        <f t="shared" ca="1" si="2"/>
        <v>44749.277336433966</v>
      </c>
      <c r="M4" s="106">
        <v>37</v>
      </c>
      <c r="N4" s="106">
        <f t="shared" si="3"/>
        <v>0</v>
      </c>
      <c r="O4" s="55">
        <f t="shared" si="4"/>
        <v>-2.1860465116279069</v>
      </c>
      <c r="P4" s="55">
        <f t="shared" si="5"/>
        <v>-2.4031007751937983</v>
      </c>
      <c r="Q4" s="107">
        <f>'All Parts'!Q111</f>
        <v>42</v>
      </c>
      <c r="R4" s="102">
        <f>'All Parts'!R111</f>
        <v>0</v>
      </c>
      <c r="S4" s="102">
        <f>'All Parts'!S111</f>
        <v>0</v>
      </c>
      <c r="T4" s="102">
        <f>'All Parts'!T111</f>
        <v>0</v>
      </c>
      <c r="U4" s="102">
        <f>'All Parts'!U111</f>
        <v>0</v>
      </c>
      <c r="V4" s="102">
        <f>'All Parts'!V111</f>
        <v>0</v>
      </c>
      <c r="W4" s="102">
        <f>'All Parts'!W111</f>
        <v>0</v>
      </c>
      <c r="X4" s="102">
        <f>'All Parts'!X111</f>
        <v>0</v>
      </c>
      <c r="Y4" s="102">
        <f>'All Parts'!Y111</f>
        <v>0</v>
      </c>
      <c r="Z4" s="102">
        <f>'All Parts'!Z111</f>
        <v>0</v>
      </c>
      <c r="AA4" s="102">
        <f>'All Parts'!AA111</f>
        <v>0</v>
      </c>
      <c r="AB4" s="102">
        <f>'All Parts'!AB111</f>
        <v>0</v>
      </c>
      <c r="AC4" s="102">
        <f>'All Parts'!AC111</f>
        <v>0</v>
      </c>
      <c r="AD4" s="102">
        <f>'All Parts'!AD111</f>
        <v>0</v>
      </c>
      <c r="AE4" s="102">
        <f>'All Parts'!AE111</f>
        <v>0</v>
      </c>
      <c r="AF4" s="102">
        <f>'All Parts'!AF111</f>
        <v>0</v>
      </c>
      <c r="AG4" s="197">
        <f>'All Parts'!AG111</f>
        <v>0</v>
      </c>
      <c r="AH4" s="102"/>
    </row>
    <row r="5" spans="1:34" ht="13.15" customHeight="1">
      <c r="A5" s="22" t="str">
        <f>'All Parts'!A104</f>
        <v xml:space="preserve">R725401        </v>
      </c>
      <c r="B5" s="128">
        <f>'All Parts'!B104</f>
        <v>115595</v>
      </c>
      <c r="C5" s="129">
        <f>'All Parts'!C104</f>
        <v>814</v>
      </c>
      <c r="D5" s="19" t="str">
        <f>'All Parts'!D104</f>
        <v>8820 GLD MI CAST</v>
      </c>
      <c r="E5" s="130">
        <f>'All Parts'!E104</f>
        <v>203</v>
      </c>
      <c r="F5" s="113">
        <f>'All Parts'!F104</f>
        <v>7608</v>
      </c>
      <c r="G5" s="113">
        <f>'All Parts'!G104</f>
        <v>7608</v>
      </c>
      <c r="H5" s="113">
        <f>'All Parts'!H104</f>
        <v>3534</v>
      </c>
      <c r="I5" s="57">
        <f>'All Parts'!I104</f>
        <v>0.93344025661587815</v>
      </c>
      <c r="J5" s="8">
        <f t="shared" ca="1" si="0"/>
        <v>45107.115811933065</v>
      </c>
      <c r="K5" s="8">
        <f t="shared" ca="1" si="1"/>
        <v>45110.905285617271</v>
      </c>
      <c r="L5" s="8">
        <f t="shared" ca="1" si="2"/>
        <v>44844.905285617271</v>
      </c>
      <c r="M5" s="106">
        <v>38</v>
      </c>
      <c r="N5" s="106">
        <f t="shared" si="3"/>
        <v>7608</v>
      </c>
      <c r="O5" s="55">
        <f t="shared" si="4"/>
        <v>1.0530415855195325</v>
      </c>
      <c r="P5" s="55">
        <f t="shared" si="5"/>
        <v>0.93344025661587815</v>
      </c>
      <c r="Q5" s="107">
        <f>'All Parts'!Q104</f>
        <v>522</v>
      </c>
      <c r="R5" s="102">
        <f>'All Parts'!R104</f>
        <v>0</v>
      </c>
      <c r="S5" s="102">
        <f>'All Parts'!S104</f>
        <v>0</v>
      </c>
      <c r="T5" s="102">
        <f>'All Parts'!T104</f>
        <v>0</v>
      </c>
      <c r="U5" s="102">
        <f>'All Parts'!U104</f>
        <v>0</v>
      </c>
      <c r="V5" s="102">
        <f>'All Parts'!V104</f>
        <v>0</v>
      </c>
      <c r="W5" s="102">
        <f>'All Parts'!W104</f>
        <v>0</v>
      </c>
      <c r="X5" s="102">
        <f>'All Parts'!X112</f>
        <v>0</v>
      </c>
      <c r="Y5" s="102">
        <f>'All Parts'!Y104</f>
        <v>0</v>
      </c>
      <c r="Z5" s="102">
        <f>'All Parts'!Z104</f>
        <v>0</v>
      </c>
      <c r="AA5" s="102">
        <f>'All Parts'!AA104</f>
        <v>0</v>
      </c>
      <c r="AB5" s="102">
        <f>'All Parts'!AB104</f>
        <v>0</v>
      </c>
      <c r="AC5" s="102">
        <f>'All Parts'!AC104</f>
        <v>0</v>
      </c>
      <c r="AD5" s="102">
        <f>'All Parts'!AD104</f>
        <v>0</v>
      </c>
      <c r="AE5" s="102">
        <f>'All Parts'!AE104</f>
        <v>0</v>
      </c>
      <c r="AF5" s="102">
        <f>'All Parts'!AF104</f>
        <v>0</v>
      </c>
      <c r="AG5" s="153" t="str">
        <f>'All Parts'!AG104</f>
        <v>4,000 ETA 5/13, 4,000 ETA TBD, 6,000 ETA 10/27, 6,000 ETA 11/24, 4,000 ETA 12/22</v>
      </c>
      <c r="AH5" s="102">
        <v>8000</v>
      </c>
    </row>
    <row r="6" spans="1:34" ht="13.15" customHeight="1">
      <c r="A6" s="22" t="str">
        <f>'All Parts'!A132</f>
        <v xml:space="preserve">R789901        </v>
      </c>
      <c r="B6" s="128">
        <f>'All Parts'!B132</f>
        <v>111009</v>
      </c>
      <c r="C6" s="129">
        <f>'All Parts'!C132</f>
        <v>55</v>
      </c>
      <c r="D6" s="19" t="str">
        <f>'All Parts'!D132</f>
        <v xml:space="preserve">1278 STP MI CAST  </v>
      </c>
      <c r="E6" s="130">
        <f>'All Parts'!E132</f>
        <v>362</v>
      </c>
      <c r="F6" s="113">
        <f>'All Parts'!F132</f>
        <v>13400</v>
      </c>
      <c r="G6" s="113">
        <f>'All Parts'!G132</f>
        <v>13400</v>
      </c>
      <c r="H6" s="113">
        <f>'All Parts'!H132</f>
        <v>0</v>
      </c>
      <c r="I6" s="57">
        <f>'All Parts'!I132</f>
        <v>1.7217011435179237</v>
      </c>
      <c r="J6" s="8">
        <f t="shared" ca="1" si="0"/>
        <v>45132.091235823325</v>
      </c>
      <c r="K6" s="8">
        <f t="shared" ca="1" si="1"/>
        <v>45139.353812153655</v>
      </c>
      <c r="L6" s="8">
        <f t="shared" ca="1" si="2"/>
        <v>44887.353812153655</v>
      </c>
      <c r="M6" s="106">
        <v>36</v>
      </c>
      <c r="N6" s="106">
        <f t="shared" si="3"/>
        <v>13400</v>
      </c>
      <c r="O6" s="55">
        <f t="shared" si="4"/>
        <v>1.9509186688937428</v>
      </c>
      <c r="P6" s="55">
        <f t="shared" si="5"/>
        <v>1.7217011435179237</v>
      </c>
      <c r="Q6" s="107">
        <f>'All Parts'!Q132</f>
        <v>1784</v>
      </c>
      <c r="R6" s="102">
        <f>'All Parts'!R132</f>
        <v>0</v>
      </c>
      <c r="S6" s="102">
        <f>'All Parts'!S132</f>
        <v>0</v>
      </c>
      <c r="T6" s="102">
        <f>'All Parts'!T132</f>
        <v>0</v>
      </c>
      <c r="U6" s="102">
        <f>'All Parts'!U132</f>
        <v>0</v>
      </c>
      <c r="V6" s="102">
        <f>'All Parts'!V132</f>
        <v>0</v>
      </c>
      <c r="W6" s="102">
        <f>'All Parts'!W132</f>
        <v>0</v>
      </c>
      <c r="X6" s="102">
        <f>'All Parts'!X132</f>
        <v>0</v>
      </c>
      <c r="Y6" s="102">
        <f>'All Parts'!Y132</f>
        <v>0</v>
      </c>
      <c r="Z6" s="102">
        <f>'All Parts'!Z132</f>
        <v>0</v>
      </c>
      <c r="AA6" s="102">
        <f>'All Parts'!AA132</f>
        <v>0</v>
      </c>
      <c r="AB6" s="102">
        <f>'All Parts'!AB132</f>
        <v>0</v>
      </c>
      <c r="AC6" s="102">
        <f>'All Parts'!AC132</f>
        <v>0</v>
      </c>
      <c r="AD6" s="102">
        <f>'All Parts'!AD132</f>
        <v>0</v>
      </c>
      <c r="AE6" s="102">
        <f>'All Parts'!AE132</f>
        <v>0</v>
      </c>
      <c r="AF6" s="102">
        <f>'All Parts'!AF132</f>
        <v>0</v>
      </c>
      <c r="AG6" s="153" t="str">
        <f>'All Parts'!AG132</f>
        <v>50,000 ETA 7/7</v>
      </c>
      <c r="AH6" s="102">
        <v>50000</v>
      </c>
    </row>
    <row r="7" spans="1:34" ht="13.15" customHeight="1">
      <c r="A7" s="22" t="str">
        <f>'All Parts'!A92</f>
        <v xml:space="preserve">R712101        </v>
      </c>
      <c r="B7" s="128">
        <f>'All Parts'!B92</f>
        <v>115915</v>
      </c>
      <c r="C7" s="129">
        <f>'All Parts'!C92</f>
        <v>130.6</v>
      </c>
      <c r="D7" s="19" t="str">
        <f>'All Parts'!D92</f>
        <v xml:space="preserve">677 BUSH MI CAST </v>
      </c>
      <c r="E7" s="130">
        <f>'All Parts'!E92</f>
        <v>63</v>
      </c>
      <c r="F7" s="113">
        <f>'All Parts'!F92</f>
        <v>5940</v>
      </c>
      <c r="G7" s="113">
        <f>'All Parts'!G92</f>
        <v>4470</v>
      </c>
      <c r="H7" s="113">
        <f>'All Parts'!H92</f>
        <v>2340</v>
      </c>
      <c r="I7" s="57">
        <f>'All Parts'!I92</f>
        <v>2.6578073089700998</v>
      </c>
      <c r="J7" s="8">
        <f t="shared" ca="1" si="0"/>
        <v>45161.751020644493</v>
      </c>
      <c r="K7" s="8">
        <f t="shared" ca="1" si="1"/>
        <v>45173.517102515842</v>
      </c>
      <c r="L7" s="8">
        <f t="shared" ca="1" si="2"/>
        <v>44914.517102515842</v>
      </c>
      <c r="M7" s="106">
        <v>37</v>
      </c>
      <c r="N7" s="106">
        <f t="shared" si="3"/>
        <v>5940</v>
      </c>
      <c r="O7" s="55">
        <f t="shared" si="4"/>
        <v>3.0291620524178664</v>
      </c>
      <c r="P7" s="55">
        <f t="shared" si="5"/>
        <v>2.6578073089700998</v>
      </c>
      <c r="Q7" s="107">
        <f>'All Parts'!Q92</f>
        <v>503</v>
      </c>
      <c r="R7" s="102">
        <f>'All Parts'!R92</f>
        <v>0</v>
      </c>
      <c r="S7" s="102">
        <f>'All Parts'!S92</f>
        <v>0</v>
      </c>
      <c r="T7" s="102">
        <f>'All Parts'!T92</f>
        <v>0</v>
      </c>
      <c r="U7" s="102">
        <f>'All Parts'!U92</f>
        <v>0</v>
      </c>
      <c r="V7" s="102">
        <f>'All Parts'!V92</f>
        <v>0</v>
      </c>
      <c r="W7" s="102">
        <f>'All Parts'!W92</f>
        <v>0</v>
      </c>
      <c r="X7" s="102">
        <f>'All Parts'!X92</f>
        <v>0</v>
      </c>
      <c r="Y7" s="102">
        <f>'All Parts'!Y92</f>
        <v>0</v>
      </c>
      <c r="Z7" s="102">
        <f>'All Parts'!Z92</f>
        <v>0</v>
      </c>
      <c r="AA7" s="102">
        <f>'All Parts'!AA92</f>
        <v>0</v>
      </c>
      <c r="AB7" s="102">
        <f>'All Parts'!AB92</f>
        <v>0</v>
      </c>
      <c r="AC7" s="102">
        <f>'All Parts'!AC92</f>
        <v>0</v>
      </c>
      <c r="AD7" s="102">
        <f>'All Parts'!AD92</f>
        <v>0</v>
      </c>
      <c r="AE7" s="102">
        <f>'All Parts'!AE92</f>
        <v>0</v>
      </c>
      <c r="AF7" s="102">
        <f>'All Parts'!AF92</f>
        <v>0</v>
      </c>
      <c r="AG7" s="153" t="str">
        <f>'All Parts'!AG92</f>
        <v>10,000 ETA 9/29</v>
      </c>
      <c r="AH7" s="102">
        <v>10000</v>
      </c>
    </row>
    <row r="8" spans="1:34" ht="13.15" customHeight="1">
      <c r="A8" s="22" t="str">
        <f>'All Parts'!A43</f>
        <v xml:space="preserve">77R8201        </v>
      </c>
      <c r="B8" s="128">
        <f>'All Parts'!B43</f>
        <v>115927</v>
      </c>
      <c r="C8" s="129">
        <f>'All Parts'!C43</f>
        <v>172.82160000000002</v>
      </c>
      <c r="D8" s="19" t="str">
        <f>'All Parts'!D43</f>
        <v>306 BO MI CAST</v>
      </c>
      <c r="E8" s="130">
        <f>'All Parts'!E43</f>
        <v>84</v>
      </c>
      <c r="F8" s="113">
        <f>'All Parts'!F43</f>
        <v>5085</v>
      </c>
      <c r="G8" s="113">
        <f>'All Parts'!G43</f>
        <v>3700</v>
      </c>
      <c r="H8" s="113">
        <f>'All Parts'!H43</f>
        <v>0</v>
      </c>
      <c r="I8" s="57">
        <f>'All Parts'!I43</f>
        <v>2.8156146179401995</v>
      </c>
      <c r="J8" s="8">
        <f t="shared" ca="1" si="0"/>
        <v>45166.751020644493</v>
      </c>
      <c r="K8" s="8">
        <f t="shared" ca="1" si="1"/>
        <v>45182.382599591867</v>
      </c>
      <c r="L8" s="8">
        <f t="shared" ca="1" si="2"/>
        <v>44923.382599591867</v>
      </c>
      <c r="M8" s="106">
        <v>37</v>
      </c>
      <c r="N8" s="106">
        <f t="shared" si="3"/>
        <v>5085</v>
      </c>
      <c r="O8" s="55">
        <f t="shared" si="4"/>
        <v>3.308970099667774</v>
      </c>
      <c r="P8" s="55">
        <f t="shared" si="5"/>
        <v>2.8156146179401995</v>
      </c>
      <c r="Q8" s="107">
        <f>'All Parts'!Q43</f>
        <v>891</v>
      </c>
      <c r="R8" s="102">
        <f>'All Parts'!R43</f>
        <v>0</v>
      </c>
      <c r="S8" s="102">
        <f>'All Parts'!S43</f>
        <v>0</v>
      </c>
      <c r="T8" s="102">
        <f>'All Parts'!T43</f>
        <v>0</v>
      </c>
      <c r="U8" s="102">
        <f>'All Parts'!U43</f>
        <v>0</v>
      </c>
      <c r="V8" s="102">
        <f>'All Parts'!V43</f>
        <v>0</v>
      </c>
      <c r="W8" s="102">
        <f>'All Parts'!W43</f>
        <v>0</v>
      </c>
      <c r="X8" s="102">
        <f>'All Parts'!X43</f>
        <v>0</v>
      </c>
      <c r="Y8" s="102">
        <f>'All Parts'!Y43</f>
        <v>0</v>
      </c>
      <c r="Z8" s="102">
        <f>'All Parts'!Z43</f>
        <v>0</v>
      </c>
      <c r="AA8" s="102">
        <f>'All Parts'!AA43</f>
        <v>0</v>
      </c>
      <c r="AB8" s="102">
        <f>'All Parts'!AB43</f>
        <v>0</v>
      </c>
      <c r="AC8" s="102">
        <f>'All Parts'!AC43</f>
        <v>0</v>
      </c>
      <c r="AD8" s="102">
        <f>'All Parts'!AD43</f>
        <v>0</v>
      </c>
      <c r="AE8" s="102">
        <f>'All Parts'!AE43</f>
        <v>0</v>
      </c>
      <c r="AF8" s="102">
        <f>'All Parts'!AF43</f>
        <v>0</v>
      </c>
      <c r="AG8" s="153" t="str">
        <f>'All Parts'!AG43</f>
        <v>20,000 ETA 8/25</v>
      </c>
      <c r="AH8" s="102">
        <v>20000</v>
      </c>
    </row>
    <row r="9" spans="1:34" ht="13.15" customHeight="1">
      <c r="A9" s="22" t="str">
        <f>'All Parts'!A125</f>
        <v xml:space="preserve">R775202        </v>
      </c>
      <c r="B9" s="128">
        <f>'All Parts'!B125</f>
        <v>115581</v>
      </c>
      <c r="C9" s="129">
        <f>'All Parts'!C125</f>
        <v>1717</v>
      </c>
      <c r="D9" s="19" t="str">
        <f>'All Parts'!D125</f>
        <v>5239 BO MI CAST**</v>
      </c>
      <c r="E9" s="130">
        <f>'All Parts'!E125</f>
        <v>186</v>
      </c>
      <c r="F9" s="113">
        <f>'All Parts'!F125</f>
        <v>11894</v>
      </c>
      <c r="G9" s="113">
        <f>'All Parts'!G125</f>
        <v>11894</v>
      </c>
      <c r="H9" s="113">
        <f>'All Parts'!H125</f>
        <v>0</v>
      </c>
      <c r="I9" s="57">
        <f>'All Parts'!I125</f>
        <v>2.9742435608902227</v>
      </c>
      <c r="J9" s="8">
        <f t="shared" ca="1" si="0"/>
        <v>45176.705180237026</v>
      </c>
      <c r="K9" s="8">
        <f t="shared" ca="1" si="1"/>
        <v>45188.843267390395</v>
      </c>
      <c r="L9" s="8">
        <f t="shared" ca="1" si="2"/>
        <v>44922.843267390395</v>
      </c>
      <c r="M9" s="106">
        <v>38</v>
      </c>
      <c r="N9" s="106">
        <f t="shared" si="3"/>
        <v>12516</v>
      </c>
      <c r="O9" s="55">
        <f t="shared" si="4"/>
        <v>3.5128782195548887</v>
      </c>
      <c r="P9" s="55">
        <f t="shared" si="5"/>
        <v>3.129782445611403</v>
      </c>
      <c r="Q9" s="107">
        <f>'All Parts'!Q125</f>
        <v>1532</v>
      </c>
      <c r="R9" s="102">
        <f>'All Parts'!R125</f>
        <v>622</v>
      </c>
      <c r="S9" s="102">
        <f>'All Parts'!S125</f>
        <v>0</v>
      </c>
      <c r="T9" s="102">
        <f>'All Parts'!T125</f>
        <v>0</v>
      </c>
      <c r="U9" s="102">
        <f>'All Parts'!U125</f>
        <v>0</v>
      </c>
      <c r="V9" s="102">
        <f>'All Parts'!V125</f>
        <v>0</v>
      </c>
      <c r="W9" s="102">
        <f>'All Parts'!W125</f>
        <v>0</v>
      </c>
      <c r="X9" s="102">
        <f>'All Parts'!X125</f>
        <v>0</v>
      </c>
      <c r="Y9" s="102">
        <f>'All Parts'!Y125</f>
        <v>0</v>
      </c>
      <c r="Z9" s="102">
        <f>'All Parts'!Z125</f>
        <v>0</v>
      </c>
      <c r="AA9" s="102">
        <f>'All Parts'!AA125</f>
        <v>0</v>
      </c>
      <c r="AB9" s="102">
        <f>'All Parts'!AB125</f>
        <v>0</v>
      </c>
      <c r="AC9" s="102">
        <f>'All Parts'!AC125</f>
        <v>0</v>
      </c>
      <c r="AD9" s="102">
        <f>'All Parts'!AD125</f>
        <v>0</v>
      </c>
      <c r="AE9" s="102">
        <f>'All Parts'!AE125</f>
        <v>0</v>
      </c>
      <c r="AF9" s="102">
        <f>'All Parts'!AF125</f>
        <v>0</v>
      </c>
      <c r="AG9" s="153" t="str">
        <f>'All Parts'!AG125</f>
        <v>4,000 ETA 8/4, 4,000 ETA 10/13, 4,000 ETA 11/10, 4,000 ETA 12/8</v>
      </c>
      <c r="AH9" s="102">
        <v>12000</v>
      </c>
    </row>
    <row r="10" spans="1:34" ht="13.15" customHeight="1">
      <c r="A10" s="22" t="str">
        <f>'All Parts'!A108</f>
        <v xml:space="preserve">R730102        </v>
      </c>
      <c r="B10" s="128">
        <f>'All Parts'!B108</f>
        <v>115613</v>
      </c>
      <c r="C10" s="129">
        <f>'All Parts'!C108</f>
        <v>1226</v>
      </c>
      <c r="D10" s="19" t="str">
        <f>'All Parts'!D108</f>
        <v xml:space="preserve">8970 GLD MI CAST </v>
      </c>
      <c r="E10" s="130">
        <f>'All Parts'!E108</f>
        <v>52</v>
      </c>
      <c r="F10" s="113">
        <f>'All Parts'!F108</f>
        <v>5709</v>
      </c>
      <c r="G10" s="113">
        <f>'All Parts'!G108</f>
        <v>5541</v>
      </c>
      <c r="H10" s="113">
        <f>'All Parts'!H108</f>
        <v>1731</v>
      </c>
      <c r="I10" s="57">
        <f>'All Parts'!I108</f>
        <v>3.558139534883721</v>
      </c>
      <c r="J10" s="8">
        <f t="shared" ca="1" si="0"/>
        <v>45190.277336433966</v>
      </c>
      <c r="K10" s="8">
        <f t="shared" ca="1" si="1"/>
        <v>45193.338065178912</v>
      </c>
      <c r="L10" s="8">
        <f t="shared" ca="1" si="2"/>
        <v>44927.338065178912</v>
      </c>
      <c r="M10" s="106">
        <v>38</v>
      </c>
      <c r="N10" s="106">
        <f t="shared" si="3"/>
        <v>5709</v>
      </c>
      <c r="O10" s="55">
        <f t="shared" si="4"/>
        <v>3.6547406082289804</v>
      </c>
      <c r="P10" s="55">
        <f t="shared" si="5"/>
        <v>3.558139534883721</v>
      </c>
      <c r="Q10" s="107">
        <f>'All Parts'!Q108</f>
        <v>108</v>
      </c>
      <c r="R10" s="102">
        <f>'All Parts'!R108</f>
        <v>0</v>
      </c>
      <c r="S10" s="102">
        <f>'All Parts'!S108</f>
        <v>0</v>
      </c>
      <c r="T10" s="102">
        <f>'All Parts'!T108</f>
        <v>0</v>
      </c>
      <c r="U10" s="102">
        <f>'All Parts'!U108</f>
        <v>0</v>
      </c>
      <c r="V10" s="102">
        <f>'All Parts'!V108</f>
        <v>0</v>
      </c>
      <c r="W10" s="102">
        <f>'All Parts'!W108</f>
        <v>0</v>
      </c>
      <c r="X10" s="102">
        <f>'All Parts'!X108</f>
        <v>0</v>
      </c>
      <c r="Y10" s="102">
        <f>'All Parts'!Y108</f>
        <v>0</v>
      </c>
      <c r="Z10" s="102">
        <f>'All Parts'!Z108</f>
        <v>0</v>
      </c>
      <c r="AA10" s="102">
        <f>'All Parts'!AA108</f>
        <v>0</v>
      </c>
      <c r="AB10" s="102">
        <f>'All Parts'!AB108</f>
        <v>0</v>
      </c>
      <c r="AC10" s="102">
        <f>'All Parts'!AC108</f>
        <v>0</v>
      </c>
      <c r="AD10" s="102">
        <f>'All Parts'!AD108</f>
        <v>0</v>
      </c>
      <c r="AE10" s="102">
        <f>'All Parts'!AE108</f>
        <v>0</v>
      </c>
      <c r="AF10" s="102">
        <f>'All Parts'!AF108</f>
        <v>0</v>
      </c>
      <c r="AG10" s="153" t="str">
        <f>'All Parts'!AG108</f>
        <v>4,000 ETA 10/6</v>
      </c>
      <c r="AH10" s="102">
        <v>4000</v>
      </c>
    </row>
    <row r="11" spans="1:34" ht="13.15" customHeight="1">
      <c r="A11" s="22" t="str">
        <f>'All Parts'!A28</f>
        <v xml:space="preserve">73R6201        </v>
      </c>
      <c r="B11" s="128">
        <f>'All Parts'!B28</f>
        <v>110320</v>
      </c>
      <c r="C11" s="129">
        <f>'All Parts'!C28</f>
        <v>98</v>
      </c>
      <c r="D11" s="19" t="str">
        <f>'All Parts'!D28</f>
        <v>5351 BO MI CAST</v>
      </c>
      <c r="E11" s="130">
        <f>'All Parts'!E28</f>
        <v>298</v>
      </c>
      <c r="F11" s="113">
        <f>'All Parts'!F28</f>
        <v>13950</v>
      </c>
      <c r="G11" s="113">
        <f>'All Parts'!G28</f>
        <v>13950</v>
      </c>
      <c r="H11" s="113">
        <f>'All Parts'!H28</f>
        <v>0</v>
      </c>
      <c r="I11" s="57">
        <f>'All Parts'!I28</f>
        <v>2.1773060714843142</v>
      </c>
      <c r="J11" s="8">
        <f t="shared" ca="1" si="0"/>
        <v>45146.526718277841</v>
      </c>
      <c r="K11" s="8">
        <f t="shared" ca="1" si="1"/>
        <v>45196.424280976535</v>
      </c>
      <c r="L11" s="8">
        <f t="shared" ca="1" si="2"/>
        <v>44930.424280976535</v>
      </c>
      <c r="M11" s="106">
        <v>38</v>
      </c>
      <c r="N11" s="106">
        <f t="shared" si="3"/>
        <v>13950</v>
      </c>
      <c r="O11" s="55">
        <f t="shared" si="4"/>
        <v>3.7521460902138286</v>
      </c>
      <c r="P11" s="55">
        <f t="shared" si="5"/>
        <v>2.1773060714843142</v>
      </c>
      <c r="Q11" s="107">
        <f>'All Parts'!Q28</f>
        <v>10090</v>
      </c>
      <c r="R11" s="102">
        <f>'All Parts'!R28</f>
        <v>0</v>
      </c>
      <c r="S11" s="102">
        <f>'All Parts'!S28</f>
        <v>0</v>
      </c>
      <c r="T11" s="102">
        <f>'All Parts'!T28</f>
        <v>0</v>
      </c>
      <c r="U11" s="102">
        <f>'All Parts'!U28</f>
        <v>0</v>
      </c>
      <c r="V11" s="102">
        <f>'All Parts'!V28</f>
        <v>0</v>
      </c>
      <c r="W11" s="102">
        <f>'All Parts'!W28</f>
        <v>0</v>
      </c>
      <c r="X11" s="102">
        <f>'All Parts'!X28</f>
        <v>0</v>
      </c>
      <c r="Y11" s="102">
        <f>'All Parts'!Y28</f>
        <v>0</v>
      </c>
      <c r="Z11" s="102">
        <f>'All Parts'!Z28</f>
        <v>0</v>
      </c>
      <c r="AA11" s="102">
        <f>'All Parts'!AA28</f>
        <v>0</v>
      </c>
      <c r="AB11" s="102">
        <f>'All Parts'!AB28</f>
        <v>0</v>
      </c>
      <c r="AC11" s="102">
        <f>'All Parts'!AC28</f>
        <v>0</v>
      </c>
      <c r="AD11" s="102">
        <f>'All Parts'!AD28</f>
        <v>0</v>
      </c>
      <c r="AE11" s="102">
        <f>'All Parts'!AE28</f>
        <v>0</v>
      </c>
      <c r="AF11" s="102">
        <f>'All Parts'!AF28</f>
        <v>0</v>
      </c>
      <c r="AG11" s="153" t="str">
        <f>'All Parts'!AG28</f>
        <v>32,000 ETA 7/14</v>
      </c>
      <c r="AH11" s="102">
        <v>32000</v>
      </c>
    </row>
    <row r="12" spans="1:34" ht="13.15" customHeight="1">
      <c r="A12" s="22" t="str">
        <f>'All Parts'!A4</f>
        <v xml:space="preserve">218421         </v>
      </c>
      <c r="B12" s="128">
        <f>'All Parts'!B4</f>
        <v>115618</v>
      </c>
      <c r="C12" s="129">
        <f>'All Parts'!C4</f>
        <v>577.43280000000004</v>
      </c>
      <c r="D12" s="19" t="str">
        <f>'All Parts'!D4</f>
        <v xml:space="preserve">PAT 842 RB 186 7  </v>
      </c>
      <c r="E12" s="130">
        <f>'All Parts'!E4</f>
        <v>8</v>
      </c>
      <c r="F12" s="113">
        <f>'All Parts'!F4</f>
        <v>745</v>
      </c>
      <c r="G12" s="113">
        <f>'All Parts'!G4</f>
        <v>0</v>
      </c>
      <c r="H12" s="113">
        <f>'All Parts'!H4</f>
        <v>336</v>
      </c>
      <c r="I12" s="57">
        <f>'All Parts'!I4</f>
        <v>2.3779069767441858</v>
      </c>
      <c r="J12" s="8">
        <f t="shared" ca="1" si="0"/>
        <v>45152.882599591867</v>
      </c>
      <c r="K12" s="8">
        <f t="shared" ca="1" si="1"/>
        <v>45196.90891538134</v>
      </c>
      <c r="L12" s="8">
        <f t="shared" ca="1" si="2"/>
        <v>44937.90891538134</v>
      </c>
      <c r="M12" s="106">
        <v>37</v>
      </c>
      <c r="N12" s="106">
        <f t="shared" si="3"/>
        <v>745</v>
      </c>
      <c r="O12" s="55">
        <f t="shared" si="4"/>
        <v>3.7674418604651163</v>
      </c>
      <c r="P12" s="55">
        <f t="shared" si="5"/>
        <v>2.3779069767441858</v>
      </c>
      <c r="Q12" s="107">
        <f>'All Parts'!Q4</f>
        <v>239</v>
      </c>
      <c r="R12" s="102">
        <f>'All Parts'!R4</f>
        <v>0</v>
      </c>
      <c r="S12" s="102">
        <f>'All Parts'!S4</f>
        <v>0</v>
      </c>
      <c r="T12" s="102">
        <f>'All Parts'!T4</f>
        <v>0</v>
      </c>
      <c r="U12" s="102">
        <f>'All Parts'!U4</f>
        <v>0</v>
      </c>
      <c r="V12" s="102">
        <f>'All Parts'!V4</f>
        <v>0</v>
      </c>
      <c r="W12" s="102">
        <f>'All Parts'!W4</f>
        <v>0</v>
      </c>
      <c r="X12" s="102">
        <f>'All Parts'!X4</f>
        <v>0</v>
      </c>
      <c r="Y12" s="102">
        <f>'All Parts'!Y4</f>
        <v>0</v>
      </c>
      <c r="Z12" s="102">
        <f>'All Parts'!Z4</f>
        <v>0</v>
      </c>
      <c r="AA12" s="102">
        <f>'All Parts'!AA4</f>
        <v>0</v>
      </c>
      <c r="AB12" s="102">
        <f>'All Parts'!AB4</f>
        <v>0</v>
      </c>
      <c r="AC12" s="102">
        <f>'All Parts'!AC4</f>
        <v>0</v>
      </c>
      <c r="AD12" s="102">
        <f>'All Parts'!AD4</f>
        <v>0</v>
      </c>
      <c r="AE12" s="102">
        <f>'All Parts'!AE4</f>
        <v>0</v>
      </c>
      <c r="AF12" s="102">
        <f>'All Parts'!AF4</f>
        <v>0</v>
      </c>
      <c r="AG12" s="153" t="str">
        <f>'All Parts'!AG4</f>
        <v>3,000 ETA 9/29</v>
      </c>
      <c r="AH12" s="102">
        <v>3000</v>
      </c>
    </row>
    <row r="13" spans="1:34" ht="13.15" customHeight="1">
      <c r="A13" s="22" t="str">
        <f>'All Parts'!A45</f>
        <v xml:space="preserve">792R801        </v>
      </c>
      <c r="B13" s="128">
        <f>'All Parts'!B45</f>
        <v>113654</v>
      </c>
      <c r="C13" s="129">
        <f>'All Parts'!C45</f>
        <v>161.5</v>
      </c>
      <c r="D13" s="19" t="str">
        <f>'All Parts'!D45</f>
        <v>5343 BO MI CAST</v>
      </c>
      <c r="E13" s="130">
        <f>'All Parts'!E45</f>
        <v>641</v>
      </c>
      <c r="F13" s="113">
        <f>'All Parts'!F45</f>
        <v>51730</v>
      </c>
      <c r="G13" s="113">
        <f>'All Parts'!G45</f>
        <v>51730</v>
      </c>
      <c r="H13" s="151">
        <f>'All Parts'!H45</f>
        <v>9580</v>
      </c>
      <c r="I13" s="57">
        <f>'All Parts'!I45</f>
        <v>3.0584479193121212</v>
      </c>
      <c r="J13" s="8">
        <f t="shared" ca="1" si="0"/>
        <v>45174.445002087967</v>
      </c>
      <c r="K13" s="8">
        <f t="shared" ca="1" si="1"/>
        <v>45199.764322229188</v>
      </c>
      <c r="L13" s="8">
        <f t="shared" ca="1" si="2"/>
        <v>44933.764322229188</v>
      </c>
      <c r="M13" s="106">
        <v>38</v>
      </c>
      <c r="N13" s="106">
        <f t="shared" si="3"/>
        <v>51730</v>
      </c>
      <c r="O13" s="55">
        <f t="shared" si="4"/>
        <v>3.8575626746000071</v>
      </c>
      <c r="P13" s="55">
        <f t="shared" si="5"/>
        <v>3.0584479193121212</v>
      </c>
      <c r="Q13" s="107">
        <f>'All Parts'!Q45</f>
        <v>11013</v>
      </c>
      <c r="R13" s="102">
        <f>'All Parts'!R45</f>
        <v>0</v>
      </c>
      <c r="S13" s="102">
        <f>'All Parts'!S45</f>
        <v>0</v>
      </c>
      <c r="T13" s="102">
        <f>'All Parts'!T45</f>
        <v>0</v>
      </c>
      <c r="U13" s="102">
        <f>'All Parts'!U45</f>
        <v>0</v>
      </c>
      <c r="V13" s="102">
        <f>'All Parts'!V45</f>
        <v>0</v>
      </c>
      <c r="W13" s="102">
        <f>'All Parts'!W45</f>
        <v>0</v>
      </c>
      <c r="X13" s="102">
        <f>'All Parts'!X45</f>
        <v>0</v>
      </c>
      <c r="Y13" s="102">
        <f>'All Parts'!Y45</f>
        <v>0</v>
      </c>
      <c r="Z13" s="102">
        <f>'All Parts'!Z45</f>
        <v>0</v>
      </c>
      <c r="AA13" s="102">
        <f>'All Parts'!AA45</f>
        <v>0</v>
      </c>
      <c r="AB13" s="102">
        <f>'All Parts'!AB45</f>
        <v>0</v>
      </c>
      <c r="AC13" s="102">
        <f>'All Parts'!AC45</f>
        <v>0</v>
      </c>
      <c r="AD13" s="102">
        <f>'All Parts'!AD45</f>
        <v>0</v>
      </c>
      <c r="AE13" s="102">
        <f>'All Parts'!AE45</f>
        <v>0</v>
      </c>
      <c r="AF13" s="102">
        <f>'All Parts'!AF45</f>
        <v>0</v>
      </c>
      <c r="AG13" s="153" t="str">
        <f>'All Parts'!AG45</f>
        <v>36,000 ETA 9/8</v>
      </c>
      <c r="AH13" s="102">
        <v>36000</v>
      </c>
    </row>
    <row r="14" spans="1:34" ht="13.15" customHeight="1">
      <c r="A14" s="22" t="str">
        <f>'All Parts'!A100</f>
        <v xml:space="preserve">R720316        </v>
      </c>
      <c r="B14" s="128">
        <f>'All Parts'!B100</f>
        <v>111997</v>
      </c>
      <c r="C14" s="129">
        <f>'All Parts'!C100</f>
        <v>176.5</v>
      </c>
      <c r="D14" s="19" t="str">
        <f>'All Parts'!D100</f>
        <v>148 L/N MI CAST</v>
      </c>
      <c r="E14" s="130">
        <f>'All Parts'!E100</f>
        <v>297</v>
      </c>
      <c r="F14" s="113">
        <f>'All Parts'!F100</f>
        <v>23930</v>
      </c>
      <c r="G14" s="113">
        <f>'All Parts'!G100</f>
        <v>23930</v>
      </c>
      <c r="H14" s="113">
        <f>'All Parts'!H100</f>
        <v>3140</v>
      </c>
      <c r="I14" s="57">
        <f>'All Parts'!I100</f>
        <v>3.2558139534883721</v>
      </c>
      <c r="J14" s="8">
        <f t="shared" ca="1" si="0"/>
        <v>45180.698389065547</v>
      </c>
      <c r="K14" s="8">
        <f t="shared" ca="1" si="1"/>
        <v>45203.121213804166</v>
      </c>
      <c r="L14" s="8">
        <f t="shared" ca="1" si="2"/>
        <v>44930.121213804166</v>
      </c>
      <c r="M14" s="106">
        <v>39</v>
      </c>
      <c r="N14" s="106">
        <f t="shared" si="3"/>
        <v>23930</v>
      </c>
      <c r="O14" s="55">
        <f t="shared" si="4"/>
        <v>3.9635110797901496</v>
      </c>
      <c r="P14" s="55">
        <f t="shared" si="5"/>
        <v>3.2558139534883721</v>
      </c>
      <c r="Q14" s="107">
        <f>'All Parts'!Q100</f>
        <v>4519</v>
      </c>
      <c r="R14" s="102">
        <f>'All Parts'!R100</f>
        <v>0</v>
      </c>
      <c r="S14" s="102">
        <f>'All Parts'!S100</f>
        <v>0</v>
      </c>
      <c r="T14" s="102">
        <f>'All Parts'!T100</f>
        <v>0</v>
      </c>
      <c r="U14" s="102">
        <f>'All Parts'!U100</f>
        <v>0</v>
      </c>
      <c r="V14" s="102">
        <f>'All Parts'!V100</f>
        <v>0</v>
      </c>
      <c r="W14" s="102">
        <f>'All Parts'!W100</f>
        <v>0</v>
      </c>
      <c r="X14" s="102">
        <f>'All Parts'!X100</f>
        <v>0</v>
      </c>
      <c r="Y14" s="102">
        <f>'All Parts'!Y100</f>
        <v>0</v>
      </c>
      <c r="Z14" s="102">
        <f>'All Parts'!Z100</f>
        <v>0</v>
      </c>
      <c r="AA14" s="102">
        <f>'All Parts'!AA100</f>
        <v>0</v>
      </c>
      <c r="AB14" s="102">
        <f>'All Parts'!AB100</f>
        <v>0</v>
      </c>
      <c r="AC14" s="102">
        <f>'All Parts'!AC100</f>
        <v>0</v>
      </c>
      <c r="AD14" s="102">
        <f>'All Parts'!AD100</f>
        <v>0</v>
      </c>
      <c r="AE14" s="102">
        <f>'All Parts'!AE100</f>
        <v>0</v>
      </c>
      <c r="AF14" s="102">
        <f>'All Parts'!AF100</f>
        <v>0</v>
      </c>
      <c r="AG14" s="153" t="str">
        <f>'All Parts'!AG100</f>
        <v>18,000 ETA 8/25, 18,000 ETA 11/3</v>
      </c>
      <c r="AH14" s="102">
        <v>18000</v>
      </c>
    </row>
    <row r="15" spans="1:34" ht="13.15" customHeight="1">
      <c r="A15" s="22" t="str">
        <f>'All Parts'!A94</f>
        <v xml:space="preserve">R716501        </v>
      </c>
      <c r="B15" s="128">
        <f>'All Parts'!B94</f>
        <v>112966</v>
      </c>
      <c r="C15" s="129">
        <f>'All Parts'!C94</f>
        <v>357</v>
      </c>
      <c r="D15" s="19" t="str">
        <f>'All Parts'!D94</f>
        <v xml:space="preserve">5236 BO MI CAST  </v>
      </c>
      <c r="E15" s="130">
        <f>'All Parts'!E94</f>
        <v>415</v>
      </c>
      <c r="F15" s="113">
        <f>'All Parts'!F94</f>
        <v>31600</v>
      </c>
      <c r="G15" s="113">
        <f>'All Parts'!G94</f>
        <v>31600</v>
      </c>
      <c r="H15" s="113">
        <f>'All Parts'!H94</f>
        <v>5051</v>
      </c>
      <c r="I15" s="57">
        <f>'All Parts'!I94</f>
        <v>2.9755113477164472</v>
      </c>
      <c r="J15" s="8">
        <f t="shared" ca="1" si="0"/>
        <v>45171.817222293197</v>
      </c>
      <c r="K15" s="8">
        <f t="shared" ca="1" si="1"/>
        <v>45205.889511449823</v>
      </c>
      <c r="L15" s="8">
        <f t="shared" ca="1" si="2"/>
        <v>44939.889511449823</v>
      </c>
      <c r="M15" s="106">
        <v>38</v>
      </c>
      <c r="N15" s="106">
        <f t="shared" si="3"/>
        <v>31600</v>
      </c>
      <c r="O15" s="55">
        <f t="shared" si="4"/>
        <v>4.050882600168114</v>
      </c>
      <c r="P15" s="55">
        <f t="shared" si="5"/>
        <v>2.9755113477164472</v>
      </c>
      <c r="Q15" s="107">
        <f>'All Parts'!Q94</f>
        <v>9595</v>
      </c>
      <c r="R15" s="102">
        <f>'All Parts'!R94</f>
        <v>0</v>
      </c>
      <c r="S15" s="102">
        <f>'All Parts'!S94</f>
        <v>0</v>
      </c>
      <c r="T15" s="102">
        <f>'All Parts'!T94</f>
        <v>0</v>
      </c>
      <c r="U15" s="102">
        <f>'All Parts'!U94</f>
        <v>0</v>
      </c>
      <c r="V15" s="102">
        <f>'All Parts'!V94</f>
        <v>0</v>
      </c>
      <c r="W15" s="102">
        <f>'All Parts'!W94</f>
        <v>0</v>
      </c>
      <c r="X15" s="102">
        <f>'All Parts'!X94</f>
        <v>0</v>
      </c>
      <c r="Y15" s="102">
        <f>'All Parts'!Y94</f>
        <v>0</v>
      </c>
      <c r="Z15" s="102">
        <f>'All Parts'!Z94</f>
        <v>0</v>
      </c>
      <c r="AA15" s="102">
        <f>'All Parts'!AA94</f>
        <v>0</v>
      </c>
      <c r="AB15" s="102">
        <f>'All Parts'!AB94</f>
        <v>0</v>
      </c>
      <c r="AC15" s="102">
        <f>'All Parts'!AC94</f>
        <v>0</v>
      </c>
      <c r="AD15" s="102">
        <f>'All Parts'!AD94</f>
        <v>0</v>
      </c>
      <c r="AE15" s="102">
        <f>'All Parts'!AE94</f>
        <v>0</v>
      </c>
      <c r="AF15" s="102">
        <f>'All Parts'!AF94</f>
        <v>0</v>
      </c>
      <c r="AG15" s="153" t="str">
        <f>'All Parts'!AG94</f>
        <v>16,000 ETA 8/25</v>
      </c>
      <c r="AH15" s="102">
        <v>16000</v>
      </c>
    </row>
    <row r="16" spans="1:34" ht="13.15" customHeight="1">
      <c r="A16" s="22" t="str">
        <f>'All Parts'!A98</f>
        <v xml:space="preserve">R720304        </v>
      </c>
      <c r="B16" s="128">
        <f>'All Parts'!B98</f>
        <v>112964</v>
      </c>
      <c r="C16" s="129">
        <f>'All Parts'!C98</f>
        <v>340.20000000000005</v>
      </c>
      <c r="D16" s="19" t="str">
        <f>'All Parts'!D98</f>
        <v xml:space="preserve">150 L/N MI CAST </v>
      </c>
      <c r="E16" s="130">
        <f>'All Parts'!E98</f>
        <v>84</v>
      </c>
      <c r="F16" s="113">
        <f>'All Parts'!F98</f>
        <v>6730</v>
      </c>
      <c r="G16" s="113">
        <f>'All Parts'!G98</f>
        <v>6730</v>
      </c>
      <c r="H16" s="113">
        <f>'All Parts'!H98</f>
        <v>1092</v>
      </c>
      <c r="I16" s="57">
        <f>'All Parts'!I98</f>
        <v>3.1218161683277961</v>
      </c>
      <c r="J16" s="8">
        <f t="shared" ca="1" si="0"/>
        <v>45176.452775030462</v>
      </c>
      <c r="K16" s="8">
        <f t="shared" ca="1" si="1"/>
        <v>45209.540494328707</v>
      </c>
      <c r="L16" s="8">
        <f t="shared" ca="1" si="2"/>
        <v>44936.540494328707</v>
      </c>
      <c r="M16" s="106">
        <v>39</v>
      </c>
      <c r="N16" s="106">
        <f t="shared" si="3"/>
        <v>6730</v>
      </c>
      <c r="O16" s="55">
        <f t="shared" si="4"/>
        <v>4.1661129568106317</v>
      </c>
      <c r="P16" s="55">
        <f t="shared" si="5"/>
        <v>3.1218161683277961</v>
      </c>
      <c r="Q16" s="107">
        <f>'All Parts'!Q98</f>
        <v>1886</v>
      </c>
      <c r="R16" s="102">
        <f>'All Parts'!R98</f>
        <v>0</v>
      </c>
      <c r="S16" s="102">
        <f>'All Parts'!S98</f>
        <v>0</v>
      </c>
      <c r="T16" s="102">
        <f>'All Parts'!T98</f>
        <v>0</v>
      </c>
      <c r="U16" s="102">
        <f>'All Parts'!U98</f>
        <v>0</v>
      </c>
      <c r="V16" s="102">
        <f>'All Parts'!V98</f>
        <v>0</v>
      </c>
      <c r="W16" s="102">
        <f>'All Parts'!W98</f>
        <v>0</v>
      </c>
      <c r="X16" s="102">
        <f>'All Parts'!X98</f>
        <v>0</v>
      </c>
      <c r="Y16" s="102">
        <f>'All Parts'!Y98</f>
        <v>0</v>
      </c>
      <c r="Z16" s="102">
        <f>'All Parts'!Z98</f>
        <v>0</v>
      </c>
      <c r="AA16" s="102">
        <f>'All Parts'!AA98</f>
        <v>0</v>
      </c>
      <c r="AB16" s="102">
        <f>'All Parts'!AB98</f>
        <v>0</v>
      </c>
      <c r="AC16" s="102">
        <f>'All Parts'!AC98</f>
        <v>0</v>
      </c>
      <c r="AD16" s="102">
        <f>'All Parts'!AD98</f>
        <v>0</v>
      </c>
      <c r="AE16" s="102">
        <f>'All Parts'!AE98</f>
        <v>0</v>
      </c>
      <c r="AF16" s="102">
        <f>'All Parts'!AF98</f>
        <v>0</v>
      </c>
      <c r="AG16" s="153" t="str">
        <f>'All Parts'!AG98</f>
        <v>6,000 ETA 9/22, 6,000 ETA 12/15</v>
      </c>
      <c r="AH16" s="102">
        <v>6000</v>
      </c>
    </row>
    <row r="17" spans="1:34" ht="13.15" customHeight="1">
      <c r="A17" s="22" t="str">
        <f>'All Parts'!A129</f>
        <v xml:space="preserve">R789601        </v>
      </c>
      <c r="B17" s="128">
        <f>'All Parts'!B129</f>
        <v>116351</v>
      </c>
      <c r="C17" s="129">
        <f>'All Parts'!C129</f>
        <v>19.051200000000001</v>
      </c>
      <c r="D17" s="19" t="str">
        <f>'All Parts'!D129</f>
        <v>1275 3/8 STRP MI CAST</v>
      </c>
      <c r="E17" s="130">
        <f>'All Parts'!E129</f>
        <v>320</v>
      </c>
      <c r="F17" s="113">
        <f>'All Parts'!F129</f>
        <v>0</v>
      </c>
      <c r="G17" s="113">
        <f>'All Parts'!G129</f>
        <v>0</v>
      </c>
      <c r="H17" s="113">
        <f>'All Parts'!H129</f>
        <v>44268</v>
      </c>
      <c r="I17" s="57">
        <f>'All Parts'!I129</f>
        <v>-6.4343023255813954</v>
      </c>
      <c r="J17" s="8">
        <f t="shared" ca="1" si="0"/>
        <v>45207.049704855024</v>
      </c>
      <c r="K17" s="8">
        <f t="shared" ca="1" si="1"/>
        <v>45209.582599591864</v>
      </c>
      <c r="L17" s="8">
        <f t="shared" ca="1" si="2"/>
        <v>44957.582599591864</v>
      </c>
      <c r="M17" s="106">
        <v>36</v>
      </c>
      <c r="N17" s="106">
        <f t="shared" si="3"/>
        <v>72390</v>
      </c>
      <c r="O17" s="55">
        <f t="shared" si="4"/>
        <v>4.1674418604651162</v>
      </c>
      <c r="P17" s="55">
        <f t="shared" si="5"/>
        <v>4.0875000000000004</v>
      </c>
      <c r="Q17" s="107">
        <f>'All Parts'!Q129</f>
        <v>550</v>
      </c>
      <c r="R17" s="102">
        <f>'All Parts'!R129</f>
        <v>72390</v>
      </c>
      <c r="S17" s="102">
        <f>'All Parts'!S129</f>
        <v>0</v>
      </c>
      <c r="T17" s="102">
        <f>'All Parts'!T129</f>
        <v>0</v>
      </c>
      <c r="U17" s="102">
        <f>'All Parts'!U129</f>
        <v>0</v>
      </c>
      <c r="V17" s="102">
        <f>'All Parts'!V129</f>
        <v>0</v>
      </c>
      <c r="W17" s="102">
        <f>'All Parts'!W129</f>
        <v>0</v>
      </c>
      <c r="X17" s="102">
        <f>'All Parts'!X129</f>
        <v>0</v>
      </c>
      <c r="Y17" s="102">
        <f>'All Parts'!Y129</f>
        <v>0</v>
      </c>
      <c r="Z17" s="102">
        <f>'All Parts'!Z129</f>
        <v>0</v>
      </c>
      <c r="AA17" s="102">
        <f>'All Parts'!AA129</f>
        <v>0</v>
      </c>
      <c r="AB17" s="102">
        <f>'All Parts'!AB129</f>
        <v>0</v>
      </c>
      <c r="AC17" s="102">
        <f>'All Parts'!AC129</f>
        <v>0</v>
      </c>
      <c r="AD17" s="102">
        <f>'All Parts'!AD129</f>
        <v>0</v>
      </c>
      <c r="AE17" s="102">
        <f>'All Parts'!AE129</f>
        <v>0</v>
      </c>
      <c r="AF17" s="102">
        <f>'All Parts'!AF129</f>
        <v>0</v>
      </c>
      <c r="AG17" s="153" t="str">
        <f>'All Parts'!AG129</f>
        <v>70,000 ETA 9/15</v>
      </c>
      <c r="AH17" s="102">
        <v>140000</v>
      </c>
    </row>
    <row r="18" spans="1:34" ht="13.15" customHeight="1">
      <c r="A18" s="22" t="str">
        <f>'All Parts'!A32</f>
        <v xml:space="preserve">74R3201        </v>
      </c>
      <c r="B18" s="128">
        <f>'All Parts'!B32</f>
        <v>110315</v>
      </c>
      <c r="C18" s="129">
        <f>'All Parts'!C32</f>
        <v>164.8</v>
      </c>
      <c r="D18" s="19" t="str">
        <f>'All Parts'!D32</f>
        <v>5353 BO MI CAST</v>
      </c>
      <c r="E18" s="130">
        <f>'All Parts'!E32</f>
        <v>1225</v>
      </c>
      <c r="F18" s="113">
        <f>'All Parts'!F32</f>
        <v>82170</v>
      </c>
      <c r="G18" s="113">
        <f>'All Parts'!G32</f>
        <v>82170</v>
      </c>
      <c r="H18" s="113">
        <f>'All Parts'!H32</f>
        <v>0</v>
      </c>
      <c r="I18" s="57">
        <f>'All Parts'!I32</f>
        <v>3.1198860939724726</v>
      </c>
      <c r="J18" s="8">
        <f t="shared" ca="1" si="0"/>
        <v>45176.391622148258</v>
      </c>
      <c r="K18" s="8">
        <f t="shared" ca="1" si="1"/>
        <v>45210.413877787352</v>
      </c>
      <c r="L18" s="8">
        <f t="shared" ca="1" si="2"/>
        <v>44944.413877787352</v>
      </c>
      <c r="M18" s="106">
        <v>38</v>
      </c>
      <c r="N18" s="106">
        <f t="shared" si="3"/>
        <v>82170</v>
      </c>
      <c r="O18" s="55">
        <f t="shared" si="4"/>
        <v>4.1936782154722358</v>
      </c>
      <c r="P18" s="55">
        <f t="shared" si="5"/>
        <v>3.1198860939724726</v>
      </c>
      <c r="Q18" s="107">
        <f>'All Parts'!Q32</f>
        <v>28281</v>
      </c>
      <c r="R18" s="102">
        <f>'All Parts'!R32</f>
        <v>0</v>
      </c>
      <c r="S18" s="102">
        <f>'All Parts'!S32</f>
        <v>0</v>
      </c>
      <c r="T18" s="102">
        <f>'All Parts'!T32</f>
        <v>0</v>
      </c>
      <c r="U18" s="102">
        <f>'All Parts'!U32</f>
        <v>0</v>
      </c>
      <c r="V18" s="102">
        <f>'All Parts'!V32</f>
        <v>0</v>
      </c>
      <c r="W18" s="102">
        <f>'All Parts'!W32</f>
        <v>0</v>
      </c>
      <c r="X18" s="102">
        <f>'All Parts'!X32</f>
        <v>0</v>
      </c>
      <c r="Y18" s="102">
        <f>'All Parts'!Y32</f>
        <v>0</v>
      </c>
      <c r="Z18" s="102">
        <f>'All Parts'!Z32</f>
        <v>0</v>
      </c>
      <c r="AA18" s="102">
        <f>'All Parts'!AA32</f>
        <v>0</v>
      </c>
      <c r="AB18" s="102">
        <f>'All Parts'!AB32</f>
        <v>0</v>
      </c>
      <c r="AC18" s="102">
        <f>'All Parts'!AC32</f>
        <v>0</v>
      </c>
      <c r="AD18" s="102">
        <f>'All Parts'!AD32</f>
        <v>0</v>
      </c>
      <c r="AE18" s="102">
        <f>'All Parts'!AE32</f>
        <v>0</v>
      </c>
      <c r="AF18" s="102">
        <f>'All Parts'!AF32</f>
        <v>0</v>
      </c>
      <c r="AG18" s="153" t="str">
        <f>'All Parts'!AG32</f>
        <v>72,000 ETA 9/22, 72,000 ETA 12/8</v>
      </c>
      <c r="AH18" s="102">
        <v>72000</v>
      </c>
    </row>
    <row r="19" spans="1:34" ht="13.15" customHeight="1">
      <c r="A19" s="22" t="str">
        <f>'All Parts'!A38</f>
        <v xml:space="preserve">75R4301        </v>
      </c>
      <c r="B19" s="128">
        <f>'All Parts'!B38</f>
        <v>115592</v>
      </c>
      <c r="C19" s="129">
        <f>'All Parts'!C38</f>
        <v>624</v>
      </c>
      <c r="D19" s="19" t="str">
        <f>'All Parts'!D38</f>
        <v>5256 BO MI CAST</v>
      </c>
      <c r="E19" s="130">
        <f>'All Parts'!E38</f>
        <v>96</v>
      </c>
      <c r="F19" s="113">
        <f>'All Parts'!F38</f>
        <v>6950</v>
      </c>
      <c r="G19" s="113">
        <f>'All Parts'!G38</f>
        <v>6950</v>
      </c>
      <c r="H19" s="113">
        <f>'All Parts'!H38</f>
        <v>1961</v>
      </c>
      <c r="I19" s="57">
        <f>'All Parts'!I38</f>
        <v>2.4171511627906979</v>
      </c>
      <c r="J19" s="8">
        <f t="shared" ca="1" si="0"/>
        <v>45154.126020644493</v>
      </c>
      <c r="K19" s="8">
        <f t="shared" ca="1" si="1"/>
        <v>45212.70496801292</v>
      </c>
      <c r="L19" s="8">
        <f t="shared" ca="1" si="2"/>
        <v>44953.70496801292</v>
      </c>
      <c r="M19" s="106">
        <v>37</v>
      </c>
      <c r="N19" s="106">
        <f t="shared" si="3"/>
        <v>6950</v>
      </c>
      <c r="O19" s="55">
        <f t="shared" si="4"/>
        <v>4.2659883720930232</v>
      </c>
      <c r="P19" s="55">
        <f t="shared" si="5"/>
        <v>2.4171511627906979</v>
      </c>
      <c r="Q19" s="107">
        <f>'All Parts'!Q38</f>
        <v>3816</v>
      </c>
      <c r="R19" s="102">
        <f>'All Parts'!R38</f>
        <v>0</v>
      </c>
      <c r="S19" s="102">
        <f>'All Parts'!S38</f>
        <v>0</v>
      </c>
      <c r="T19" s="102">
        <f>'All Parts'!T38</f>
        <v>0</v>
      </c>
      <c r="U19" s="102">
        <f>'All Parts'!U38</f>
        <v>0</v>
      </c>
      <c r="V19" s="102">
        <f>'All Parts'!V38</f>
        <v>0</v>
      </c>
      <c r="W19" s="102">
        <f>'All Parts'!W38</f>
        <v>0</v>
      </c>
      <c r="X19" s="102">
        <f>'All Parts'!X38</f>
        <v>0</v>
      </c>
      <c r="Y19" s="102">
        <f>'All Parts'!Y38</f>
        <v>0</v>
      </c>
      <c r="Z19" s="102">
        <f>'All Parts'!Z38</f>
        <v>0</v>
      </c>
      <c r="AA19" s="102">
        <f>'All Parts'!AA38</f>
        <v>0</v>
      </c>
      <c r="AB19" s="102">
        <f>'All Parts'!AB38</f>
        <v>0</v>
      </c>
      <c r="AC19" s="102">
        <f>'All Parts'!AC38</f>
        <v>0</v>
      </c>
      <c r="AD19" s="102">
        <f>'All Parts'!AD38</f>
        <v>0</v>
      </c>
      <c r="AE19" s="102">
        <f>'All Parts'!AE38</f>
        <v>0</v>
      </c>
      <c r="AF19" s="102">
        <f>'All Parts'!AF38</f>
        <v>0</v>
      </c>
      <c r="AG19" s="153" t="str">
        <f>'All Parts'!AG38</f>
        <v>8,000 ETA 10/6</v>
      </c>
      <c r="AH19" s="102">
        <v>8000</v>
      </c>
    </row>
    <row r="20" spans="1:34" ht="13.15" customHeight="1">
      <c r="A20" s="22" t="str">
        <f>'All Parts'!A102</f>
        <v xml:space="preserve">R723302        </v>
      </c>
      <c r="B20" s="128">
        <f>'All Parts'!B102</f>
        <v>115615</v>
      </c>
      <c r="C20" s="129">
        <f>'All Parts'!C102</f>
        <v>198</v>
      </c>
      <c r="D20" s="19" t="str">
        <f>'All Parts'!D102</f>
        <v>5236 GLD MI CAST</v>
      </c>
      <c r="E20" s="130">
        <f>'All Parts'!E102</f>
        <v>578</v>
      </c>
      <c r="F20" s="113">
        <f>'All Parts'!F102</f>
        <v>37865</v>
      </c>
      <c r="G20" s="113">
        <f>'All Parts'!G102</f>
        <v>37865</v>
      </c>
      <c r="H20" s="113">
        <f>'All Parts'!H102</f>
        <v>202</v>
      </c>
      <c r="I20" s="57">
        <f>'All Parts'!I102</f>
        <v>3.0307395187897321</v>
      </c>
      <c r="J20" s="8">
        <f t="shared" ca="1" si="0"/>
        <v>45173.567083292466</v>
      </c>
      <c r="K20" s="8">
        <f t="shared" ca="1" si="1"/>
        <v>45218.165152860849</v>
      </c>
      <c r="L20" s="8">
        <f t="shared" ca="1" si="2"/>
        <v>44952.165152860849</v>
      </c>
      <c r="M20" s="106">
        <v>38</v>
      </c>
      <c r="N20" s="106">
        <f t="shared" si="3"/>
        <v>37865</v>
      </c>
      <c r="O20" s="55">
        <f t="shared" si="4"/>
        <v>4.4383197875593465</v>
      </c>
      <c r="P20" s="55">
        <f t="shared" si="5"/>
        <v>3.0307395187897321</v>
      </c>
      <c r="Q20" s="107">
        <f>'All Parts'!Q102</f>
        <v>17492</v>
      </c>
      <c r="R20" s="102">
        <f>'All Parts'!R102</f>
        <v>0</v>
      </c>
      <c r="S20" s="102">
        <f>'All Parts'!S102</f>
        <v>0</v>
      </c>
      <c r="T20" s="102">
        <f>'All Parts'!T102</f>
        <v>0</v>
      </c>
      <c r="U20" s="102">
        <f>'All Parts'!U102</f>
        <v>0</v>
      </c>
      <c r="V20" s="102">
        <f>'All Parts'!V102</f>
        <v>0</v>
      </c>
      <c r="W20" s="102">
        <f>'All Parts'!W102</f>
        <v>0</v>
      </c>
      <c r="X20" s="102">
        <f>'All Parts'!X102</f>
        <v>0</v>
      </c>
      <c r="Y20" s="102">
        <f>'All Parts'!Y102</f>
        <v>0</v>
      </c>
      <c r="Z20" s="102">
        <f>'All Parts'!Z102</f>
        <v>0</v>
      </c>
      <c r="AA20" s="102">
        <f>'All Parts'!AA102</f>
        <v>0</v>
      </c>
      <c r="AB20" s="102">
        <f>'All Parts'!AB102</f>
        <v>0</v>
      </c>
      <c r="AC20" s="102">
        <f>'All Parts'!AC102</f>
        <v>0</v>
      </c>
      <c r="AD20" s="102">
        <f>'All Parts'!AD102</f>
        <v>0</v>
      </c>
      <c r="AE20" s="102">
        <f>'All Parts'!AE102</f>
        <v>0</v>
      </c>
      <c r="AF20" s="102">
        <f>'All Parts'!AF102</f>
        <v>0</v>
      </c>
      <c r="AG20" s="153">
        <f>'All Parts'!AG102</f>
        <v>0</v>
      </c>
      <c r="AH20" s="102"/>
    </row>
    <row r="21" spans="1:34" ht="13.15" customHeight="1">
      <c r="A21" s="22" t="str">
        <f>'All Parts'!A42</f>
        <v xml:space="preserve">77R6001        </v>
      </c>
      <c r="B21" s="128">
        <f>'All Parts'!B42</f>
        <v>110321</v>
      </c>
      <c r="C21" s="129">
        <f>'All Parts'!C42</f>
        <v>137</v>
      </c>
      <c r="D21" s="19" t="str">
        <f>'All Parts'!D42</f>
        <v>5352 BO MI CAST</v>
      </c>
      <c r="E21" s="130">
        <f>'All Parts'!E42</f>
        <v>2714</v>
      </c>
      <c r="F21" s="113">
        <f>'All Parts'!F42</f>
        <v>214950</v>
      </c>
      <c r="G21" s="113">
        <f>'All Parts'!G42</f>
        <v>190090</v>
      </c>
      <c r="H21" s="113">
        <f>'All Parts'!H42</f>
        <v>24860</v>
      </c>
      <c r="I21" s="57">
        <f>'All Parts'!I42</f>
        <v>3.2576990968449557</v>
      </c>
      <c r="J21" s="8">
        <f t="shared" ca="1" si="0"/>
        <v>45180.758118344529</v>
      </c>
      <c r="K21" s="8">
        <f t="shared" ca="1" si="1"/>
        <v>45218.32837781783</v>
      </c>
      <c r="L21" s="8">
        <f t="shared" ca="1" si="2"/>
        <v>44952.32837781783</v>
      </c>
      <c r="M21" s="106">
        <v>38</v>
      </c>
      <c r="N21" s="106">
        <f t="shared" si="3"/>
        <v>214950</v>
      </c>
      <c r="O21" s="55">
        <f t="shared" si="4"/>
        <v>4.4434714058028142</v>
      </c>
      <c r="P21" s="55">
        <f t="shared" si="5"/>
        <v>3.2576990968449557</v>
      </c>
      <c r="Q21" s="107">
        <f>'All Parts'!Q42</f>
        <v>69191</v>
      </c>
      <c r="R21" s="102">
        <f>'All Parts'!R42</f>
        <v>0</v>
      </c>
      <c r="S21" s="102">
        <f>'All Parts'!S42</f>
        <v>0</v>
      </c>
      <c r="T21" s="102">
        <f>'All Parts'!T42</f>
        <v>0</v>
      </c>
      <c r="U21" s="102">
        <f>'All Parts'!U42</f>
        <v>0</v>
      </c>
      <c r="V21" s="102">
        <f>'All Parts'!V42</f>
        <v>0</v>
      </c>
      <c r="W21" s="102">
        <f>'All Parts'!W42</f>
        <v>0</v>
      </c>
      <c r="X21" s="102">
        <f>'All Parts'!X42</f>
        <v>0</v>
      </c>
      <c r="Y21" s="102">
        <f>'All Parts'!Y42</f>
        <v>0</v>
      </c>
      <c r="Z21" s="102">
        <f>'All Parts'!Z42</f>
        <v>0</v>
      </c>
      <c r="AA21" s="102">
        <f>'All Parts'!AA42</f>
        <v>0</v>
      </c>
      <c r="AB21" s="102">
        <f>'All Parts'!AB42</f>
        <v>0</v>
      </c>
      <c r="AC21" s="102">
        <f>'All Parts'!AC42</f>
        <v>0</v>
      </c>
      <c r="AD21" s="102">
        <f>'All Parts'!AD42</f>
        <v>0</v>
      </c>
      <c r="AE21" s="102">
        <f>'All Parts'!AE42</f>
        <v>0</v>
      </c>
      <c r="AF21" s="102">
        <f>'All Parts'!AF42</f>
        <v>0</v>
      </c>
      <c r="AG21" s="197" t="str">
        <f>'All Parts'!AG42</f>
        <v>128,000 ETA 9/22, 128,000 ETA 12/8</v>
      </c>
      <c r="AH21" s="102">
        <v>128000</v>
      </c>
    </row>
    <row r="22" spans="1:34" ht="13.15" customHeight="1">
      <c r="A22" s="22" t="str">
        <f>'All Parts'!A37</f>
        <v xml:space="preserve">751R901        </v>
      </c>
      <c r="B22" s="128">
        <f>'All Parts'!B37</f>
        <v>112501</v>
      </c>
      <c r="C22" s="129">
        <f>'All Parts'!C37</f>
        <v>146</v>
      </c>
      <c r="D22" s="19" t="str">
        <f>'All Parts'!D37</f>
        <v>5342 BO MI CAST</v>
      </c>
      <c r="E22" s="130">
        <f>'All Parts'!E37</f>
        <v>1608</v>
      </c>
      <c r="F22" s="113">
        <f>'All Parts'!F37</f>
        <v>145000</v>
      </c>
      <c r="G22" s="113">
        <f>'All Parts'!G37</f>
        <v>145000</v>
      </c>
      <c r="H22" s="113">
        <f>'All Parts'!H37</f>
        <v>22200</v>
      </c>
      <c r="I22" s="57">
        <f>'All Parts'!I37</f>
        <v>3.5520074048362837</v>
      </c>
      <c r="J22" s="8">
        <f t="shared" ca="1" si="0"/>
        <v>45190.083044734572</v>
      </c>
      <c r="K22" s="8">
        <f t="shared" ca="1" si="1"/>
        <v>45219.471497209044</v>
      </c>
      <c r="L22" s="8">
        <f t="shared" ca="1" si="2"/>
        <v>44960.471497209044</v>
      </c>
      <c r="M22" s="106">
        <v>37</v>
      </c>
      <c r="N22" s="106">
        <f t="shared" si="3"/>
        <v>145000</v>
      </c>
      <c r="O22" s="55">
        <f t="shared" si="4"/>
        <v>4.4795499247946315</v>
      </c>
      <c r="P22" s="55">
        <f t="shared" si="5"/>
        <v>3.5520074048362837</v>
      </c>
      <c r="Q22" s="107">
        <f>'All Parts'!Q37</f>
        <v>32067</v>
      </c>
      <c r="R22" s="102">
        <f>'All Parts'!R37</f>
        <v>0</v>
      </c>
      <c r="S22" s="102">
        <f>'All Parts'!S37</f>
        <v>0</v>
      </c>
      <c r="T22" s="102">
        <f>'All Parts'!T37</f>
        <v>0</v>
      </c>
      <c r="U22" s="102">
        <f>'All Parts'!U37</f>
        <v>0</v>
      </c>
      <c r="V22" s="102">
        <f>'All Parts'!V37</f>
        <v>0</v>
      </c>
      <c r="W22" s="102">
        <f>'All Parts'!W37</f>
        <v>0</v>
      </c>
      <c r="X22" s="102">
        <f>'All Parts'!X37</f>
        <v>0</v>
      </c>
      <c r="Y22" s="102">
        <f>'All Parts'!Y37</f>
        <v>0</v>
      </c>
      <c r="Z22" s="102">
        <f>'All Parts'!Z37</f>
        <v>0</v>
      </c>
      <c r="AA22" s="102">
        <f>'All Parts'!AA37</f>
        <v>0</v>
      </c>
      <c r="AB22" s="102">
        <f>'All Parts'!AB37</f>
        <v>0</v>
      </c>
      <c r="AC22" s="102">
        <f>'All Parts'!AC37</f>
        <v>0</v>
      </c>
      <c r="AD22" s="102">
        <f>'All Parts'!AD37</f>
        <v>0</v>
      </c>
      <c r="AE22" s="102">
        <f>'All Parts'!AE37</f>
        <v>0</v>
      </c>
      <c r="AF22" s="102">
        <f>'All Parts'!AF37</f>
        <v>0</v>
      </c>
      <c r="AG22" s="197" t="str">
        <f>'All Parts'!AG37</f>
        <v>100,000 ETA 10/6</v>
      </c>
      <c r="AH22" s="102">
        <v>100000</v>
      </c>
    </row>
    <row r="23" spans="1:34" ht="13.15" customHeight="1">
      <c r="A23" s="22" t="str">
        <f>'All Parts'!A7</f>
        <v xml:space="preserve">7144R01        </v>
      </c>
      <c r="B23" s="128">
        <f>'All Parts'!B7</f>
        <v>113974</v>
      </c>
      <c r="C23" s="129">
        <f>'All Parts'!C7</f>
        <v>270</v>
      </c>
      <c r="D23" s="19" t="str">
        <f>'All Parts'!D7</f>
        <v>5254 BO MI CAST</v>
      </c>
      <c r="E23" s="130">
        <f>'All Parts'!E7</f>
        <v>371</v>
      </c>
      <c r="F23" s="113">
        <f>'All Parts'!F7</f>
        <v>20745</v>
      </c>
      <c r="G23" s="113">
        <f>'All Parts'!G7</f>
        <v>20745</v>
      </c>
      <c r="H23" s="113">
        <f>'All Parts'!H7</f>
        <v>0</v>
      </c>
      <c r="I23" s="57">
        <f>'All Parts'!I7</f>
        <v>2.6007647464426755</v>
      </c>
      <c r="J23" s="8">
        <f t="shared" ca="1" si="0"/>
        <v>45159.943672084417</v>
      </c>
      <c r="K23" s="8">
        <f t="shared" ca="1" si="1"/>
        <v>45219.737117963268</v>
      </c>
      <c r="L23" s="8">
        <f t="shared" ca="1" si="2"/>
        <v>44946.737117963268</v>
      </c>
      <c r="M23" s="106">
        <v>39</v>
      </c>
      <c r="N23" s="106">
        <f t="shared" si="3"/>
        <v>20745</v>
      </c>
      <c r="O23" s="55">
        <f t="shared" si="4"/>
        <v>4.4879333040807374</v>
      </c>
      <c r="P23" s="55">
        <f t="shared" si="5"/>
        <v>2.6007647464426755</v>
      </c>
      <c r="Q23" s="107">
        <f>'All Parts'!Q7</f>
        <v>15053</v>
      </c>
      <c r="R23" s="102">
        <f>'All Parts'!R7</f>
        <v>0</v>
      </c>
      <c r="S23" s="102">
        <f>'All Parts'!S7</f>
        <v>0</v>
      </c>
      <c r="T23" s="102">
        <f>'All Parts'!T7</f>
        <v>0</v>
      </c>
      <c r="U23" s="102">
        <f>'All Parts'!U7</f>
        <v>0</v>
      </c>
      <c r="V23" s="102">
        <f>'All Parts'!V7</f>
        <v>0</v>
      </c>
      <c r="W23" s="102">
        <f>'All Parts'!W7</f>
        <v>0</v>
      </c>
      <c r="X23" s="102">
        <f>'All Parts'!X7</f>
        <v>0</v>
      </c>
      <c r="Y23" s="102">
        <f>'All Parts'!Y7</f>
        <v>0</v>
      </c>
      <c r="Z23" s="102">
        <f>'All Parts'!Z7</f>
        <v>0</v>
      </c>
      <c r="AA23" s="102">
        <f>'All Parts'!AA7</f>
        <v>0</v>
      </c>
      <c r="AB23" s="102">
        <f>'All Parts'!AB7</f>
        <v>0</v>
      </c>
      <c r="AC23" s="102">
        <f>'All Parts'!AC7</f>
        <v>0</v>
      </c>
      <c r="AD23" s="102">
        <f>'All Parts'!AD7</f>
        <v>0</v>
      </c>
      <c r="AE23" s="102">
        <f>'All Parts'!AE7</f>
        <v>0</v>
      </c>
      <c r="AF23" s="102">
        <f>'All Parts'!AF7</f>
        <v>0</v>
      </c>
      <c r="AG23" s="153" t="str">
        <f>'All Parts'!AG7</f>
        <v>36,000 ETA 7/14</v>
      </c>
      <c r="AH23" s="102">
        <v>36000</v>
      </c>
    </row>
    <row r="24" spans="1:34" ht="13.15" customHeight="1">
      <c r="A24" s="22" t="str">
        <f>'All Parts'!A23</f>
        <v xml:space="preserve">729R304        </v>
      </c>
      <c r="B24" s="128">
        <f>'All Parts'!B23</f>
        <v>113246</v>
      </c>
      <c r="C24" s="129">
        <f>'All Parts'!C23</f>
        <v>470</v>
      </c>
      <c r="D24" s="19" t="str">
        <f>'All Parts'!D23</f>
        <v xml:space="preserve">4" BU MI (3879) </v>
      </c>
      <c r="E24" s="130">
        <f>'All Parts'!E23</f>
        <v>11</v>
      </c>
      <c r="F24" s="113">
        <f>'All Parts'!F23</f>
        <v>1205</v>
      </c>
      <c r="G24" s="113">
        <f>'All Parts'!G23</f>
        <v>1205</v>
      </c>
      <c r="H24" s="113">
        <f>'All Parts'!H23</f>
        <v>201</v>
      </c>
      <c r="I24" s="57">
        <f>'All Parts'!I23</f>
        <v>4.2452431289640593</v>
      </c>
      <c r="J24" s="8">
        <f t="shared" ca="1" si="0"/>
        <v>45212.047671362197</v>
      </c>
      <c r="K24" s="8">
        <f t="shared" ca="1" si="1"/>
        <v>45221.425661792819</v>
      </c>
      <c r="L24" s="8">
        <f t="shared" ca="1" si="2"/>
        <v>44955.425661792819</v>
      </c>
      <c r="M24" s="106">
        <v>38</v>
      </c>
      <c r="N24" s="106">
        <f t="shared" si="3"/>
        <v>1205</v>
      </c>
      <c r="O24" s="55">
        <f t="shared" si="4"/>
        <v>4.5412262156448202</v>
      </c>
      <c r="P24" s="55">
        <f t="shared" si="5"/>
        <v>4.2452431289640593</v>
      </c>
      <c r="Q24" s="107">
        <f>'All Parts'!Q23</f>
        <v>70</v>
      </c>
      <c r="R24" s="102">
        <f>'All Parts'!R23</f>
        <v>0</v>
      </c>
      <c r="S24" s="102">
        <f>'All Parts'!S23</f>
        <v>0</v>
      </c>
      <c r="T24" s="102">
        <f>'All Parts'!T23</f>
        <v>0</v>
      </c>
      <c r="U24" s="102">
        <f>'All Parts'!U23</f>
        <v>0</v>
      </c>
      <c r="V24" s="102">
        <f>'All Parts'!V23</f>
        <v>0</v>
      </c>
      <c r="W24" s="102">
        <f>'All Parts'!W23</f>
        <v>0</v>
      </c>
      <c r="X24" s="102">
        <f>'All Parts'!X23</f>
        <v>0</v>
      </c>
      <c r="Y24" s="102">
        <f>'All Parts'!Y23</f>
        <v>0</v>
      </c>
      <c r="Z24" s="102">
        <f>'All Parts'!Z23</f>
        <v>0</v>
      </c>
      <c r="AA24" s="102">
        <f>'All Parts'!AA23</f>
        <v>0</v>
      </c>
      <c r="AB24" s="102">
        <f>'All Parts'!AB23</f>
        <v>0</v>
      </c>
      <c r="AC24" s="102">
        <f>'All Parts'!AC23</f>
        <v>0</v>
      </c>
      <c r="AD24" s="102">
        <f>'All Parts'!AD23</f>
        <v>0</v>
      </c>
      <c r="AE24" s="102">
        <f>'All Parts'!AE23</f>
        <v>0</v>
      </c>
      <c r="AF24" s="102">
        <f>'All Parts'!AF23</f>
        <v>0</v>
      </c>
      <c r="AG24" s="153" t="str">
        <f>'All Parts'!AG23</f>
        <v>1,795 ETA 2/3</v>
      </c>
      <c r="AH24" s="102">
        <v>1800</v>
      </c>
    </row>
    <row r="25" spans="1:34" ht="13.15" customHeight="1">
      <c r="A25" s="22" t="str">
        <f>'All Parts'!A103</f>
        <v xml:space="preserve">R723303        </v>
      </c>
      <c r="B25" s="128">
        <f>'All Parts'!B103</f>
        <v>115616</v>
      </c>
      <c r="C25" s="129">
        <f>'All Parts'!C103</f>
        <v>353</v>
      </c>
      <c r="D25" s="19" t="str">
        <f>'All Parts'!D103</f>
        <v>5237 GLD MI CAST</v>
      </c>
      <c r="E25" s="130">
        <f>'All Parts'!E103</f>
        <v>733</v>
      </c>
      <c r="F25" s="113">
        <f>'All Parts'!F103</f>
        <v>67750</v>
      </c>
      <c r="G25" s="113">
        <f>'All Parts'!G103</f>
        <v>58690</v>
      </c>
      <c r="H25" s="113">
        <f>'All Parts'!H103</f>
        <v>9060</v>
      </c>
      <c r="I25" s="57">
        <f>'All Parts'!I103</f>
        <v>3.7241029220470194</v>
      </c>
      <c r="J25" s="8">
        <f t="shared" ca="1" si="0"/>
        <v>45195.535755332516</v>
      </c>
      <c r="K25" s="8">
        <f t="shared" ca="1" si="1"/>
        <v>45222.717488656272</v>
      </c>
      <c r="L25" s="8">
        <f t="shared" ca="1" si="2"/>
        <v>44956.717488656272</v>
      </c>
      <c r="M25" s="106">
        <v>38</v>
      </c>
      <c r="N25" s="106">
        <f t="shared" si="3"/>
        <v>67750</v>
      </c>
      <c r="O25" s="55">
        <f t="shared" si="4"/>
        <v>4.5819981598400963</v>
      </c>
      <c r="P25" s="55">
        <f t="shared" si="5"/>
        <v>3.7241029220470194</v>
      </c>
      <c r="Q25" s="107">
        <f>'All Parts'!Q103</f>
        <v>13520</v>
      </c>
      <c r="R25" s="102">
        <f>'All Parts'!R103</f>
        <v>0</v>
      </c>
      <c r="S25" s="102">
        <f>'All Parts'!S103</f>
        <v>0</v>
      </c>
      <c r="T25" s="102">
        <f>'All Parts'!T103</f>
        <v>0</v>
      </c>
      <c r="U25" s="102">
        <f>'All Parts'!U103</f>
        <v>0</v>
      </c>
      <c r="V25" s="102">
        <f>'All Parts'!V103</f>
        <v>0</v>
      </c>
      <c r="W25" s="102">
        <f>'All Parts'!W103</f>
        <v>0</v>
      </c>
      <c r="X25" s="102">
        <f>'All Parts'!X103</f>
        <v>0</v>
      </c>
      <c r="Y25" s="102">
        <f>'All Parts'!Y103</f>
        <v>0</v>
      </c>
      <c r="Z25" s="102">
        <f>'All Parts'!Z103</f>
        <v>0</v>
      </c>
      <c r="AA25" s="102">
        <f>'All Parts'!AA103</f>
        <v>0</v>
      </c>
      <c r="AB25" s="102">
        <f>'All Parts'!AB103</f>
        <v>0</v>
      </c>
      <c r="AC25" s="102">
        <f>'All Parts'!AC103</f>
        <v>0</v>
      </c>
      <c r="AD25" s="102">
        <f>'All Parts'!AD103</f>
        <v>0</v>
      </c>
      <c r="AE25" s="102">
        <f>'All Parts'!AE103</f>
        <v>0</v>
      </c>
      <c r="AF25" s="102">
        <f>'All Parts'!AF103</f>
        <v>0</v>
      </c>
      <c r="AG25" s="153">
        <f>'All Parts'!AG103</f>
        <v>0</v>
      </c>
      <c r="AH25" s="102">
        <v>0</v>
      </c>
    </row>
    <row r="26" spans="1:34" ht="13.15" customHeight="1">
      <c r="A26" s="22" t="str">
        <f>'All Parts'!A9</f>
        <v xml:space="preserve">71R1301        </v>
      </c>
      <c r="B26" s="128">
        <f>'All Parts'!B9</f>
        <v>115614</v>
      </c>
      <c r="C26" s="129">
        <f>'All Parts'!C9</f>
        <v>728</v>
      </c>
      <c r="D26" s="19" t="str">
        <f>'All Parts'!D9</f>
        <v>8720 GLD MI CAST</v>
      </c>
      <c r="E26" s="130">
        <f>'All Parts'!E9</f>
        <v>69</v>
      </c>
      <c r="F26" s="113">
        <f>'All Parts'!F9</f>
        <v>7455</v>
      </c>
      <c r="G26" s="113">
        <f>'All Parts'!G9</f>
        <v>7455</v>
      </c>
      <c r="H26" s="151">
        <f>'All Parts'!H9</f>
        <v>2288</v>
      </c>
      <c r="I26" s="57">
        <f>'All Parts'!I9</f>
        <v>3.482979440512302</v>
      </c>
      <c r="J26" s="8">
        <f t="shared" ca="1" si="0"/>
        <v>45187.895948180725</v>
      </c>
      <c r="K26" s="8">
        <f t="shared" ca="1" si="1"/>
        <v>45226.297168623139</v>
      </c>
      <c r="L26" s="8">
        <f t="shared" ca="1" si="2"/>
        <v>44960.297168623139</v>
      </c>
      <c r="M26" s="106">
        <v>38</v>
      </c>
      <c r="N26" s="106">
        <f t="shared" si="3"/>
        <v>7455</v>
      </c>
      <c r="O26" s="55">
        <f t="shared" si="4"/>
        <v>4.6949780923491744</v>
      </c>
      <c r="P26" s="55">
        <f t="shared" si="5"/>
        <v>3.482979440512302</v>
      </c>
      <c r="Q26" s="107">
        <f>'All Parts'!Q9</f>
        <v>1798</v>
      </c>
      <c r="R26" s="102">
        <f>'All Parts'!R9</f>
        <v>0</v>
      </c>
      <c r="S26" s="102">
        <f>'All Parts'!S9</f>
        <v>0</v>
      </c>
      <c r="T26" s="102">
        <f>'All Parts'!T9</f>
        <v>0</v>
      </c>
      <c r="U26" s="102">
        <f>'All Parts'!U9</f>
        <v>0</v>
      </c>
      <c r="V26" s="102">
        <f>'All Parts'!V9</f>
        <v>0</v>
      </c>
      <c r="W26" s="102">
        <f>'All Parts'!W9</f>
        <v>0</v>
      </c>
      <c r="X26" s="102">
        <f>'All Parts'!X9</f>
        <v>0</v>
      </c>
      <c r="Y26" s="102">
        <f>'All Parts'!Y9</f>
        <v>0</v>
      </c>
      <c r="Z26" s="102">
        <f>'All Parts'!Z9</f>
        <v>0</v>
      </c>
      <c r="AA26" s="102">
        <f>'All Parts'!AA9</f>
        <v>0</v>
      </c>
      <c r="AB26" s="102">
        <f>'All Parts'!AB9</f>
        <v>0</v>
      </c>
      <c r="AC26" s="102">
        <f>'All Parts'!AC9</f>
        <v>0</v>
      </c>
      <c r="AD26" s="102">
        <f>'All Parts'!AD9</f>
        <v>0</v>
      </c>
      <c r="AE26" s="102">
        <f>'All Parts'!AE9</f>
        <v>0</v>
      </c>
      <c r="AF26" s="102">
        <f>'All Parts'!AF9</f>
        <v>0</v>
      </c>
      <c r="AG26" s="153" t="str">
        <f>'All Parts'!AG9</f>
        <v>4,000 ETA 7/28</v>
      </c>
      <c r="AH26" s="102">
        <v>4000</v>
      </c>
    </row>
    <row r="27" spans="1:34" ht="13.15" customHeight="1">
      <c r="A27" s="22" t="str">
        <f>'All Parts'!A44</f>
        <v xml:space="preserve">791R001        </v>
      </c>
      <c r="B27" s="128">
        <f>'All Parts'!B44</f>
        <v>115594</v>
      </c>
      <c r="C27" s="129">
        <f>'All Parts'!C44</f>
        <v>661</v>
      </c>
      <c r="D27" s="19" t="str">
        <f>'All Parts'!D44</f>
        <v>312 BO MI CAST</v>
      </c>
      <c r="E27" s="130">
        <f>'All Parts'!E44</f>
        <v>13</v>
      </c>
      <c r="F27" s="113">
        <f>'All Parts'!F44</f>
        <v>1535</v>
      </c>
      <c r="G27" s="113">
        <f>'All Parts'!G44</f>
        <v>1265</v>
      </c>
      <c r="H27" s="113">
        <f>'All Parts'!H44</f>
        <v>330</v>
      </c>
      <c r="I27" s="57">
        <f>'All Parts'!I44</f>
        <v>4.3112701252236132</v>
      </c>
      <c r="J27" s="8">
        <f t="shared" ca="1" si="0"/>
        <v>45214.139684612106</v>
      </c>
      <c r="K27" s="8">
        <f t="shared" ca="1" si="1"/>
        <v>45229.32996801292</v>
      </c>
      <c r="L27" s="8">
        <f t="shared" ca="1" si="2"/>
        <v>44970.32996801292</v>
      </c>
      <c r="M27" s="106">
        <v>37</v>
      </c>
      <c r="N27" s="106">
        <f t="shared" si="3"/>
        <v>1535</v>
      </c>
      <c r="O27" s="55">
        <f t="shared" si="4"/>
        <v>4.7906976744186043</v>
      </c>
      <c r="P27" s="55">
        <f t="shared" si="5"/>
        <v>4.3112701252236132</v>
      </c>
      <c r="Q27" s="107">
        <f>'All Parts'!Q44</f>
        <v>134</v>
      </c>
      <c r="R27" s="102">
        <f>'All Parts'!R44</f>
        <v>0</v>
      </c>
      <c r="S27" s="102">
        <f>'All Parts'!S44</f>
        <v>0</v>
      </c>
      <c r="T27" s="102">
        <f>'All Parts'!T44</f>
        <v>0</v>
      </c>
      <c r="U27" s="102">
        <f>'All Parts'!U44</f>
        <v>0</v>
      </c>
      <c r="V27" s="102">
        <f>'All Parts'!V44</f>
        <v>0</v>
      </c>
      <c r="W27" s="102">
        <f>'All Parts'!W44</f>
        <v>0</v>
      </c>
      <c r="X27" s="102">
        <f>'All Parts'!X44</f>
        <v>0</v>
      </c>
      <c r="Y27" s="102">
        <f>'All Parts'!Y44</f>
        <v>0</v>
      </c>
      <c r="Z27" s="102">
        <f>'All Parts'!Z44</f>
        <v>0</v>
      </c>
      <c r="AA27" s="102">
        <f>'All Parts'!AA44</f>
        <v>0</v>
      </c>
      <c r="AB27" s="102">
        <f>'All Parts'!AB44</f>
        <v>0</v>
      </c>
      <c r="AC27" s="102">
        <f>'All Parts'!AC44</f>
        <v>0</v>
      </c>
      <c r="AD27" s="102">
        <f>'All Parts'!AD44</f>
        <v>0</v>
      </c>
      <c r="AE27" s="102">
        <f>'All Parts'!AE44</f>
        <v>0</v>
      </c>
      <c r="AF27" s="102">
        <f>'All Parts'!AF44</f>
        <v>0</v>
      </c>
      <c r="AG27" s="153" t="str">
        <f>'All Parts'!AG44</f>
        <v>4,000 ETA 9/22</v>
      </c>
      <c r="AH27" s="102">
        <v>4000</v>
      </c>
    </row>
    <row r="28" spans="1:34" ht="13.15" customHeight="1">
      <c r="A28" s="22" t="str">
        <f>'All Parts'!A116</f>
        <v xml:space="preserve">R748907        </v>
      </c>
      <c r="B28" s="128">
        <f>'All Parts'!B116</f>
        <v>115580</v>
      </c>
      <c r="C28" s="129">
        <f>'All Parts'!C116</f>
        <v>181</v>
      </c>
      <c r="D28" s="19" t="str">
        <f>'All Parts'!D116</f>
        <v xml:space="preserve">846 C/N MI CAST </v>
      </c>
      <c r="E28" s="130">
        <f>'All Parts'!E116</f>
        <v>68</v>
      </c>
      <c r="F28" s="113">
        <f>'All Parts'!F116</f>
        <v>7015</v>
      </c>
      <c r="G28" s="113">
        <f>'All Parts'!G116</f>
        <v>5380</v>
      </c>
      <c r="H28" s="113">
        <f>'All Parts'!H116</f>
        <v>909</v>
      </c>
      <c r="I28" s="57">
        <f>'All Parts'!I116</f>
        <v>4.1764705882352944</v>
      </c>
      <c r="J28" s="8">
        <f t="shared" ca="1" si="0"/>
        <v>45209.868667703318</v>
      </c>
      <c r="K28" s="8">
        <f t="shared" ca="1" si="1"/>
        <v>45235.073002068646</v>
      </c>
      <c r="L28" s="8">
        <f t="shared" ca="1" si="2"/>
        <v>44976.073002068646</v>
      </c>
      <c r="M28" s="106">
        <v>37</v>
      </c>
      <c r="N28" s="106">
        <f t="shared" si="3"/>
        <v>7015</v>
      </c>
      <c r="O28" s="55">
        <f t="shared" si="4"/>
        <v>4.9719562243502056</v>
      </c>
      <c r="P28" s="55">
        <f t="shared" si="5"/>
        <v>4.1764705882352944</v>
      </c>
      <c r="Q28" s="107">
        <f>'All Parts'!Q116</f>
        <v>1163</v>
      </c>
      <c r="R28" s="102">
        <f>'All Parts'!R116</f>
        <v>0</v>
      </c>
      <c r="S28" s="102">
        <f>'All Parts'!S116</f>
        <v>0</v>
      </c>
      <c r="T28" s="102">
        <f>'All Parts'!T116</f>
        <v>0</v>
      </c>
      <c r="U28" s="102">
        <f>'All Parts'!U116</f>
        <v>0</v>
      </c>
      <c r="V28" s="102">
        <f>'All Parts'!V116</f>
        <v>0</v>
      </c>
      <c r="W28" s="102">
        <f>'All Parts'!W116</f>
        <v>0</v>
      </c>
      <c r="X28" s="102">
        <f>'All Parts'!X116</f>
        <v>0</v>
      </c>
      <c r="Y28" s="102">
        <f>'All Parts'!Y116</f>
        <v>0</v>
      </c>
      <c r="Z28" s="102">
        <f>'All Parts'!Z116</f>
        <v>0</v>
      </c>
      <c r="AA28" s="102">
        <f>'All Parts'!AA116</f>
        <v>0</v>
      </c>
      <c r="AB28" s="102">
        <f>'All Parts'!AB116</f>
        <v>0</v>
      </c>
      <c r="AC28" s="102">
        <f>'All Parts'!AC116</f>
        <v>0</v>
      </c>
      <c r="AD28" s="102">
        <f>'All Parts'!AD116</f>
        <v>0</v>
      </c>
      <c r="AE28" s="102">
        <f>'All Parts'!AE116</f>
        <v>0</v>
      </c>
      <c r="AF28" s="102">
        <f>'All Parts'!AF116</f>
        <v>0</v>
      </c>
      <c r="AG28" s="153" t="str">
        <f>'All Parts'!AG116</f>
        <v>18,000 ETA 10/20</v>
      </c>
      <c r="AH28" s="102"/>
    </row>
    <row r="29" spans="1:34" ht="13.15" customHeight="1">
      <c r="A29" s="22" t="str">
        <f>'All Parts'!A107</f>
        <v xml:space="preserve">R728001        </v>
      </c>
      <c r="B29" s="128">
        <f>'All Parts'!B107</f>
        <v>115483</v>
      </c>
      <c r="C29" s="129">
        <f>'All Parts'!C107</f>
        <v>698</v>
      </c>
      <c r="D29" s="19" t="str">
        <f>'All Parts'!D107</f>
        <v xml:space="preserve">5247 BO MI CAST </v>
      </c>
      <c r="E29" s="130">
        <f>'All Parts'!E107</f>
        <v>82</v>
      </c>
      <c r="F29" s="113">
        <f>'All Parts'!F107</f>
        <v>9286</v>
      </c>
      <c r="G29" s="113">
        <f>'All Parts'!G107</f>
        <v>9200</v>
      </c>
      <c r="H29" s="113">
        <f>'All Parts'!H107</f>
        <v>1146</v>
      </c>
      <c r="I29" s="57">
        <f>'All Parts'!I107</f>
        <v>4.6171298922291548</v>
      </c>
      <c r="J29" s="8">
        <f t="shared" ca="1" si="0"/>
        <v>45223.830609861441</v>
      </c>
      <c r="K29" s="8">
        <f t="shared" ca="1" si="1"/>
        <v>45235.134846061701</v>
      </c>
      <c r="L29" s="8">
        <f t="shared" ca="1" si="2"/>
        <v>44962.134846061701</v>
      </c>
      <c r="M29" s="106">
        <v>39</v>
      </c>
      <c r="N29" s="106">
        <f t="shared" si="3"/>
        <v>9286</v>
      </c>
      <c r="O29" s="55">
        <f t="shared" si="4"/>
        <v>4.9739081111741346</v>
      </c>
      <c r="P29" s="55">
        <f t="shared" si="5"/>
        <v>4.6171298922291548</v>
      </c>
      <c r="Q29" s="107">
        <f>'All Parts'!Q107</f>
        <v>629</v>
      </c>
      <c r="R29" s="102">
        <f>'All Parts'!R107</f>
        <v>0</v>
      </c>
      <c r="S29" s="102">
        <f>'All Parts'!S107</f>
        <v>0</v>
      </c>
      <c r="T29" s="102">
        <f>'All Parts'!T107</f>
        <v>0</v>
      </c>
      <c r="U29" s="102">
        <f>'All Parts'!U107</f>
        <v>0</v>
      </c>
      <c r="V29" s="102">
        <f>'All Parts'!V107</f>
        <v>0</v>
      </c>
      <c r="W29" s="102">
        <f>'All Parts'!W107</f>
        <v>0</v>
      </c>
      <c r="X29" s="102">
        <f>'All Parts'!X107</f>
        <v>0</v>
      </c>
      <c r="Y29" s="102">
        <f>'All Parts'!Y107</f>
        <v>0</v>
      </c>
      <c r="Z29" s="102">
        <f>'All Parts'!Z107</f>
        <v>0</v>
      </c>
      <c r="AA29" s="102">
        <f>'All Parts'!AA107</f>
        <v>0</v>
      </c>
      <c r="AB29" s="102">
        <f>'All Parts'!AB107</f>
        <v>0</v>
      </c>
      <c r="AC29" s="102">
        <f>'All Parts'!AC107</f>
        <v>0</v>
      </c>
      <c r="AD29" s="102">
        <f>'All Parts'!AD107</f>
        <v>0</v>
      </c>
      <c r="AE29" s="102">
        <f>'All Parts'!AE107</f>
        <v>0</v>
      </c>
      <c r="AF29" s="102">
        <f>'All Parts'!AF107</f>
        <v>0</v>
      </c>
      <c r="AG29" s="153" t="str">
        <f>'All Parts'!AG107</f>
        <v>8,000 ETA 10/6</v>
      </c>
      <c r="AH29" s="102">
        <v>8000</v>
      </c>
    </row>
    <row r="30" spans="1:34" ht="13.15" customHeight="1">
      <c r="A30" s="22" t="str">
        <f>'All Parts'!A12</f>
        <v xml:space="preserve">722R102        </v>
      </c>
      <c r="B30" s="128">
        <f>'All Parts'!B12</f>
        <v>113567</v>
      </c>
      <c r="C30" s="129">
        <f>'All Parts'!C12</f>
        <v>97.5</v>
      </c>
      <c r="D30" s="19" t="str">
        <f>'All Parts'!D12</f>
        <v xml:space="preserve">8221 BO MI CAST </v>
      </c>
      <c r="E30" s="130">
        <f>'All Parts'!E12</f>
        <v>38</v>
      </c>
      <c r="F30" s="113">
        <f>'All Parts'!F12</f>
        <v>7120</v>
      </c>
      <c r="G30" s="113">
        <f>'All Parts'!G12</f>
        <v>4100</v>
      </c>
      <c r="H30" s="113">
        <f>'All Parts'!H12</f>
        <v>3324</v>
      </c>
      <c r="I30" s="57">
        <f>'All Parts'!I12</f>
        <v>4.6462668298653611</v>
      </c>
      <c r="J30" s="8">
        <f t="shared" ca="1" si="0"/>
        <v>45224.753790727598</v>
      </c>
      <c r="K30" s="8">
        <f t="shared" ca="1" si="1"/>
        <v>45242.16653310987</v>
      </c>
      <c r="L30" s="8">
        <f t="shared" ca="1" si="2"/>
        <v>44983.16653310987</v>
      </c>
      <c r="M30" s="106">
        <v>37</v>
      </c>
      <c r="N30" s="106">
        <f t="shared" si="3"/>
        <v>7120</v>
      </c>
      <c r="O30" s="55">
        <f t="shared" si="4"/>
        <v>5.1958384332925336</v>
      </c>
      <c r="P30" s="55">
        <f t="shared" si="5"/>
        <v>4.6462668298653611</v>
      </c>
      <c r="Q30" s="107">
        <f>'All Parts'!Q12</f>
        <v>449</v>
      </c>
      <c r="R30" s="102">
        <f>'All Parts'!R12</f>
        <v>0</v>
      </c>
      <c r="S30" s="102">
        <f>'All Parts'!S12</f>
        <v>0</v>
      </c>
      <c r="T30" s="102">
        <f>'All Parts'!T12</f>
        <v>0</v>
      </c>
      <c r="U30" s="102">
        <f>'All Parts'!U12</f>
        <v>0</v>
      </c>
      <c r="V30" s="102">
        <f>'All Parts'!V12</f>
        <v>0</v>
      </c>
      <c r="W30" s="102">
        <f>'All Parts'!W12</f>
        <v>0</v>
      </c>
      <c r="X30" s="102">
        <f>'All Parts'!X12</f>
        <v>0</v>
      </c>
      <c r="Y30" s="102">
        <f>'All Parts'!Y12</f>
        <v>0</v>
      </c>
      <c r="Z30" s="102">
        <f>'All Parts'!Z12</f>
        <v>0</v>
      </c>
      <c r="AA30" s="102">
        <f>'All Parts'!AA12</f>
        <v>0</v>
      </c>
      <c r="AB30" s="102">
        <f>'All Parts'!AB12</f>
        <v>0</v>
      </c>
      <c r="AC30" s="102">
        <f>'All Parts'!AC12</f>
        <v>0</v>
      </c>
      <c r="AD30" s="102">
        <f>'All Parts'!AD12</f>
        <v>0</v>
      </c>
      <c r="AE30" s="102">
        <f>'All Parts'!AE12</f>
        <v>0</v>
      </c>
      <c r="AF30" s="102">
        <f>'All Parts'!AF12</f>
        <v>0</v>
      </c>
      <c r="AG30" s="153">
        <f>'All Parts'!AG12</f>
        <v>0</v>
      </c>
      <c r="AH30" s="102"/>
    </row>
    <row r="31" spans="1:34" ht="13.15" customHeight="1">
      <c r="A31" s="22" t="str">
        <f>'All Parts'!A114</f>
        <v xml:space="preserve">R748903        </v>
      </c>
      <c r="B31" s="128">
        <f>'All Parts'!B114</f>
        <v>116352</v>
      </c>
      <c r="C31" s="129">
        <f>'All Parts'!C114</f>
        <v>66.679199999999994</v>
      </c>
      <c r="D31" s="19" t="str">
        <f>'All Parts'!D114</f>
        <v xml:space="preserve">844 C/N MI CAST </v>
      </c>
      <c r="E31" s="130">
        <f>'All Parts'!E114</f>
        <v>275</v>
      </c>
      <c r="F31" s="113">
        <f>'All Parts'!F114</f>
        <v>37076</v>
      </c>
      <c r="G31" s="113">
        <f>'All Parts'!G114</f>
        <v>37040</v>
      </c>
      <c r="H31" s="113">
        <f>'All Parts'!H114</f>
        <v>6913</v>
      </c>
      <c r="I31" s="57">
        <f>'All Parts'!I114</f>
        <v>5.1015644820295982</v>
      </c>
      <c r="J31" s="8">
        <f t="shared" ca="1" si="0"/>
        <v>45239.179537390904</v>
      </c>
      <c r="K31" s="8">
        <f t="shared" ca="1" si="1"/>
        <v>45245.615518252154</v>
      </c>
      <c r="L31" s="8">
        <f t="shared" ca="1" si="2"/>
        <v>44979.615518252154</v>
      </c>
      <c r="M31" s="106">
        <v>38</v>
      </c>
      <c r="N31" s="106">
        <f t="shared" si="3"/>
        <v>37076</v>
      </c>
      <c r="O31" s="55">
        <f t="shared" si="4"/>
        <v>5.3046934460887947</v>
      </c>
      <c r="P31" s="55">
        <f t="shared" si="5"/>
        <v>5.1015644820295982</v>
      </c>
      <c r="Q31" s="107">
        <f>'All Parts'!Q114</f>
        <v>1201</v>
      </c>
      <c r="R31" s="102">
        <f>'All Parts'!R114</f>
        <v>0</v>
      </c>
      <c r="S31" s="102">
        <f>'All Parts'!S114</f>
        <v>0</v>
      </c>
      <c r="T31" s="102">
        <f>'All Parts'!T114</f>
        <v>0</v>
      </c>
      <c r="U31" s="102">
        <f>'All Parts'!U114</f>
        <v>0</v>
      </c>
      <c r="V31" s="102">
        <f>'All Parts'!V114</f>
        <v>0</v>
      </c>
      <c r="W31" s="102">
        <f>'All Parts'!W114</f>
        <v>0</v>
      </c>
      <c r="X31" s="102">
        <f>'All Parts'!X114</f>
        <v>0</v>
      </c>
      <c r="Y31" s="102">
        <f>'All Parts'!Y114</f>
        <v>0</v>
      </c>
      <c r="Z31" s="102">
        <f>'All Parts'!Z114</f>
        <v>0</v>
      </c>
      <c r="AA31" s="102">
        <f>'All Parts'!AA114</f>
        <v>0</v>
      </c>
      <c r="AB31" s="102">
        <f>'All Parts'!AB114</f>
        <v>0</v>
      </c>
      <c r="AC31" s="102">
        <f>'All Parts'!AC114</f>
        <v>0</v>
      </c>
      <c r="AD31" s="102">
        <f>'All Parts'!AD114</f>
        <v>0</v>
      </c>
      <c r="AE31" s="102">
        <f>'All Parts'!AE114</f>
        <v>0</v>
      </c>
      <c r="AF31" s="102">
        <f>'All Parts'!AF114</f>
        <v>0</v>
      </c>
      <c r="AG31" s="153" t="str">
        <f>'All Parts'!AG114</f>
        <v>46,000 ETA 10/6</v>
      </c>
      <c r="AH31" s="102">
        <v>46000</v>
      </c>
    </row>
    <row r="32" spans="1:34" ht="13.15" customHeight="1">
      <c r="A32" s="22" t="str">
        <f>'All Parts'!A46</f>
        <v xml:space="preserve">79R6501        </v>
      </c>
      <c r="B32" s="128">
        <f>'All Parts'!B46</f>
        <v>113001</v>
      </c>
      <c r="C32" s="129">
        <f>'All Parts'!C46</f>
        <v>81.647999999999996</v>
      </c>
      <c r="D32" s="19" t="str">
        <f>'All Parts'!D46</f>
        <v>5341 BO MI CAST</v>
      </c>
      <c r="E32" s="130">
        <f>'All Parts'!E46</f>
        <v>114</v>
      </c>
      <c r="F32" s="113">
        <f>'All Parts'!F46</f>
        <v>9240</v>
      </c>
      <c r="G32" s="113">
        <f>'All Parts'!G46</f>
        <v>3700</v>
      </c>
      <c r="H32" s="113">
        <f>'All Parts'!H46</f>
        <v>0</v>
      </c>
      <c r="I32" s="57">
        <f>'All Parts'!I46</f>
        <v>3.7698898408812731</v>
      </c>
      <c r="J32" s="8">
        <f t="shared" ca="1" si="0"/>
        <v>45196.986477708211</v>
      </c>
      <c r="K32" s="8">
        <f t="shared" ca="1" si="1"/>
        <v>45246.238555270538</v>
      </c>
      <c r="L32" s="8">
        <f t="shared" ca="1" si="2"/>
        <v>44980.238555270538</v>
      </c>
      <c r="M32" s="106">
        <v>38</v>
      </c>
      <c r="N32" s="106">
        <f t="shared" si="3"/>
        <v>9240</v>
      </c>
      <c r="O32" s="55">
        <f t="shared" si="4"/>
        <v>5.3243574051407592</v>
      </c>
      <c r="P32" s="55">
        <f t="shared" si="5"/>
        <v>3.7698898408812731</v>
      </c>
      <c r="Q32" s="107">
        <f>'All Parts'!Q46</f>
        <v>3810</v>
      </c>
      <c r="R32" s="102">
        <f>'All Parts'!R46</f>
        <v>0</v>
      </c>
      <c r="S32" s="102">
        <f>'All Parts'!S46</f>
        <v>0</v>
      </c>
      <c r="T32" s="102">
        <f>'All Parts'!T46</f>
        <v>0</v>
      </c>
      <c r="U32" s="102">
        <f>'All Parts'!U46</f>
        <v>0</v>
      </c>
      <c r="V32" s="102">
        <f>'All Parts'!V46</f>
        <v>0</v>
      </c>
      <c r="W32" s="102">
        <f>'All Parts'!W46</f>
        <v>0</v>
      </c>
      <c r="X32" s="102">
        <f>'All Parts'!X46</f>
        <v>0</v>
      </c>
      <c r="Y32" s="102">
        <f>'All Parts'!Y46</f>
        <v>0</v>
      </c>
      <c r="Z32" s="102">
        <f>'All Parts'!Z46</f>
        <v>0</v>
      </c>
      <c r="AA32" s="102">
        <f>'All Parts'!AA46</f>
        <v>0</v>
      </c>
      <c r="AB32" s="102">
        <f>'All Parts'!AB46</f>
        <v>0</v>
      </c>
      <c r="AC32" s="102">
        <f>'All Parts'!AC46</f>
        <v>0</v>
      </c>
      <c r="AD32" s="102">
        <f>'All Parts'!AD46</f>
        <v>0</v>
      </c>
      <c r="AE32" s="102">
        <f>'All Parts'!AE46</f>
        <v>0</v>
      </c>
      <c r="AF32" s="102">
        <f>'All Parts'!AF46</f>
        <v>0</v>
      </c>
      <c r="AG32" s="153" t="str">
        <f>'All Parts'!AG46</f>
        <v>16,000 ETA 9/22</v>
      </c>
      <c r="AH32" s="102">
        <v>16000</v>
      </c>
    </row>
    <row r="33" spans="1:37" ht="13.15" customHeight="1">
      <c r="A33" s="22" t="str">
        <f>'All Parts'!A121</f>
        <v xml:space="preserve">R759901        </v>
      </c>
      <c r="B33" s="128">
        <f>'All Parts'!B121</f>
        <v>112965</v>
      </c>
      <c r="C33" s="129">
        <f>'All Parts'!C121</f>
        <v>43.5</v>
      </c>
      <c r="D33" s="19" t="str">
        <f>'All Parts'!D121</f>
        <v xml:space="preserve">1350 SPACER MI CAST  </v>
      </c>
      <c r="E33" s="130">
        <f>'All Parts'!E121</f>
        <v>979</v>
      </c>
      <c r="F33" s="113">
        <f>'All Parts'!F121</f>
        <v>98000</v>
      </c>
      <c r="G33" s="113">
        <f>'All Parts'!G121</f>
        <v>83380</v>
      </c>
      <c r="H33" s="113">
        <f>'All Parts'!H121</f>
        <v>0</v>
      </c>
      <c r="I33" s="57">
        <f>'All Parts'!I121</f>
        <v>4.655913723068152</v>
      </c>
      <c r="J33" s="8">
        <f t="shared" ca="1" si="0"/>
        <v>45225.059444922757</v>
      </c>
      <c r="K33" s="8">
        <f t="shared" ca="1" si="1"/>
        <v>45247.664466158181</v>
      </c>
      <c r="L33" s="8">
        <f t="shared" ca="1" si="2"/>
        <v>44995.664466158181</v>
      </c>
      <c r="M33" s="106">
        <v>36</v>
      </c>
      <c r="N33" s="106">
        <f t="shared" si="3"/>
        <v>98000</v>
      </c>
      <c r="O33" s="55">
        <f t="shared" si="4"/>
        <v>5.3693612371427895</v>
      </c>
      <c r="P33" s="55">
        <f t="shared" si="5"/>
        <v>4.655913723068152</v>
      </c>
      <c r="Q33" s="107">
        <f>'All Parts'!Q121</f>
        <v>15017</v>
      </c>
      <c r="R33" s="102">
        <f>'All Parts'!R121</f>
        <v>0</v>
      </c>
      <c r="S33" s="102">
        <f>'All Parts'!S121</f>
        <v>0</v>
      </c>
      <c r="T33" s="102">
        <f>'All Parts'!T121</f>
        <v>0</v>
      </c>
      <c r="U33" s="102">
        <f>'All Parts'!U121</f>
        <v>0</v>
      </c>
      <c r="V33" s="102">
        <f>'All Parts'!V121</f>
        <v>0</v>
      </c>
      <c r="W33" s="102">
        <f>'All Parts'!W121</f>
        <v>0</v>
      </c>
      <c r="X33" s="102">
        <f>'All Parts'!X121</f>
        <v>0</v>
      </c>
      <c r="Y33" s="102">
        <f>'All Parts'!Y121</f>
        <v>0</v>
      </c>
      <c r="Z33" s="102">
        <f>'All Parts'!Z121</f>
        <v>0</v>
      </c>
      <c r="AA33" s="102">
        <f>'All Parts'!AA121</f>
        <v>0</v>
      </c>
      <c r="AB33" s="102">
        <f>'All Parts'!AB121</f>
        <v>0</v>
      </c>
      <c r="AC33" s="102">
        <f>'All Parts'!AC121</f>
        <v>0</v>
      </c>
      <c r="AD33" s="102">
        <f>'All Parts'!AD121</f>
        <v>0</v>
      </c>
      <c r="AE33" s="102">
        <f>'All Parts'!AE121</f>
        <v>0</v>
      </c>
      <c r="AF33" s="102">
        <f>'All Parts'!AF121</f>
        <v>0</v>
      </c>
      <c r="AG33" s="153" t="str">
        <f>'All Parts'!AG121</f>
        <v>100,000 ETA 9/1</v>
      </c>
      <c r="AH33" s="102">
        <v>100000</v>
      </c>
      <c r="AK33" s="194"/>
    </row>
    <row r="34" spans="1:37" ht="13.15" customHeight="1">
      <c r="A34" s="54" t="str">
        <f>'All Parts'!A97</f>
        <v xml:space="preserve">R719201        </v>
      </c>
      <c r="B34" s="128">
        <f>'All Parts'!B97</f>
        <v>115611</v>
      </c>
      <c r="C34" s="129">
        <f>'All Parts'!C97</f>
        <v>715.32720000000006</v>
      </c>
      <c r="D34" s="19" t="str">
        <f>'All Parts'!D97</f>
        <v>277 BO MI CAST</v>
      </c>
      <c r="E34" s="130">
        <f>'All Parts'!E97</f>
        <v>4</v>
      </c>
      <c r="F34" s="113">
        <f>'All Parts'!F97</f>
        <v>268</v>
      </c>
      <c r="G34" s="113">
        <f>'All Parts'!G97</f>
        <v>0</v>
      </c>
      <c r="H34" s="113">
        <f>'All Parts'!H97</f>
        <v>0</v>
      </c>
      <c r="I34" s="57">
        <f>'All Parts'!I97</f>
        <v>3.1162790697674421</v>
      </c>
      <c r="J34" s="8">
        <f t="shared" ref="J34:J65" ca="1" si="6">+NOW()+P34*7/4.75*21.5</f>
        <v>45176.277336433966</v>
      </c>
      <c r="K34" s="8">
        <f t="shared" ref="K34:K65" ca="1" si="7">+NOW()+O34*7/4.75*21.5</f>
        <v>45253.6457574866</v>
      </c>
      <c r="L34" s="8">
        <f t="shared" ref="L34:L65" ca="1" si="8">K34-M34*7</f>
        <v>44980.6457574866</v>
      </c>
      <c r="M34" s="106">
        <v>39</v>
      </c>
      <c r="N34" s="106">
        <f t="shared" ref="N34:N65" si="9">F34+R34+S34+T34+U34+V34+W34+X34+Y34+Z34+AA34+AB34+AC34+AD34+AE34+AF34</f>
        <v>268</v>
      </c>
      <c r="O34" s="55">
        <f t="shared" ref="O34:O65" si="10">+(N34+Q34-H34)/(21.5*E34)</f>
        <v>5.558139534883721</v>
      </c>
      <c r="P34" s="55">
        <f t="shared" ref="P34:P65" si="11">+(N34-H34)/(21.5*E34)</f>
        <v>3.1162790697674421</v>
      </c>
      <c r="Q34" s="107">
        <f>'All Parts'!Q97</f>
        <v>210</v>
      </c>
      <c r="R34" s="102">
        <f>'All Parts'!R97</f>
        <v>0</v>
      </c>
      <c r="S34" s="102">
        <f>'All Parts'!S97</f>
        <v>0</v>
      </c>
      <c r="T34" s="102">
        <f>'All Parts'!T97</f>
        <v>0</v>
      </c>
      <c r="U34" s="102">
        <f>'All Parts'!U97</f>
        <v>0</v>
      </c>
      <c r="V34" s="102">
        <f>'All Parts'!V97</f>
        <v>0</v>
      </c>
      <c r="W34" s="102">
        <f>'All Parts'!W97</f>
        <v>0</v>
      </c>
      <c r="X34" s="102">
        <f>'All Parts'!X97</f>
        <v>0</v>
      </c>
      <c r="Y34" s="102">
        <f>'All Parts'!Y97</f>
        <v>0</v>
      </c>
      <c r="Z34" s="102">
        <f>'All Parts'!Z97</f>
        <v>0</v>
      </c>
      <c r="AA34" s="102">
        <f>'All Parts'!AA97</f>
        <v>0</v>
      </c>
      <c r="AB34" s="102">
        <f>'All Parts'!AB97</f>
        <v>0</v>
      </c>
      <c r="AC34" s="102">
        <f>'All Parts'!AC97</f>
        <v>0</v>
      </c>
      <c r="AD34" s="102">
        <f>'All Parts'!AD97</f>
        <v>0</v>
      </c>
      <c r="AE34" s="102">
        <f>'All Parts'!AE97</f>
        <v>0</v>
      </c>
      <c r="AF34" s="102">
        <f>'All Parts'!AF97</f>
        <v>0</v>
      </c>
      <c r="AG34" s="153" t="str">
        <f>'All Parts'!AG97</f>
        <v>1,500 ETA 3/31 (DIRECT)</v>
      </c>
      <c r="AH34" s="102">
        <v>1500</v>
      </c>
    </row>
    <row r="35" spans="1:37" ht="13.15" customHeight="1">
      <c r="A35" s="22" t="str">
        <f>'All Parts'!A99</f>
        <v xml:space="preserve">R720315        </v>
      </c>
      <c r="B35" s="128">
        <f>'All Parts'!B99</f>
        <v>111998</v>
      </c>
      <c r="C35" s="129">
        <f>'All Parts'!C99</f>
        <v>144</v>
      </c>
      <c r="D35" s="19" t="str">
        <f>'All Parts'!D99</f>
        <v xml:space="preserve">147 L/N MI CAST </v>
      </c>
      <c r="E35" s="130">
        <f>'All Parts'!E99</f>
        <v>129</v>
      </c>
      <c r="F35" s="113">
        <f>'All Parts'!F99</f>
        <v>12170</v>
      </c>
      <c r="G35" s="113">
        <f>'All Parts'!G99</f>
        <v>12170</v>
      </c>
      <c r="H35" s="113">
        <f>'All Parts'!H99</f>
        <v>2532</v>
      </c>
      <c r="I35" s="57">
        <f>'All Parts'!I99</f>
        <v>3.4750315485848207</v>
      </c>
      <c r="J35" s="8">
        <f t="shared" ca="1" si="6"/>
        <v>45187.644125499661</v>
      </c>
      <c r="K35" s="8">
        <f t="shared" ca="1" si="7"/>
        <v>45256.130457608997</v>
      </c>
      <c r="L35" s="8">
        <f t="shared" ca="1" si="8"/>
        <v>44983.130457608997</v>
      </c>
      <c r="M35" s="106">
        <v>39</v>
      </c>
      <c r="N35" s="106">
        <f t="shared" si="9"/>
        <v>12170</v>
      </c>
      <c r="O35" s="55">
        <f t="shared" si="10"/>
        <v>5.636560302866414</v>
      </c>
      <c r="P35" s="55">
        <f t="shared" si="11"/>
        <v>3.4750315485848207</v>
      </c>
      <c r="Q35" s="107">
        <f>'All Parts'!Q99</f>
        <v>5995</v>
      </c>
      <c r="R35" s="102">
        <f>'All Parts'!R99</f>
        <v>0</v>
      </c>
      <c r="S35" s="102">
        <f>'All Parts'!S99</f>
        <v>0</v>
      </c>
      <c r="T35" s="102">
        <f>'All Parts'!T99</f>
        <v>0</v>
      </c>
      <c r="U35" s="102">
        <f>'All Parts'!U99</f>
        <v>0</v>
      </c>
      <c r="V35" s="102">
        <f>'All Parts'!V99</f>
        <v>0</v>
      </c>
      <c r="W35" s="102">
        <f>'All Parts'!W99</f>
        <v>0</v>
      </c>
      <c r="X35" s="102">
        <f>'All Parts'!X99</f>
        <v>0</v>
      </c>
      <c r="Y35" s="102">
        <f>'All Parts'!Y99</f>
        <v>0</v>
      </c>
      <c r="Z35" s="102">
        <f>'All Parts'!Z99</f>
        <v>0</v>
      </c>
      <c r="AA35" s="102">
        <f>'All Parts'!AA99</f>
        <v>0</v>
      </c>
      <c r="AB35" s="102">
        <f>'All Parts'!AB99</f>
        <v>0</v>
      </c>
      <c r="AC35" s="102">
        <f>'All Parts'!AC99</f>
        <v>0</v>
      </c>
      <c r="AD35" s="102">
        <f>'All Parts'!AD99</f>
        <v>0</v>
      </c>
      <c r="AE35" s="102">
        <f>'All Parts'!AE99</f>
        <v>0</v>
      </c>
      <c r="AF35" s="102">
        <f>'All Parts'!AF99</f>
        <v>0</v>
      </c>
      <c r="AG35" s="153" t="str">
        <f>'All Parts'!AG99</f>
        <v>18,000 ETA 10/13</v>
      </c>
      <c r="AH35" s="102">
        <v>15000</v>
      </c>
      <c r="AJ35" s="168"/>
    </row>
    <row r="36" spans="1:37" ht="13.15" customHeight="1">
      <c r="A36" s="22" t="str">
        <f>'All Parts'!A60</f>
        <v xml:space="preserve">7R39502        </v>
      </c>
      <c r="B36" s="128">
        <f>'All Parts'!B60</f>
        <v>115598</v>
      </c>
      <c r="C36" s="129">
        <f>'All Parts'!C60</f>
        <v>12.247200000000001</v>
      </c>
      <c r="D36" s="19" t="str">
        <f>'All Parts'!D60</f>
        <v>3930 CLMP MI CAST</v>
      </c>
      <c r="E36" s="130">
        <f>'All Parts'!E60</f>
        <v>95</v>
      </c>
      <c r="F36" s="113">
        <f>'All Parts'!F60</f>
        <v>6586</v>
      </c>
      <c r="G36" s="113">
        <f>'All Parts'!G60</f>
        <v>0</v>
      </c>
      <c r="H36" s="113">
        <f>'All Parts'!H60</f>
        <v>231</v>
      </c>
      <c r="I36" s="57">
        <f>'All Parts'!I60</f>
        <v>3.1113831089351285</v>
      </c>
      <c r="J36" s="8">
        <f t="shared" ca="1" si="6"/>
        <v>45176.122211780232</v>
      </c>
      <c r="K36" s="8">
        <f t="shared" ca="1" si="7"/>
        <v>45256.771519259455</v>
      </c>
      <c r="L36" s="8">
        <f t="shared" ca="1" si="8"/>
        <v>45004.771519259455</v>
      </c>
      <c r="M36" s="106">
        <v>36</v>
      </c>
      <c r="N36" s="106">
        <f t="shared" si="9"/>
        <v>6586</v>
      </c>
      <c r="O36" s="55">
        <f t="shared" si="10"/>
        <v>5.6567931456548344</v>
      </c>
      <c r="P36" s="55">
        <f t="shared" si="11"/>
        <v>3.1113831089351285</v>
      </c>
      <c r="Q36" s="107">
        <f>'All Parts'!Q60</f>
        <v>5199</v>
      </c>
      <c r="R36" s="102">
        <f>'All Parts'!R60</f>
        <v>0</v>
      </c>
      <c r="S36" s="102">
        <f>'All Parts'!S60</f>
        <v>0</v>
      </c>
      <c r="T36" s="102">
        <f>'All Parts'!T60</f>
        <v>0</v>
      </c>
      <c r="U36" s="102">
        <f>'All Parts'!U60</f>
        <v>0</v>
      </c>
      <c r="V36" s="102">
        <f>'All Parts'!V60</f>
        <v>0</v>
      </c>
      <c r="W36" s="102">
        <f>'All Parts'!W60</f>
        <v>0</v>
      </c>
      <c r="X36" s="102">
        <f>'All Parts'!X60</f>
        <v>0</v>
      </c>
      <c r="Y36" s="102">
        <f>'All Parts'!Y60</f>
        <v>0</v>
      </c>
      <c r="Z36" s="102">
        <f>'All Parts'!Z60</f>
        <v>0</v>
      </c>
      <c r="AA36" s="102">
        <f>'All Parts'!AA60</f>
        <v>0</v>
      </c>
      <c r="AB36" s="102">
        <f>'All Parts'!AB60</f>
        <v>0</v>
      </c>
      <c r="AC36" s="102">
        <f>'All Parts'!AC60</f>
        <v>0</v>
      </c>
      <c r="AD36" s="102">
        <f>'All Parts'!AD60</f>
        <v>0</v>
      </c>
      <c r="AE36" s="102">
        <f>'All Parts'!AE60</f>
        <v>0</v>
      </c>
      <c r="AF36" s="102">
        <f>'All Parts'!AF60</f>
        <v>0</v>
      </c>
      <c r="AG36" s="169" t="str">
        <f>'All Parts'!AG60</f>
        <v>28,000 ETA 7/28</v>
      </c>
      <c r="AH36" s="102">
        <v>28000</v>
      </c>
    </row>
    <row r="37" spans="1:37" ht="13.15" customHeight="1">
      <c r="A37" s="22" t="str">
        <f>'All Parts'!A33</f>
        <v xml:space="preserve">74R4901        </v>
      </c>
      <c r="B37" s="128">
        <f>'All Parts'!B33</f>
        <v>115696</v>
      </c>
      <c r="C37" s="129">
        <f>'All Parts'!C33</f>
        <v>485</v>
      </c>
      <c r="D37" s="19" t="str">
        <f>'All Parts'!D33</f>
        <v>5255 BO MI CAST</v>
      </c>
      <c r="E37" s="130">
        <f>'All Parts'!E33</f>
        <v>123</v>
      </c>
      <c r="F37" s="113">
        <f>'All Parts'!F33</f>
        <v>8580</v>
      </c>
      <c r="G37" s="113">
        <f>'All Parts'!G33</f>
        <v>8580</v>
      </c>
      <c r="H37" s="113">
        <f>'All Parts'!H33</f>
        <v>0</v>
      </c>
      <c r="I37" s="57">
        <f>'All Parts'!I33</f>
        <v>3.2444696539988658</v>
      </c>
      <c r="J37" s="8">
        <f t="shared" ca="1" si="6"/>
        <v>45207.296591889681</v>
      </c>
      <c r="K37" s="8">
        <f t="shared" ca="1" si="7"/>
        <v>45261.882813541371</v>
      </c>
      <c r="L37" s="8">
        <f t="shared" ca="1" si="8"/>
        <v>44995.882813541371</v>
      </c>
      <c r="M37" s="106">
        <v>38</v>
      </c>
      <c r="N37" s="106">
        <f t="shared" si="9"/>
        <v>10830</v>
      </c>
      <c r="O37" s="55">
        <f t="shared" si="10"/>
        <v>5.8181130648515786</v>
      </c>
      <c r="P37" s="55">
        <f t="shared" si="11"/>
        <v>4.0952921157118549</v>
      </c>
      <c r="Q37" s="107">
        <f>'All Parts'!Q33</f>
        <v>4556</v>
      </c>
      <c r="R37" s="102">
        <f>'All Parts'!R33</f>
        <v>2250</v>
      </c>
      <c r="S37" s="102">
        <f>'All Parts'!S33</f>
        <v>0</v>
      </c>
      <c r="T37" s="102">
        <f>'All Parts'!T33</f>
        <v>0</v>
      </c>
      <c r="U37" s="102">
        <f>'All Parts'!U33</f>
        <v>0</v>
      </c>
      <c r="V37" s="102">
        <f>'All Parts'!V33</f>
        <v>0</v>
      </c>
      <c r="W37" s="102">
        <f>'All Parts'!W33</f>
        <v>0</v>
      </c>
      <c r="X37" s="102">
        <f>'All Parts'!X33</f>
        <v>0</v>
      </c>
      <c r="Y37" s="102">
        <f>'All Parts'!Y33</f>
        <v>0</v>
      </c>
      <c r="Z37" s="102">
        <f>'All Parts'!Z33</f>
        <v>0</v>
      </c>
      <c r="AA37" s="102">
        <f>'All Parts'!AA33</f>
        <v>0</v>
      </c>
      <c r="AB37" s="102">
        <f>'All Parts'!AB33</f>
        <v>0</v>
      </c>
      <c r="AC37" s="102">
        <f>'All Parts'!AC33</f>
        <v>0</v>
      </c>
      <c r="AD37" s="102">
        <f>'All Parts'!AD33</f>
        <v>0</v>
      </c>
      <c r="AE37" s="102">
        <f>'All Parts'!AE33</f>
        <v>0</v>
      </c>
      <c r="AF37" s="102">
        <f>'All Parts'!AF33</f>
        <v>0</v>
      </c>
      <c r="AG37" s="153" t="str">
        <f>'All Parts'!AG33</f>
        <v>8,000 ETA 10/13</v>
      </c>
      <c r="AH37" s="102">
        <v>10000</v>
      </c>
    </row>
    <row r="38" spans="1:37" ht="13.15" customHeight="1">
      <c r="A38" s="22" t="str">
        <f>'All Parts'!A96</f>
        <v xml:space="preserve">R716505        </v>
      </c>
      <c r="B38" s="128">
        <f>'All Parts'!B96</f>
        <v>115704</v>
      </c>
      <c r="C38" s="129">
        <f>'All Parts'!C96</f>
        <v>468.5</v>
      </c>
      <c r="D38" s="19" t="str">
        <f>'All Parts'!D96</f>
        <v xml:space="preserve">5237 BO MI CAST  </v>
      </c>
      <c r="E38" s="130">
        <f>'All Parts'!E96</f>
        <v>564</v>
      </c>
      <c r="F38" s="113">
        <f>'All Parts'!F96</f>
        <v>52795</v>
      </c>
      <c r="G38" s="113">
        <f>'All Parts'!G96</f>
        <v>52795</v>
      </c>
      <c r="H38" s="113">
        <f>'All Parts'!H96</f>
        <v>5832</v>
      </c>
      <c r="I38" s="57">
        <f>'All Parts'!I96</f>
        <v>3.8729176975094837</v>
      </c>
      <c r="J38" s="8">
        <f t="shared" ca="1" si="6"/>
        <v>45225.334820569842</v>
      </c>
      <c r="K38" s="8">
        <f t="shared" ca="1" si="7"/>
        <v>45262.273603697875</v>
      </c>
      <c r="L38" s="8">
        <f t="shared" ca="1" si="8"/>
        <v>44996.273603697875</v>
      </c>
      <c r="M38" s="106">
        <v>38</v>
      </c>
      <c r="N38" s="106">
        <f t="shared" si="9"/>
        <v>62395</v>
      </c>
      <c r="O38" s="55">
        <f t="shared" si="10"/>
        <v>5.8304469734454889</v>
      </c>
      <c r="P38" s="55">
        <f t="shared" si="11"/>
        <v>4.6646049810324923</v>
      </c>
      <c r="Q38" s="107">
        <f>'All Parts'!Q96</f>
        <v>14137</v>
      </c>
      <c r="R38" s="102">
        <f>'All Parts'!R96</f>
        <v>9600</v>
      </c>
      <c r="S38" s="102">
        <f>'All Parts'!S96</f>
        <v>0</v>
      </c>
      <c r="T38" s="102">
        <f>'All Parts'!T96</f>
        <v>0</v>
      </c>
      <c r="U38" s="102">
        <f>'All Parts'!U96</f>
        <v>0</v>
      </c>
      <c r="V38" s="102">
        <f>'All Parts'!V96</f>
        <v>0</v>
      </c>
      <c r="W38" s="102">
        <f>'All Parts'!W96</f>
        <v>0</v>
      </c>
      <c r="X38" s="102">
        <f>'All Parts'!X96</f>
        <v>0</v>
      </c>
      <c r="Y38" s="102">
        <f>'All Parts'!Y96</f>
        <v>0</v>
      </c>
      <c r="Z38" s="102">
        <f>'All Parts'!Z96</f>
        <v>0</v>
      </c>
      <c r="AA38" s="102">
        <f>'All Parts'!AA96</f>
        <v>0</v>
      </c>
      <c r="AB38" s="102">
        <f>'All Parts'!AB96</f>
        <v>0</v>
      </c>
      <c r="AC38" s="102">
        <f>'All Parts'!AC96</f>
        <v>0</v>
      </c>
      <c r="AD38" s="102">
        <f>'All Parts'!AD96</f>
        <v>0</v>
      </c>
      <c r="AE38" s="102">
        <f>'All Parts'!AE96</f>
        <v>0</v>
      </c>
      <c r="AF38" s="102">
        <f>'All Parts'!AF96</f>
        <v>0</v>
      </c>
      <c r="AG38" s="153" t="str">
        <f>'All Parts'!AG96</f>
        <v>30,000 ETA 10/20</v>
      </c>
      <c r="AH38" s="102">
        <v>10000</v>
      </c>
    </row>
    <row r="39" spans="1:37" ht="13.15" customHeight="1">
      <c r="A39" s="22" t="str">
        <f>'All Parts'!A40</f>
        <v xml:space="preserve">764R301        </v>
      </c>
      <c r="B39" s="128">
        <f>'All Parts'!B40</f>
        <v>115488</v>
      </c>
      <c r="C39" s="129">
        <f>'All Parts'!C40</f>
        <v>385.10640000000001</v>
      </c>
      <c r="D39" s="19" t="str">
        <f>'All Parts'!D40</f>
        <v xml:space="preserve">5245 BO MI CAST </v>
      </c>
      <c r="E39" s="130">
        <f>'All Parts'!E40</f>
        <v>66</v>
      </c>
      <c r="F39" s="113">
        <f>'All Parts'!F40</f>
        <v>6745</v>
      </c>
      <c r="G39" s="113">
        <f>'All Parts'!G40</f>
        <v>6745</v>
      </c>
      <c r="H39" s="113">
        <f>'All Parts'!H40</f>
        <v>1000</v>
      </c>
      <c r="I39" s="57">
        <f>'All Parts'!I40</f>
        <v>4.0486257928118397</v>
      </c>
      <c r="J39" s="8">
        <f t="shared" ca="1" si="6"/>
        <v>45205.818006290428</v>
      </c>
      <c r="K39" s="8">
        <f t="shared" ca="1" si="7"/>
        <v>45266.640972797606</v>
      </c>
      <c r="L39" s="8">
        <f t="shared" ca="1" si="8"/>
        <v>45000.640972797606</v>
      </c>
      <c r="M39" s="106">
        <v>38</v>
      </c>
      <c r="N39" s="106">
        <f t="shared" si="9"/>
        <v>6745</v>
      </c>
      <c r="O39" s="55">
        <f t="shared" si="10"/>
        <v>5.9682875264270612</v>
      </c>
      <c r="P39" s="55">
        <f t="shared" si="11"/>
        <v>4.0486257928118397</v>
      </c>
      <c r="Q39" s="107">
        <f>'All Parts'!Q40</f>
        <v>2724</v>
      </c>
      <c r="R39" s="102">
        <f>'All Parts'!R40</f>
        <v>0</v>
      </c>
      <c r="S39" s="102">
        <f>'All Parts'!S40</f>
        <v>0</v>
      </c>
      <c r="T39" s="102">
        <f>'All Parts'!T40</f>
        <v>0</v>
      </c>
      <c r="U39" s="102">
        <f>'All Parts'!U40</f>
        <v>0</v>
      </c>
      <c r="V39" s="102">
        <f>'All Parts'!V40</f>
        <v>0</v>
      </c>
      <c r="W39" s="102">
        <f>'All Parts'!W40</f>
        <v>0</v>
      </c>
      <c r="X39" s="102">
        <f>'All Parts'!X40</f>
        <v>0</v>
      </c>
      <c r="Y39" s="102">
        <f>'All Parts'!Y40</f>
        <v>0</v>
      </c>
      <c r="Z39" s="102">
        <f>'All Parts'!Z40</f>
        <v>0</v>
      </c>
      <c r="AA39" s="102">
        <f>'All Parts'!AA40</f>
        <v>0</v>
      </c>
      <c r="AB39" s="102">
        <f>'All Parts'!AB40</f>
        <v>0</v>
      </c>
      <c r="AC39" s="102">
        <f>'All Parts'!AC40</f>
        <v>0</v>
      </c>
      <c r="AD39" s="102">
        <f>'All Parts'!AD40</f>
        <v>0</v>
      </c>
      <c r="AE39" s="102">
        <f>'All Parts'!AE40</f>
        <v>0</v>
      </c>
      <c r="AF39" s="102">
        <f>'All Parts'!AF40</f>
        <v>0</v>
      </c>
      <c r="AG39" s="153" t="str">
        <f>'All Parts'!AG40</f>
        <v>8,000 ETA 9/22</v>
      </c>
      <c r="AH39" s="102">
        <v>8000</v>
      </c>
    </row>
    <row r="40" spans="1:37" ht="13.15" customHeight="1">
      <c r="A40" s="22" t="str">
        <f>'All Parts'!A18</f>
        <v xml:space="preserve">729R205        </v>
      </c>
      <c r="B40" s="128">
        <f>'All Parts'!B18</f>
        <v>113243</v>
      </c>
      <c r="C40" s="129">
        <f>'All Parts'!C18</f>
        <v>106</v>
      </c>
      <c r="D40" s="19" t="str">
        <f>'All Parts'!D18</f>
        <v>1-1/2" BU MI (3874)</v>
      </c>
      <c r="E40" s="130">
        <f>'All Parts'!E18</f>
        <v>23</v>
      </c>
      <c r="F40" s="113">
        <f>'All Parts'!F18</f>
        <v>3335</v>
      </c>
      <c r="G40" s="113">
        <f>'All Parts'!G18</f>
        <v>3335</v>
      </c>
      <c r="H40" s="113">
        <f>'All Parts'!H18</f>
        <v>320</v>
      </c>
      <c r="I40" s="57">
        <f>'All Parts'!I18</f>
        <v>6.0970677451971689</v>
      </c>
      <c r="J40" s="8">
        <f t="shared" ca="1" si="6"/>
        <v>45270.721272360744</v>
      </c>
      <c r="K40" s="8">
        <f t="shared" ca="1" si="7"/>
        <v>45269.439807829847</v>
      </c>
      <c r="L40" s="8">
        <f t="shared" ca="1" si="8"/>
        <v>45003.439807829847</v>
      </c>
      <c r="M40" s="106">
        <v>38</v>
      </c>
      <c r="N40" s="106">
        <f t="shared" si="9"/>
        <v>3335</v>
      </c>
      <c r="O40" s="55">
        <f t="shared" si="10"/>
        <v>6.0566228513650149</v>
      </c>
      <c r="P40" s="55">
        <f t="shared" si="11"/>
        <v>6.0970677451971689</v>
      </c>
      <c r="Q40" s="107">
        <f>'All Parts'!Q18</f>
        <v>-20</v>
      </c>
      <c r="R40" s="102">
        <f>'All Parts'!R18</f>
        <v>0</v>
      </c>
      <c r="S40" s="102">
        <f>'All Parts'!S18</f>
        <v>0</v>
      </c>
      <c r="T40" s="102">
        <f>'All Parts'!T18</f>
        <v>0</v>
      </c>
      <c r="U40" s="102">
        <f>'All Parts'!U18</f>
        <v>0</v>
      </c>
      <c r="V40" s="102">
        <f>'All Parts'!V18</f>
        <v>0</v>
      </c>
      <c r="W40" s="102">
        <f>'All Parts'!W18</f>
        <v>0</v>
      </c>
      <c r="X40" s="102">
        <f>'All Parts'!X18</f>
        <v>0</v>
      </c>
      <c r="Y40" s="102">
        <f>'All Parts'!Y18</f>
        <v>0</v>
      </c>
      <c r="Z40" s="102">
        <f>'All Parts'!Z18</f>
        <v>0</v>
      </c>
      <c r="AA40" s="102">
        <f>'All Parts'!AA18</f>
        <v>0</v>
      </c>
      <c r="AB40" s="102">
        <f>'All Parts'!AB18</f>
        <v>0</v>
      </c>
      <c r="AC40" s="102">
        <f>'All Parts'!AC18</f>
        <v>0</v>
      </c>
      <c r="AD40" s="102">
        <f>'All Parts'!AD18</f>
        <v>0</v>
      </c>
      <c r="AE40" s="102">
        <f>'All Parts'!AE18</f>
        <v>0</v>
      </c>
      <c r="AF40" s="102">
        <f>'All Parts'!AF18</f>
        <v>0</v>
      </c>
      <c r="AG40" s="153">
        <f>'All Parts'!AG18</f>
        <v>0</v>
      </c>
      <c r="AH40" s="102"/>
    </row>
    <row r="41" spans="1:37" ht="13.15" customHeight="1">
      <c r="A41" s="22" t="str">
        <f>'All Parts'!A95</f>
        <v xml:space="preserve">R716503        </v>
      </c>
      <c r="B41" s="128">
        <f>'All Parts'!B95</f>
        <v>115596</v>
      </c>
      <c r="C41" s="129">
        <f>'All Parts'!C95</f>
        <v>1163</v>
      </c>
      <c r="D41" s="19" t="str">
        <f>'All Parts'!D95</f>
        <v xml:space="preserve">5238 BO MI CAST </v>
      </c>
      <c r="E41" s="130">
        <f>'All Parts'!E95</f>
        <v>49</v>
      </c>
      <c r="F41" s="113">
        <f>'All Parts'!F95</f>
        <v>6235</v>
      </c>
      <c r="G41" s="113">
        <f>'All Parts'!G95</f>
        <v>6235</v>
      </c>
      <c r="H41" s="113">
        <f>'All Parts'!H95</f>
        <v>848</v>
      </c>
      <c r="I41" s="57">
        <f>'All Parts'!I95</f>
        <v>5.1134314190792596</v>
      </c>
      <c r="J41" s="8">
        <f t="shared" ca="1" si="6"/>
        <v>45239.555531922691</v>
      </c>
      <c r="K41" s="8">
        <f t="shared" ca="1" si="7"/>
        <v>45270.863802599386</v>
      </c>
      <c r="L41" s="8">
        <f t="shared" ca="1" si="8"/>
        <v>45004.863802599386</v>
      </c>
      <c r="M41" s="106">
        <v>38</v>
      </c>
      <c r="N41" s="106">
        <f t="shared" si="9"/>
        <v>6235</v>
      </c>
      <c r="O41" s="55">
        <f t="shared" si="10"/>
        <v>6.1015662078785002</v>
      </c>
      <c r="P41" s="55">
        <f t="shared" si="11"/>
        <v>5.1134314190792596</v>
      </c>
      <c r="Q41" s="107">
        <f>'All Parts'!Q95</f>
        <v>1041</v>
      </c>
      <c r="R41" s="102">
        <f>'All Parts'!R95</f>
        <v>0</v>
      </c>
      <c r="S41" s="102">
        <f>'All Parts'!S95</f>
        <v>0</v>
      </c>
      <c r="T41" s="102">
        <f>'All Parts'!T95</f>
        <v>0</v>
      </c>
      <c r="U41" s="102">
        <f>'All Parts'!U95</f>
        <v>0</v>
      </c>
      <c r="V41" s="102">
        <f>'All Parts'!V95</f>
        <v>0</v>
      </c>
      <c r="W41" s="102">
        <f>'All Parts'!W95</f>
        <v>0</v>
      </c>
      <c r="X41" s="102">
        <f>'All Parts'!X95</f>
        <v>0</v>
      </c>
      <c r="Y41" s="102">
        <f>'All Parts'!Y95</f>
        <v>0</v>
      </c>
      <c r="Z41" s="102">
        <f>'All Parts'!Z95</f>
        <v>0</v>
      </c>
      <c r="AA41" s="102">
        <f>'All Parts'!AA95</f>
        <v>0</v>
      </c>
      <c r="AB41" s="102">
        <f>'All Parts'!AB95</f>
        <v>0</v>
      </c>
      <c r="AC41" s="102">
        <f>'All Parts'!AC95</f>
        <v>0</v>
      </c>
      <c r="AD41" s="102">
        <f>'All Parts'!AD95</f>
        <v>0</v>
      </c>
      <c r="AE41" s="102">
        <f>'All Parts'!AE95</f>
        <v>0</v>
      </c>
      <c r="AF41" s="102">
        <f>'All Parts'!AF95</f>
        <v>0</v>
      </c>
      <c r="AG41" s="153" t="str">
        <f>'All Parts'!AG95</f>
        <v>6,000 ETA 10/20</v>
      </c>
      <c r="AH41" s="102">
        <v>6000</v>
      </c>
    </row>
    <row r="42" spans="1:37" ht="13.15" customHeight="1">
      <c r="A42" s="22" t="str">
        <f>'All Parts'!A131</f>
        <v xml:space="preserve">R789801        </v>
      </c>
      <c r="B42" s="128">
        <f>'All Parts'!B131</f>
        <v>111008</v>
      </c>
      <c r="C42" s="129">
        <f>'All Parts'!C131</f>
        <v>46.5</v>
      </c>
      <c r="D42" s="19" t="str">
        <f>'All Parts'!D131</f>
        <v xml:space="preserve">1277 STRP MI </v>
      </c>
      <c r="E42" s="130">
        <f>'All Parts'!E131</f>
        <v>633</v>
      </c>
      <c r="F42" s="113">
        <f>'All Parts'!F131</f>
        <v>79970</v>
      </c>
      <c r="G42" s="113">
        <f>'All Parts'!G131</f>
        <v>67370</v>
      </c>
      <c r="H42" s="113">
        <f>'All Parts'!H131</f>
        <v>0</v>
      </c>
      <c r="I42" s="57">
        <f>'All Parts'!I131</f>
        <v>5.876042470333223</v>
      </c>
      <c r="J42" s="8">
        <f t="shared" ca="1" si="6"/>
        <v>45263.718261020316</v>
      </c>
      <c r="K42" s="8">
        <f t="shared" ca="1" si="7"/>
        <v>45274.408873808214</v>
      </c>
      <c r="L42" s="8">
        <f t="shared" ca="1" si="8"/>
        <v>45022.408873808214</v>
      </c>
      <c r="M42" s="106">
        <v>36</v>
      </c>
      <c r="N42" s="106">
        <f t="shared" si="9"/>
        <v>79970</v>
      </c>
      <c r="O42" s="55">
        <f t="shared" si="10"/>
        <v>6.2134538373929979</v>
      </c>
      <c r="P42" s="55">
        <f t="shared" si="11"/>
        <v>5.876042470333223</v>
      </c>
      <c r="Q42" s="107">
        <f>'All Parts'!Q131</f>
        <v>4592</v>
      </c>
      <c r="R42" s="102">
        <f>'All Parts'!R131</f>
        <v>0</v>
      </c>
      <c r="S42" s="102">
        <f>'All Parts'!S131</f>
        <v>0</v>
      </c>
      <c r="T42" s="102">
        <f>'All Parts'!T131</f>
        <v>0</v>
      </c>
      <c r="U42" s="102">
        <f>'All Parts'!U131</f>
        <v>0</v>
      </c>
      <c r="V42" s="102">
        <f>'All Parts'!V131</f>
        <v>0</v>
      </c>
      <c r="W42" s="102">
        <f>'All Parts'!W131</f>
        <v>0</v>
      </c>
      <c r="X42" s="102">
        <f>'All Parts'!X131</f>
        <v>0</v>
      </c>
      <c r="Y42" s="102">
        <f>'All Parts'!Y131</f>
        <v>0</v>
      </c>
      <c r="Z42" s="102">
        <f>'All Parts'!Z131</f>
        <v>0</v>
      </c>
      <c r="AA42" s="102">
        <f>'All Parts'!AA131</f>
        <v>0</v>
      </c>
      <c r="AB42" s="102">
        <f>'All Parts'!AB131</f>
        <v>0</v>
      </c>
      <c r="AC42" s="102">
        <f>'All Parts'!AC131</f>
        <v>0</v>
      </c>
      <c r="AD42" s="102">
        <f>'All Parts'!AD131</f>
        <v>0</v>
      </c>
      <c r="AE42" s="102">
        <f>'All Parts'!AE131</f>
        <v>0</v>
      </c>
      <c r="AF42" s="102">
        <f>'All Parts'!AF131</f>
        <v>0</v>
      </c>
      <c r="AG42" s="153" t="str">
        <f>'All Parts'!AG131</f>
        <v>60,000 ETA 9/22</v>
      </c>
      <c r="AH42" s="102">
        <v>60000</v>
      </c>
    </row>
    <row r="43" spans="1:37" ht="13.15" customHeight="1">
      <c r="A43" s="22" t="str">
        <f>'All Parts'!A39</f>
        <v xml:space="preserve">75R6001        </v>
      </c>
      <c r="B43" s="128">
        <f>'All Parts'!B39</f>
        <v>115593</v>
      </c>
      <c r="C43" s="129">
        <f>'All Parts'!C39</f>
        <v>971.61120000000005</v>
      </c>
      <c r="D43" s="19" t="str">
        <f>'All Parts'!D39</f>
        <v>5257 ELB MI CAST</v>
      </c>
      <c r="E43" s="130">
        <f>'All Parts'!E39</f>
        <v>101</v>
      </c>
      <c r="F43" s="113">
        <f>'All Parts'!F39</f>
        <v>14881</v>
      </c>
      <c r="G43" s="113">
        <f>'All Parts'!G39</f>
        <v>14725</v>
      </c>
      <c r="H43" s="113">
        <f>'All Parts'!H39</f>
        <v>2278</v>
      </c>
      <c r="I43" s="57">
        <f>'All Parts'!I39</f>
        <v>5.8038222426893853</v>
      </c>
      <c r="J43" s="8">
        <f t="shared" ca="1" si="6"/>
        <v>45261.430020123393</v>
      </c>
      <c r="K43" s="8">
        <f t="shared" ca="1" si="7"/>
        <v>45274.736950816463</v>
      </c>
      <c r="L43" s="8">
        <f t="shared" ca="1" si="8"/>
        <v>45008.736950816463</v>
      </c>
      <c r="M43" s="106">
        <v>38</v>
      </c>
      <c r="N43" s="106">
        <f t="shared" si="9"/>
        <v>14881</v>
      </c>
      <c r="O43" s="55">
        <f t="shared" si="10"/>
        <v>6.2238084273543635</v>
      </c>
      <c r="P43" s="55">
        <f t="shared" si="11"/>
        <v>5.8038222426893853</v>
      </c>
      <c r="Q43" s="107">
        <f>'All Parts'!Q39</f>
        <v>912</v>
      </c>
      <c r="R43" s="102">
        <f>'All Parts'!R39</f>
        <v>0</v>
      </c>
      <c r="S43" s="102">
        <f>'All Parts'!S39</f>
        <v>0</v>
      </c>
      <c r="T43" s="102">
        <f>'All Parts'!T39</f>
        <v>0</v>
      </c>
      <c r="U43" s="102">
        <f>'All Parts'!U39</f>
        <v>0</v>
      </c>
      <c r="V43" s="102">
        <f>'All Parts'!V39</f>
        <v>0</v>
      </c>
      <c r="W43" s="102">
        <f>'All Parts'!W39</f>
        <v>0</v>
      </c>
      <c r="X43" s="102">
        <f>'All Parts'!X39</f>
        <v>0</v>
      </c>
      <c r="Y43" s="102">
        <f>'All Parts'!Y39</f>
        <v>0</v>
      </c>
      <c r="Z43" s="102">
        <f>'All Parts'!Z39</f>
        <v>0</v>
      </c>
      <c r="AA43" s="102">
        <f>'All Parts'!AA39</f>
        <v>0</v>
      </c>
      <c r="AB43" s="102">
        <f>'All Parts'!AB39</f>
        <v>0</v>
      </c>
      <c r="AC43" s="102">
        <f>'All Parts'!AC39</f>
        <v>0</v>
      </c>
      <c r="AD43" s="102">
        <f>'All Parts'!AD39</f>
        <v>0</v>
      </c>
      <c r="AE43" s="102">
        <f>'All Parts'!AE39</f>
        <v>0</v>
      </c>
      <c r="AF43" s="102">
        <f>'All Parts'!AF39</f>
        <v>0</v>
      </c>
      <c r="AG43" s="153" t="str">
        <f>'All Parts'!AG39</f>
        <v>8,000 ETA 11/10</v>
      </c>
      <c r="AH43" s="102">
        <v>0</v>
      </c>
    </row>
    <row r="44" spans="1:37" ht="13.15" customHeight="1">
      <c r="A44" s="22" t="str">
        <f>'All Parts'!A17</f>
        <v xml:space="preserve">729R204        </v>
      </c>
      <c r="B44" s="128">
        <f>'All Parts'!B17</f>
        <v>113242</v>
      </c>
      <c r="C44" s="129">
        <f>'All Parts'!C17</f>
        <v>94.802400000000006</v>
      </c>
      <c r="D44" s="19" t="str">
        <f>'All Parts'!D17</f>
        <v>1-1/4" BU MI (3873)</v>
      </c>
      <c r="E44" s="130">
        <f>'All Parts'!E17</f>
        <v>15</v>
      </c>
      <c r="F44" s="113">
        <f>'All Parts'!F17</f>
        <v>2100</v>
      </c>
      <c r="G44" s="113">
        <f>'All Parts'!G17</f>
        <v>0</v>
      </c>
      <c r="H44" s="113">
        <f>'All Parts'!H17</f>
        <v>0</v>
      </c>
      <c r="I44" s="57">
        <f>'All Parts'!I17</f>
        <v>6.5116279069767442</v>
      </c>
      <c r="J44" s="8">
        <f t="shared" ca="1" si="6"/>
        <v>45283.856283802394</v>
      </c>
      <c r="K44" s="8">
        <f t="shared" ca="1" si="7"/>
        <v>45287.196634679582</v>
      </c>
      <c r="L44" s="8">
        <f t="shared" ca="1" si="8"/>
        <v>45021.196634679582</v>
      </c>
      <c r="M44" s="106">
        <v>38</v>
      </c>
      <c r="N44" s="106">
        <f t="shared" si="9"/>
        <v>2100</v>
      </c>
      <c r="O44" s="55">
        <f t="shared" si="10"/>
        <v>6.6170542635658913</v>
      </c>
      <c r="P44" s="55">
        <f t="shared" si="11"/>
        <v>6.5116279069767442</v>
      </c>
      <c r="Q44" s="107">
        <f>'All Parts'!Q17</f>
        <v>34</v>
      </c>
      <c r="R44" s="102">
        <f>'All Parts'!R17</f>
        <v>0</v>
      </c>
      <c r="S44" s="102">
        <f>'All Parts'!S17</f>
        <v>0</v>
      </c>
      <c r="T44" s="102">
        <f>'All Parts'!T17</f>
        <v>0</v>
      </c>
      <c r="U44" s="102">
        <f>'All Parts'!U17</f>
        <v>0</v>
      </c>
      <c r="V44" s="102">
        <f>'All Parts'!V17</f>
        <v>0</v>
      </c>
      <c r="W44" s="102">
        <f>'All Parts'!W17</f>
        <v>0</v>
      </c>
      <c r="X44" s="102">
        <f>'All Parts'!X17</f>
        <v>0</v>
      </c>
      <c r="Y44" s="102">
        <f>'All Parts'!Y17</f>
        <v>0</v>
      </c>
      <c r="Z44" s="102">
        <f>'All Parts'!Z17</f>
        <v>0</v>
      </c>
      <c r="AA44" s="102">
        <f>'All Parts'!AA17</f>
        <v>0</v>
      </c>
      <c r="AB44" s="102">
        <f>'All Parts'!AB17</f>
        <v>0</v>
      </c>
      <c r="AC44" s="102">
        <f>'All Parts'!AC17</f>
        <v>0</v>
      </c>
      <c r="AD44" s="102">
        <f>'All Parts'!AD17</f>
        <v>0</v>
      </c>
      <c r="AE44" s="102">
        <f>'All Parts'!AE17</f>
        <v>0</v>
      </c>
      <c r="AF44" s="102">
        <f>'All Parts'!AF17</f>
        <v>0</v>
      </c>
      <c r="AG44" s="153" t="str">
        <f>'All Parts'!AG17</f>
        <v>8,000 ETA 12/8</v>
      </c>
      <c r="AH44" s="102"/>
    </row>
    <row r="45" spans="1:37" ht="13.15" customHeight="1">
      <c r="A45" s="22" t="str">
        <f>'All Parts'!A55</f>
        <v xml:space="preserve">7R25901        </v>
      </c>
      <c r="B45" s="128">
        <f>'All Parts'!B55</f>
        <v>113595</v>
      </c>
      <c r="C45" s="129">
        <f>'All Parts'!C55</f>
        <v>67.5</v>
      </c>
      <c r="D45" s="19" t="str">
        <f>'All Parts'!D55</f>
        <v>1245 ENLGR MI CAST</v>
      </c>
      <c r="E45" s="130">
        <f>'All Parts'!E55</f>
        <v>108</v>
      </c>
      <c r="F45" s="113">
        <f>'All Parts'!F55</f>
        <v>17680</v>
      </c>
      <c r="G45" s="113">
        <f>'All Parts'!G55</f>
        <v>15060</v>
      </c>
      <c r="H45" s="113">
        <f>'All Parts'!H55</f>
        <v>1500</v>
      </c>
      <c r="I45" s="57">
        <f>'All Parts'!I55</f>
        <v>6.9681309216192941</v>
      </c>
      <c r="J45" s="8">
        <f t="shared" ca="1" si="6"/>
        <v>45298.320221424226</v>
      </c>
      <c r="K45" s="8">
        <f t="shared" ca="1" si="7"/>
        <v>45299.889422203953</v>
      </c>
      <c r="L45" s="8">
        <f t="shared" ca="1" si="8"/>
        <v>45026.889422203953</v>
      </c>
      <c r="M45" s="106">
        <v>39</v>
      </c>
      <c r="N45" s="106">
        <f t="shared" si="9"/>
        <v>17680</v>
      </c>
      <c r="O45" s="55">
        <f t="shared" si="10"/>
        <v>7.0176571920757969</v>
      </c>
      <c r="P45" s="55">
        <f t="shared" si="11"/>
        <v>6.9681309216192941</v>
      </c>
      <c r="Q45" s="107">
        <f>'All Parts'!Q55</f>
        <v>115</v>
      </c>
      <c r="R45" s="102">
        <f>'All Parts'!R55</f>
        <v>0</v>
      </c>
      <c r="S45" s="102">
        <f>'All Parts'!S55</f>
        <v>0</v>
      </c>
      <c r="T45" s="102">
        <f>'All Parts'!T55</f>
        <v>0</v>
      </c>
      <c r="U45" s="102">
        <f>'All Parts'!U55</f>
        <v>0</v>
      </c>
      <c r="V45" s="102">
        <f>'All Parts'!V55</f>
        <v>0</v>
      </c>
      <c r="W45" s="102">
        <f>'All Parts'!W55</f>
        <v>0</v>
      </c>
      <c r="X45" s="102">
        <f>'All Parts'!X55</f>
        <v>0</v>
      </c>
      <c r="Y45" s="102">
        <f>'All Parts'!Y55</f>
        <v>0</v>
      </c>
      <c r="Z45" s="102">
        <f>'All Parts'!Z55</f>
        <v>0</v>
      </c>
      <c r="AA45" s="102">
        <f>'All Parts'!AA55</f>
        <v>0</v>
      </c>
      <c r="AB45" s="102">
        <f>'All Parts'!AB55</f>
        <v>0</v>
      </c>
      <c r="AC45" s="102">
        <f>'All Parts'!AC55</f>
        <v>0</v>
      </c>
      <c r="AD45" s="102">
        <f>'All Parts'!AD55</f>
        <v>0</v>
      </c>
      <c r="AE45" s="102">
        <f>'All Parts'!AE55</f>
        <v>0</v>
      </c>
      <c r="AF45" s="102">
        <f>'All Parts'!AF55</f>
        <v>0</v>
      </c>
      <c r="AG45" s="153" t="str">
        <f>'All Parts'!AG55</f>
        <v>23,000 ETA 11/10</v>
      </c>
      <c r="AH45" s="102"/>
    </row>
    <row r="46" spans="1:37" ht="13.15" customHeight="1">
      <c r="A46" s="22" t="str">
        <f>'All Parts'!A124</f>
        <v xml:space="preserve">R773301        </v>
      </c>
      <c r="B46" s="128">
        <f>'All Parts'!B124</f>
        <v>114185</v>
      </c>
      <c r="C46" s="129">
        <f>'All Parts'!C124</f>
        <v>63.05040000000001</v>
      </c>
      <c r="D46" s="19" t="str">
        <f>'All Parts'!D124</f>
        <v xml:space="preserve">291 BO MI CAST </v>
      </c>
      <c r="E46" s="130">
        <f>'All Parts'!E124</f>
        <v>63</v>
      </c>
      <c r="F46" s="113">
        <f>'All Parts'!F124</f>
        <v>9743</v>
      </c>
      <c r="G46" s="113">
        <f>'All Parts'!G124</f>
        <v>9680</v>
      </c>
      <c r="H46" s="113">
        <f>'All Parts'!H124</f>
        <v>63</v>
      </c>
      <c r="I46" s="57">
        <f>'All Parts'!I124</f>
        <v>7.1465485418973795</v>
      </c>
      <c r="J46" s="8">
        <f t="shared" ca="1" si="6"/>
        <v>45303.973242866719</v>
      </c>
      <c r="K46" s="8">
        <f t="shared" ca="1" si="7"/>
        <v>45303.973242866719</v>
      </c>
      <c r="L46" s="8">
        <f t="shared" ca="1" si="8"/>
        <v>45037.973242866719</v>
      </c>
      <c r="M46" s="106">
        <v>38</v>
      </c>
      <c r="N46" s="106">
        <f t="shared" si="9"/>
        <v>9743</v>
      </c>
      <c r="O46" s="55">
        <f t="shared" si="10"/>
        <v>7.1465485418973795</v>
      </c>
      <c r="P46" s="55">
        <f t="shared" si="11"/>
        <v>7.1465485418973795</v>
      </c>
      <c r="Q46" s="107">
        <f>'All Parts'!Q124</f>
        <v>0</v>
      </c>
      <c r="R46" s="102">
        <f>'All Parts'!R124</f>
        <v>0</v>
      </c>
      <c r="S46" s="102">
        <f>'All Parts'!S124</f>
        <v>0</v>
      </c>
      <c r="T46" s="102">
        <f>'All Parts'!T124</f>
        <v>0</v>
      </c>
      <c r="U46" s="102">
        <f>'All Parts'!U124</f>
        <v>0</v>
      </c>
      <c r="V46" s="102">
        <f>'All Parts'!V124</f>
        <v>0</v>
      </c>
      <c r="W46" s="102">
        <f>'All Parts'!W124</f>
        <v>0</v>
      </c>
      <c r="X46" s="102">
        <f>'All Parts'!X124</f>
        <v>0</v>
      </c>
      <c r="Y46" s="102">
        <f>'All Parts'!Y124</f>
        <v>0</v>
      </c>
      <c r="Z46" s="102">
        <f>'All Parts'!Z124</f>
        <v>0</v>
      </c>
      <c r="AA46" s="102">
        <f>'All Parts'!AA124</f>
        <v>0</v>
      </c>
      <c r="AB46" s="102">
        <f>'All Parts'!AB124</f>
        <v>0</v>
      </c>
      <c r="AC46" s="102">
        <f>'All Parts'!AC124</f>
        <v>0</v>
      </c>
      <c r="AD46" s="102">
        <f>'All Parts'!AD124</f>
        <v>0</v>
      </c>
      <c r="AE46" s="102">
        <f>'All Parts'!AE124</f>
        <v>0</v>
      </c>
      <c r="AF46" s="102">
        <f>'All Parts'!AF124</f>
        <v>0</v>
      </c>
      <c r="AG46" s="153">
        <f>'All Parts'!AG124</f>
        <v>0</v>
      </c>
      <c r="AH46" s="102"/>
    </row>
    <row r="47" spans="1:37" ht="13.15" customHeight="1">
      <c r="A47" s="22" t="str">
        <f>'All Parts'!A122</f>
        <v xml:space="preserve">R760001        </v>
      </c>
      <c r="B47" s="128">
        <f>'All Parts'!B122</f>
        <v>115619</v>
      </c>
      <c r="C47" s="129">
        <f>'All Parts'!C122</f>
        <v>118.5</v>
      </c>
      <c r="D47" s="19" t="str">
        <f>'All Parts'!D122</f>
        <v xml:space="preserve">1351 SPACER MI CAST  </v>
      </c>
      <c r="E47" s="130">
        <f>'All Parts'!E122</f>
        <v>80</v>
      </c>
      <c r="F47" s="113">
        <f>'All Parts'!F122</f>
        <v>10750</v>
      </c>
      <c r="G47" s="113">
        <f>'All Parts'!G122</f>
        <v>10020</v>
      </c>
      <c r="H47" s="113">
        <f>'All Parts'!H122</f>
        <v>1570</v>
      </c>
      <c r="I47" s="57">
        <f>'All Parts'!I122</f>
        <v>5.3372093023255811</v>
      </c>
      <c r="J47" s="8">
        <f t="shared" ca="1" si="6"/>
        <v>45311.672073276073</v>
      </c>
      <c r="K47" s="8">
        <f t="shared" ca="1" si="7"/>
        <v>45319.906283802389</v>
      </c>
      <c r="L47" s="8">
        <f t="shared" ca="1" si="8"/>
        <v>45067.906283802389</v>
      </c>
      <c r="M47" s="106">
        <v>36</v>
      </c>
      <c r="N47" s="106">
        <f t="shared" si="9"/>
        <v>14280</v>
      </c>
      <c r="O47" s="55">
        <f t="shared" si="10"/>
        <v>7.6494186046511627</v>
      </c>
      <c r="P47" s="55">
        <f t="shared" si="11"/>
        <v>7.3895348837209305</v>
      </c>
      <c r="Q47" s="107">
        <f>'All Parts'!Q122</f>
        <v>447</v>
      </c>
      <c r="R47" s="102">
        <f>'All Parts'!R122</f>
        <v>3530</v>
      </c>
      <c r="S47" s="102">
        <f>'All Parts'!S122</f>
        <v>0</v>
      </c>
      <c r="T47" s="102">
        <f>'All Parts'!T122</f>
        <v>0</v>
      </c>
      <c r="U47" s="102">
        <f>'All Parts'!U122</f>
        <v>0</v>
      </c>
      <c r="V47" s="102">
        <f>'All Parts'!V122</f>
        <v>0</v>
      </c>
      <c r="W47" s="102">
        <f>'All Parts'!W122</f>
        <v>0</v>
      </c>
      <c r="X47" s="102">
        <f>'All Parts'!X122</f>
        <v>0</v>
      </c>
      <c r="Y47" s="102">
        <f>'All Parts'!Y122</f>
        <v>0</v>
      </c>
      <c r="Z47" s="102">
        <f>'All Parts'!Z122</f>
        <v>0</v>
      </c>
      <c r="AA47" s="102">
        <f>'All Parts'!AA122</f>
        <v>0</v>
      </c>
      <c r="AB47" s="102">
        <f>'All Parts'!AB122</f>
        <v>0</v>
      </c>
      <c r="AC47" s="102">
        <f>'All Parts'!AC122</f>
        <v>0</v>
      </c>
      <c r="AD47" s="102">
        <f>'All Parts'!AD122</f>
        <v>0</v>
      </c>
      <c r="AE47" s="102">
        <f>'All Parts'!AE122</f>
        <v>0</v>
      </c>
      <c r="AF47" s="102">
        <f>'All Parts'!AF122</f>
        <v>0</v>
      </c>
      <c r="AG47" s="153" t="str">
        <f>'All Parts'!AG122</f>
        <v>1,340 ETA 2/24</v>
      </c>
      <c r="AH47" s="102">
        <v>7000</v>
      </c>
    </row>
    <row r="48" spans="1:37" ht="13.15" customHeight="1">
      <c r="A48" s="22" t="str">
        <f>'All Parts'!A117</f>
        <v xml:space="preserve">R748909        </v>
      </c>
      <c r="B48" s="128">
        <f>'All Parts'!B117</f>
        <v>115589</v>
      </c>
      <c r="C48" s="129">
        <f>'All Parts'!C117</f>
        <v>210</v>
      </c>
      <c r="D48" s="19" t="str">
        <f>'All Parts'!D117</f>
        <v xml:space="preserve">847 C/N MI CAST </v>
      </c>
      <c r="E48" s="130">
        <f>'All Parts'!E117</f>
        <v>78</v>
      </c>
      <c r="F48" s="113">
        <f>'All Parts'!F117</f>
        <v>14971</v>
      </c>
      <c r="G48" s="113">
        <f>'All Parts'!G117</f>
        <v>13725</v>
      </c>
      <c r="H48" s="113">
        <f>'All Parts'!H117</f>
        <v>1815</v>
      </c>
      <c r="I48" s="57">
        <f>'All Parts'!I117</f>
        <v>7.8449612403100772</v>
      </c>
      <c r="J48" s="8">
        <f t="shared" ca="1" si="6"/>
        <v>45326.101897837478</v>
      </c>
      <c r="K48" s="8">
        <f t="shared" ca="1" si="7"/>
        <v>45334.868429551381</v>
      </c>
      <c r="L48" s="8">
        <f t="shared" ca="1" si="8"/>
        <v>45068.868429551381</v>
      </c>
      <c r="M48" s="106">
        <v>38</v>
      </c>
      <c r="N48" s="106">
        <f t="shared" si="9"/>
        <v>14971</v>
      </c>
      <c r="O48" s="55">
        <f t="shared" si="10"/>
        <v>8.1216457960644011</v>
      </c>
      <c r="P48" s="55">
        <f t="shared" si="11"/>
        <v>7.8449612403100772</v>
      </c>
      <c r="Q48" s="107">
        <f>'All Parts'!Q117</f>
        <v>464</v>
      </c>
      <c r="R48" s="102">
        <f>'All Parts'!R117</f>
        <v>0</v>
      </c>
      <c r="S48" s="102">
        <f>'All Parts'!S117</f>
        <v>0</v>
      </c>
      <c r="T48" s="102">
        <f>'All Parts'!T117</f>
        <v>0</v>
      </c>
      <c r="U48" s="102">
        <f>'All Parts'!U117</f>
        <v>0</v>
      </c>
      <c r="V48" s="102">
        <f>'All Parts'!V117</f>
        <v>0</v>
      </c>
      <c r="W48" s="102">
        <f>'All Parts'!W117</f>
        <v>0</v>
      </c>
      <c r="X48" s="102">
        <f>'All Parts'!X117</f>
        <v>0</v>
      </c>
      <c r="Y48" s="102">
        <f>'All Parts'!Y117</f>
        <v>0</v>
      </c>
      <c r="Z48" s="102">
        <f>'All Parts'!Z117</f>
        <v>0</v>
      </c>
      <c r="AA48" s="102">
        <f>'All Parts'!AA117</f>
        <v>0</v>
      </c>
      <c r="AB48" s="102">
        <f>'All Parts'!AB117</f>
        <v>0</v>
      </c>
      <c r="AC48" s="102">
        <f>'All Parts'!AC117</f>
        <v>0</v>
      </c>
      <c r="AD48" s="102">
        <f>'All Parts'!AD117</f>
        <v>0</v>
      </c>
      <c r="AE48" s="102">
        <f>'All Parts'!AE117</f>
        <v>0</v>
      </c>
      <c r="AF48" s="102">
        <f>'All Parts'!AF117</f>
        <v>0</v>
      </c>
      <c r="AG48" s="153" t="str">
        <f>'All Parts'!AG117</f>
        <v>480 ETA 3/31</v>
      </c>
      <c r="AH48" s="102"/>
    </row>
    <row r="49" spans="1:34" ht="13.15" customHeight="1">
      <c r="A49" s="22" t="str">
        <f>'All Parts'!A36</f>
        <v xml:space="preserve">7502R01        </v>
      </c>
      <c r="B49" s="128">
        <f>'All Parts'!B36</f>
        <v>115489</v>
      </c>
      <c r="C49" s="129">
        <f>'All Parts'!C36</f>
        <v>234.96480000000003</v>
      </c>
      <c r="D49" s="19" t="str">
        <f>'All Parts'!D36</f>
        <v>5244 BO MI CAST</v>
      </c>
      <c r="E49" s="130">
        <f>'All Parts'!E36</f>
        <v>229</v>
      </c>
      <c r="F49" s="113">
        <f>'All Parts'!F36</f>
        <v>40200</v>
      </c>
      <c r="G49" s="113">
        <f>'All Parts'!G36</f>
        <v>40200</v>
      </c>
      <c r="H49" s="113">
        <f>'All Parts'!H36</f>
        <v>3110</v>
      </c>
      <c r="I49" s="57">
        <f>'All Parts'!I36</f>
        <v>7.5332588605666704</v>
      </c>
      <c r="J49" s="8">
        <f t="shared" ca="1" si="6"/>
        <v>45316.225854016135</v>
      </c>
      <c r="K49" s="8">
        <f t="shared" ca="1" si="7"/>
        <v>45334.939712899148</v>
      </c>
      <c r="L49" s="8">
        <f t="shared" ca="1" si="8"/>
        <v>45061.939712899148</v>
      </c>
      <c r="M49" s="106">
        <v>39</v>
      </c>
      <c r="N49" s="106">
        <f t="shared" si="9"/>
        <v>40200</v>
      </c>
      <c r="O49" s="55">
        <f t="shared" si="10"/>
        <v>8.1238956027216407</v>
      </c>
      <c r="P49" s="55">
        <f t="shared" si="11"/>
        <v>7.5332588605666704</v>
      </c>
      <c r="Q49" s="107">
        <f>'All Parts'!Q36</f>
        <v>2908</v>
      </c>
      <c r="R49" s="102">
        <f>'All Parts'!R36</f>
        <v>0</v>
      </c>
      <c r="S49" s="102">
        <f>'All Parts'!S36</f>
        <v>0</v>
      </c>
      <c r="T49" s="102">
        <f>'All Parts'!T36</f>
        <v>0</v>
      </c>
      <c r="U49" s="102">
        <f>'All Parts'!U36</f>
        <v>0</v>
      </c>
      <c r="V49" s="102">
        <f>'All Parts'!V36</f>
        <v>0</v>
      </c>
      <c r="W49" s="102">
        <f>'All Parts'!W36</f>
        <v>0</v>
      </c>
      <c r="X49" s="102">
        <f>'All Parts'!X36</f>
        <v>0</v>
      </c>
      <c r="Y49" s="102">
        <f>'All Parts'!Y36</f>
        <v>0</v>
      </c>
      <c r="Z49" s="102">
        <f>'All Parts'!Z36</f>
        <v>0</v>
      </c>
      <c r="AA49" s="102">
        <f>'All Parts'!AA36</f>
        <v>0</v>
      </c>
      <c r="AB49" s="102">
        <f>'All Parts'!AB36</f>
        <v>0</v>
      </c>
      <c r="AC49" s="102">
        <f>'All Parts'!AC36</f>
        <v>0</v>
      </c>
      <c r="AD49" s="102">
        <f>'All Parts'!AD36</f>
        <v>0</v>
      </c>
      <c r="AE49" s="102">
        <f>'All Parts'!AE36</f>
        <v>0</v>
      </c>
      <c r="AF49" s="102">
        <f>'All Parts'!AF36</f>
        <v>0</v>
      </c>
      <c r="AG49" s="153">
        <f>'All Parts'!AG36</f>
        <v>0</v>
      </c>
      <c r="AH49" s="102">
        <v>0</v>
      </c>
    </row>
    <row r="50" spans="1:34" ht="13.15" customHeight="1">
      <c r="A50" s="50" t="str">
        <f>'All Parts'!A61</f>
        <v xml:space="preserve">7R41501        </v>
      </c>
      <c r="B50" s="128">
        <f>'All Parts'!B61</f>
        <v>115600</v>
      </c>
      <c r="C50" s="129">
        <f>'All Parts'!C61</f>
        <v>18.597600000000003</v>
      </c>
      <c r="D50" s="19" t="str">
        <f>'All Parts'!D61</f>
        <v>4176 1/2 STRAP MI CAST</v>
      </c>
      <c r="E50" s="130">
        <f>'All Parts'!E61</f>
        <v>14</v>
      </c>
      <c r="F50" s="113">
        <f>'All Parts'!F61</f>
        <v>2243</v>
      </c>
      <c r="G50" s="113">
        <f>'All Parts'!G61</f>
        <v>0</v>
      </c>
      <c r="H50" s="113">
        <f>'All Parts'!H61</f>
        <v>0</v>
      </c>
      <c r="I50" s="57">
        <f>'All Parts'!I61</f>
        <v>7.4518272425249172</v>
      </c>
      <c r="J50" s="8">
        <f t="shared" ca="1" si="6"/>
        <v>45313.6457574866</v>
      </c>
      <c r="K50" s="8">
        <f t="shared" ca="1" si="7"/>
        <v>45340.277336433966</v>
      </c>
      <c r="L50" s="8">
        <f t="shared" ca="1" si="8"/>
        <v>45088.277336433966</v>
      </c>
      <c r="M50" s="106">
        <v>36</v>
      </c>
      <c r="N50" s="106">
        <f t="shared" si="9"/>
        <v>2243</v>
      </c>
      <c r="O50" s="55">
        <f t="shared" si="10"/>
        <v>8.2923588039867102</v>
      </c>
      <c r="P50" s="55">
        <f t="shared" si="11"/>
        <v>7.4518272425249172</v>
      </c>
      <c r="Q50" s="107">
        <f>'All Parts'!Q61</f>
        <v>253</v>
      </c>
      <c r="R50" s="102">
        <f>'All Parts'!R61</f>
        <v>0</v>
      </c>
      <c r="S50" s="102">
        <f>'All Parts'!S61</f>
        <v>0</v>
      </c>
      <c r="T50" s="102">
        <f>'All Parts'!T61</f>
        <v>0</v>
      </c>
      <c r="U50" s="102">
        <f>'All Parts'!U61</f>
        <v>0</v>
      </c>
      <c r="V50" s="102">
        <f>'All Parts'!V61</f>
        <v>0</v>
      </c>
      <c r="W50" s="102">
        <f>'All Parts'!W61</f>
        <v>0</v>
      </c>
      <c r="X50" s="102">
        <f>'All Parts'!X61</f>
        <v>0</v>
      </c>
      <c r="Y50" s="102">
        <f>'All Parts'!Y61</f>
        <v>0</v>
      </c>
      <c r="Z50" s="102">
        <f>'All Parts'!Z61</f>
        <v>0</v>
      </c>
      <c r="AA50" s="102">
        <f>'All Parts'!AA61</f>
        <v>0</v>
      </c>
      <c r="AB50" s="102">
        <f>'All Parts'!AB61</f>
        <v>0</v>
      </c>
      <c r="AC50" s="102">
        <f>'All Parts'!AC61</f>
        <v>0</v>
      </c>
      <c r="AD50" s="102">
        <f>'All Parts'!AD61</f>
        <v>0</v>
      </c>
      <c r="AE50" s="102">
        <f>'All Parts'!AE61</f>
        <v>0</v>
      </c>
      <c r="AF50" s="102">
        <f>'All Parts'!AF61</f>
        <v>0</v>
      </c>
      <c r="AG50" s="153">
        <f>'All Parts'!AG61</f>
        <v>0</v>
      </c>
      <c r="AH50" s="102"/>
    </row>
    <row r="51" spans="1:34" ht="13.15" customHeight="1">
      <c r="A51" s="22" t="str">
        <f>'All Parts'!A113</f>
        <v xml:space="preserve">R748901        </v>
      </c>
      <c r="B51" s="128">
        <f>'All Parts'!B113</f>
        <v>112935</v>
      </c>
      <c r="C51" s="129">
        <f>'All Parts'!C113</f>
        <v>46</v>
      </c>
      <c r="D51" s="19" t="str">
        <f>'All Parts'!D113</f>
        <v>843 C/N MI CAST</v>
      </c>
      <c r="E51" s="130">
        <f>'All Parts'!E113</f>
        <v>487</v>
      </c>
      <c r="F51" s="113">
        <f>'All Parts'!F113</f>
        <v>93190</v>
      </c>
      <c r="G51" s="113">
        <f>'All Parts'!G113</f>
        <v>89550</v>
      </c>
      <c r="H51" s="113">
        <f>'All Parts'!H113</f>
        <v>6494</v>
      </c>
      <c r="I51" s="57">
        <f>'All Parts'!I113</f>
        <v>8.2800248316699303</v>
      </c>
      <c r="J51" s="8">
        <f t="shared" ca="1" si="6"/>
        <v>45339.886544258457</v>
      </c>
      <c r="K51" s="8">
        <f t="shared" ca="1" si="7"/>
        <v>45349.6062027476</v>
      </c>
      <c r="L51" s="8">
        <f t="shared" ca="1" si="8"/>
        <v>45083.6062027476</v>
      </c>
      <c r="M51" s="106">
        <v>38</v>
      </c>
      <c r="N51" s="106">
        <f t="shared" si="9"/>
        <v>93190</v>
      </c>
      <c r="O51" s="55">
        <f t="shared" si="10"/>
        <v>8.5867914617258005</v>
      </c>
      <c r="P51" s="55">
        <f t="shared" si="11"/>
        <v>8.2800248316699303</v>
      </c>
      <c r="Q51" s="107">
        <f>'All Parts'!Q113</f>
        <v>3212</v>
      </c>
      <c r="R51" s="102">
        <f>'All Parts'!R113</f>
        <v>0</v>
      </c>
      <c r="S51" s="102">
        <f>'All Parts'!S113</f>
        <v>0</v>
      </c>
      <c r="T51" s="102">
        <f>'All Parts'!T113</f>
        <v>0</v>
      </c>
      <c r="U51" s="102">
        <f>'All Parts'!U113</f>
        <v>0</v>
      </c>
      <c r="V51" s="102">
        <f>'All Parts'!V113</f>
        <v>0</v>
      </c>
      <c r="W51" s="102">
        <f>'All Parts'!W113</f>
        <v>0</v>
      </c>
      <c r="X51" s="102">
        <f>'All Parts'!X113</f>
        <v>0</v>
      </c>
      <c r="Y51" s="102">
        <f>'All Parts'!Y113</f>
        <v>0</v>
      </c>
      <c r="Z51" s="102">
        <f>'All Parts'!Z113</f>
        <v>0</v>
      </c>
      <c r="AA51" s="102">
        <f>'All Parts'!AA113</f>
        <v>0</v>
      </c>
      <c r="AB51" s="102">
        <f>'All Parts'!AB113</f>
        <v>0</v>
      </c>
      <c r="AC51" s="102">
        <f>'All Parts'!AC113</f>
        <v>0</v>
      </c>
      <c r="AD51" s="102">
        <f>'All Parts'!AD113</f>
        <v>0</v>
      </c>
      <c r="AE51" s="102">
        <f>'All Parts'!AE113</f>
        <v>0</v>
      </c>
      <c r="AF51" s="102">
        <f>'All Parts'!AF113</f>
        <v>0</v>
      </c>
      <c r="AG51" s="153">
        <f>'All Parts'!AG113</f>
        <v>0</v>
      </c>
      <c r="AH51" s="102"/>
    </row>
    <row r="52" spans="1:34" ht="13.15" customHeight="1">
      <c r="A52" s="22" t="str">
        <f>'All Parts'!A41</f>
        <v xml:space="preserve">764R401        </v>
      </c>
      <c r="B52" s="128">
        <f>'All Parts'!B41</f>
        <v>115567</v>
      </c>
      <c r="C52" s="129">
        <f>'All Parts'!C41</f>
        <v>492</v>
      </c>
      <c r="D52" s="19" t="str">
        <f>'All Parts'!D41</f>
        <v>5246 BO MI CAST</v>
      </c>
      <c r="E52" s="130">
        <f>'All Parts'!E41</f>
        <v>78</v>
      </c>
      <c r="F52" s="113">
        <f>'All Parts'!F41</f>
        <v>0</v>
      </c>
      <c r="G52" s="113">
        <f>'All Parts'!G41</f>
        <v>0</v>
      </c>
      <c r="H52" s="113">
        <f>'All Parts'!H41</f>
        <v>0</v>
      </c>
      <c r="I52" s="57">
        <f>'All Parts'!I41</f>
        <v>0</v>
      </c>
      <c r="J52" s="8">
        <f t="shared" ca="1" si="6"/>
        <v>45331.467619834781</v>
      </c>
      <c r="K52" s="8">
        <f t="shared" ca="1" si="7"/>
        <v>45372.617417405629</v>
      </c>
      <c r="L52" s="8">
        <f t="shared" ca="1" si="8"/>
        <v>45106.617417405629</v>
      </c>
      <c r="M52" s="106">
        <v>38</v>
      </c>
      <c r="N52" s="106">
        <f t="shared" si="9"/>
        <v>13440</v>
      </c>
      <c r="O52" s="55">
        <f t="shared" si="10"/>
        <v>9.3130590339892674</v>
      </c>
      <c r="P52" s="55">
        <f t="shared" si="11"/>
        <v>8.0143112701252228</v>
      </c>
      <c r="Q52" s="107">
        <f>'All Parts'!Q41</f>
        <v>2178</v>
      </c>
      <c r="R52" s="102">
        <f>'All Parts'!R41</f>
        <v>13440</v>
      </c>
      <c r="S52" s="102">
        <f>'All Parts'!S41</f>
        <v>0</v>
      </c>
      <c r="T52" s="102">
        <f>'All Parts'!T41</f>
        <v>0</v>
      </c>
      <c r="U52" s="102">
        <f>'All Parts'!U41</f>
        <v>0</v>
      </c>
      <c r="V52" s="102">
        <f>'All Parts'!V41</f>
        <v>0</v>
      </c>
      <c r="W52" s="102">
        <f>'All Parts'!W41</f>
        <v>0</v>
      </c>
      <c r="X52" s="102">
        <f>'All Parts'!X41</f>
        <v>0</v>
      </c>
      <c r="Y52" s="102">
        <f>'All Parts'!Y41</f>
        <v>0</v>
      </c>
      <c r="Z52" s="102">
        <f>'All Parts'!Z41</f>
        <v>0</v>
      </c>
      <c r="AA52" s="102">
        <f>'All Parts'!AA41</f>
        <v>0</v>
      </c>
      <c r="AB52" s="102">
        <f>'All Parts'!AB41</f>
        <v>0</v>
      </c>
      <c r="AC52" s="102">
        <f>'All Parts'!AC41</f>
        <v>0</v>
      </c>
      <c r="AD52" s="102">
        <f>'All Parts'!AD41</f>
        <v>0</v>
      </c>
      <c r="AE52" s="102">
        <f>'All Parts'!AE41</f>
        <v>0</v>
      </c>
      <c r="AF52" s="102">
        <f>'All Parts'!AF41</f>
        <v>0</v>
      </c>
      <c r="AG52" s="153">
        <f>'All Parts'!AG41</f>
        <v>0</v>
      </c>
      <c r="AH52" s="102">
        <v>12000</v>
      </c>
    </row>
    <row r="53" spans="1:34" ht="13.15" customHeight="1">
      <c r="A53" s="22" t="str">
        <f>'All Parts'!A68</f>
        <v xml:space="preserve">7R73401        </v>
      </c>
      <c r="B53" s="128">
        <f>'All Parts'!B68</f>
        <v>115575</v>
      </c>
      <c r="C53" s="129">
        <f>'All Parts'!C68</f>
        <v>490.8</v>
      </c>
      <c r="D53" s="19" t="str">
        <f>'All Parts'!D68</f>
        <v>2" GR GLD MI CAST</v>
      </c>
      <c r="E53" s="130">
        <f>'All Parts'!E68</f>
        <v>27</v>
      </c>
      <c r="F53" s="113">
        <f>'All Parts'!F68</f>
        <v>5850</v>
      </c>
      <c r="G53" s="113">
        <f>'All Parts'!G68</f>
        <v>5850</v>
      </c>
      <c r="H53" s="113">
        <f>'All Parts'!H68</f>
        <v>606</v>
      </c>
      <c r="I53" s="57">
        <f>'All Parts'!I68</f>
        <v>9.0335917312661493</v>
      </c>
      <c r="J53" s="8">
        <f t="shared" ca="1" si="6"/>
        <v>45363.762716550926</v>
      </c>
      <c r="K53" s="8">
        <f t="shared" ca="1" si="7"/>
        <v>45373.478116161066</v>
      </c>
      <c r="L53" s="8">
        <f t="shared" ca="1" si="8"/>
        <v>45107.478116161066</v>
      </c>
      <c r="M53" s="106">
        <v>38</v>
      </c>
      <c r="N53" s="106">
        <f t="shared" si="9"/>
        <v>5850</v>
      </c>
      <c r="O53" s="55">
        <f t="shared" si="10"/>
        <v>9.3402239448751079</v>
      </c>
      <c r="P53" s="55">
        <f t="shared" si="11"/>
        <v>9.0335917312661493</v>
      </c>
      <c r="Q53" s="107">
        <f>'All Parts'!Q68</f>
        <v>178</v>
      </c>
      <c r="R53" s="102">
        <f>'All Parts'!R68</f>
        <v>0</v>
      </c>
      <c r="S53" s="102">
        <f>'All Parts'!S68</f>
        <v>0</v>
      </c>
      <c r="T53" s="102">
        <f>'All Parts'!T68</f>
        <v>0</v>
      </c>
      <c r="U53" s="102">
        <f>'All Parts'!U68</f>
        <v>0</v>
      </c>
      <c r="V53" s="102">
        <f>'All Parts'!V68</f>
        <v>0</v>
      </c>
      <c r="W53" s="102">
        <f>'All Parts'!W68</f>
        <v>0</v>
      </c>
      <c r="X53" s="102">
        <f>'All Parts'!X68</f>
        <v>0</v>
      </c>
      <c r="Y53" s="102">
        <f>'All Parts'!Y68</f>
        <v>0</v>
      </c>
      <c r="Z53" s="102">
        <f>'All Parts'!Z68</f>
        <v>0</v>
      </c>
      <c r="AA53" s="102">
        <f>'All Parts'!AA68</f>
        <v>0</v>
      </c>
      <c r="AB53" s="102">
        <f>'All Parts'!AB68</f>
        <v>0</v>
      </c>
      <c r="AC53" s="102">
        <f>'All Parts'!AC68</f>
        <v>0</v>
      </c>
      <c r="AD53" s="102">
        <f>'All Parts'!AD68</f>
        <v>0</v>
      </c>
      <c r="AE53" s="102">
        <f>'All Parts'!AE68</f>
        <v>0</v>
      </c>
      <c r="AF53" s="102">
        <f>'All Parts'!AF68</f>
        <v>0</v>
      </c>
      <c r="AG53" s="153">
        <f>'All Parts'!AG68</f>
        <v>0</v>
      </c>
      <c r="AH53" s="102"/>
    </row>
    <row r="54" spans="1:34" ht="13.15" customHeight="1">
      <c r="A54" s="22" t="str">
        <f>'All Parts'!A115</f>
        <v xml:space="preserve">R748905        </v>
      </c>
      <c r="B54" s="128">
        <f>'All Parts'!B115</f>
        <v>115579</v>
      </c>
      <c r="C54" s="129">
        <f>'All Parts'!C115</f>
        <v>115.6</v>
      </c>
      <c r="D54" s="19" t="str">
        <f>'All Parts'!D115</f>
        <v xml:space="preserve">845 C/N MI CAST  </v>
      </c>
      <c r="E54" s="130">
        <f>'All Parts'!E115</f>
        <v>31</v>
      </c>
      <c r="F54" s="113">
        <f>'All Parts'!F115</f>
        <v>6145</v>
      </c>
      <c r="G54" s="113">
        <f>'All Parts'!G115</f>
        <v>5265</v>
      </c>
      <c r="H54" s="113">
        <f>'All Parts'!H115</f>
        <v>0</v>
      </c>
      <c r="I54" s="57">
        <f>'All Parts'!I115</f>
        <v>9.2198049512378102</v>
      </c>
      <c r="J54" s="8">
        <f t="shared" ca="1" si="6"/>
        <v>45369.662735415295</v>
      </c>
      <c r="K54" s="8">
        <f t="shared" ca="1" si="7"/>
        <v>45393.05152998236</v>
      </c>
      <c r="L54" s="8">
        <f t="shared" ca="1" si="8"/>
        <v>45134.05152998236</v>
      </c>
      <c r="M54" s="106">
        <v>37</v>
      </c>
      <c r="N54" s="106">
        <f t="shared" si="9"/>
        <v>6145</v>
      </c>
      <c r="O54" s="55">
        <f t="shared" si="10"/>
        <v>9.9579894973743439</v>
      </c>
      <c r="P54" s="55">
        <f t="shared" si="11"/>
        <v>9.2198049512378102</v>
      </c>
      <c r="Q54" s="107">
        <f>'All Parts'!Q115</f>
        <v>492</v>
      </c>
      <c r="R54" s="102">
        <f>'All Parts'!R115</f>
        <v>0</v>
      </c>
      <c r="S54" s="102">
        <f>'All Parts'!S115</f>
        <v>0</v>
      </c>
      <c r="T54" s="102">
        <f>'All Parts'!T115</f>
        <v>0</v>
      </c>
      <c r="U54" s="102">
        <f>'All Parts'!U115</f>
        <v>0</v>
      </c>
      <c r="V54" s="102">
        <f>'All Parts'!V115</f>
        <v>0</v>
      </c>
      <c r="W54" s="102">
        <f>'All Parts'!W115</f>
        <v>0</v>
      </c>
      <c r="X54" s="102">
        <f>'All Parts'!X115</f>
        <v>0</v>
      </c>
      <c r="Y54" s="102">
        <f>'All Parts'!Y115</f>
        <v>0</v>
      </c>
      <c r="Z54" s="102">
        <f>'All Parts'!Z115</f>
        <v>0</v>
      </c>
      <c r="AA54" s="102">
        <f>'All Parts'!AA115</f>
        <v>0</v>
      </c>
      <c r="AB54" s="102">
        <f>'All Parts'!AB115</f>
        <v>0</v>
      </c>
      <c r="AC54" s="102">
        <f>'All Parts'!AC115</f>
        <v>0</v>
      </c>
      <c r="AD54" s="102">
        <f>'All Parts'!AD115</f>
        <v>0</v>
      </c>
      <c r="AE54" s="102">
        <f>'All Parts'!AE115</f>
        <v>0</v>
      </c>
      <c r="AF54" s="102">
        <f>'All Parts'!AF115</f>
        <v>0</v>
      </c>
      <c r="AG54" s="153">
        <f>'All Parts'!AG115</f>
        <v>0</v>
      </c>
      <c r="AH54" s="102"/>
    </row>
    <row r="55" spans="1:34" ht="13.15" customHeight="1">
      <c r="A55" s="22" t="str">
        <f>'All Parts'!A87</f>
        <v xml:space="preserve">R710701        </v>
      </c>
      <c r="B55" s="128">
        <f>'All Parts'!B87</f>
        <v>113124</v>
      </c>
      <c r="C55" s="129">
        <f>'All Parts'!C87</f>
        <v>92</v>
      </c>
      <c r="D55" s="19" t="str">
        <f>'All Parts'!D87</f>
        <v>676 CS MI CAST</v>
      </c>
      <c r="E55" s="130">
        <f>'All Parts'!E87</f>
        <v>48</v>
      </c>
      <c r="F55" s="113">
        <f>'All Parts'!F87</f>
        <v>12200</v>
      </c>
      <c r="G55" s="113">
        <f>'All Parts'!G87</f>
        <v>10075</v>
      </c>
      <c r="H55" s="113">
        <f>'All Parts'!H87</f>
        <v>1705</v>
      </c>
      <c r="I55" s="57">
        <f>'All Parts'!I87</f>
        <v>10.169573643410853</v>
      </c>
      <c r="J55" s="8">
        <f t="shared" ca="1" si="6"/>
        <v>45399.755406609409</v>
      </c>
      <c r="K55" s="8">
        <f t="shared" ca="1" si="7"/>
        <v>45414.799266258531</v>
      </c>
      <c r="L55" s="8">
        <f t="shared" ca="1" si="8"/>
        <v>45162.799266258531</v>
      </c>
      <c r="M55" s="106">
        <v>36</v>
      </c>
      <c r="N55" s="106">
        <f t="shared" si="9"/>
        <v>12200</v>
      </c>
      <c r="O55" s="55">
        <f t="shared" si="10"/>
        <v>10.644379844961239</v>
      </c>
      <c r="P55" s="55">
        <f t="shared" si="11"/>
        <v>10.169573643410853</v>
      </c>
      <c r="Q55" s="107">
        <f>'All Parts'!Q87</f>
        <v>490</v>
      </c>
      <c r="R55" s="102">
        <f>'All Parts'!R87</f>
        <v>0</v>
      </c>
      <c r="S55" s="102">
        <f>'All Parts'!S87</f>
        <v>0</v>
      </c>
      <c r="T55" s="102">
        <f>'All Parts'!T87</f>
        <v>0</v>
      </c>
      <c r="U55" s="102">
        <f>'All Parts'!U87</f>
        <v>0</v>
      </c>
      <c r="V55" s="102">
        <f>'All Parts'!V87</f>
        <v>0</v>
      </c>
      <c r="W55" s="102">
        <f>'All Parts'!W87</f>
        <v>0</v>
      </c>
      <c r="X55" s="102">
        <f>'All Parts'!X87</f>
        <v>0</v>
      </c>
      <c r="Y55" s="102">
        <f>'All Parts'!Y87</f>
        <v>0</v>
      </c>
      <c r="Z55" s="102">
        <f>'All Parts'!Z87</f>
        <v>0</v>
      </c>
      <c r="AA55" s="102">
        <f>'All Parts'!AA87</f>
        <v>0</v>
      </c>
      <c r="AB55" s="102">
        <f>'All Parts'!AB87</f>
        <v>0</v>
      </c>
      <c r="AC55" s="102">
        <f>'All Parts'!AC87</f>
        <v>0</v>
      </c>
      <c r="AD55" s="102">
        <f>'All Parts'!AD87</f>
        <v>0</v>
      </c>
      <c r="AE55" s="102">
        <f>'All Parts'!AE87</f>
        <v>0</v>
      </c>
      <c r="AF55" s="102">
        <f>'All Parts'!AF87</f>
        <v>0</v>
      </c>
      <c r="AG55" s="169">
        <f>'All Parts'!AG87</f>
        <v>0</v>
      </c>
      <c r="AH55" s="102"/>
    </row>
    <row r="56" spans="1:34" ht="13.15" customHeight="1">
      <c r="A56" s="22" t="str">
        <f>'All Parts'!A21</f>
        <v xml:space="preserve">729R302        </v>
      </c>
      <c r="B56" s="128">
        <f>'All Parts'!B21</f>
        <v>113261</v>
      </c>
      <c r="C56" s="129">
        <f>'All Parts'!C21</f>
        <v>299</v>
      </c>
      <c r="D56" s="19" t="str">
        <f>'All Parts'!D21</f>
        <v xml:space="preserve">3" BU MI (3877) </v>
      </c>
      <c r="E56" s="130">
        <f>'All Parts'!E21</f>
        <v>14</v>
      </c>
      <c r="F56" s="113">
        <f>'All Parts'!F21</f>
        <v>1500</v>
      </c>
      <c r="G56" s="113">
        <f>'All Parts'!G21</f>
        <v>1500</v>
      </c>
      <c r="H56" s="113">
        <f>'All Parts'!H21</f>
        <v>3702</v>
      </c>
      <c r="I56" s="57">
        <f>'All Parts'!I21</f>
        <v>-7.3156146179401995</v>
      </c>
      <c r="J56" s="8">
        <f t="shared" ca="1" si="6"/>
        <v>45424.172073276073</v>
      </c>
      <c r="K56" s="8">
        <f t="shared" ca="1" si="7"/>
        <v>45424.172073276073</v>
      </c>
      <c r="L56" s="8">
        <f t="shared" ca="1" si="8"/>
        <v>45158.172073276073</v>
      </c>
      <c r="M56" s="106">
        <v>38</v>
      </c>
      <c r="N56" s="106">
        <f t="shared" si="9"/>
        <v>6995</v>
      </c>
      <c r="O56" s="55">
        <f t="shared" si="10"/>
        <v>10.940199335548172</v>
      </c>
      <c r="P56" s="55">
        <f t="shared" si="11"/>
        <v>10.940199335548172</v>
      </c>
      <c r="Q56" s="107">
        <f>'All Parts'!Q21</f>
        <v>0</v>
      </c>
      <c r="R56" s="102">
        <f>'All Parts'!R21</f>
        <v>5495</v>
      </c>
      <c r="S56" s="102">
        <f>'All Parts'!S21</f>
        <v>0</v>
      </c>
      <c r="T56" s="102">
        <f>'All Parts'!T21</f>
        <v>0</v>
      </c>
      <c r="U56" s="102">
        <f>'All Parts'!U21</f>
        <v>0</v>
      </c>
      <c r="V56" s="102">
        <f>'All Parts'!V21</f>
        <v>0</v>
      </c>
      <c r="W56" s="102">
        <f>'All Parts'!W21</f>
        <v>0</v>
      </c>
      <c r="X56" s="102">
        <f>'All Parts'!X21</f>
        <v>0</v>
      </c>
      <c r="Y56" s="102">
        <f>'All Parts'!Y21</f>
        <v>0</v>
      </c>
      <c r="Z56" s="102">
        <f>'All Parts'!Z21</f>
        <v>0</v>
      </c>
      <c r="AA56" s="102">
        <f>'All Parts'!AA21</f>
        <v>0</v>
      </c>
      <c r="AB56" s="102">
        <f>'All Parts'!AB21</f>
        <v>0</v>
      </c>
      <c r="AC56" s="102">
        <f>'All Parts'!AC21</f>
        <v>0</v>
      </c>
      <c r="AD56" s="102">
        <f>'All Parts'!AD21</f>
        <v>0</v>
      </c>
      <c r="AE56" s="102">
        <f>'All Parts'!AE21</f>
        <v>0</v>
      </c>
      <c r="AF56" s="102">
        <f>'All Parts'!AF21</f>
        <v>0</v>
      </c>
      <c r="AG56" s="153">
        <f>'All Parts'!AG21</f>
        <v>0</v>
      </c>
      <c r="AH56" s="102">
        <v>4500</v>
      </c>
    </row>
    <row r="57" spans="1:34" ht="13.15" customHeight="1">
      <c r="A57" s="22" t="str">
        <f>'All Parts'!A89</f>
        <v xml:space="preserve">R711501        </v>
      </c>
      <c r="B57" s="128">
        <f>'All Parts'!B89</f>
        <v>116261</v>
      </c>
      <c r="C57" s="129">
        <f>'All Parts'!C89</f>
        <v>1504.5912000000001</v>
      </c>
      <c r="D57" s="19" t="str">
        <f>'All Parts'!D89</f>
        <v>684 CS MI CAST</v>
      </c>
      <c r="E57" s="130">
        <f>'All Parts'!E89</f>
        <v>6</v>
      </c>
      <c r="F57" s="113">
        <f>'All Parts'!F89</f>
        <v>1042</v>
      </c>
      <c r="G57" s="113">
        <f>'All Parts'!G89</f>
        <v>834</v>
      </c>
      <c r="H57" s="113">
        <f>'All Parts'!H89</f>
        <v>308</v>
      </c>
      <c r="I57" s="57">
        <f>'All Parts'!I89</f>
        <v>5.6899224806201554</v>
      </c>
      <c r="J57" s="8">
        <f t="shared" ca="1" si="6"/>
        <v>45257.821196083096</v>
      </c>
      <c r="K57" s="8">
        <f t="shared" ca="1" si="7"/>
        <v>45434.663301346249</v>
      </c>
      <c r="L57" s="8">
        <f t="shared" ca="1" si="8"/>
        <v>45161.663301346249</v>
      </c>
      <c r="M57" s="106">
        <v>39</v>
      </c>
      <c r="N57" s="106">
        <f t="shared" si="9"/>
        <v>1042</v>
      </c>
      <c r="O57" s="55">
        <f t="shared" si="10"/>
        <v>11.271317829457365</v>
      </c>
      <c r="P57" s="55">
        <f t="shared" si="11"/>
        <v>5.6899224806201554</v>
      </c>
      <c r="Q57" s="107">
        <f>'All Parts'!Q89</f>
        <v>720</v>
      </c>
      <c r="R57" s="102">
        <f>'All Parts'!R89</f>
        <v>0</v>
      </c>
      <c r="S57" s="102">
        <f>'All Parts'!S89</f>
        <v>0</v>
      </c>
      <c r="T57" s="102">
        <f>'All Parts'!T89</f>
        <v>0</v>
      </c>
      <c r="U57" s="102">
        <f>'All Parts'!U89</f>
        <v>0</v>
      </c>
      <c r="V57" s="102">
        <f>'All Parts'!V89</f>
        <v>0</v>
      </c>
      <c r="W57" s="102">
        <f>'All Parts'!W89</f>
        <v>0</v>
      </c>
      <c r="X57" s="102">
        <f>'All Parts'!X89</f>
        <v>0</v>
      </c>
      <c r="Y57" s="102">
        <f>'All Parts'!Y89</f>
        <v>0</v>
      </c>
      <c r="Z57" s="102">
        <f>'All Parts'!Z89</f>
        <v>0</v>
      </c>
      <c r="AA57" s="102">
        <f>'All Parts'!AA89</f>
        <v>0</v>
      </c>
      <c r="AB57" s="102">
        <f>'All Parts'!AB89</f>
        <v>0</v>
      </c>
      <c r="AC57" s="102">
        <f>'All Parts'!AC89</f>
        <v>0</v>
      </c>
      <c r="AD57" s="102">
        <f>'All Parts'!AD89</f>
        <v>0</v>
      </c>
      <c r="AE57" s="102">
        <f>'All Parts'!AE89</f>
        <v>0</v>
      </c>
      <c r="AF57" s="102">
        <f>'All Parts'!AF89</f>
        <v>0</v>
      </c>
      <c r="AG57" s="197">
        <f>'All Parts'!AG89</f>
        <v>0</v>
      </c>
      <c r="AH57" s="102"/>
    </row>
    <row r="58" spans="1:34" ht="13.15" customHeight="1">
      <c r="A58" s="22" t="str">
        <f>'All Parts'!A19</f>
        <v xml:space="preserve">729R206        </v>
      </c>
      <c r="B58" s="128">
        <f>'All Parts'!B19</f>
        <v>113244</v>
      </c>
      <c r="C58" s="129">
        <f>'All Parts'!C19</f>
        <v>163.74960000000002</v>
      </c>
      <c r="D58" s="19" t="str">
        <f>'All Parts'!D19</f>
        <v>2" BU MI (3875)</v>
      </c>
      <c r="E58" s="130">
        <f>'All Parts'!E19</f>
        <v>30</v>
      </c>
      <c r="F58" s="113">
        <f>'All Parts'!F19</f>
        <v>1045</v>
      </c>
      <c r="G58" s="113">
        <f>'All Parts'!G19</f>
        <v>0</v>
      </c>
      <c r="H58" s="113">
        <f>'All Parts'!H19</f>
        <v>520</v>
      </c>
      <c r="I58" s="57">
        <f>'All Parts'!I19</f>
        <v>0.81395348837209303</v>
      </c>
      <c r="J58" s="8">
        <f t="shared" ca="1" si="6"/>
        <v>45401.996634679585</v>
      </c>
      <c r="K58" s="8">
        <f t="shared" ca="1" si="7"/>
        <v>45445.961546960287</v>
      </c>
      <c r="L58" s="8">
        <f t="shared" ca="1" si="8"/>
        <v>45179.961546960287</v>
      </c>
      <c r="M58" s="106">
        <v>38</v>
      </c>
      <c r="N58" s="106">
        <f t="shared" si="9"/>
        <v>7125</v>
      </c>
      <c r="O58" s="55">
        <f t="shared" si="10"/>
        <v>11.627906976744185</v>
      </c>
      <c r="P58" s="55">
        <f t="shared" si="11"/>
        <v>10.24031007751938</v>
      </c>
      <c r="Q58" s="107">
        <f>'All Parts'!Q19</f>
        <v>895</v>
      </c>
      <c r="R58" s="102">
        <f>'All Parts'!R19</f>
        <v>6080</v>
      </c>
      <c r="S58" s="102">
        <f>'All Parts'!S19</f>
        <v>0</v>
      </c>
      <c r="T58" s="102">
        <f>'All Parts'!T19</f>
        <v>0</v>
      </c>
      <c r="U58" s="102">
        <f>'All Parts'!U19</f>
        <v>0</v>
      </c>
      <c r="V58" s="102">
        <f>'All Parts'!V19</f>
        <v>0</v>
      </c>
      <c r="W58" s="102">
        <f>'All Parts'!W19</f>
        <v>0</v>
      </c>
      <c r="X58" s="102">
        <f>'All Parts'!X19</f>
        <v>0</v>
      </c>
      <c r="Y58" s="102">
        <f>'All Parts'!Y19</f>
        <v>0</v>
      </c>
      <c r="Z58" s="102">
        <f>'All Parts'!Z19</f>
        <v>0</v>
      </c>
      <c r="AA58" s="102">
        <f>'All Parts'!AA19</f>
        <v>0</v>
      </c>
      <c r="AB58" s="102">
        <f>'All Parts'!AB19</f>
        <v>0</v>
      </c>
      <c r="AC58" s="102">
        <f>'All Parts'!AC19</f>
        <v>0</v>
      </c>
      <c r="AD58" s="102">
        <f>'All Parts'!AD19</f>
        <v>0</v>
      </c>
      <c r="AE58" s="102">
        <f>'All Parts'!AE19</f>
        <v>0</v>
      </c>
      <c r="AF58" s="102">
        <f>'All Parts'!AF19</f>
        <v>0</v>
      </c>
      <c r="AG58" s="153">
        <f>'All Parts'!AG19</f>
        <v>0</v>
      </c>
      <c r="AH58" s="102">
        <v>6000</v>
      </c>
    </row>
    <row r="59" spans="1:34" ht="13.15" customHeight="1">
      <c r="A59" s="54" t="str">
        <f>'All Parts'!A31</f>
        <v xml:space="preserve">74R0601        </v>
      </c>
      <c r="B59" s="128">
        <f>'All Parts'!B31</f>
        <v>116417</v>
      </c>
      <c r="C59" s="129">
        <f>'All Parts'!C31</f>
        <v>348.8184</v>
      </c>
      <c r="D59" s="19" t="str">
        <f>'All Parts'!D31</f>
        <v xml:space="preserve">258 BO MI CAST </v>
      </c>
      <c r="E59" s="130">
        <f>'All Parts'!E31</f>
        <v>5</v>
      </c>
      <c r="F59" s="113">
        <f>'All Parts'!F31</f>
        <v>1590</v>
      </c>
      <c r="G59" s="113">
        <f>'All Parts'!G31</f>
        <v>0</v>
      </c>
      <c r="H59" s="113">
        <f>'All Parts'!H31</f>
        <v>329</v>
      </c>
      <c r="I59" s="57">
        <f>'All Parts'!I31</f>
        <v>11.730232558139535</v>
      </c>
      <c r="J59" s="8">
        <f t="shared" ca="1" si="6"/>
        <v>45449.203652223441</v>
      </c>
      <c r="K59" s="8">
        <f t="shared" ca="1" si="7"/>
        <v>45449.203652223441</v>
      </c>
      <c r="L59" s="8">
        <f t="shared" ca="1" si="8"/>
        <v>45176.203652223441</v>
      </c>
      <c r="M59" s="106">
        <v>39</v>
      </c>
      <c r="N59" s="106">
        <f t="shared" si="9"/>
        <v>1590</v>
      </c>
      <c r="O59" s="55">
        <f t="shared" si="10"/>
        <v>11.730232558139535</v>
      </c>
      <c r="P59" s="55">
        <f t="shared" si="11"/>
        <v>11.730232558139535</v>
      </c>
      <c r="Q59" s="107">
        <f>'All Parts'!Q31</f>
        <v>0</v>
      </c>
      <c r="R59" s="102">
        <f>'All Parts'!R31</f>
        <v>0</v>
      </c>
      <c r="S59" s="102">
        <f>'All Parts'!S31</f>
        <v>0</v>
      </c>
      <c r="T59" s="102">
        <f>'All Parts'!T31</f>
        <v>0</v>
      </c>
      <c r="U59" s="102">
        <f>'All Parts'!U31</f>
        <v>0</v>
      </c>
      <c r="V59" s="102">
        <f>'All Parts'!V31</f>
        <v>0</v>
      </c>
      <c r="W59" s="102">
        <f>'All Parts'!W31</f>
        <v>0</v>
      </c>
      <c r="X59" s="102">
        <f>'All Parts'!X31</f>
        <v>0</v>
      </c>
      <c r="Y59" s="102">
        <f>'All Parts'!Y31</f>
        <v>0</v>
      </c>
      <c r="Z59" s="102">
        <f>'All Parts'!Z31</f>
        <v>0</v>
      </c>
      <c r="AA59" s="102">
        <f>'All Parts'!AA31</f>
        <v>0</v>
      </c>
      <c r="AB59" s="102">
        <f>'All Parts'!AB31</f>
        <v>0</v>
      </c>
      <c r="AC59" s="102">
        <f>'All Parts'!AC31</f>
        <v>0</v>
      </c>
      <c r="AD59" s="102">
        <f>'All Parts'!AD31</f>
        <v>0</v>
      </c>
      <c r="AE59" s="102">
        <f>'All Parts'!AE31</f>
        <v>0</v>
      </c>
      <c r="AF59" s="102">
        <f>'All Parts'!AF31</f>
        <v>0</v>
      </c>
      <c r="AG59" s="153">
        <f>'All Parts'!AG31</f>
        <v>0</v>
      </c>
      <c r="AH59" s="102"/>
    </row>
    <row r="60" spans="1:34" ht="13.15" customHeight="1">
      <c r="A60" s="22" t="str">
        <f>'All Parts'!A72</f>
        <v xml:space="preserve">R647401        </v>
      </c>
      <c r="B60" s="160">
        <f>'All Parts'!B72</f>
        <v>116276</v>
      </c>
      <c r="C60" s="161">
        <f>'All Parts'!C72</f>
        <v>176.4504</v>
      </c>
      <c r="D60" s="19" t="str">
        <f>'All Parts'!D72</f>
        <v xml:space="preserve">2" GRD BUSH CAST MI (14-20) </v>
      </c>
      <c r="E60" s="130">
        <f>'All Parts'!E72</f>
        <v>31</v>
      </c>
      <c r="F60" s="113">
        <f>'All Parts'!F72</f>
        <v>10972</v>
      </c>
      <c r="G60" s="113">
        <f>'All Parts'!G72</f>
        <v>9385</v>
      </c>
      <c r="H60" s="113">
        <f>'All Parts'!H72</f>
        <v>3150</v>
      </c>
      <c r="I60" s="57">
        <f>'All Parts'!I72</f>
        <v>11.735933983495874</v>
      </c>
      <c r="J60" s="8">
        <f t="shared" ca="1" si="6"/>
        <v>45449.384297384735</v>
      </c>
      <c r="K60" s="8">
        <f t="shared" ca="1" si="7"/>
        <v>45449.384297384735</v>
      </c>
      <c r="L60" s="8">
        <f t="shared" ca="1" si="8"/>
        <v>45176.384297384735</v>
      </c>
      <c r="M60" s="106">
        <v>39</v>
      </c>
      <c r="N60" s="106">
        <f t="shared" si="9"/>
        <v>10972</v>
      </c>
      <c r="O60" s="55">
        <f t="shared" si="10"/>
        <v>11.735933983495874</v>
      </c>
      <c r="P60" s="55">
        <f t="shared" si="11"/>
        <v>11.735933983495874</v>
      </c>
      <c r="Q60" s="117">
        <f>'All Parts'!Q72</f>
        <v>0</v>
      </c>
      <c r="R60" s="102">
        <f>'All Parts'!R72</f>
        <v>0</v>
      </c>
      <c r="S60" s="102">
        <f>'All Parts'!S72</f>
        <v>0</v>
      </c>
      <c r="T60" s="102">
        <f>'All Parts'!T72</f>
        <v>0</v>
      </c>
      <c r="U60" s="102">
        <f>'All Parts'!U72</f>
        <v>0</v>
      </c>
      <c r="V60" s="102">
        <f>'All Parts'!V72</f>
        <v>0</v>
      </c>
      <c r="W60" s="102">
        <f>'All Parts'!W72</f>
        <v>0</v>
      </c>
      <c r="X60" s="102">
        <f>'All Parts'!X72</f>
        <v>0</v>
      </c>
      <c r="Y60" s="102">
        <f>'All Parts'!Y72</f>
        <v>0</v>
      </c>
      <c r="Z60" s="102">
        <f>'All Parts'!Z72</f>
        <v>0</v>
      </c>
      <c r="AA60" s="102">
        <f>'All Parts'!AA72</f>
        <v>0</v>
      </c>
      <c r="AB60" s="102">
        <f>'All Parts'!AB72</f>
        <v>0</v>
      </c>
      <c r="AC60" s="102">
        <f>'All Parts'!AC72</f>
        <v>0</v>
      </c>
      <c r="AD60" s="102">
        <f>'All Parts'!AD72</f>
        <v>0</v>
      </c>
      <c r="AE60" s="102">
        <f>'All Parts'!AE72</f>
        <v>0</v>
      </c>
      <c r="AF60" s="102">
        <f>'All Parts'!AF72</f>
        <v>0</v>
      </c>
      <c r="AG60" s="153" t="str">
        <f>'All Parts'!AG72</f>
        <v>4,520 ETA 3/25</v>
      </c>
      <c r="AH60" s="102">
        <v>4500</v>
      </c>
    </row>
    <row r="61" spans="1:34" ht="13.15" customHeight="1">
      <c r="A61" s="22" t="str">
        <f>'All Parts'!A130</f>
        <v>R789701</v>
      </c>
      <c r="B61" s="128">
        <f>'All Parts'!B130</f>
        <v>111007</v>
      </c>
      <c r="C61" s="129">
        <f>'All Parts'!C130</f>
        <v>37</v>
      </c>
      <c r="D61" s="19" t="str">
        <f>'All Parts'!D130</f>
        <v>1276 STRP MI CAST</v>
      </c>
      <c r="E61" s="130">
        <f>'All Parts'!E130</f>
        <v>242</v>
      </c>
      <c r="F61" s="113">
        <f>'All Parts'!F130</f>
        <v>57786</v>
      </c>
      <c r="G61" s="113">
        <f>'All Parts'!G130</f>
        <v>45540</v>
      </c>
      <c r="H61" s="113">
        <f>'All Parts'!H130</f>
        <v>1859</v>
      </c>
      <c r="I61" s="57">
        <f>'All Parts'!I130</f>
        <v>10.748990966749952</v>
      </c>
      <c r="J61" s="8">
        <f t="shared" ca="1" si="6"/>
        <v>45418.113787064678</v>
      </c>
      <c r="K61" s="8">
        <f t="shared" ca="1" si="7"/>
        <v>45457.848454311308</v>
      </c>
      <c r="L61" s="8">
        <f t="shared" ca="1" si="8"/>
        <v>45205.848454311308</v>
      </c>
      <c r="M61" s="106">
        <v>36</v>
      </c>
      <c r="N61" s="106">
        <f t="shared" si="9"/>
        <v>57786</v>
      </c>
      <c r="O61" s="55">
        <f t="shared" si="10"/>
        <v>12.003075148952528</v>
      </c>
      <c r="P61" s="55">
        <f t="shared" si="11"/>
        <v>10.748990966749952</v>
      </c>
      <c r="Q61" s="107">
        <f>'All Parts'!Q130</f>
        <v>6525</v>
      </c>
      <c r="R61" s="102">
        <f>'All Parts'!R130</f>
        <v>0</v>
      </c>
      <c r="S61" s="102">
        <f>'All Parts'!S130</f>
        <v>0</v>
      </c>
      <c r="T61" s="102">
        <f>'All Parts'!T130</f>
        <v>0</v>
      </c>
      <c r="U61" s="102">
        <f>'All Parts'!U130</f>
        <v>0</v>
      </c>
      <c r="V61" s="102">
        <f>'All Parts'!V130</f>
        <v>0</v>
      </c>
      <c r="W61" s="102">
        <f>'All Parts'!W130</f>
        <v>0</v>
      </c>
      <c r="X61" s="102">
        <f>'All Parts'!X130</f>
        <v>0</v>
      </c>
      <c r="Y61" s="102">
        <f>'All Parts'!Y130</f>
        <v>0</v>
      </c>
      <c r="Z61" s="102">
        <f>'All Parts'!Z130</f>
        <v>0</v>
      </c>
      <c r="AA61" s="102">
        <f>'All Parts'!AA130</f>
        <v>0</v>
      </c>
      <c r="AB61" s="102">
        <f>'All Parts'!AB130</f>
        <v>0</v>
      </c>
      <c r="AC61" s="102">
        <f>'All Parts'!AC130</f>
        <v>0</v>
      </c>
      <c r="AD61" s="102">
        <f>'All Parts'!AD130</f>
        <v>0</v>
      </c>
      <c r="AE61" s="102">
        <f>'All Parts'!AE130</f>
        <v>0</v>
      </c>
      <c r="AF61" s="102">
        <f>'All Parts'!AF130</f>
        <v>0</v>
      </c>
      <c r="AG61" s="153">
        <f>'All Parts'!AG130</f>
        <v>0</v>
      </c>
      <c r="AH61" s="102"/>
    </row>
    <row r="62" spans="1:34" ht="13.15" customHeight="1">
      <c r="A62" s="22" t="str">
        <f>'All Parts'!A3</f>
        <v xml:space="preserve">218411         </v>
      </c>
      <c r="B62" s="128">
        <f>'All Parts'!B3</f>
        <v>115617</v>
      </c>
      <c r="C62" s="129">
        <f>'All Parts'!C3</f>
        <v>424.56960000000004</v>
      </c>
      <c r="D62" s="19" t="str">
        <f>'All Parts'!D3</f>
        <v xml:space="preserve">PAT 841 RB 175 6  </v>
      </c>
      <c r="E62" s="130">
        <f>'All Parts'!E3</f>
        <v>4</v>
      </c>
      <c r="F62" s="113">
        <f>'All Parts'!F3</f>
        <v>1214</v>
      </c>
      <c r="G62" s="113">
        <f>'All Parts'!G3</f>
        <v>0</v>
      </c>
      <c r="H62" s="113">
        <f>'All Parts'!H3</f>
        <v>225</v>
      </c>
      <c r="I62" s="57">
        <f>'All Parts'!I3</f>
        <v>11.5</v>
      </c>
      <c r="J62" s="8">
        <f t="shared" ca="1" si="6"/>
        <v>45441.90891538134</v>
      </c>
      <c r="K62" s="8">
        <f t="shared" ca="1" si="7"/>
        <v>45478.382599591867</v>
      </c>
      <c r="L62" s="8">
        <f t="shared" ca="1" si="8"/>
        <v>45219.382599591867</v>
      </c>
      <c r="M62" s="106">
        <v>37</v>
      </c>
      <c r="N62" s="106">
        <f t="shared" si="9"/>
        <v>1214</v>
      </c>
      <c r="O62" s="55">
        <f t="shared" si="10"/>
        <v>12.651162790697674</v>
      </c>
      <c r="P62" s="55">
        <f t="shared" si="11"/>
        <v>11.5</v>
      </c>
      <c r="Q62" s="107">
        <f>'All Parts'!Q3</f>
        <v>99</v>
      </c>
      <c r="R62" s="102">
        <f>'All Parts'!R3</f>
        <v>0</v>
      </c>
      <c r="S62" s="102">
        <f>'All Parts'!S3</f>
        <v>0</v>
      </c>
      <c r="T62" s="102">
        <f>'All Parts'!T3</f>
        <v>0</v>
      </c>
      <c r="U62" s="102">
        <f>'All Parts'!U3</f>
        <v>0</v>
      </c>
      <c r="V62" s="102">
        <f>'All Parts'!V3</f>
        <v>0</v>
      </c>
      <c r="W62" s="102">
        <f>'All Parts'!W3</f>
        <v>0</v>
      </c>
      <c r="X62" s="102">
        <f>'All Parts'!X3</f>
        <v>0</v>
      </c>
      <c r="Y62" s="102">
        <f>'All Parts'!Y3</f>
        <v>0</v>
      </c>
      <c r="Z62" s="102">
        <f>'All Parts'!Z3</f>
        <v>0</v>
      </c>
      <c r="AA62" s="102">
        <f>'All Parts'!AA3</f>
        <v>0</v>
      </c>
      <c r="AB62" s="102">
        <f>'All Parts'!AB3</f>
        <v>0</v>
      </c>
      <c r="AC62" s="102">
        <f>'All Parts'!AC3</f>
        <v>0</v>
      </c>
      <c r="AD62" s="102">
        <f>'All Parts'!AD3</f>
        <v>0</v>
      </c>
      <c r="AE62" s="102">
        <f>'All Parts'!AE3</f>
        <v>0</v>
      </c>
      <c r="AF62" s="102">
        <f>'All Parts'!AF3</f>
        <v>0</v>
      </c>
      <c r="AG62" s="153">
        <f>'All Parts'!AG3</f>
        <v>0</v>
      </c>
      <c r="AH62" s="102"/>
    </row>
    <row r="63" spans="1:34" ht="13.15" customHeight="1">
      <c r="A63" s="22" t="str">
        <f>'All Parts'!A101</f>
        <v xml:space="preserve">R723009        </v>
      </c>
      <c r="B63" s="128">
        <f>'All Parts'!B101</f>
        <v>115921</v>
      </c>
      <c r="C63" s="129">
        <f>'All Parts'!C101</f>
        <v>127.00800000000002</v>
      </c>
      <c r="D63" s="19" t="str">
        <f>'All Parts'!D101</f>
        <v>4250 BO MI CAST</v>
      </c>
      <c r="E63" s="130">
        <f>'All Parts'!E101</f>
        <v>147</v>
      </c>
      <c r="F63" s="113">
        <f>'All Parts'!F101</f>
        <v>32640</v>
      </c>
      <c r="G63" s="113">
        <f>'All Parts'!G101</f>
        <v>32640</v>
      </c>
      <c r="H63" s="113">
        <f>'All Parts'!H101</f>
        <v>401</v>
      </c>
      <c r="I63" s="57">
        <f>'All Parts'!I101</f>
        <v>10.200601170700839</v>
      </c>
      <c r="J63" s="8">
        <f t="shared" ca="1" si="6"/>
        <v>45400.738489316172</v>
      </c>
      <c r="K63" s="8">
        <f t="shared" ca="1" si="7"/>
        <v>45479.425206108157</v>
      </c>
      <c r="L63" s="8">
        <f t="shared" ca="1" si="8"/>
        <v>45220.425206108157</v>
      </c>
      <c r="M63" s="106">
        <v>37</v>
      </c>
      <c r="N63" s="106">
        <f t="shared" si="9"/>
        <v>32640</v>
      </c>
      <c r="O63" s="55">
        <f t="shared" si="10"/>
        <v>12.684068976427781</v>
      </c>
      <c r="P63" s="55">
        <f t="shared" si="11"/>
        <v>10.200601170700839</v>
      </c>
      <c r="Q63" s="107">
        <f>'All Parts'!Q101</f>
        <v>7849</v>
      </c>
      <c r="R63" s="102">
        <f>'All Parts'!R101</f>
        <v>0</v>
      </c>
      <c r="S63" s="102">
        <f>'All Parts'!S101</f>
        <v>0</v>
      </c>
      <c r="T63" s="102">
        <f>'All Parts'!T101</f>
        <v>0</v>
      </c>
      <c r="U63" s="102">
        <f>'All Parts'!U101</f>
        <v>0</v>
      </c>
      <c r="V63" s="102">
        <f>'All Parts'!V101</f>
        <v>0</v>
      </c>
      <c r="W63" s="102">
        <f>'All Parts'!W101</f>
        <v>0</v>
      </c>
      <c r="X63" s="102">
        <f>'All Parts'!X101</f>
        <v>0</v>
      </c>
      <c r="Y63" s="102">
        <f>'All Parts'!Y101</f>
        <v>0</v>
      </c>
      <c r="Z63" s="102">
        <f>'All Parts'!Z101</f>
        <v>0</v>
      </c>
      <c r="AA63" s="102">
        <f>'All Parts'!AA101</f>
        <v>0</v>
      </c>
      <c r="AB63" s="102">
        <f>'All Parts'!AB101</f>
        <v>0</v>
      </c>
      <c r="AC63" s="102">
        <f>'All Parts'!AC101</f>
        <v>0</v>
      </c>
      <c r="AD63" s="102">
        <f>'All Parts'!AD101</f>
        <v>0</v>
      </c>
      <c r="AE63" s="102">
        <f>'All Parts'!AE101</f>
        <v>0</v>
      </c>
      <c r="AF63" s="102">
        <f>'All Parts'!AF101</f>
        <v>0</v>
      </c>
      <c r="AG63" s="153">
        <f>'All Parts'!AG101</f>
        <v>0</v>
      </c>
      <c r="AH63" s="102">
        <v>0</v>
      </c>
    </row>
    <row r="64" spans="1:34" ht="13.15" customHeight="1">
      <c r="A64" s="22" t="str">
        <f>'All Parts'!A50</f>
        <v xml:space="preserve">7R20703        </v>
      </c>
      <c r="B64" s="128">
        <f>'All Parts'!B50</f>
        <v>115487</v>
      </c>
      <c r="C64" s="129">
        <f>'All Parts'!C50</f>
        <v>253</v>
      </c>
      <c r="D64" s="19" t="str">
        <f>'All Parts'!D50</f>
        <v xml:space="preserve">3307 BO MI PIERCED  </v>
      </c>
      <c r="E64" s="130">
        <f>'All Parts'!E50</f>
        <v>30</v>
      </c>
      <c r="F64" s="113">
        <f>'All Parts'!F50</f>
        <v>6730</v>
      </c>
      <c r="G64" s="113">
        <f>'All Parts'!G50</f>
        <v>6125</v>
      </c>
      <c r="H64" s="113">
        <f>'All Parts'!H50</f>
        <v>601</v>
      </c>
      <c r="I64" s="57">
        <f>'All Parts'!I50</f>
        <v>9.5023255813953487</v>
      </c>
      <c r="J64" s="8">
        <f t="shared" ca="1" si="6"/>
        <v>45378.614178539232</v>
      </c>
      <c r="K64" s="8">
        <f t="shared" ca="1" si="7"/>
        <v>45505.596634679583</v>
      </c>
      <c r="L64" s="8">
        <f t="shared" ca="1" si="8"/>
        <v>45239.596634679583</v>
      </c>
      <c r="M64" s="106">
        <v>38</v>
      </c>
      <c r="N64" s="106">
        <f t="shared" si="9"/>
        <v>6730</v>
      </c>
      <c r="O64" s="55">
        <f t="shared" si="10"/>
        <v>13.510077519379845</v>
      </c>
      <c r="P64" s="55">
        <f t="shared" si="11"/>
        <v>9.5023255813953487</v>
      </c>
      <c r="Q64" s="196">
        <f>'All Parts'!Q50</f>
        <v>2585</v>
      </c>
      <c r="R64" s="102">
        <f>'All Parts'!R50</f>
        <v>0</v>
      </c>
      <c r="S64" s="102">
        <f>'All Parts'!S50</f>
        <v>0</v>
      </c>
      <c r="T64" s="102">
        <f>'All Parts'!T50</f>
        <v>0</v>
      </c>
      <c r="U64" s="102">
        <f>'All Parts'!U50</f>
        <v>0</v>
      </c>
      <c r="V64" s="102">
        <f>'All Parts'!V50</f>
        <v>0</v>
      </c>
      <c r="W64" s="102">
        <f>'All Parts'!W50</f>
        <v>0</v>
      </c>
      <c r="X64" s="102">
        <f>'All Parts'!X50</f>
        <v>0</v>
      </c>
      <c r="Y64" s="102">
        <f>'All Parts'!Y50</f>
        <v>0</v>
      </c>
      <c r="Z64" s="102">
        <f>'All Parts'!Z50</f>
        <v>0</v>
      </c>
      <c r="AA64" s="102">
        <f>'All Parts'!AA50</f>
        <v>0</v>
      </c>
      <c r="AB64" s="102">
        <f>'All Parts'!AB50</f>
        <v>0</v>
      </c>
      <c r="AC64" s="102">
        <f>'All Parts'!AC50</f>
        <v>0</v>
      </c>
      <c r="AD64" s="102">
        <f>'All Parts'!AD50</f>
        <v>0</v>
      </c>
      <c r="AE64" s="102">
        <f>'All Parts'!AE50</f>
        <v>0</v>
      </c>
      <c r="AF64" s="102">
        <f>'All Parts'!AF50</f>
        <v>0</v>
      </c>
      <c r="AG64" s="153">
        <f>'All Parts'!AG50</f>
        <v>0</v>
      </c>
      <c r="AH64" s="102"/>
    </row>
    <row r="65" spans="1:34" ht="13.15" customHeight="1">
      <c r="A65" s="22" t="str">
        <f>'All Parts'!A8</f>
        <v xml:space="preserve">7171R01        </v>
      </c>
      <c r="B65" s="128">
        <f>'All Parts'!B8</f>
        <v>114749</v>
      </c>
      <c r="C65" s="129">
        <f>'All Parts'!C8</f>
        <v>137</v>
      </c>
      <c r="D65" s="19" t="str">
        <f>'All Parts'!D8</f>
        <v>326 BO TE-BITE CONN 90 DEG</v>
      </c>
      <c r="E65" s="130">
        <f>'All Parts'!E8</f>
        <v>14</v>
      </c>
      <c r="F65" s="113">
        <f>'All Parts'!F8</f>
        <v>3980</v>
      </c>
      <c r="G65" s="113">
        <f>'All Parts'!G8</f>
        <v>3600</v>
      </c>
      <c r="H65" s="113">
        <f>'All Parts'!H8</f>
        <v>0</v>
      </c>
      <c r="I65" s="57">
        <f>'All Parts'!I8</f>
        <v>13.222591362126245</v>
      </c>
      <c r="J65" s="8">
        <f t="shared" ca="1" si="6"/>
        <v>45496.48786274976</v>
      </c>
      <c r="K65" s="8">
        <f t="shared" ca="1" si="7"/>
        <v>45516.48786274976</v>
      </c>
      <c r="L65" s="8">
        <f t="shared" ca="1" si="8"/>
        <v>45257.48786274976</v>
      </c>
      <c r="M65" s="106">
        <v>37</v>
      </c>
      <c r="N65" s="106">
        <f t="shared" si="9"/>
        <v>3980</v>
      </c>
      <c r="O65" s="55">
        <f t="shared" si="10"/>
        <v>13.853820598006644</v>
      </c>
      <c r="P65" s="55">
        <f t="shared" si="11"/>
        <v>13.222591362126245</v>
      </c>
      <c r="Q65" s="107">
        <f>'All Parts'!Q8</f>
        <v>190</v>
      </c>
      <c r="R65" s="102">
        <f>'All Parts'!R8</f>
        <v>0</v>
      </c>
      <c r="S65" s="102">
        <f>'All Parts'!S8</f>
        <v>0</v>
      </c>
      <c r="T65" s="102">
        <f>'All Parts'!T8</f>
        <v>0</v>
      </c>
      <c r="U65" s="102">
        <f>'All Parts'!U8</f>
        <v>0</v>
      </c>
      <c r="V65" s="102">
        <f>'All Parts'!V8</f>
        <v>0</v>
      </c>
      <c r="W65" s="102">
        <f>'All Parts'!W8</f>
        <v>0</v>
      </c>
      <c r="X65" s="102">
        <f>'All Parts'!X8</f>
        <v>0</v>
      </c>
      <c r="Y65" s="102">
        <f>'All Parts'!Y8</f>
        <v>0</v>
      </c>
      <c r="Z65" s="102">
        <f>'All Parts'!Z8</f>
        <v>0</v>
      </c>
      <c r="AA65" s="102">
        <f>'All Parts'!AA8</f>
        <v>0</v>
      </c>
      <c r="AB65" s="102">
        <f>'All Parts'!AB8</f>
        <v>0</v>
      </c>
      <c r="AC65" s="102">
        <f>'All Parts'!AC8</f>
        <v>0</v>
      </c>
      <c r="AD65" s="102">
        <f>'All Parts'!AD8</f>
        <v>0</v>
      </c>
      <c r="AE65" s="102">
        <f>'All Parts'!AE8</f>
        <v>0</v>
      </c>
      <c r="AF65" s="102">
        <f>'All Parts'!AF8</f>
        <v>0</v>
      </c>
      <c r="AG65" s="153">
        <f>'All Parts'!AG8</f>
        <v>0</v>
      </c>
      <c r="AH65" s="102"/>
    </row>
    <row r="66" spans="1:34" ht="13.15" customHeight="1">
      <c r="A66" s="22" t="str">
        <f>'All Parts'!A15</f>
        <v xml:space="preserve">729R202        </v>
      </c>
      <c r="B66" s="128">
        <f>'All Parts'!B15</f>
        <v>113240</v>
      </c>
      <c r="C66" s="129">
        <f>'All Parts'!C15</f>
        <v>40.370400000000004</v>
      </c>
      <c r="D66" s="19" t="str">
        <f>'All Parts'!D15</f>
        <v xml:space="preserve">3/4" BU MI (3871)  </v>
      </c>
      <c r="E66" s="130">
        <f>'All Parts'!E15</f>
        <v>51</v>
      </c>
      <c r="F66" s="113">
        <f>'All Parts'!F15</f>
        <v>15680</v>
      </c>
      <c r="G66" s="113">
        <f>'All Parts'!G15</f>
        <v>12510</v>
      </c>
      <c r="H66" s="113">
        <f>'All Parts'!H15</f>
        <v>0</v>
      </c>
      <c r="I66" s="57">
        <f>'All Parts'!I15</f>
        <v>14.300045599635203</v>
      </c>
      <c r="J66" s="8">
        <f t="shared" ref="J66:J97" ca="1" si="12">+NOW()+P66*7/4.75*21.5</f>
        <v>45530.626149643467</v>
      </c>
      <c r="K66" s="8">
        <f t="shared" ref="K66:K97" ca="1" si="13">+NOW()+O66*7/4.75*21.5</f>
        <v>45532.30210423583</v>
      </c>
      <c r="L66" s="8">
        <f t="shared" ref="L66:L97" ca="1" si="14">K66-M66*7</f>
        <v>45273.30210423583</v>
      </c>
      <c r="M66" s="106">
        <v>37</v>
      </c>
      <c r="N66" s="106">
        <f t="shared" ref="N66:N97" si="15">F66+R66+S66+T66+U66+V66+W66+X66+Y66+Z66+AA66+AB66+AC66+AD66+AE66+AF66</f>
        <v>15680</v>
      </c>
      <c r="O66" s="55">
        <f t="shared" ref="O66:O97" si="16">+(N66+Q66-H66)/(21.5*E66)</f>
        <v>14.352941176470589</v>
      </c>
      <c r="P66" s="55">
        <f t="shared" ref="P66:P97" si="17">+(N66-H66)/(21.5*E66)</f>
        <v>14.300045599635203</v>
      </c>
      <c r="Q66" s="107">
        <f>'All Parts'!Q15</f>
        <v>58</v>
      </c>
      <c r="R66" s="102">
        <f>'All Parts'!R15</f>
        <v>0</v>
      </c>
      <c r="S66" s="102">
        <f>'All Parts'!S15</f>
        <v>0</v>
      </c>
      <c r="T66" s="102">
        <f>'All Parts'!T15</f>
        <v>0</v>
      </c>
      <c r="U66" s="102">
        <f>'All Parts'!U15</f>
        <v>0</v>
      </c>
      <c r="V66" s="102">
        <f>'All Parts'!V15</f>
        <v>0</v>
      </c>
      <c r="W66" s="102">
        <f>'All Parts'!W15</f>
        <v>0</v>
      </c>
      <c r="X66" s="102">
        <f>'All Parts'!X15</f>
        <v>0</v>
      </c>
      <c r="Y66" s="102">
        <f>'All Parts'!Y15</f>
        <v>0</v>
      </c>
      <c r="Z66" s="102">
        <f>'All Parts'!Z15</f>
        <v>0</v>
      </c>
      <c r="AA66" s="102">
        <f>'All Parts'!AA15</f>
        <v>0</v>
      </c>
      <c r="AB66" s="102">
        <f>'All Parts'!AB15</f>
        <v>0</v>
      </c>
      <c r="AC66" s="102">
        <f>'All Parts'!AC15</f>
        <v>0</v>
      </c>
      <c r="AD66" s="102">
        <f>'All Parts'!AD15</f>
        <v>0</v>
      </c>
      <c r="AE66" s="102">
        <f>'All Parts'!AE15</f>
        <v>0</v>
      </c>
      <c r="AF66" s="102">
        <f>'All Parts'!AF15</f>
        <v>0</v>
      </c>
      <c r="AG66" s="153">
        <f>'All Parts'!AG15</f>
        <v>0</v>
      </c>
      <c r="AH66" s="102"/>
    </row>
    <row r="67" spans="1:34" ht="13.15" customHeight="1">
      <c r="A67" s="22" t="str">
        <f>'All Parts'!A53</f>
        <v xml:space="preserve">7R25401        </v>
      </c>
      <c r="B67" s="128">
        <f>'All Parts'!B53</f>
        <v>113594</v>
      </c>
      <c r="C67" s="129">
        <f>'All Parts'!C53</f>
        <v>42.638400000000004</v>
      </c>
      <c r="D67" s="19" t="str">
        <f>'All Parts'!D53</f>
        <v>1250 RDCR MI CAST</v>
      </c>
      <c r="E67" s="130">
        <f>'All Parts'!E53</f>
        <v>84</v>
      </c>
      <c r="F67" s="113">
        <f>'All Parts'!F53</f>
        <v>22020</v>
      </c>
      <c r="G67" s="113">
        <f>'All Parts'!G53</f>
        <v>18930</v>
      </c>
      <c r="H67" s="113">
        <f>'All Parts'!H53</f>
        <v>0</v>
      </c>
      <c r="I67" s="57">
        <f>'All Parts'!I53</f>
        <v>12.192691029900333</v>
      </c>
      <c r="J67" s="8">
        <f t="shared" ca="1" si="12"/>
        <v>45463.856283802394</v>
      </c>
      <c r="K67" s="8">
        <f t="shared" ca="1" si="13"/>
        <v>45532.944003100638</v>
      </c>
      <c r="L67" s="8">
        <f t="shared" ca="1" si="14"/>
        <v>45273.944003100638</v>
      </c>
      <c r="M67" s="106">
        <v>37</v>
      </c>
      <c r="N67" s="106">
        <f t="shared" si="15"/>
        <v>22020</v>
      </c>
      <c r="O67" s="55">
        <f t="shared" si="16"/>
        <v>14.373200442967885</v>
      </c>
      <c r="P67" s="55">
        <f t="shared" si="17"/>
        <v>12.192691029900333</v>
      </c>
      <c r="Q67" s="107">
        <f>'All Parts'!Q53</f>
        <v>3938</v>
      </c>
      <c r="R67" s="102">
        <f>'All Parts'!R53</f>
        <v>0</v>
      </c>
      <c r="S67" s="102">
        <f>'All Parts'!S53</f>
        <v>0</v>
      </c>
      <c r="T67" s="102">
        <f>'All Parts'!T53</f>
        <v>0</v>
      </c>
      <c r="U67" s="102">
        <f>'All Parts'!U53</f>
        <v>0</v>
      </c>
      <c r="V67" s="102">
        <f>'All Parts'!V53</f>
        <v>0</v>
      </c>
      <c r="W67" s="102">
        <f>'All Parts'!W53</f>
        <v>0</v>
      </c>
      <c r="X67" s="102">
        <f>'All Parts'!X53</f>
        <v>0</v>
      </c>
      <c r="Y67" s="102">
        <f>'All Parts'!Y53</f>
        <v>0</v>
      </c>
      <c r="Z67" s="102">
        <f>'All Parts'!Z53</f>
        <v>0</v>
      </c>
      <c r="AA67" s="102">
        <f>'All Parts'!AA53</f>
        <v>0</v>
      </c>
      <c r="AB67" s="102">
        <f>'All Parts'!AB53</f>
        <v>0</v>
      </c>
      <c r="AC67" s="102">
        <f>'All Parts'!AC53</f>
        <v>0</v>
      </c>
      <c r="AD67" s="102">
        <f>'All Parts'!AD53</f>
        <v>0</v>
      </c>
      <c r="AE67" s="102">
        <f>'All Parts'!AE53</f>
        <v>0</v>
      </c>
      <c r="AF67" s="102">
        <f>'All Parts'!AF53</f>
        <v>0</v>
      </c>
      <c r="AG67" s="153">
        <f>'All Parts'!AG53</f>
        <v>0</v>
      </c>
      <c r="AH67" s="102"/>
    </row>
    <row r="68" spans="1:34" ht="13.15" customHeight="1">
      <c r="A68" s="50" t="str">
        <f>'All Parts'!A52</f>
        <v xml:space="preserve">7R23601        </v>
      </c>
      <c r="B68" s="128">
        <f>'All Parts'!B52</f>
        <v>115569</v>
      </c>
      <c r="C68" s="129">
        <f>'All Parts'!C52</f>
        <v>617</v>
      </c>
      <c r="D68" s="19" t="str">
        <f>'All Parts'!D52</f>
        <v>249 BO MI CAST</v>
      </c>
      <c r="E68" s="130">
        <f>'All Parts'!E52</f>
        <v>2</v>
      </c>
      <c r="F68" s="113">
        <f>'All Parts'!F52</f>
        <v>500</v>
      </c>
      <c r="G68" s="113">
        <f>'All Parts'!G52</f>
        <v>500</v>
      </c>
      <c r="H68" s="113">
        <f>'All Parts'!H52</f>
        <v>1</v>
      </c>
      <c r="I68" s="57">
        <f>'All Parts'!I52</f>
        <v>11.604651162790697</v>
      </c>
      <c r="J68" s="8">
        <f t="shared" ca="1" si="12"/>
        <v>45445.22470485502</v>
      </c>
      <c r="K68" s="8">
        <f t="shared" ca="1" si="13"/>
        <v>45556.48786274976</v>
      </c>
      <c r="L68" s="8">
        <f t="shared" ca="1" si="14"/>
        <v>45290.48786274976</v>
      </c>
      <c r="M68" s="106">
        <v>38</v>
      </c>
      <c r="N68" s="106">
        <f t="shared" si="15"/>
        <v>500</v>
      </c>
      <c r="O68" s="55">
        <f t="shared" si="16"/>
        <v>15.116279069767442</v>
      </c>
      <c r="P68" s="55">
        <f t="shared" si="17"/>
        <v>11.604651162790697</v>
      </c>
      <c r="Q68" s="107">
        <f>'All Parts'!Q52</f>
        <v>151</v>
      </c>
      <c r="R68" s="102">
        <f>'All Parts'!R52</f>
        <v>0</v>
      </c>
      <c r="S68" s="102">
        <f>'All Parts'!S52</f>
        <v>0</v>
      </c>
      <c r="T68" s="102">
        <f>'All Parts'!T52</f>
        <v>0</v>
      </c>
      <c r="U68" s="102">
        <f>'All Parts'!U52</f>
        <v>0</v>
      </c>
      <c r="V68" s="102">
        <f>'All Parts'!V52</f>
        <v>0</v>
      </c>
      <c r="W68" s="102">
        <f>'All Parts'!W52</f>
        <v>0</v>
      </c>
      <c r="X68" s="102">
        <f>'All Parts'!X52</f>
        <v>0</v>
      </c>
      <c r="Y68" s="102">
        <f>'All Parts'!Y52</f>
        <v>0</v>
      </c>
      <c r="Z68" s="102">
        <f>'All Parts'!Z52</f>
        <v>0</v>
      </c>
      <c r="AA68" s="102">
        <f>'All Parts'!AA52</f>
        <v>0</v>
      </c>
      <c r="AB68" s="102">
        <f>'All Parts'!AB52</f>
        <v>0</v>
      </c>
      <c r="AC68" s="102">
        <f>'All Parts'!AC52</f>
        <v>0</v>
      </c>
      <c r="AD68" s="102">
        <f>'All Parts'!AD52</f>
        <v>0</v>
      </c>
      <c r="AE68" s="102">
        <f>'All Parts'!AE52</f>
        <v>0</v>
      </c>
      <c r="AF68" s="102">
        <f>'All Parts'!AF52</f>
        <v>0</v>
      </c>
      <c r="AG68" s="153">
        <f>'All Parts'!AG52</f>
        <v>0</v>
      </c>
      <c r="AH68" s="102"/>
    </row>
    <row r="69" spans="1:34" ht="13.15" customHeight="1">
      <c r="A69" s="22" t="str">
        <f>'All Parts'!A123</f>
        <v xml:space="preserve">R760901        </v>
      </c>
      <c r="B69" s="128">
        <f>'All Parts'!B123</f>
        <v>116293</v>
      </c>
      <c r="C69" s="129">
        <f>'All Parts'!C123</f>
        <v>316.61279999999999</v>
      </c>
      <c r="D69" s="19" t="str">
        <f>'All Parts'!D123</f>
        <v>682 RG MI CAST</v>
      </c>
      <c r="E69" s="130">
        <f>'All Parts'!E123</f>
        <v>6</v>
      </c>
      <c r="F69" s="113">
        <f>'All Parts'!F123</f>
        <v>857</v>
      </c>
      <c r="G69" s="113">
        <f>'All Parts'!G123</f>
        <v>0</v>
      </c>
      <c r="H69" s="113">
        <f>'All Parts'!H123</f>
        <v>0</v>
      </c>
      <c r="I69" s="57">
        <f>'All Parts'!I123</f>
        <v>6.6434108527131785</v>
      </c>
      <c r="J69" s="8">
        <f t="shared" ca="1" si="12"/>
        <v>45288.031722398882</v>
      </c>
      <c r="K69" s="8">
        <f t="shared" ca="1" si="13"/>
        <v>45558.207160995371</v>
      </c>
      <c r="L69" s="8">
        <f t="shared" ca="1" si="14"/>
        <v>45285.207160995371</v>
      </c>
      <c r="M69" s="106">
        <v>39</v>
      </c>
      <c r="N69" s="106">
        <f t="shared" si="15"/>
        <v>857</v>
      </c>
      <c r="O69" s="55">
        <f t="shared" si="16"/>
        <v>15.170542635658915</v>
      </c>
      <c r="P69" s="55">
        <f t="shared" si="17"/>
        <v>6.6434108527131785</v>
      </c>
      <c r="Q69" s="107">
        <f>'All Parts'!Q123</f>
        <v>1100</v>
      </c>
      <c r="R69" s="102">
        <f>'All Parts'!R123</f>
        <v>0</v>
      </c>
      <c r="S69" s="102">
        <f>'All Parts'!S123</f>
        <v>0</v>
      </c>
      <c r="T69" s="102">
        <f>'All Parts'!T123</f>
        <v>0</v>
      </c>
      <c r="U69" s="102">
        <f>'All Parts'!U123</f>
        <v>0</v>
      </c>
      <c r="V69" s="102">
        <f>'All Parts'!V123</f>
        <v>0</v>
      </c>
      <c r="W69" s="102">
        <f>'All Parts'!W123</f>
        <v>0</v>
      </c>
      <c r="X69" s="102">
        <f>'All Parts'!X123</f>
        <v>0</v>
      </c>
      <c r="Y69" s="102">
        <f>'All Parts'!Y123</f>
        <v>0</v>
      </c>
      <c r="Z69" s="102">
        <f>'All Parts'!Z123</f>
        <v>0</v>
      </c>
      <c r="AA69" s="102">
        <f>'All Parts'!AA123</f>
        <v>0</v>
      </c>
      <c r="AB69" s="102">
        <f>'All Parts'!AB123</f>
        <v>0</v>
      </c>
      <c r="AC69" s="102">
        <f>'All Parts'!AC123</f>
        <v>0</v>
      </c>
      <c r="AD69" s="102">
        <f>'All Parts'!AD123</f>
        <v>0</v>
      </c>
      <c r="AE69" s="102">
        <f>'All Parts'!AE123</f>
        <v>0</v>
      </c>
      <c r="AF69" s="102">
        <f>'All Parts'!AF123</f>
        <v>0</v>
      </c>
      <c r="AG69" s="153">
        <f>'All Parts'!AG123</f>
        <v>0</v>
      </c>
      <c r="AH69" s="102"/>
    </row>
    <row r="70" spans="1:34" ht="13.15" customHeight="1">
      <c r="A70" s="22" t="str">
        <f>'All Parts'!A16</f>
        <v xml:space="preserve">729R203        </v>
      </c>
      <c r="B70" s="128">
        <f>'All Parts'!B16</f>
        <v>113241</v>
      </c>
      <c r="C70" s="129">
        <f>'All Parts'!C16</f>
        <v>66</v>
      </c>
      <c r="D70" s="19" t="str">
        <f>'All Parts'!D16</f>
        <v xml:space="preserve">1" BU MI (3872)  </v>
      </c>
      <c r="E70" s="130">
        <f>'All Parts'!E16</f>
        <v>38</v>
      </c>
      <c r="F70" s="113">
        <f>'All Parts'!F16</f>
        <v>12420</v>
      </c>
      <c r="G70" s="113">
        <f>'All Parts'!G16</f>
        <v>9240</v>
      </c>
      <c r="H70" s="113">
        <f>'All Parts'!H16</f>
        <v>695</v>
      </c>
      <c r="I70" s="57">
        <f>'All Parts'!I16</f>
        <v>14.351285189718482</v>
      </c>
      <c r="J70" s="8">
        <f t="shared" ca="1" si="12"/>
        <v>45532.249635602944</v>
      </c>
      <c r="K70" s="8">
        <f t="shared" ca="1" si="13"/>
        <v>45564.360438927048</v>
      </c>
      <c r="L70" s="8">
        <f t="shared" ca="1" si="14"/>
        <v>45305.360438927048</v>
      </c>
      <c r="M70" s="106">
        <v>37</v>
      </c>
      <c r="N70" s="106">
        <f t="shared" si="15"/>
        <v>12420</v>
      </c>
      <c r="O70" s="55">
        <f t="shared" si="16"/>
        <v>15.364749082007345</v>
      </c>
      <c r="P70" s="55">
        <f t="shared" si="17"/>
        <v>14.351285189718482</v>
      </c>
      <c r="Q70" s="107">
        <f>'All Parts'!Q16</f>
        <v>828</v>
      </c>
      <c r="R70" s="102">
        <f>'All Parts'!R16</f>
        <v>0</v>
      </c>
      <c r="S70" s="102">
        <f>'All Parts'!S16</f>
        <v>0</v>
      </c>
      <c r="T70" s="102">
        <f>'All Parts'!T16</f>
        <v>0</v>
      </c>
      <c r="U70" s="102">
        <f>'All Parts'!U16</f>
        <v>0</v>
      </c>
      <c r="V70" s="102">
        <f>'All Parts'!V16</f>
        <v>0</v>
      </c>
      <c r="W70" s="102">
        <f>'All Parts'!W16</f>
        <v>0</v>
      </c>
      <c r="X70" s="102">
        <f>'All Parts'!X16</f>
        <v>0</v>
      </c>
      <c r="Y70" s="102">
        <f>'All Parts'!Y16</f>
        <v>0</v>
      </c>
      <c r="Z70" s="102">
        <f>'All Parts'!Z16</f>
        <v>0</v>
      </c>
      <c r="AA70" s="102">
        <f>'All Parts'!AA16</f>
        <v>0</v>
      </c>
      <c r="AB70" s="102">
        <f>'All Parts'!AB16</f>
        <v>0</v>
      </c>
      <c r="AC70" s="102">
        <f>'All Parts'!AC16</f>
        <v>0</v>
      </c>
      <c r="AD70" s="102">
        <f>'All Parts'!AD16</f>
        <v>0</v>
      </c>
      <c r="AE70" s="102">
        <f>'All Parts'!AE16</f>
        <v>0</v>
      </c>
      <c r="AF70" s="102">
        <f>'All Parts'!AF16</f>
        <v>0</v>
      </c>
      <c r="AG70" s="153">
        <f>'All Parts'!AG16</f>
        <v>0</v>
      </c>
      <c r="AH70" s="102"/>
    </row>
    <row r="71" spans="1:34" ht="13.15" customHeight="1">
      <c r="A71" s="114" t="str">
        <f>'All Parts'!A118</f>
        <v xml:space="preserve">R748911        </v>
      </c>
      <c r="B71" s="128">
        <f>'All Parts'!B118</f>
        <v>116349</v>
      </c>
      <c r="C71" s="129">
        <f>'All Parts'!C118</f>
        <v>335.21039999999999</v>
      </c>
      <c r="D71" s="19" t="str">
        <f>'All Parts'!D118</f>
        <v xml:space="preserve">848 C/N MI CAST  </v>
      </c>
      <c r="E71" s="130">
        <f>'All Parts'!E118</f>
        <v>7</v>
      </c>
      <c r="F71" s="113">
        <f>'All Parts'!F118</f>
        <v>2470</v>
      </c>
      <c r="G71" s="113">
        <f>'All Parts'!G118</f>
        <v>2470</v>
      </c>
      <c r="H71" s="113">
        <f>'All Parts'!H118</f>
        <v>201</v>
      </c>
      <c r="I71" s="57">
        <f>'All Parts'!I118</f>
        <v>15.076411960132891</v>
      </c>
      <c r="J71" s="8">
        <f t="shared" ca="1" si="12"/>
        <v>45555.22470485502</v>
      </c>
      <c r="K71" s="8">
        <f t="shared" ca="1" si="13"/>
        <v>45571.6457574866</v>
      </c>
      <c r="L71" s="8">
        <f t="shared" ca="1" si="14"/>
        <v>45298.6457574866</v>
      </c>
      <c r="M71" s="106">
        <v>39</v>
      </c>
      <c r="N71" s="106">
        <f t="shared" si="15"/>
        <v>2470</v>
      </c>
      <c r="O71" s="55">
        <f t="shared" si="16"/>
        <v>15.59468438538206</v>
      </c>
      <c r="P71" s="55">
        <f t="shared" si="17"/>
        <v>15.076411960132891</v>
      </c>
      <c r="Q71" s="107">
        <f>'All Parts'!Q118</f>
        <v>78</v>
      </c>
      <c r="R71" s="102">
        <f>'All Parts'!R118</f>
        <v>0</v>
      </c>
      <c r="S71" s="102">
        <f>'All Parts'!S118</f>
        <v>0</v>
      </c>
      <c r="T71" s="102">
        <f>'All Parts'!T118</f>
        <v>0</v>
      </c>
      <c r="U71" s="102">
        <f>'All Parts'!U118</f>
        <v>0</v>
      </c>
      <c r="V71" s="102">
        <f>'All Parts'!V118</f>
        <v>0</v>
      </c>
      <c r="W71" s="102">
        <f>'All Parts'!W118</f>
        <v>0</v>
      </c>
      <c r="X71" s="102">
        <f>'All Parts'!X118</f>
        <v>0</v>
      </c>
      <c r="Y71" s="102">
        <f>'All Parts'!Y118</f>
        <v>0</v>
      </c>
      <c r="Z71" s="102">
        <f>'All Parts'!Z118</f>
        <v>0</v>
      </c>
      <c r="AA71" s="102">
        <f>'All Parts'!AA118</f>
        <v>0</v>
      </c>
      <c r="AB71" s="102">
        <f>'All Parts'!AB118</f>
        <v>0</v>
      </c>
      <c r="AC71" s="102">
        <f>'All Parts'!AC118</f>
        <v>0</v>
      </c>
      <c r="AD71" s="102">
        <f>'All Parts'!AD118</f>
        <v>0</v>
      </c>
      <c r="AE71" s="102">
        <f>'All Parts'!AE118</f>
        <v>0</v>
      </c>
      <c r="AF71" s="102">
        <f>'All Parts'!AF118</f>
        <v>0</v>
      </c>
      <c r="AG71" s="153">
        <f>'All Parts'!AG118</f>
        <v>0</v>
      </c>
      <c r="AH71" s="102"/>
    </row>
    <row r="72" spans="1:34" ht="13.15" customHeight="1">
      <c r="A72" s="115" t="str">
        <f>'All Parts'!A106</f>
        <v xml:space="preserve">R726603        </v>
      </c>
      <c r="B72" s="128">
        <f>'All Parts'!B106</f>
        <v>115485</v>
      </c>
      <c r="C72" s="129">
        <f>'All Parts'!C106</f>
        <v>241.31520000000003</v>
      </c>
      <c r="D72" s="19" t="str">
        <f>'All Parts'!D106</f>
        <v>257 BO MI CAST</v>
      </c>
      <c r="E72" s="130">
        <f>'All Parts'!E106</f>
        <v>11</v>
      </c>
      <c r="F72" s="113">
        <f>'All Parts'!F106</f>
        <v>3290</v>
      </c>
      <c r="G72" s="113">
        <f>'All Parts'!G106</f>
        <v>2450</v>
      </c>
      <c r="H72" s="113">
        <f>'All Parts'!H106</f>
        <v>0</v>
      </c>
      <c r="I72" s="57">
        <f>'All Parts'!I106</f>
        <v>13.911205073995772</v>
      </c>
      <c r="J72" s="8">
        <f t="shared" ca="1" si="12"/>
        <v>45518.306044567944</v>
      </c>
      <c r="K72" s="8">
        <f t="shared" ca="1" si="13"/>
        <v>45578.995039783251</v>
      </c>
      <c r="L72" s="8">
        <f t="shared" ca="1" si="14"/>
        <v>45319.995039783251</v>
      </c>
      <c r="M72" s="106">
        <v>37</v>
      </c>
      <c r="N72" s="106">
        <f t="shared" si="15"/>
        <v>3290</v>
      </c>
      <c r="O72" s="55">
        <f t="shared" si="16"/>
        <v>15.826638477801268</v>
      </c>
      <c r="P72" s="55">
        <f t="shared" si="17"/>
        <v>13.911205073995772</v>
      </c>
      <c r="Q72" s="107">
        <f>'All Parts'!Q106</f>
        <v>453</v>
      </c>
      <c r="R72" s="102">
        <f>'All Parts'!R106</f>
        <v>0</v>
      </c>
      <c r="S72" s="102">
        <f>'All Parts'!S106</f>
        <v>0</v>
      </c>
      <c r="T72" s="102">
        <f>'All Parts'!T106</f>
        <v>0</v>
      </c>
      <c r="U72" s="102">
        <f>'All Parts'!U106</f>
        <v>0</v>
      </c>
      <c r="V72" s="102">
        <f>'All Parts'!V106</f>
        <v>0</v>
      </c>
      <c r="W72" s="102">
        <f>'All Parts'!W106</f>
        <v>0</v>
      </c>
      <c r="X72" s="102">
        <f>'All Parts'!X106</f>
        <v>0</v>
      </c>
      <c r="Y72" s="102">
        <f>'All Parts'!Y106</f>
        <v>0</v>
      </c>
      <c r="Z72" s="102">
        <f>'All Parts'!Z106</f>
        <v>0</v>
      </c>
      <c r="AA72" s="102">
        <f>'All Parts'!AA106</f>
        <v>0</v>
      </c>
      <c r="AB72" s="102">
        <f>'All Parts'!AB106</f>
        <v>0</v>
      </c>
      <c r="AC72" s="102">
        <f>'All Parts'!AC106</f>
        <v>0</v>
      </c>
      <c r="AD72" s="102">
        <f>'All Parts'!AD106</f>
        <v>0</v>
      </c>
      <c r="AE72" s="102">
        <f>'All Parts'!AE106</f>
        <v>0</v>
      </c>
      <c r="AF72" s="102">
        <f>'All Parts'!AF106</f>
        <v>0</v>
      </c>
      <c r="AG72" s="153">
        <f>'All Parts'!AG106</f>
        <v>0</v>
      </c>
      <c r="AH72" s="102"/>
    </row>
    <row r="73" spans="1:34" ht="13.15" customHeight="1">
      <c r="A73" s="50" t="str">
        <f>'All Parts'!A35</f>
        <v xml:space="preserve">74R5401        </v>
      </c>
      <c r="B73" s="128">
        <f>'All Parts'!B35</f>
        <v>112000</v>
      </c>
      <c r="C73" s="129">
        <f>'All Parts'!C35</f>
        <v>137.4408</v>
      </c>
      <c r="D73" s="19" t="str">
        <f>'All Parts'!D35</f>
        <v xml:space="preserve">273 1" CAP MI CAST  </v>
      </c>
      <c r="E73" s="130">
        <f>'All Parts'!E35</f>
        <v>6</v>
      </c>
      <c r="F73" s="113">
        <f>'All Parts'!F35</f>
        <v>2328</v>
      </c>
      <c r="G73" s="113">
        <f>'All Parts'!G35</f>
        <v>0</v>
      </c>
      <c r="H73" s="113">
        <f>'All Parts'!H35</f>
        <v>150</v>
      </c>
      <c r="I73" s="57">
        <f>'All Parts'!I35</f>
        <v>16.88372093023256</v>
      </c>
      <c r="J73" s="8">
        <f t="shared" ca="1" si="12"/>
        <v>45612.48786274976</v>
      </c>
      <c r="K73" s="8">
        <f t="shared" ca="1" si="13"/>
        <v>45617.891371521691</v>
      </c>
      <c r="L73" s="8">
        <f t="shared" ca="1" si="14"/>
        <v>45358.891371521691</v>
      </c>
      <c r="M73" s="106">
        <v>37</v>
      </c>
      <c r="N73" s="106">
        <f t="shared" si="15"/>
        <v>2328</v>
      </c>
      <c r="O73" s="55">
        <f t="shared" si="16"/>
        <v>17.054263565891471</v>
      </c>
      <c r="P73" s="55">
        <f t="shared" si="17"/>
        <v>16.88372093023256</v>
      </c>
      <c r="Q73" s="107">
        <f>'All Parts'!Q35</f>
        <v>22</v>
      </c>
      <c r="R73" s="102">
        <f>'All Parts'!R35</f>
        <v>0</v>
      </c>
      <c r="S73" s="102">
        <f>'All Parts'!S35</f>
        <v>0</v>
      </c>
      <c r="T73" s="102">
        <f>'All Parts'!T35</f>
        <v>0</v>
      </c>
      <c r="U73" s="102">
        <f>'All Parts'!U35</f>
        <v>0</v>
      </c>
      <c r="V73" s="102">
        <f>'All Parts'!V35</f>
        <v>0</v>
      </c>
      <c r="W73" s="102">
        <f>'All Parts'!W35</f>
        <v>0</v>
      </c>
      <c r="X73" s="102">
        <f>'All Parts'!X35</f>
        <v>0</v>
      </c>
      <c r="Y73" s="102">
        <f>'All Parts'!Y35</f>
        <v>0</v>
      </c>
      <c r="Z73" s="102">
        <f>'All Parts'!Z35</f>
        <v>0</v>
      </c>
      <c r="AA73" s="102">
        <f>'All Parts'!AA35</f>
        <v>0</v>
      </c>
      <c r="AB73" s="102">
        <f>'All Parts'!AB35</f>
        <v>0</v>
      </c>
      <c r="AC73" s="102">
        <f>'All Parts'!AC35</f>
        <v>0</v>
      </c>
      <c r="AD73" s="102">
        <f>'All Parts'!AD35</f>
        <v>0</v>
      </c>
      <c r="AE73" s="102">
        <f>'All Parts'!AE35</f>
        <v>0</v>
      </c>
      <c r="AF73" s="102">
        <f>'All Parts'!AF35</f>
        <v>0</v>
      </c>
      <c r="AG73" s="153">
        <f>'All Parts'!AG35</f>
        <v>0</v>
      </c>
      <c r="AH73" s="102"/>
    </row>
    <row r="74" spans="1:34" ht="13.15" customHeight="1">
      <c r="A74" s="50" t="str">
        <f>'All Parts'!A48</f>
        <v xml:space="preserve">7R06601        </v>
      </c>
      <c r="B74" s="128">
        <f>'All Parts'!B48</f>
        <v>115920</v>
      </c>
      <c r="C74" s="129">
        <f>'All Parts'!C48</f>
        <v>171.46080000000001</v>
      </c>
      <c r="D74" s="19" t="str">
        <f>'All Parts'!D48</f>
        <v>460 BO MI CAST</v>
      </c>
      <c r="E74" s="130">
        <f>'All Parts'!E48</f>
        <v>25</v>
      </c>
      <c r="F74" s="113">
        <f>'All Parts'!F48</f>
        <v>9380</v>
      </c>
      <c r="G74" s="113">
        <f>'All Parts'!G48</f>
        <v>5060</v>
      </c>
      <c r="H74" s="113">
        <f>'All Parts'!H48</f>
        <v>501</v>
      </c>
      <c r="I74" s="57">
        <f>'All Parts'!I48</f>
        <v>16.519069767441859</v>
      </c>
      <c r="J74" s="8">
        <f t="shared" ca="1" si="12"/>
        <v>45600.934178539232</v>
      </c>
      <c r="K74" s="8">
        <f t="shared" ca="1" si="13"/>
        <v>45625.161546960284</v>
      </c>
      <c r="L74" s="8">
        <f t="shared" ca="1" si="14"/>
        <v>45366.161546960284</v>
      </c>
      <c r="M74" s="106">
        <v>37</v>
      </c>
      <c r="N74" s="106">
        <f t="shared" si="15"/>
        <v>9380</v>
      </c>
      <c r="O74" s="55">
        <f t="shared" si="16"/>
        <v>17.283720930232558</v>
      </c>
      <c r="P74" s="55">
        <f t="shared" si="17"/>
        <v>16.519069767441859</v>
      </c>
      <c r="Q74" s="107">
        <f>'All Parts'!Q48</f>
        <v>411</v>
      </c>
      <c r="R74" s="102">
        <f>'All Parts'!R48</f>
        <v>0</v>
      </c>
      <c r="S74" s="102">
        <f>'All Parts'!S48</f>
        <v>0</v>
      </c>
      <c r="T74" s="102">
        <f>'All Parts'!T48</f>
        <v>0</v>
      </c>
      <c r="U74" s="102">
        <f>'All Parts'!U48</f>
        <v>0</v>
      </c>
      <c r="V74" s="102">
        <f>'All Parts'!V48</f>
        <v>0</v>
      </c>
      <c r="W74" s="102">
        <f>'All Parts'!W48</f>
        <v>0</v>
      </c>
      <c r="X74" s="102">
        <f>'All Parts'!X48</f>
        <v>0</v>
      </c>
      <c r="Y74" s="102">
        <f>'All Parts'!Y48</f>
        <v>0</v>
      </c>
      <c r="Z74" s="102">
        <f>'All Parts'!Z48</f>
        <v>0</v>
      </c>
      <c r="AA74" s="102">
        <f>'All Parts'!AA48</f>
        <v>0</v>
      </c>
      <c r="AB74" s="102">
        <f>'All Parts'!AB48</f>
        <v>0</v>
      </c>
      <c r="AC74" s="102">
        <f>'All Parts'!AC48</f>
        <v>0</v>
      </c>
      <c r="AD74" s="102">
        <f>'All Parts'!AD48</f>
        <v>0</v>
      </c>
      <c r="AE74" s="102">
        <f>'All Parts'!AE48</f>
        <v>0</v>
      </c>
      <c r="AF74" s="102">
        <f>'All Parts'!AF48</f>
        <v>0</v>
      </c>
      <c r="AG74" s="153">
        <f>'All Parts'!AG48</f>
        <v>0</v>
      </c>
      <c r="AH74" s="102"/>
    </row>
    <row r="75" spans="1:34" ht="13.15" customHeight="1">
      <c r="A75" s="22" t="str">
        <f>'All Parts'!A26</f>
        <v xml:space="preserve">72R4303        </v>
      </c>
      <c r="B75" s="128">
        <f>'All Parts'!B26</f>
        <v>116315</v>
      </c>
      <c r="C75" s="129">
        <f>'All Parts'!C26</f>
        <v>2160.4967999999999</v>
      </c>
      <c r="D75" s="19" t="str">
        <f>'All Parts'!D26</f>
        <v xml:space="preserve">379 BO MI CAST </v>
      </c>
      <c r="E75" s="130">
        <f>'All Parts'!E26</f>
        <v>2</v>
      </c>
      <c r="F75" s="113">
        <f>'All Parts'!F26</f>
        <v>750</v>
      </c>
      <c r="G75" s="113">
        <f>'All Parts'!G26</f>
        <v>700</v>
      </c>
      <c r="H75" s="113">
        <f>'All Parts'!H26</f>
        <v>33</v>
      </c>
      <c r="I75" s="57">
        <f>'All Parts'!I26</f>
        <v>16.674418604651162</v>
      </c>
      <c r="J75" s="8">
        <f t="shared" ca="1" si="12"/>
        <v>45605.856283802394</v>
      </c>
      <c r="K75" s="8">
        <f t="shared" ca="1" si="13"/>
        <v>45627.961546960287</v>
      </c>
      <c r="L75" s="8">
        <f t="shared" ca="1" si="14"/>
        <v>45361.961546960287</v>
      </c>
      <c r="M75" s="106">
        <v>38</v>
      </c>
      <c r="N75" s="106">
        <f t="shared" si="15"/>
        <v>750</v>
      </c>
      <c r="O75" s="55">
        <f t="shared" si="16"/>
        <v>17.372093023255815</v>
      </c>
      <c r="P75" s="55">
        <f t="shared" si="17"/>
        <v>16.674418604651162</v>
      </c>
      <c r="Q75" s="107">
        <f>'All Parts'!Q26</f>
        <v>30</v>
      </c>
      <c r="R75" s="102">
        <f>'All Parts'!R26</f>
        <v>0</v>
      </c>
      <c r="S75" s="102">
        <f>'All Parts'!S26</f>
        <v>0</v>
      </c>
      <c r="T75" s="102">
        <f>'All Parts'!T26</f>
        <v>0</v>
      </c>
      <c r="U75" s="102">
        <f>'All Parts'!U26</f>
        <v>0</v>
      </c>
      <c r="V75" s="102">
        <f>'All Parts'!V26</f>
        <v>0</v>
      </c>
      <c r="W75" s="102">
        <f>'All Parts'!W26</f>
        <v>0</v>
      </c>
      <c r="X75" s="102">
        <f>'All Parts'!X26</f>
        <v>0</v>
      </c>
      <c r="Y75" s="102">
        <f>'All Parts'!Y26</f>
        <v>0</v>
      </c>
      <c r="Z75" s="102">
        <f>'All Parts'!Z26</f>
        <v>0</v>
      </c>
      <c r="AA75" s="102">
        <f>'All Parts'!AA26</f>
        <v>0</v>
      </c>
      <c r="AB75" s="102">
        <f>'All Parts'!AB26</f>
        <v>0</v>
      </c>
      <c r="AC75" s="102">
        <f>'All Parts'!AC26</f>
        <v>0</v>
      </c>
      <c r="AD75" s="102">
        <f>'All Parts'!AD26</f>
        <v>0</v>
      </c>
      <c r="AE75" s="102">
        <f>'All Parts'!AE26</f>
        <v>0</v>
      </c>
      <c r="AF75" s="102">
        <f>'All Parts'!AF26</f>
        <v>0</v>
      </c>
      <c r="AG75" s="153">
        <f>'All Parts'!AG26</f>
        <v>0</v>
      </c>
      <c r="AH75" s="102"/>
    </row>
    <row r="76" spans="1:34" ht="13.15" customHeight="1">
      <c r="A76" s="22" t="str">
        <f>'All Parts'!A91</f>
        <v xml:space="preserve">R712001        </v>
      </c>
      <c r="B76" s="128">
        <f>'All Parts'!B91</f>
        <v>112960</v>
      </c>
      <c r="C76" s="129">
        <f>'All Parts'!C91</f>
        <v>59.875200000000007</v>
      </c>
      <c r="D76" s="19" t="str">
        <f>'All Parts'!D91</f>
        <v>676 BUSH MI CAST</v>
      </c>
      <c r="E76" s="130">
        <f>'All Parts'!E91</f>
        <v>48</v>
      </c>
      <c r="F76" s="113">
        <f>'All Parts'!F91</f>
        <v>19300</v>
      </c>
      <c r="G76" s="113">
        <f>'All Parts'!G91</f>
        <v>13620</v>
      </c>
      <c r="H76" s="113">
        <f>'All Parts'!H91</f>
        <v>1705</v>
      </c>
      <c r="I76" s="57">
        <f>'All Parts'!I91</f>
        <v>17.049418604651162</v>
      </c>
      <c r="J76" s="8">
        <f t="shared" ca="1" si="12"/>
        <v>45617.73786274976</v>
      </c>
      <c r="K76" s="8">
        <f t="shared" ca="1" si="13"/>
        <v>45628.790494328707</v>
      </c>
      <c r="L76" s="8">
        <f t="shared" ca="1" si="14"/>
        <v>45369.790494328707</v>
      </c>
      <c r="M76" s="106">
        <v>37</v>
      </c>
      <c r="N76" s="106">
        <f t="shared" si="15"/>
        <v>19300</v>
      </c>
      <c r="O76" s="55">
        <f t="shared" si="16"/>
        <v>17.398255813953487</v>
      </c>
      <c r="P76" s="55">
        <f t="shared" si="17"/>
        <v>17.049418604651162</v>
      </c>
      <c r="Q76" s="107">
        <f>'All Parts'!Q91</f>
        <v>360</v>
      </c>
      <c r="R76" s="102">
        <f>'All Parts'!R91</f>
        <v>0</v>
      </c>
      <c r="S76" s="102">
        <f>'All Parts'!S91</f>
        <v>0</v>
      </c>
      <c r="T76" s="102">
        <f>'All Parts'!T91</f>
        <v>0</v>
      </c>
      <c r="U76" s="102">
        <f>'All Parts'!U91</f>
        <v>0</v>
      </c>
      <c r="V76" s="102">
        <f>'All Parts'!V91</f>
        <v>0</v>
      </c>
      <c r="W76" s="102">
        <f>'All Parts'!W91</f>
        <v>0</v>
      </c>
      <c r="X76" s="102">
        <f>'All Parts'!X91</f>
        <v>0</v>
      </c>
      <c r="Y76" s="102">
        <f>'All Parts'!Y91</f>
        <v>0</v>
      </c>
      <c r="Z76" s="102">
        <f>'All Parts'!Z91</f>
        <v>0</v>
      </c>
      <c r="AA76" s="102">
        <f>'All Parts'!AA91</f>
        <v>0</v>
      </c>
      <c r="AB76" s="102">
        <f>'All Parts'!AB91</f>
        <v>0</v>
      </c>
      <c r="AC76" s="102">
        <f>'All Parts'!AC91</f>
        <v>0</v>
      </c>
      <c r="AD76" s="102">
        <f>'All Parts'!AD91</f>
        <v>0</v>
      </c>
      <c r="AE76" s="102">
        <f>'All Parts'!AE91</f>
        <v>0</v>
      </c>
      <c r="AF76" s="102">
        <f>'All Parts'!AF91</f>
        <v>0</v>
      </c>
      <c r="AG76" s="197">
        <f>'All Parts'!AG91</f>
        <v>0</v>
      </c>
      <c r="AH76" s="102"/>
    </row>
    <row r="77" spans="1:34" ht="13.15" customHeight="1">
      <c r="A77" s="22" t="str">
        <f>'All Parts'!A62</f>
        <v xml:space="preserve">7R41601        </v>
      </c>
      <c r="B77" s="128">
        <f>'All Parts'!B62</f>
        <v>116265</v>
      </c>
      <c r="C77" s="129">
        <f>'All Parts'!C62</f>
        <v>21.319200000000002</v>
      </c>
      <c r="D77" s="19" t="str">
        <f>'All Parts'!D62</f>
        <v>4177 3/4 STRP MI CAST</v>
      </c>
      <c r="E77" s="130">
        <f>'All Parts'!E62</f>
        <v>7</v>
      </c>
      <c r="F77" s="113">
        <f>'All Parts'!F62</f>
        <v>2640</v>
      </c>
      <c r="G77" s="113">
        <f>'All Parts'!G62</f>
        <v>0</v>
      </c>
      <c r="H77" s="113">
        <f>'All Parts'!H62</f>
        <v>0</v>
      </c>
      <c r="I77" s="57">
        <f>'All Parts'!I62</f>
        <v>17.541528239202659</v>
      </c>
      <c r="J77" s="8">
        <f t="shared" ca="1" si="12"/>
        <v>45633.32996801292</v>
      </c>
      <c r="K77" s="8">
        <f t="shared" ca="1" si="13"/>
        <v>45648.698389065547</v>
      </c>
      <c r="L77" s="8">
        <f t="shared" ca="1" si="14"/>
        <v>45396.698389065547</v>
      </c>
      <c r="M77" s="106">
        <v>36</v>
      </c>
      <c r="N77" s="106">
        <f t="shared" si="15"/>
        <v>2640</v>
      </c>
      <c r="O77" s="55">
        <f t="shared" si="16"/>
        <v>18.026578073089702</v>
      </c>
      <c r="P77" s="55">
        <f t="shared" si="17"/>
        <v>17.541528239202659</v>
      </c>
      <c r="Q77" s="107">
        <f>'All Parts'!Q62</f>
        <v>73</v>
      </c>
      <c r="R77" s="102">
        <f>'All Parts'!R62</f>
        <v>0</v>
      </c>
      <c r="S77" s="102">
        <f>'All Parts'!S62</f>
        <v>0</v>
      </c>
      <c r="T77" s="102">
        <f>'All Parts'!T62</f>
        <v>0</v>
      </c>
      <c r="U77" s="102">
        <f>'All Parts'!U62</f>
        <v>0</v>
      </c>
      <c r="V77" s="102">
        <f>'All Parts'!V62</f>
        <v>0</v>
      </c>
      <c r="W77" s="102">
        <f>'All Parts'!W62</f>
        <v>0</v>
      </c>
      <c r="X77" s="102">
        <f>'All Parts'!X62</f>
        <v>0</v>
      </c>
      <c r="Y77" s="102">
        <f>'All Parts'!Y62</f>
        <v>0</v>
      </c>
      <c r="Z77" s="102">
        <f>'All Parts'!Z62</f>
        <v>0</v>
      </c>
      <c r="AA77" s="102">
        <f>'All Parts'!AA62</f>
        <v>0</v>
      </c>
      <c r="AB77" s="102">
        <f>'All Parts'!AB62</f>
        <v>0</v>
      </c>
      <c r="AC77" s="102">
        <f>'All Parts'!AC62</f>
        <v>0</v>
      </c>
      <c r="AD77" s="102">
        <f>'All Parts'!AD62</f>
        <v>0</v>
      </c>
      <c r="AE77" s="102">
        <f>'All Parts'!AE62</f>
        <v>0</v>
      </c>
      <c r="AF77" s="102">
        <f>'All Parts'!AF62</f>
        <v>0</v>
      </c>
      <c r="AG77" s="153">
        <f>'All Parts'!AG62</f>
        <v>0</v>
      </c>
      <c r="AH77" s="102"/>
    </row>
    <row r="78" spans="1:34" ht="13.15" customHeight="1">
      <c r="A78" s="50" t="str">
        <f>'All Parts'!A10</f>
        <v xml:space="preserve">720R701        </v>
      </c>
      <c r="B78" s="128">
        <f>'All Parts'!B10</f>
        <v>115565</v>
      </c>
      <c r="C78" s="129">
        <f>'All Parts'!C10</f>
        <v>270</v>
      </c>
      <c r="D78" s="19" t="str">
        <f>'All Parts'!D10</f>
        <v>274 BO MI CAST</v>
      </c>
      <c r="E78" s="130">
        <f>'All Parts'!E10</f>
        <v>5</v>
      </c>
      <c r="F78" s="113">
        <f>'All Parts'!F10</f>
        <v>1784</v>
      </c>
      <c r="G78" s="113">
        <f>'All Parts'!G10</f>
        <v>0</v>
      </c>
      <c r="H78" s="113">
        <f>'All Parts'!H10</f>
        <v>0</v>
      </c>
      <c r="I78" s="57">
        <f>'All Parts'!I10</f>
        <v>16.595348837209304</v>
      </c>
      <c r="J78" s="8">
        <f t="shared" ca="1" si="12"/>
        <v>45603.351020644499</v>
      </c>
      <c r="K78" s="8">
        <f t="shared" ca="1" si="13"/>
        <v>45656.698389065547</v>
      </c>
      <c r="L78" s="8">
        <f t="shared" ca="1" si="14"/>
        <v>45397.698389065547</v>
      </c>
      <c r="M78" s="106">
        <v>37</v>
      </c>
      <c r="N78" s="106">
        <f t="shared" si="15"/>
        <v>1784</v>
      </c>
      <c r="O78" s="55">
        <f t="shared" si="16"/>
        <v>18.279069767441861</v>
      </c>
      <c r="P78" s="55">
        <f t="shared" si="17"/>
        <v>16.595348837209304</v>
      </c>
      <c r="Q78" s="107">
        <f>'All Parts'!Q10</f>
        <v>181</v>
      </c>
      <c r="R78" s="102">
        <f>'All Parts'!R10</f>
        <v>0</v>
      </c>
      <c r="S78" s="102">
        <f>'All Parts'!S10</f>
        <v>0</v>
      </c>
      <c r="T78" s="102">
        <f>'All Parts'!T10</f>
        <v>0</v>
      </c>
      <c r="U78" s="102">
        <f>'All Parts'!U10</f>
        <v>0</v>
      </c>
      <c r="V78" s="102">
        <f>'All Parts'!V10</f>
        <v>0</v>
      </c>
      <c r="W78" s="102">
        <f>'All Parts'!W10</f>
        <v>0</v>
      </c>
      <c r="X78" s="102">
        <f>'All Parts'!X10</f>
        <v>0</v>
      </c>
      <c r="Y78" s="102">
        <f>'All Parts'!Y10</f>
        <v>0</v>
      </c>
      <c r="Z78" s="102">
        <f>'All Parts'!Z10</f>
        <v>0</v>
      </c>
      <c r="AA78" s="102">
        <f>'All Parts'!AA10</f>
        <v>0</v>
      </c>
      <c r="AB78" s="102">
        <f>'All Parts'!AB10</f>
        <v>0</v>
      </c>
      <c r="AC78" s="102">
        <f>'All Parts'!AC10</f>
        <v>0</v>
      </c>
      <c r="AD78" s="102">
        <f>'All Parts'!AD10</f>
        <v>0</v>
      </c>
      <c r="AE78" s="102">
        <f>'All Parts'!AE10</f>
        <v>0</v>
      </c>
      <c r="AF78" s="102">
        <f>'All Parts'!AF10</f>
        <v>0</v>
      </c>
      <c r="AG78" s="153">
        <f>'All Parts'!AG10</f>
        <v>0</v>
      </c>
      <c r="AH78" s="102"/>
    </row>
    <row r="79" spans="1:34" ht="13.15" customHeight="1">
      <c r="A79" s="22" t="str">
        <f>'All Parts'!A49</f>
        <v xml:space="preserve">7R14901        </v>
      </c>
      <c r="B79" s="128">
        <f>'All Parts'!B49</f>
        <v>115568</v>
      </c>
      <c r="C79" s="129">
        <f>'All Parts'!C49</f>
        <v>82.2</v>
      </c>
      <c r="D79" s="19" t="str">
        <f>'All Parts'!D49</f>
        <v xml:space="preserve">1261 RDCR MI CAST </v>
      </c>
      <c r="E79" s="130">
        <f>'All Parts'!E49</f>
        <v>20</v>
      </c>
      <c r="F79" s="113">
        <f>'All Parts'!F49</f>
        <v>8400</v>
      </c>
      <c r="G79" s="113">
        <f>'All Parts'!G49</f>
        <v>8400</v>
      </c>
      <c r="H79" s="113">
        <f>'All Parts'!H49</f>
        <v>501</v>
      </c>
      <c r="I79" s="57">
        <f>'All Parts'!I49</f>
        <v>18.369767441860464</v>
      </c>
      <c r="J79" s="8">
        <f t="shared" ca="1" si="12"/>
        <v>45659.572073276075</v>
      </c>
      <c r="K79" s="8">
        <f t="shared" ca="1" si="13"/>
        <v>45663.91944169713</v>
      </c>
      <c r="L79" s="8">
        <f t="shared" ca="1" si="14"/>
        <v>45411.91944169713</v>
      </c>
      <c r="M79" s="106">
        <v>36</v>
      </c>
      <c r="N79" s="106">
        <f t="shared" si="15"/>
        <v>8400</v>
      </c>
      <c r="O79" s="55">
        <f t="shared" si="16"/>
        <v>18.506976744186048</v>
      </c>
      <c r="P79" s="55">
        <f t="shared" si="17"/>
        <v>18.369767441860464</v>
      </c>
      <c r="Q79" s="107">
        <f>'All Parts'!Q49</f>
        <v>59</v>
      </c>
      <c r="R79" s="102">
        <f>'All Parts'!R49</f>
        <v>0</v>
      </c>
      <c r="S79" s="102">
        <f>'All Parts'!S49</f>
        <v>0</v>
      </c>
      <c r="T79" s="102">
        <f>'All Parts'!T49</f>
        <v>0</v>
      </c>
      <c r="U79" s="102">
        <f>'All Parts'!U49</f>
        <v>0</v>
      </c>
      <c r="V79" s="102">
        <f>'All Parts'!V49</f>
        <v>0</v>
      </c>
      <c r="W79" s="102">
        <f>'All Parts'!W49</f>
        <v>0</v>
      </c>
      <c r="X79" s="102">
        <f>'All Parts'!X49</f>
        <v>0</v>
      </c>
      <c r="Y79" s="102">
        <f>'All Parts'!Y49</f>
        <v>0</v>
      </c>
      <c r="Z79" s="102">
        <f>'All Parts'!Z49</f>
        <v>0</v>
      </c>
      <c r="AA79" s="102">
        <f>'All Parts'!AA49</f>
        <v>0</v>
      </c>
      <c r="AB79" s="102">
        <f>'All Parts'!AB49</f>
        <v>0</v>
      </c>
      <c r="AC79" s="102">
        <f>'All Parts'!AC49</f>
        <v>0</v>
      </c>
      <c r="AD79" s="102">
        <f>'All Parts'!AD49</f>
        <v>0</v>
      </c>
      <c r="AE79" s="102">
        <f>'All Parts'!AE49</f>
        <v>0</v>
      </c>
      <c r="AF79" s="102">
        <f>'All Parts'!AF49</f>
        <v>0</v>
      </c>
      <c r="AG79" s="153">
        <f>'All Parts'!AG49</f>
        <v>0</v>
      </c>
      <c r="AH79" s="102"/>
    </row>
    <row r="80" spans="1:34" ht="13.15" customHeight="1">
      <c r="A80" s="50" t="str">
        <f>'All Parts'!A51</f>
        <v xml:space="preserve">7R20901        </v>
      </c>
      <c r="B80" s="128">
        <f>'All Parts'!B51</f>
        <v>115486</v>
      </c>
      <c r="C80" s="129">
        <f>'All Parts'!C51</f>
        <v>89.359200000000001</v>
      </c>
      <c r="D80" s="19" t="str">
        <f>'All Parts'!D51</f>
        <v>3307 2" CLIP MI CAST</v>
      </c>
      <c r="E80" s="130">
        <f>'All Parts'!E51</f>
        <v>30</v>
      </c>
      <c r="F80" s="113">
        <f>'All Parts'!F51</f>
        <v>10140</v>
      </c>
      <c r="G80" s="113">
        <f>'All Parts'!G51</f>
        <v>10140</v>
      </c>
      <c r="H80" s="113">
        <f>'All Parts'!H51</f>
        <v>0</v>
      </c>
      <c r="I80" s="57">
        <f>'All Parts'!I51</f>
        <v>15.720930232558139</v>
      </c>
      <c r="J80" s="8">
        <f t="shared" ca="1" si="12"/>
        <v>45575.6457574866</v>
      </c>
      <c r="K80" s="8">
        <f t="shared" ca="1" si="13"/>
        <v>45668.48786274976</v>
      </c>
      <c r="L80" s="8">
        <f t="shared" ca="1" si="14"/>
        <v>45409.48786274976</v>
      </c>
      <c r="M80" s="106">
        <v>37</v>
      </c>
      <c r="N80" s="106">
        <f t="shared" si="15"/>
        <v>10140</v>
      </c>
      <c r="O80" s="55">
        <f t="shared" si="16"/>
        <v>18.651162790697676</v>
      </c>
      <c r="P80" s="55">
        <f t="shared" si="17"/>
        <v>15.720930232558139</v>
      </c>
      <c r="Q80" s="107">
        <f>'All Parts'!Q51</f>
        <v>1890</v>
      </c>
      <c r="R80" s="102">
        <f>'All Parts'!R51</f>
        <v>0</v>
      </c>
      <c r="S80" s="102">
        <f>'All Parts'!S51</f>
        <v>0</v>
      </c>
      <c r="T80" s="102">
        <f>'All Parts'!T51</f>
        <v>0</v>
      </c>
      <c r="U80" s="102">
        <f>'All Parts'!U51</f>
        <v>0</v>
      </c>
      <c r="V80" s="102">
        <f>'All Parts'!V51</f>
        <v>0</v>
      </c>
      <c r="W80" s="102">
        <f>'All Parts'!W51</f>
        <v>0</v>
      </c>
      <c r="X80" s="102">
        <f>'All Parts'!X51</f>
        <v>0</v>
      </c>
      <c r="Y80" s="102">
        <f>'All Parts'!Y51</f>
        <v>0</v>
      </c>
      <c r="Z80" s="102">
        <f>'All Parts'!Z51</f>
        <v>0</v>
      </c>
      <c r="AA80" s="102">
        <f>'All Parts'!AA51</f>
        <v>0</v>
      </c>
      <c r="AB80" s="102">
        <f>'All Parts'!AB51</f>
        <v>0</v>
      </c>
      <c r="AC80" s="102">
        <f>'All Parts'!AC51</f>
        <v>0</v>
      </c>
      <c r="AD80" s="102">
        <f>'All Parts'!AD51</f>
        <v>0</v>
      </c>
      <c r="AE80" s="102">
        <f>'All Parts'!AE51</f>
        <v>0</v>
      </c>
      <c r="AF80" s="102">
        <f>'All Parts'!AF51</f>
        <v>0</v>
      </c>
      <c r="AG80" s="153">
        <f>'All Parts'!AG51</f>
        <v>0</v>
      </c>
      <c r="AH80" s="102"/>
    </row>
    <row r="81" spans="1:34" ht="13.15" customHeight="1">
      <c r="A81" s="22" t="str">
        <f>'All Parts'!A69</f>
        <v xml:space="preserve">7R79201        </v>
      </c>
      <c r="B81" s="128">
        <f>'All Parts'!B69</f>
        <v>116354</v>
      </c>
      <c r="C81" s="129">
        <f>'All Parts'!C69</f>
        <v>1110</v>
      </c>
      <c r="D81" s="19" t="str">
        <f>'All Parts'!D69</f>
        <v xml:space="preserve">3122 BO MI CAST  </v>
      </c>
      <c r="E81" s="130">
        <f>'All Parts'!E69</f>
        <v>3</v>
      </c>
      <c r="F81" s="113">
        <f>'All Parts'!F69</f>
        <v>1395</v>
      </c>
      <c r="G81" s="113">
        <f>'All Parts'!G69</f>
        <v>1395</v>
      </c>
      <c r="H81" s="113">
        <f>'All Parts'!H69</f>
        <v>114</v>
      </c>
      <c r="I81" s="57">
        <f>'All Parts'!I69</f>
        <v>19.86046511627907</v>
      </c>
      <c r="J81" s="8">
        <f t="shared" ca="1" si="12"/>
        <v>45706.803652223447</v>
      </c>
      <c r="K81" s="8">
        <f t="shared" ca="1" si="13"/>
        <v>45707.294880293615</v>
      </c>
      <c r="L81" s="8">
        <f t="shared" ca="1" si="14"/>
        <v>45441.294880293615</v>
      </c>
      <c r="M81" s="106">
        <v>38</v>
      </c>
      <c r="N81" s="106">
        <f t="shared" si="15"/>
        <v>1395</v>
      </c>
      <c r="O81" s="55">
        <f t="shared" si="16"/>
        <v>19.875968992248062</v>
      </c>
      <c r="P81" s="55">
        <f t="shared" si="17"/>
        <v>19.86046511627907</v>
      </c>
      <c r="Q81" s="107">
        <f>'All Parts'!Q69</f>
        <v>1</v>
      </c>
      <c r="R81" s="102">
        <f>'All Parts'!R69</f>
        <v>0</v>
      </c>
      <c r="S81" s="102">
        <f>'All Parts'!S69</f>
        <v>0</v>
      </c>
      <c r="T81" s="102">
        <f>'All Parts'!T69</f>
        <v>0</v>
      </c>
      <c r="U81" s="102">
        <f>'All Parts'!U69</f>
        <v>0</v>
      </c>
      <c r="V81" s="102">
        <f>'All Parts'!V69</f>
        <v>0</v>
      </c>
      <c r="W81" s="102">
        <f>'All Parts'!W69</f>
        <v>0</v>
      </c>
      <c r="X81" s="102">
        <f>'All Parts'!X69</f>
        <v>0</v>
      </c>
      <c r="Y81" s="102">
        <f>'All Parts'!Y69</f>
        <v>0</v>
      </c>
      <c r="Z81" s="102">
        <f>'All Parts'!Z69</f>
        <v>0</v>
      </c>
      <c r="AA81" s="102">
        <f>'All Parts'!AA69</f>
        <v>0</v>
      </c>
      <c r="AB81" s="102">
        <f>'All Parts'!AB69</f>
        <v>0</v>
      </c>
      <c r="AC81" s="102">
        <f>'All Parts'!AC69</f>
        <v>0</v>
      </c>
      <c r="AD81" s="102">
        <f>'All Parts'!AD69</f>
        <v>0</v>
      </c>
      <c r="AE81" s="102">
        <f>'All Parts'!AE69</f>
        <v>0</v>
      </c>
      <c r="AF81" s="102">
        <f>'All Parts'!AF69</f>
        <v>0</v>
      </c>
      <c r="AG81" s="153" t="str">
        <f>'All Parts'!AG69</f>
        <v>105 ETA 8/12</v>
      </c>
      <c r="AH81" s="102">
        <v>100</v>
      </c>
    </row>
    <row r="82" spans="1:34" ht="13.15" customHeight="1">
      <c r="A82" s="22" t="str">
        <f>'All Parts'!A66</f>
        <v xml:space="preserve">7R70701        </v>
      </c>
      <c r="B82" s="128">
        <f>'All Parts'!B66</f>
        <v>115573</v>
      </c>
      <c r="C82" s="129">
        <f>'All Parts'!C66</f>
        <v>1014</v>
      </c>
      <c r="D82" s="19" t="str">
        <f>'All Parts'!D66</f>
        <v>314 3121 MI BODY CST</v>
      </c>
      <c r="E82" s="130">
        <f>'All Parts'!E66</f>
        <v>6</v>
      </c>
      <c r="F82" s="113">
        <f>'All Parts'!F66</f>
        <v>2084</v>
      </c>
      <c r="G82" s="113">
        <f>'All Parts'!G66</f>
        <v>2084</v>
      </c>
      <c r="H82" s="113">
        <f>'All Parts'!H66</f>
        <v>0</v>
      </c>
      <c r="I82" s="57">
        <f>'All Parts'!I66</f>
        <v>16.155038759689923</v>
      </c>
      <c r="J82" s="8">
        <f t="shared" ca="1" si="12"/>
        <v>45589.400143451516</v>
      </c>
      <c r="K82" s="8">
        <f t="shared" ca="1" si="13"/>
        <v>45739.22470485502</v>
      </c>
      <c r="L82" s="8">
        <f t="shared" ca="1" si="14"/>
        <v>45473.22470485502</v>
      </c>
      <c r="M82" s="106">
        <v>38</v>
      </c>
      <c r="N82" s="106">
        <f t="shared" si="15"/>
        <v>2084</v>
      </c>
      <c r="O82" s="55">
        <f t="shared" si="16"/>
        <v>20.88372093023256</v>
      </c>
      <c r="P82" s="55">
        <f t="shared" si="17"/>
        <v>16.155038759689923</v>
      </c>
      <c r="Q82" s="107">
        <f>'All Parts'!Q66</f>
        <v>610</v>
      </c>
      <c r="R82" s="102">
        <f>'All Parts'!R66</f>
        <v>0</v>
      </c>
      <c r="S82" s="102">
        <f>'All Parts'!S66</f>
        <v>0</v>
      </c>
      <c r="T82" s="102">
        <f>'All Parts'!T66</f>
        <v>0</v>
      </c>
      <c r="U82" s="102">
        <f>'All Parts'!U66</f>
        <v>0</v>
      </c>
      <c r="V82" s="102">
        <f>'All Parts'!V66</f>
        <v>0</v>
      </c>
      <c r="W82" s="102">
        <f>'All Parts'!W66</f>
        <v>0</v>
      </c>
      <c r="X82" s="102">
        <f>'All Parts'!X66</f>
        <v>0</v>
      </c>
      <c r="Y82" s="102">
        <f>'All Parts'!Y66</f>
        <v>0</v>
      </c>
      <c r="Z82" s="102">
        <f>'All Parts'!Z66</f>
        <v>0</v>
      </c>
      <c r="AA82" s="102">
        <f>'All Parts'!AA66</f>
        <v>0</v>
      </c>
      <c r="AB82" s="102">
        <f>'All Parts'!AB66</f>
        <v>0</v>
      </c>
      <c r="AC82" s="102">
        <f>'All Parts'!AC66</f>
        <v>0</v>
      </c>
      <c r="AD82" s="102">
        <f>'All Parts'!AD66</f>
        <v>0</v>
      </c>
      <c r="AE82" s="102">
        <f>'All Parts'!AE66</f>
        <v>0</v>
      </c>
      <c r="AF82" s="102">
        <f>'All Parts'!AF66</f>
        <v>0</v>
      </c>
      <c r="AG82" s="153">
        <f>'All Parts'!AG66</f>
        <v>0</v>
      </c>
      <c r="AH82" s="102">
        <v>0</v>
      </c>
    </row>
    <row r="83" spans="1:34" ht="13.15" customHeight="1">
      <c r="A83" s="22" t="str">
        <f>'All Parts'!A126</f>
        <v xml:space="preserve">R786101        </v>
      </c>
      <c r="B83" s="128">
        <f>'All Parts'!B126</f>
        <v>115583</v>
      </c>
      <c r="C83" s="129">
        <f>'All Parts'!C126</f>
        <v>66.679199999999994</v>
      </c>
      <c r="D83" s="19" t="str">
        <f>'All Parts'!D126</f>
        <v>1251 RDCR MI CAST</v>
      </c>
      <c r="E83" s="130">
        <f>'All Parts'!E126</f>
        <v>32</v>
      </c>
      <c r="F83" s="113">
        <f>'All Parts'!F126</f>
        <v>15013</v>
      </c>
      <c r="G83" s="113">
        <f>'All Parts'!G126</f>
        <v>13960</v>
      </c>
      <c r="H83" s="113">
        <f>'All Parts'!H126</f>
        <v>753</v>
      </c>
      <c r="I83" s="57">
        <f>'All Parts'!I126</f>
        <v>20.726744186046513</v>
      </c>
      <c r="J83" s="8">
        <f t="shared" ca="1" si="12"/>
        <v>45734.251020644493</v>
      </c>
      <c r="K83" s="8">
        <f t="shared" ca="1" si="13"/>
        <v>45743.277336433966</v>
      </c>
      <c r="L83" s="8">
        <f t="shared" ca="1" si="14"/>
        <v>45491.277336433966</v>
      </c>
      <c r="M83" s="106">
        <v>36</v>
      </c>
      <c r="N83" s="106">
        <f t="shared" si="15"/>
        <v>15013</v>
      </c>
      <c r="O83" s="55">
        <f t="shared" si="16"/>
        <v>21.011627906976745</v>
      </c>
      <c r="P83" s="55">
        <f t="shared" si="17"/>
        <v>20.726744186046513</v>
      </c>
      <c r="Q83" s="107">
        <f>'All Parts'!Q126</f>
        <v>196</v>
      </c>
      <c r="R83" s="102">
        <f>'All Parts'!R126</f>
        <v>0</v>
      </c>
      <c r="S83" s="102">
        <f>'All Parts'!S126</f>
        <v>0</v>
      </c>
      <c r="T83" s="102">
        <f>'All Parts'!T126</f>
        <v>0</v>
      </c>
      <c r="U83" s="102">
        <f>'All Parts'!U126</f>
        <v>0</v>
      </c>
      <c r="V83" s="102">
        <f>'All Parts'!V126</f>
        <v>0</v>
      </c>
      <c r="W83" s="102">
        <f>'All Parts'!W126</f>
        <v>0</v>
      </c>
      <c r="X83" s="102">
        <f>'All Parts'!X126</f>
        <v>0</v>
      </c>
      <c r="Y83" s="102">
        <f>'All Parts'!Y126</f>
        <v>0</v>
      </c>
      <c r="Z83" s="102">
        <f>'All Parts'!Z126</f>
        <v>0</v>
      </c>
      <c r="AA83" s="102">
        <f>'All Parts'!AA126</f>
        <v>0</v>
      </c>
      <c r="AB83" s="102">
        <f>'All Parts'!AB126</f>
        <v>0</v>
      </c>
      <c r="AC83" s="102">
        <f>'All Parts'!AC126</f>
        <v>0</v>
      </c>
      <c r="AD83" s="102">
        <f>'All Parts'!AD126</f>
        <v>0</v>
      </c>
      <c r="AE83" s="102">
        <f>'All Parts'!AE126</f>
        <v>0</v>
      </c>
      <c r="AF83" s="102">
        <f>'All Parts'!AF126</f>
        <v>0</v>
      </c>
      <c r="AG83" s="195">
        <f>'All Parts'!AG126</f>
        <v>0</v>
      </c>
      <c r="AH83" s="102"/>
    </row>
    <row r="84" spans="1:34" ht="13.15" customHeight="1">
      <c r="A84" s="114" t="str">
        <f>'All Parts'!A93</f>
        <v xml:space="preserve">R712301        </v>
      </c>
      <c r="B84" s="128">
        <f>'All Parts'!B93</f>
        <v>116396</v>
      </c>
      <c r="C84" s="129">
        <f>'All Parts'!C93</f>
        <v>226.34640000000002</v>
      </c>
      <c r="D84" s="19" t="str">
        <f>'All Parts'!D93</f>
        <v>679 BU MI CAST</v>
      </c>
      <c r="E84" s="130">
        <f>'All Parts'!E93</f>
        <v>8</v>
      </c>
      <c r="F84" s="113">
        <f>'All Parts'!F93</f>
        <v>3306</v>
      </c>
      <c r="G84" s="113">
        <f>'All Parts'!G93</f>
        <v>2690</v>
      </c>
      <c r="H84" s="113">
        <f>'All Parts'!H93</f>
        <v>0</v>
      </c>
      <c r="I84" s="57">
        <f>'All Parts'!I93</f>
        <v>19.220930232558139</v>
      </c>
      <c r="J84" s="8">
        <f t="shared" ca="1" si="12"/>
        <v>45686.540494328707</v>
      </c>
      <c r="K84" s="8">
        <f t="shared" ca="1" si="13"/>
        <v>45769.435231170813</v>
      </c>
      <c r="L84" s="8">
        <f t="shared" ca="1" si="14"/>
        <v>45503.435231170813</v>
      </c>
      <c r="M84" s="106">
        <v>38</v>
      </c>
      <c r="N84" s="106">
        <f t="shared" si="15"/>
        <v>3306</v>
      </c>
      <c r="O84" s="55">
        <f t="shared" si="16"/>
        <v>21.837209302325583</v>
      </c>
      <c r="P84" s="55">
        <f t="shared" si="17"/>
        <v>19.220930232558139</v>
      </c>
      <c r="Q84" s="107">
        <f>'All Parts'!Q93</f>
        <v>450</v>
      </c>
      <c r="R84" s="102">
        <f>'All Parts'!R93</f>
        <v>0</v>
      </c>
      <c r="S84" s="102">
        <f>'All Parts'!S93</f>
        <v>0</v>
      </c>
      <c r="T84" s="102">
        <f>'All Parts'!T93</f>
        <v>0</v>
      </c>
      <c r="U84" s="102">
        <f>'All Parts'!U93</f>
        <v>0</v>
      </c>
      <c r="V84" s="102">
        <f>'All Parts'!V93</f>
        <v>0</v>
      </c>
      <c r="W84" s="102">
        <f>'All Parts'!W93</f>
        <v>0</v>
      </c>
      <c r="X84" s="102">
        <f>'All Parts'!X93</f>
        <v>0</v>
      </c>
      <c r="Y84" s="102">
        <f>'All Parts'!Y93</f>
        <v>0</v>
      </c>
      <c r="Z84" s="102">
        <f>'All Parts'!Z93</f>
        <v>0</v>
      </c>
      <c r="AA84" s="102">
        <f>'All Parts'!AA93</f>
        <v>0</v>
      </c>
      <c r="AB84" s="102">
        <f>'All Parts'!AB93</f>
        <v>0</v>
      </c>
      <c r="AC84" s="102">
        <f>'All Parts'!AC93</f>
        <v>0</v>
      </c>
      <c r="AD84" s="102">
        <f>'All Parts'!AD93</f>
        <v>0</v>
      </c>
      <c r="AE84" s="102">
        <f>'All Parts'!AE93</f>
        <v>0</v>
      </c>
      <c r="AF84" s="102">
        <f>'All Parts'!AF93</f>
        <v>0</v>
      </c>
      <c r="AG84" s="153">
        <f>'All Parts'!AG93</f>
        <v>0</v>
      </c>
      <c r="AH84" s="102"/>
    </row>
    <row r="85" spans="1:34" ht="13.15" customHeight="1">
      <c r="A85" s="22" t="str">
        <f>'All Parts'!A67</f>
        <v xml:space="preserve">7R73301        </v>
      </c>
      <c r="B85" s="128">
        <f>'All Parts'!B67</f>
        <v>115574</v>
      </c>
      <c r="C85" s="129">
        <f>'All Parts'!C67</f>
        <v>314</v>
      </c>
      <c r="D85" s="19" t="str">
        <f>'All Parts'!D67</f>
        <v xml:space="preserve">1 1/2" GLD GR CAST  </v>
      </c>
      <c r="E85" s="130">
        <f>'All Parts'!E67</f>
        <v>20</v>
      </c>
      <c r="F85" s="113">
        <f>'All Parts'!F67</f>
        <v>8130</v>
      </c>
      <c r="G85" s="113">
        <f>'All Parts'!G67</f>
        <v>7875</v>
      </c>
      <c r="H85" s="113">
        <f>'All Parts'!H67</f>
        <v>0</v>
      </c>
      <c r="I85" s="57">
        <f>'All Parts'!I67</f>
        <v>18.906976744186046</v>
      </c>
      <c r="J85" s="8">
        <f t="shared" ca="1" si="12"/>
        <v>45729.277336433966</v>
      </c>
      <c r="K85" s="8">
        <f t="shared" ca="1" si="13"/>
        <v>45778.203652223441</v>
      </c>
      <c r="L85" s="8">
        <f t="shared" ca="1" si="14"/>
        <v>45519.203652223441</v>
      </c>
      <c r="M85" s="106">
        <v>37</v>
      </c>
      <c r="N85" s="106">
        <f t="shared" si="15"/>
        <v>8845</v>
      </c>
      <c r="O85" s="55">
        <f t="shared" si="16"/>
        <v>22.113953488372093</v>
      </c>
      <c r="P85" s="55">
        <f t="shared" si="17"/>
        <v>20.569767441860463</v>
      </c>
      <c r="Q85" s="107">
        <f>'All Parts'!Q67</f>
        <v>664</v>
      </c>
      <c r="R85" s="102">
        <f>'All Parts'!R67</f>
        <v>715</v>
      </c>
      <c r="S85" s="102">
        <f>'All Parts'!S67</f>
        <v>0</v>
      </c>
      <c r="T85" s="102">
        <f>'All Parts'!T67</f>
        <v>0</v>
      </c>
      <c r="U85" s="102">
        <f>'All Parts'!U67</f>
        <v>0</v>
      </c>
      <c r="V85" s="102">
        <f>'All Parts'!V67</f>
        <v>0</v>
      </c>
      <c r="W85" s="102">
        <f>'All Parts'!W67</f>
        <v>0</v>
      </c>
      <c r="X85" s="102">
        <f>'All Parts'!X67</f>
        <v>0</v>
      </c>
      <c r="Y85" s="102">
        <f>'All Parts'!Y67</f>
        <v>0</v>
      </c>
      <c r="Z85" s="102">
        <f>'All Parts'!Z67</f>
        <v>0</v>
      </c>
      <c r="AA85" s="102">
        <f>'All Parts'!AA67</f>
        <v>0</v>
      </c>
      <c r="AB85" s="102">
        <f>'All Parts'!AB67</f>
        <v>0</v>
      </c>
      <c r="AC85" s="102">
        <f>'All Parts'!AC67</f>
        <v>0</v>
      </c>
      <c r="AD85" s="102">
        <f>'All Parts'!AD67</f>
        <v>0</v>
      </c>
      <c r="AE85" s="102">
        <f>'All Parts'!AE67</f>
        <v>0</v>
      </c>
      <c r="AF85" s="102">
        <f>'All Parts'!AF67</f>
        <v>0</v>
      </c>
      <c r="AG85" s="153">
        <f>'All Parts'!AG67</f>
        <v>0</v>
      </c>
      <c r="AH85" s="102">
        <v>1500</v>
      </c>
    </row>
    <row r="86" spans="1:34" ht="13.15" customHeight="1">
      <c r="A86" s="115" t="str">
        <f>'All Parts'!A105</f>
        <v xml:space="preserve">R726602        </v>
      </c>
      <c r="B86" s="128">
        <f>'All Parts'!B105</f>
        <v>115484</v>
      </c>
      <c r="C86" s="129">
        <f>'All Parts'!C105</f>
        <v>134.7192</v>
      </c>
      <c r="D86" s="19" t="str">
        <f>'All Parts'!D105</f>
        <v>256 BO MI CAST</v>
      </c>
      <c r="E86" s="130">
        <f>'All Parts'!E105</f>
        <v>17</v>
      </c>
      <c r="F86" s="113">
        <f>'All Parts'!F105</f>
        <v>8205</v>
      </c>
      <c r="G86" s="113">
        <f>'All Parts'!G105</f>
        <v>7330</v>
      </c>
      <c r="H86" s="113">
        <f>'All Parts'!H105</f>
        <v>327</v>
      </c>
      <c r="I86" s="57">
        <f>'All Parts'!I105</f>
        <v>21.554035567715459</v>
      </c>
      <c r="J86" s="8">
        <f t="shared" ca="1" si="12"/>
        <v>45760.463094947903</v>
      </c>
      <c r="K86" s="8">
        <f t="shared" ca="1" si="13"/>
        <v>45788.983218786911</v>
      </c>
      <c r="L86" s="8">
        <f t="shared" ca="1" si="14"/>
        <v>45529.983218786911</v>
      </c>
      <c r="M86" s="106">
        <v>37</v>
      </c>
      <c r="N86" s="106">
        <f t="shared" si="15"/>
        <v>8205</v>
      </c>
      <c r="O86" s="55">
        <f t="shared" si="16"/>
        <v>22.454172366621066</v>
      </c>
      <c r="P86" s="55">
        <f t="shared" si="17"/>
        <v>21.554035567715459</v>
      </c>
      <c r="Q86" s="107">
        <f>'All Parts'!Q105</f>
        <v>329</v>
      </c>
      <c r="R86" s="102">
        <f>'All Parts'!R105</f>
        <v>0</v>
      </c>
      <c r="S86" s="102">
        <f>'All Parts'!S105</f>
        <v>0</v>
      </c>
      <c r="T86" s="102">
        <f>'All Parts'!T105</f>
        <v>0</v>
      </c>
      <c r="U86" s="102">
        <f>'All Parts'!U105</f>
        <v>0</v>
      </c>
      <c r="V86" s="102">
        <f>'All Parts'!V105</f>
        <v>0</v>
      </c>
      <c r="W86" s="102">
        <f>'All Parts'!W105</f>
        <v>0</v>
      </c>
      <c r="X86" s="102">
        <f>'All Parts'!X105</f>
        <v>0</v>
      </c>
      <c r="Y86" s="102">
        <f>'All Parts'!Y105</f>
        <v>0</v>
      </c>
      <c r="Z86" s="102">
        <f>'All Parts'!Z105</f>
        <v>0</v>
      </c>
      <c r="AA86" s="102">
        <f>'All Parts'!AA105</f>
        <v>0</v>
      </c>
      <c r="AB86" s="102">
        <f>'All Parts'!AB105</f>
        <v>0</v>
      </c>
      <c r="AC86" s="102">
        <f>'All Parts'!AC105</f>
        <v>0</v>
      </c>
      <c r="AD86" s="102">
        <f>'All Parts'!AD105</f>
        <v>0</v>
      </c>
      <c r="AE86" s="102">
        <f>'All Parts'!AE105</f>
        <v>0</v>
      </c>
      <c r="AF86" s="102">
        <f>'All Parts'!AF105</f>
        <v>0</v>
      </c>
      <c r="AG86" s="197">
        <f>'All Parts'!AG105</f>
        <v>0</v>
      </c>
      <c r="AH86" s="102"/>
    </row>
    <row r="87" spans="1:34" ht="13.15" customHeight="1">
      <c r="A87" s="50" t="str">
        <f>'All Parts'!A25</f>
        <v xml:space="preserve">729R402        </v>
      </c>
      <c r="B87" s="128">
        <f>'All Parts'!B25</f>
        <v>113247</v>
      </c>
      <c r="C87" s="129">
        <f>'All Parts'!C25</f>
        <v>765</v>
      </c>
      <c r="D87" s="19" t="str">
        <f>'All Parts'!D25</f>
        <v xml:space="preserve">6" BU MI (3881) </v>
      </c>
      <c r="E87" s="166">
        <f>'All Parts'!E25</f>
        <v>1</v>
      </c>
      <c r="F87" s="113">
        <f>'All Parts'!F25</f>
        <v>488</v>
      </c>
      <c r="G87" s="113">
        <f>'All Parts'!G25</f>
        <v>380</v>
      </c>
      <c r="H87" s="113">
        <f>'All Parts'!H25</f>
        <v>1</v>
      </c>
      <c r="I87" s="57">
        <f>'All Parts'!I25</f>
        <v>22.651162790697676</v>
      </c>
      <c r="J87" s="8">
        <f t="shared" ca="1" si="12"/>
        <v>45795.22470485502</v>
      </c>
      <c r="K87" s="8">
        <f t="shared" ca="1" si="13"/>
        <v>45795.22470485502</v>
      </c>
      <c r="L87" s="8">
        <f t="shared" ca="1" si="14"/>
        <v>45529.22470485502</v>
      </c>
      <c r="M87" s="106">
        <v>38</v>
      </c>
      <c r="N87" s="106">
        <f t="shared" si="15"/>
        <v>488</v>
      </c>
      <c r="O87" s="55">
        <f t="shared" si="16"/>
        <v>22.651162790697676</v>
      </c>
      <c r="P87" s="55">
        <f t="shared" si="17"/>
        <v>22.651162790697676</v>
      </c>
      <c r="Q87" s="107">
        <f>'All Parts'!Q25</f>
        <v>0</v>
      </c>
      <c r="R87" s="102">
        <f>'All Parts'!R25</f>
        <v>0</v>
      </c>
      <c r="S87" s="102">
        <f>'All Parts'!S25</f>
        <v>0</v>
      </c>
      <c r="T87" s="102">
        <f>'All Parts'!T25</f>
        <v>0</v>
      </c>
      <c r="U87" s="102">
        <f>'All Parts'!U25</f>
        <v>0</v>
      </c>
      <c r="V87" s="102">
        <f>'All Parts'!V25</f>
        <v>0</v>
      </c>
      <c r="W87" s="102">
        <f>'All Parts'!W25</f>
        <v>0</v>
      </c>
      <c r="X87" s="102">
        <f>'All Parts'!X25</f>
        <v>0</v>
      </c>
      <c r="Y87" s="102">
        <f>'All Parts'!Y25</f>
        <v>0</v>
      </c>
      <c r="Z87" s="102">
        <f>'All Parts'!Z25</f>
        <v>0</v>
      </c>
      <c r="AA87" s="102">
        <f>'All Parts'!AA25</f>
        <v>0</v>
      </c>
      <c r="AB87" s="102">
        <f>'All Parts'!AB25</f>
        <v>0</v>
      </c>
      <c r="AC87" s="102">
        <f>'All Parts'!AC25</f>
        <v>0</v>
      </c>
      <c r="AD87" s="102">
        <f>'All Parts'!AD25</f>
        <v>0</v>
      </c>
      <c r="AE87" s="102">
        <f>'All Parts'!AE25</f>
        <v>0</v>
      </c>
      <c r="AF87" s="102">
        <f>'All Parts'!AF25</f>
        <v>0</v>
      </c>
      <c r="AG87" s="195">
        <f>'All Parts'!AG25</f>
        <v>0</v>
      </c>
      <c r="AH87" s="102"/>
    </row>
    <row r="88" spans="1:34" ht="13.15" customHeight="1">
      <c r="A88" s="22" t="str">
        <f>'All Parts'!A88</f>
        <v xml:space="preserve">R711201        </v>
      </c>
      <c r="B88" s="128">
        <f>'All Parts'!B88</f>
        <v>115577</v>
      </c>
      <c r="C88" s="129">
        <f>'All Parts'!C88</f>
        <v>719.86320000000001</v>
      </c>
      <c r="D88" s="19" t="str">
        <f>'All Parts'!D88</f>
        <v>681 CS MI CAST</v>
      </c>
      <c r="E88" s="130">
        <f>'All Parts'!E88</f>
        <v>5</v>
      </c>
      <c r="F88" s="113">
        <f>'All Parts'!F88</f>
        <v>2563</v>
      </c>
      <c r="G88" s="113">
        <f>'All Parts'!G88</f>
        <v>2140</v>
      </c>
      <c r="H88" s="113">
        <f>'All Parts'!H88</f>
        <v>112</v>
      </c>
      <c r="I88" s="57">
        <f>'All Parts'!I88</f>
        <v>22.8</v>
      </c>
      <c r="J88" s="8">
        <f t="shared" ca="1" si="12"/>
        <v>45799.940494328708</v>
      </c>
      <c r="K88" s="8">
        <f t="shared" ca="1" si="13"/>
        <v>45799.940494328708</v>
      </c>
      <c r="L88" s="8">
        <f t="shared" ca="1" si="14"/>
        <v>45533.940494328708</v>
      </c>
      <c r="M88" s="106">
        <v>38</v>
      </c>
      <c r="N88" s="106">
        <f t="shared" si="15"/>
        <v>2563</v>
      </c>
      <c r="O88" s="55">
        <f t="shared" si="16"/>
        <v>22.8</v>
      </c>
      <c r="P88" s="55">
        <f t="shared" si="17"/>
        <v>22.8</v>
      </c>
      <c r="Q88" s="107">
        <f>'All Parts'!Q88</f>
        <v>0</v>
      </c>
      <c r="R88" s="102">
        <f>'All Parts'!R88</f>
        <v>0</v>
      </c>
      <c r="S88" s="102">
        <f>'All Parts'!S88</f>
        <v>0</v>
      </c>
      <c r="T88" s="102">
        <f>'All Parts'!T88</f>
        <v>0</v>
      </c>
      <c r="U88" s="102">
        <f>'All Parts'!U88</f>
        <v>0</v>
      </c>
      <c r="V88" s="102">
        <f>'All Parts'!V88</f>
        <v>0</v>
      </c>
      <c r="W88" s="102">
        <f>'All Parts'!W88</f>
        <v>0</v>
      </c>
      <c r="X88" s="102">
        <f>'All Parts'!X88</f>
        <v>0</v>
      </c>
      <c r="Y88" s="102">
        <f>'All Parts'!Y88</f>
        <v>0</v>
      </c>
      <c r="Z88" s="102">
        <f>'All Parts'!Z88</f>
        <v>0</v>
      </c>
      <c r="AA88" s="102">
        <f>'All Parts'!AA88</f>
        <v>0</v>
      </c>
      <c r="AB88" s="102">
        <f>'All Parts'!AB88</f>
        <v>0</v>
      </c>
      <c r="AC88" s="102">
        <f>'All Parts'!AC88</f>
        <v>0</v>
      </c>
      <c r="AD88" s="102">
        <f>'All Parts'!AD88</f>
        <v>0</v>
      </c>
      <c r="AE88" s="102">
        <f>'All Parts'!AE88</f>
        <v>0</v>
      </c>
      <c r="AF88" s="102">
        <f>'All Parts'!AF88</f>
        <v>0</v>
      </c>
      <c r="AG88" s="153">
        <f>'All Parts'!AG88</f>
        <v>0</v>
      </c>
      <c r="AH88" s="102"/>
    </row>
    <row r="89" spans="1:34" ht="13.15" customHeight="1">
      <c r="A89" s="22">
        <f>'All Parts'!A2</f>
        <v>211158</v>
      </c>
      <c r="B89" s="128">
        <f>'All Parts'!B2</f>
        <v>116260</v>
      </c>
      <c r="C89" s="129">
        <f>'All Parts'!C2</f>
        <v>639.57600000000002</v>
      </c>
      <c r="D89" s="19" t="str">
        <f>'All Parts'!D2</f>
        <v xml:space="preserve">PATT 1158 - 3 MALL CN PC-9297 </v>
      </c>
      <c r="E89" s="130">
        <f>'All Parts'!E2</f>
        <v>5</v>
      </c>
      <c r="F89" s="113">
        <f>'All Parts'!F2</f>
        <v>630</v>
      </c>
      <c r="G89" s="113">
        <f>'All Parts'!G2</f>
        <v>630</v>
      </c>
      <c r="H89" s="113">
        <f>'All Parts'!H2</f>
        <v>0</v>
      </c>
      <c r="I89" s="57">
        <f>'All Parts'!I2</f>
        <v>5.8604651162790695</v>
      </c>
      <c r="J89" s="8">
        <f t="shared" ca="1" si="12"/>
        <v>45263.22470485502</v>
      </c>
      <c r="K89" s="8">
        <f t="shared" ca="1" si="13"/>
        <v>45850.045757486601</v>
      </c>
      <c r="L89" s="8">
        <f t="shared" ca="1" si="14"/>
        <v>45584.045757486601</v>
      </c>
      <c r="M89" s="106">
        <v>38</v>
      </c>
      <c r="N89" s="106">
        <f t="shared" si="15"/>
        <v>630</v>
      </c>
      <c r="O89" s="55">
        <f t="shared" si="16"/>
        <v>24.381395348837209</v>
      </c>
      <c r="P89" s="55">
        <f t="shared" si="17"/>
        <v>5.8604651162790695</v>
      </c>
      <c r="Q89" s="107">
        <f>'All Parts'!Q2</f>
        <v>1991</v>
      </c>
      <c r="R89" s="102">
        <f>'All Parts'!R2</f>
        <v>0</v>
      </c>
      <c r="S89" s="102">
        <f>'All Parts'!S2</f>
        <v>0</v>
      </c>
      <c r="T89" s="102">
        <f>'All Parts'!T2</f>
        <v>0</v>
      </c>
      <c r="U89" s="102">
        <f>'All Parts'!U2</f>
        <v>0</v>
      </c>
      <c r="V89" s="102">
        <f>'All Parts'!V2</f>
        <v>0</v>
      </c>
      <c r="W89" s="102">
        <f>'All Parts'!W2</f>
        <v>0</v>
      </c>
      <c r="X89" s="102">
        <f>'All Parts'!X2</f>
        <v>0</v>
      </c>
      <c r="Y89" s="102">
        <f>'All Parts'!Y2</f>
        <v>0</v>
      </c>
      <c r="Z89" s="102">
        <f>'All Parts'!Z2</f>
        <v>0</v>
      </c>
      <c r="AA89" s="102">
        <f>'All Parts'!AA2</f>
        <v>0</v>
      </c>
      <c r="AB89" s="102">
        <f>'All Parts'!AB2</f>
        <v>0</v>
      </c>
      <c r="AC89" s="102">
        <f>'All Parts'!AC2</f>
        <v>0</v>
      </c>
      <c r="AD89" s="102">
        <f>'All Parts'!AD2</f>
        <v>0</v>
      </c>
      <c r="AE89" s="102">
        <f>'All Parts'!AE2</f>
        <v>0</v>
      </c>
      <c r="AF89" s="102">
        <f>'All Parts'!AF2</f>
        <v>0</v>
      </c>
      <c r="AG89" s="153">
        <f>'All Parts'!AG2</f>
        <v>0</v>
      </c>
      <c r="AH89" s="102"/>
    </row>
    <row r="90" spans="1:34" ht="13.15" customHeight="1">
      <c r="A90" s="22" t="str">
        <f>'All Parts'!A20</f>
        <v xml:space="preserve">729R301        </v>
      </c>
      <c r="B90" s="128">
        <f>'All Parts'!B20</f>
        <v>113245</v>
      </c>
      <c r="C90" s="129">
        <f>'All Parts'!C20</f>
        <v>254</v>
      </c>
      <c r="D90" s="19" t="str">
        <f>'All Parts'!D20</f>
        <v>2-1/2" BU MI (3876)</v>
      </c>
      <c r="E90" s="130">
        <f>'All Parts'!E20</f>
        <v>6</v>
      </c>
      <c r="F90" s="113">
        <f>'All Parts'!F20</f>
        <v>3260</v>
      </c>
      <c r="G90" s="113">
        <f>'All Parts'!G20</f>
        <v>0</v>
      </c>
      <c r="H90" s="113">
        <f>'All Parts'!H20</f>
        <v>0</v>
      </c>
      <c r="I90" s="57">
        <f>'All Parts'!I20</f>
        <v>25.271317829457363</v>
      </c>
      <c r="J90" s="8">
        <f t="shared" ca="1" si="12"/>
        <v>45878.242248714669</v>
      </c>
      <c r="K90" s="8">
        <f t="shared" ca="1" si="13"/>
        <v>45878.242248714669</v>
      </c>
      <c r="L90" s="8">
        <f t="shared" ca="1" si="14"/>
        <v>45612.242248714669</v>
      </c>
      <c r="M90" s="106">
        <v>38</v>
      </c>
      <c r="N90" s="106">
        <f t="shared" si="15"/>
        <v>3260</v>
      </c>
      <c r="O90" s="55">
        <f t="shared" si="16"/>
        <v>25.271317829457363</v>
      </c>
      <c r="P90" s="55">
        <f t="shared" si="17"/>
        <v>25.271317829457363</v>
      </c>
      <c r="Q90" s="107">
        <f>'All Parts'!Q20</f>
        <v>0</v>
      </c>
      <c r="R90" s="102">
        <f>'All Parts'!R20</f>
        <v>0</v>
      </c>
      <c r="S90" s="102">
        <f>'All Parts'!S20</f>
        <v>0</v>
      </c>
      <c r="T90" s="102">
        <f>'All Parts'!T20</f>
        <v>0</v>
      </c>
      <c r="U90" s="102">
        <f>'All Parts'!U20</f>
        <v>0</v>
      </c>
      <c r="V90" s="102">
        <f>'All Parts'!V20</f>
        <v>0</v>
      </c>
      <c r="W90" s="102">
        <f>'All Parts'!W20</f>
        <v>0</v>
      </c>
      <c r="X90" s="102">
        <f>'All Parts'!X20</f>
        <v>0</v>
      </c>
      <c r="Y90" s="102">
        <f>'All Parts'!Y20</f>
        <v>0</v>
      </c>
      <c r="Z90" s="102">
        <f>'All Parts'!Z20</f>
        <v>0</v>
      </c>
      <c r="AA90" s="102">
        <f>'All Parts'!AA20</f>
        <v>0</v>
      </c>
      <c r="AB90" s="102">
        <f>'All Parts'!AB20</f>
        <v>0</v>
      </c>
      <c r="AC90" s="102">
        <f>'All Parts'!AC20</f>
        <v>0</v>
      </c>
      <c r="AD90" s="102">
        <f>'All Parts'!AD20</f>
        <v>0</v>
      </c>
      <c r="AE90" s="102">
        <f>'All Parts'!AE20</f>
        <v>0</v>
      </c>
      <c r="AF90" s="102">
        <f>'All Parts'!AF20</f>
        <v>0</v>
      </c>
      <c r="AG90" s="153">
        <f>'All Parts'!AG20</f>
        <v>0</v>
      </c>
      <c r="AH90" s="102"/>
    </row>
    <row r="91" spans="1:34" ht="13.15" customHeight="1">
      <c r="A91" s="135" t="str">
        <f>'All Parts'!A75</f>
        <v xml:space="preserve">R654601        </v>
      </c>
      <c r="B91" s="162">
        <f>'All Parts'!B75</f>
        <v>116273</v>
      </c>
      <c r="C91" s="163">
        <f>'All Parts'!C75</f>
        <v>105</v>
      </c>
      <c r="D91" s="19" t="str">
        <f>'All Parts'!D75</f>
        <v>1" GRD BUSH CAST MI (14-20)</v>
      </c>
      <c r="E91" s="130">
        <f>'All Parts'!E75</f>
        <v>11</v>
      </c>
      <c r="F91" s="113">
        <f>'All Parts'!F75</f>
        <v>6811</v>
      </c>
      <c r="G91" s="113">
        <f>'All Parts'!G75</f>
        <v>0</v>
      </c>
      <c r="H91" s="113">
        <f>'All Parts'!H75</f>
        <v>750</v>
      </c>
      <c r="I91" s="57">
        <f>'All Parts'!I75</f>
        <v>25.627906976744185</v>
      </c>
      <c r="J91" s="8">
        <f t="shared" ca="1" si="12"/>
        <v>45889.540494328707</v>
      </c>
      <c r="K91" s="8">
        <f t="shared" ca="1" si="13"/>
        <v>45889.540494328707</v>
      </c>
      <c r="L91" s="8">
        <f t="shared" ca="1" si="14"/>
        <v>45623.540494328707</v>
      </c>
      <c r="M91" s="106">
        <v>38</v>
      </c>
      <c r="N91" s="106">
        <f t="shared" si="15"/>
        <v>6811</v>
      </c>
      <c r="O91" s="55">
        <f t="shared" si="16"/>
        <v>25.627906976744185</v>
      </c>
      <c r="P91" s="55">
        <f t="shared" si="17"/>
        <v>25.627906976744185</v>
      </c>
      <c r="Q91" s="117">
        <f>'All Parts'!Q75</f>
        <v>0</v>
      </c>
      <c r="R91" s="102">
        <f>'All Parts'!R75</f>
        <v>0</v>
      </c>
      <c r="S91" s="102">
        <f>'All Parts'!S75</f>
        <v>0</v>
      </c>
      <c r="T91" s="102">
        <f>'All Parts'!T75</f>
        <v>0</v>
      </c>
      <c r="U91" s="102">
        <f>'All Parts'!U75</f>
        <v>0</v>
      </c>
      <c r="V91" s="102">
        <f>'All Parts'!V75</f>
        <v>0</v>
      </c>
      <c r="W91" s="102">
        <f>'All Parts'!W75</f>
        <v>0</v>
      </c>
      <c r="X91" s="102">
        <f>'All Parts'!X75</f>
        <v>0</v>
      </c>
      <c r="Y91" s="102">
        <f>'All Parts'!Y75</f>
        <v>0</v>
      </c>
      <c r="Z91" s="102">
        <f>'All Parts'!Z75</f>
        <v>0</v>
      </c>
      <c r="AA91" s="102">
        <f>'All Parts'!AA75</f>
        <v>0</v>
      </c>
      <c r="AB91" s="102">
        <f>'All Parts'!AB75</f>
        <v>0</v>
      </c>
      <c r="AC91" s="102">
        <f>'All Parts'!AC75</f>
        <v>0</v>
      </c>
      <c r="AD91" s="102">
        <f>'All Parts'!AD75</f>
        <v>0</v>
      </c>
      <c r="AE91" s="102">
        <f>'All Parts'!AE75</f>
        <v>0</v>
      </c>
      <c r="AF91" s="102">
        <f>'All Parts'!AF75</f>
        <v>0</v>
      </c>
      <c r="AG91" s="169" t="str">
        <f>'All Parts'!AG75</f>
        <v>6,000 ETA 10/5</v>
      </c>
      <c r="AH91" s="102"/>
    </row>
    <row r="92" spans="1:34" ht="13.15" customHeight="1">
      <c r="A92" s="54" t="str">
        <f>'All Parts'!A86</f>
        <v xml:space="preserve">R710601        </v>
      </c>
      <c r="B92" s="128">
        <f>'All Parts'!B86</f>
        <v>112969</v>
      </c>
      <c r="C92" s="129">
        <f>'All Parts'!C86</f>
        <v>55</v>
      </c>
      <c r="D92" s="19" t="str">
        <f>'All Parts'!D86</f>
        <v>675 CS MI CAST</v>
      </c>
      <c r="E92" s="130">
        <f>'All Parts'!E86</f>
        <v>17</v>
      </c>
      <c r="F92" s="113">
        <f>'All Parts'!F86</f>
        <v>9320</v>
      </c>
      <c r="G92" s="113">
        <f>'All Parts'!G86</f>
        <v>5110</v>
      </c>
      <c r="H92" s="113">
        <f>'All Parts'!H86</f>
        <v>0</v>
      </c>
      <c r="I92" s="57">
        <f>'All Parts'!I86</f>
        <v>25.499316005471957</v>
      </c>
      <c r="J92" s="8">
        <f t="shared" ca="1" si="12"/>
        <v>45885.466190923136</v>
      </c>
      <c r="K92" s="8">
        <f t="shared" ca="1" si="13"/>
        <v>45906.011082564</v>
      </c>
      <c r="L92" s="8">
        <f t="shared" ca="1" si="14"/>
        <v>45640.011082564</v>
      </c>
      <c r="M92" s="106">
        <v>38</v>
      </c>
      <c r="N92" s="106">
        <f t="shared" si="15"/>
        <v>9320</v>
      </c>
      <c r="O92" s="55">
        <f t="shared" si="16"/>
        <v>26.147742818057456</v>
      </c>
      <c r="P92" s="55">
        <f t="shared" si="17"/>
        <v>25.499316005471957</v>
      </c>
      <c r="Q92" s="107">
        <f>'All Parts'!Q86</f>
        <v>237</v>
      </c>
      <c r="R92" s="102">
        <f>'All Parts'!R86</f>
        <v>0</v>
      </c>
      <c r="S92" s="102">
        <f>'All Parts'!S86</f>
        <v>0</v>
      </c>
      <c r="T92" s="102">
        <f>'All Parts'!T86</f>
        <v>0</v>
      </c>
      <c r="U92" s="102">
        <f>'All Parts'!U86</f>
        <v>0</v>
      </c>
      <c r="V92" s="102">
        <f>'All Parts'!V86</f>
        <v>0</v>
      </c>
      <c r="W92" s="102">
        <f>'All Parts'!W86</f>
        <v>0</v>
      </c>
      <c r="X92" s="102">
        <f>'All Parts'!X86</f>
        <v>0</v>
      </c>
      <c r="Y92" s="102">
        <f>'All Parts'!Y86</f>
        <v>0</v>
      </c>
      <c r="Z92" s="102">
        <f>'All Parts'!Z86</f>
        <v>0</v>
      </c>
      <c r="AA92" s="102">
        <f>'All Parts'!AA86</f>
        <v>0</v>
      </c>
      <c r="AB92" s="102">
        <f>'All Parts'!AB86</f>
        <v>0</v>
      </c>
      <c r="AC92" s="102">
        <f>'All Parts'!AC86</f>
        <v>0</v>
      </c>
      <c r="AD92" s="102">
        <f>'All Parts'!AD86</f>
        <v>0</v>
      </c>
      <c r="AE92" s="102">
        <f>'All Parts'!AE86</f>
        <v>0</v>
      </c>
      <c r="AF92" s="102">
        <f>'All Parts'!AF86</f>
        <v>0</v>
      </c>
      <c r="AG92" s="153">
        <f>'All Parts'!AG86</f>
        <v>0</v>
      </c>
      <c r="AH92" s="102"/>
    </row>
    <row r="93" spans="1:34" ht="13.15" customHeight="1">
      <c r="A93" s="22" t="str">
        <f>'All Parts'!A133</f>
        <v xml:space="preserve">R790001        </v>
      </c>
      <c r="B93" s="128">
        <f>'All Parts'!B133</f>
        <v>115587</v>
      </c>
      <c r="C93" s="129">
        <f>'All Parts'!C133</f>
        <v>95.709599999999995</v>
      </c>
      <c r="D93" s="19" t="str">
        <f>'All Parts'!D133</f>
        <v xml:space="preserve">1279 1-1/4 STRP MI CAST </v>
      </c>
      <c r="E93" s="130">
        <f>'All Parts'!E133</f>
        <v>23</v>
      </c>
      <c r="F93" s="113">
        <f>'All Parts'!F133</f>
        <v>12440</v>
      </c>
      <c r="G93" s="113">
        <f>'All Parts'!G133</f>
        <v>12440</v>
      </c>
      <c r="H93" s="113">
        <f>'All Parts'!H133</f>
        <v>0</v>
      </c>
      <c r="I93" s="57">
        <f>'All Parts'!I133</f>
        <v>25.156723963599596</v>
      </c>
      <c r="J93" s="8">
        <f t="shared" ca="1" si="12"/>
        <v>45874.61143254381</v>
      </c>
      <c r="K93" s="8">
        <f t="shared" ca="1" si="13"/>
        <v>45908.890608745183</v>
      </c>
      <c r="L93" s="8">
        <f t="shared" ca="1" si="14"/>
        <v>45656.890608745183</v>
      </c>
      <c r="M93" s="106">
        <v>36</v>
      </c>
      <c r="N93" s="106">
        <f t="shared" si="15"/>
        <v>12440</v>
      </c>
      <c r="O93" s="55">
        <f t="shared" si="16"/>
        <v>26.238624873609705</v>
      </c>
      <c r="P93" s="55">
        <f t="shared" si="17"/>
        <v>25.156723963599596</v>
      </c>
      <c r="Q93" s="107">
        <f>'All Parts'!Q133</f>
        <v>535</v>
      </c>
      <c r="R93" s="102">
        <f>'All Parts'!R133</f>
        <v>0</v>
      </c>
      <c r="S93" s="102">
        <f>'All Parts'!S133</f>
        <v>0</v>
      </c>
      <c r="T93" s="102">
        <f>'All Parts'!T133</f>
        <v>0</v>
      </c>
      <c r="U93" s="102">
        <f>'All Parts'!U133</f>
        <v>0</v>
      </c>
      <c r="V93" s="102">
        <f>'All Parts'!V133</f>
        <v>0</v>
      </c>
      <c r="W93" s="102">
        <f>'All Parts'!W133</f>
        <v>0</v>
      </c>
      <c r="X93" s="102">
        <f>'All Parts'!X133</f>
        <v>0</v>
      </c>
      <c r="Y93" s="102">
        <f>'All Parts'!Y133</f>
        <v>0</v>
      </c>
      <c r="Z93" s="102">
        <f>'All Parts'!Z133</f>
        <v>0</v>
      </c>
      <c r="AA93" s="102">
        <f>'All Parts'!AA133</f>
        <v>0</v>
      </c>
      <c r="AB93" s="102">
        <f>'All Parts'!AB133</f>
        <v>0</v>
      </c>
      <c r="AC93" s="102">
        <f>'All Parts'!AC133</f>
        <v>0</v>
      </c>
      <c r="AD93" s="102">
        <f>'All Parts'!AD133</f>
        <v>0</v>
      </c>
      <c r="AE93" s="102">
        <f>'All Parts'!AE133</f>
        <v>0</v>
      </c>
      <c r="AF93" s="102">
        <f>'All Parts'!AF133</f>
        <v>0</v>
      </c>
      <c r="AG93" s="153">
        <f>'All Parts'!AG133</f>
        <v>0</v>
      </c>
      <c r="AH93" s="102"/>
    </row>
    <row r="94" spans="1:34" ht="13.15" customHeight="1">
      <c r="A94" s="22" t="str">
        <f>'All Parts'!A6</f>
        <v xml:space="preserve">712R301        </v>
      </c>
      <c r="B94" s="128">
        <f>'All Parts'!B6</f>
        <v>116353</v>
      </c>
      <c r="C94" s="129">
        <f>'All Parts'!C6</f>
        <v>446</v>
      </c>
      <c r="D94" s="19" t="str">
        <f>'All Parts'!D6</f>
        <v xml:space="preserve">310-3119 BO MI CAST </v>
      </c>
      <c r="E94" s="130">
        <f>'All Parts'!E6</f>
        <v>17</v>
      </c>
      <c r="F94" s="113">
        <f>'All Parts'!F6</f>
        <v>9235</v>
      </c>
      <c r="G94" s="113">
        <f>'All Parts'!G6</f>
        <v>8645</v>
      </c>
      <c r="H94" s="113">
        <f>'All Parts'!H6</f>
        <v>0</v>
      </c>
      <c r="I94" s="57">
        <f>'All Parts'!I6</f>
        <v>25.266757865937073</v>
      </c>
      <c r="J94" s="8">
        <f t="shared" ca="1" si="12"/>
        <v>45878.097769870503</v>
      </c>
      <c r="K94" s="8">
        <f t="shared" ca="1" si="13"/>
        <v>45925.16897730084</v>
      </c>
      <c r="L94" s="8">
        <f t="shared" ca="1" si="14"/>
        <v>45659.16897730084</v>
      </c>
      <c r="M94" s="106">
        <v>38</v>
      </c>
      <c r="N94" s="106">
        <f t="shared" si="15"/>
        <v>9235</v>
      </c>
      <c r="O94" s="55">
        <f t="shared" si="16"/>
        <v>26.752393980848154</v>
      </c>
      <c r="P94" s="55">
        <f t="shared" si="17"/>
        <v>25.266757865937073</v>
      </c>
      <c r="Q94" s="107">
        <f>'All Parts'!Q6</f>
        <v>543</v>
      </c>
      <c r="R94" s="102">
        <f>'All Parts'!R6</f>
        <v>0</v>
      </c>
      <c r="S94" s="102">
        <f>'All Parts'!S6</f>
        <v>0</v>
      </c>
      <c r="T94" s="102">
        <f>'All Parts'!T6</f>
        <v>0</v>
      </c>
      <c r="U94" s="102">
        <f>'All Parts'!U6</f>
        <v>0</v>
      </c>
      <c r="V94" s="102">
        <f>'All Parts'!V6</f>
        <v>0</v>
      </c>
      <c r="W94" s="102">
        <f>'All Parts'!W6</f>
        <v>0</v>
      </c>
      <c r="X94" s="102">
        <f>'All Parts'!X6</f>
        <v>0</v>
      </c>
      <c r="Y94" s="102">
        <f>'All Parts'!Y6</f>
        <v>0</v>
      </c>
      <c r="Z94" s="102">
        <f>'All Parts'!Z6</f>
        <v>0</v>
      </c>
      <c r="AA94" s="102">
        <f>'All Parts'!AA6</f>
        <v>0</v>
      </c>
      <c r="AB94" s="102">
        <f>'All Parts'!AB6</f>
        <v>0</v>
      </c>
      <c r="AC94" s="102">
        <f>'All Parts'!AC6</f>
        <v>0</v>
      </c>
      <c r="AD94" s="102">
        <f>'All Parts'!AD6</f>
        <v>0</v>
      </c>
      <c r="AE94" s="102">
        <f>'All Parts'!AE6</f>
        <v>0</v>
      </c>
      <c r="AF94" s="102">
        <f>'All Parts'!AF6</f>
        <v>0</v>
      </c>
      <c r="AG94" s="153">
        <f>'All Parts'!AG6</f>
        <v>0</v>
      </c>
      <c r="AH94" s="102"/>
    </row>
    <row r="95" spans="1:34" ht="13.15" customHeight="1">
      <c r="A95" s="50" t="str">
        <f>'All Parts'!A119</f>
        <v xml:space="preserve">R748915        </v>
      </c>
      <c r="B95" s="128">
        <f>'All Parts'!B119</f>
        <v>116350</v>
      </c>
      <c r="C95" s="129">
        <f>'All Parts'!C119</f>
        <v>757</v>
      </c>
      <c r="D95" s="19" t="str">
        <f>'All Parts'!D119</f>
        <v>850 C/N MI CAST</v>
      </c>
      <c r="E95" s="130">
        <f>'All Parts'!E119</f>
        <v>1</v>
      </c>
      <c r="F95" s="113">
        <f>'All Parts'!F119</f>
        <v>364</v>
      </c>
      <c r="G95" s="113">
        <f>'All Parts'!G119</f>
        <v>0</v>
      </c>
      <c r="H95" s="113">
        <f>'All Parts'!H119</f>
        <v>0</v>
      </c>
      <c r="I95" s="57">
        <f>'All Parts'!I119</f>
        <v>16.930232558139537</v>
      </c>
      <c r="J95" s="8">
        <f t="shared" ca="1" si="12"/>
        <v>45613.961546960287</v>
      </c>
      <c r="K95" s="8">
        <f t="shared" ca="1" si="13"/>
        <v>45972.06681011818</v>
      </c>
      <c r="L95" s="8">
        <f t="shared" ca="1" si="14"/>
        <v>45699.06681011818</v>
      </c>
      <c r="M95" s="106">
        <v>39</v>
      </c>
      <c r="N95" s="106">
        <f t="shared" si="15"/>
        <v>364</v>
      </c>
      <c r="O95" s="55">
        <f t="shared" si="16"/>
        <v>28.232558139534884</v>
      </c>
      <c r="P95" s="55">
        <f t="shared" si="17"/>
        <v>16.930232558139537</v>
      </c>
      <c r="Q95" s="107">
        <f>'All Parts'!Q119</f>
        <v>243</v>
      </c>
      <c r="R95" s="102">
        <f>'All Parts'!R119</f>
        <v>0</v>
      </c>
      <c r="S95" s="102">
        <f>'All Parts'!S119</f>
        <v>0</v>
      </c>
      <c r="T95" s="102">
        <f>'All Parts'!T119</f>
        <v>0</v>
      </c>
      <c r="U95" s="102">
        <f>'All Parts'!U119</f>
        <v>0</v>
      </c>
      <c r="V95" s="102">
        <f>'All Parts'!V119</f>
        <v>0</v>
      </c>
      <c r="W95" s="102">
        <f>'All Parts'!W119</f>
        <v>0</v>
      </c>
      <c r="X95" s="102">
        <f>'All Parts'!X119</f>
        <v>0</v>
      </c>
      <c r="Y95" s="102">
        <f>'All Parts'!Y119</f>
        <v>0</v>
      </c>
      <c r="Z95" s="102">
        <f>'All Parts'!Z119</f>
        <v>0</v>
      </c>
      <c r="AA95" s="102">
        <f>'All Parts'!AA119</f>
        <v>0</v>
      </c>
      <c r="AB95" s="102">
        <f>'All Parts'!AB119</f>
        <v>0</v>
      </c>
      <c r="AC95" s="102">
        <f>'All Parts'!AC119</f>
        <v>0</v>
      </c>
      <c r="AD95" s="102">
        <f>'All Parts'!AD119</f>
        <v>0</v>
      </c>
      <c r="AE95" s="102">
        <f>'All Parts'!AE119</f>
        <v>0</v>
      </c>
      <c r="AF95" s="102">
        <f>'All Parts'!AF119</f>
        <v>0</v>
      </c>
      <c r="AG95" s="153">
        <f>'All Parts'!AG119</f>
        <v>0</v>
      </c>
      <c r="AH95" s="102"/>
    </row>
    <row r="96" spans="1:34" ht="13.15" customHeight="1">
      <c r="A96" s="50" t="str">
        <f>'All Parts'!A58</f>
        <v xml:space="preserve">7R31901        </v>
      </c>
      <c r="B96" s="128">
        <f>'All Parts'!B58</f>
        <v>116314</v>
      </c>
      <c r="C96" s="129">
        <f>'All Parts'!C58</f>
        <v>220.4496</v>
      </c>
      <c r="D96" s="19" t="str">
        <f>'All Parts'!D58</f>
        <v xml:space="preserve">693 HNGR MI CAST  </v>
      </c>
      <c r="E96" s="166">
        <f>'All Parts'!E58</f>
        <v>1</v>
      </c>
      <c r="F96" s="113">
        <f>'All Parts'!F58</f>
        <v>500</v>
      </c>
      <c r="G96" s="113">
        <f>'All Parts'!G58</f>
        <v>0</v>
      </c>
      <c r="H96" s="113">
        <f>'All Parts'!H58</f>
        <v>0</v>
      </c>
      <c r="I96" s="57">
        <f>'All Parts'!I58</f>
        <v>23.255813953488371</v>
      </c>
      <c r="J96" s="8">
        <f t="shared" ca="1" si="12"/>
        <v>45814.382599591867</v>
      </c>
      <c r="K96" s="8">
        <f t="shared" ca="1" si="13"/>
        <v>45986.803652223447</v>
      </c>
      <c r="L96" s="8">
        <f t="shared" ca="1" si="14"/>
        <v>45720.803652223447</v>
      </c>
      <c r="M96" s="106">
        <v>38</v>
      </c>
      <c r="N96" s="106">
        <f t="shared" si="15"/>
        <v>500</v>
      </c>
      <c r="O96" s="55">
        <f t="shared" si="16"/>
        <v>28.697674418604652</v>
      </c>
      <c r="P96" s="55">
        <f t="shared" si="17"/>
        <v>23.255813953488371</v>
      </c>
      <c r="Q96" s="107">
        <f>'All Parts'!Q58</f>
        <v>117</v>
      </c>
      <c r="R96" s="102">
        <f>'All Parts'!R58</f>
        <v>0</v>
      </c>
      <c r="S96" s="102">
        <f>'All Parts'!S58</f>
        <v>0</v>
      </c>
      <c r="T96" s="102">
        <f>'All Parts'!T58</f>
        <v>0</v>
      </c>
      <c r="U96" s="102">
        <f>'All Parts'!U58</f>
        <v>0</v>
      </c>
      <c r="V96" s="102">
        <f>'All Parts'!V58</f>
        <v>0</v>
      </c>
      <c r="W96" s="102">
        <f>'All Parts'!W58</f>
        <v>0</v>
      </c>
      <c r="X96" s="102">
        <f>'All Parts'!X58</f>
        <v>0</v>
      </c>
      <c r="Y96" s="102">
        <f>'All Parts'!Y58</f>
        <v>0</v>
      </c>
      <c r="Z96" s="102">
        <f>'All Parts'!Z58</f>
        <v>0</v>
      </c>
      <c r="AA96" s="102">
        <f>'All Parts'!AA58</f>
        <v>0</v>
      </c>
      <c r="AB96" s="102">
        <f>'All Parts'!AB58</f>
        <v>0</v>
      </c>
      <c r="AC96" s="102">
        <f>'All Parts'!AC58</f>
        <v>0</v>
      </c>
      <c r="AD96" s="102">
        <f>'All Parts'!AD58</f>
        <v>0</v>
      </c>
      <c r="AE96" s="102">
        <f>'All Parts'!AE58</f>
        <v>0</v>
      </c>
      <c r="AF96" s="102">
        <f>'All Parts'!AF58</f>
        <v>0</v>
      </c>
      <c r="AG96" s="169">
        <f>'All Parts'!AG58</f>
        <v>0</v>
      </c>
      <c r="AH96" s="102"/>
    </row>
    <row r="97" spans="1:34" ht="13.15" customHeight="1">
      <c r="A97" s="22" t="str">
        <f>'All Parts'!A29</f>
        <v xml:space="preserve">73R6202        </v>
      </c>
      <c r="B97" s="128">
        <f>'All Parts'!B29</f>
        <v>113479</v>
      </c>
      <c r="C97" s="129">
        <f>'All Parts'!C29</f>
        <v>105</v>
      </c>
      <c r="D97" s="19" t="str">
        <f>'All Parts'!D29</f>
        <v>4230 BO MI CAST</v>
      </c>
      <c r="E97" s="130">
        <f>'All Parts'!E29</f>
        <v>17</v>
      </c>
      <c r="F97" s="113">
        <f>'All Parts'!F29</f>
        <v>11070</v>
      </c>
      <c r="G97" s="113">
        <f>'All Parts'!G29</f>
        <v>11070</v>
      </c>
      <c r="H97" s="113">
        <f>'All Parts'!H29</f>
        <v>352</v>
      </c>
      <c r="I97" s="57">
        <f>'All Parts'!I29</f>
        <v>29.324213406292749</v>
      </c>
      <c r="J97" s="8">
        <f t="shared" ca="1" si="12"/>
        <v>46006.655045412299</v>
      </c>
      <c r="K97" s="8">
        <f t="shared" ca="1" si="13"/>
        <v>46015.930587207964</v>
      </c>
      <c r="L97" s="8">
        <f t="shared" ca="1" si="14"/>
        <v>45756.930587207964</v>
      </c>
      <c r="M97" s="106">
        <v>37</v>
      </c>
      <c r="N97" s="106">
        <f t="shared" si="15"/>
        <v>11070</v>
      </c>
      <c r="O97" s="55">
        <f t="shared" si="16"/>
        <v>29.616963064295486</v>
      </c>
      <c r="P97" s="55">
        <f t="shared" si="17"/>
        <v>29.324213406292749</v>
      </c>
      <c r="Q97" s="107">
        <f>'All Parts'!Q29</f>
        <v>107</v>
      </c>
      <c r="R97" s="102">
        <f>'All Parts'!R29</f>
        <v>0</v>
      </c>
      <c r="S97" s="102">
        <f>'All Parts'!S29</f>
        <v>0</v>
      </c>
      <c r="T97" s="102">
        <f>'All Parts'!T29</f>
        <v>0</v>
      </c>
      <c r="U97" s="102">
        <f>'All Parts'!U29</f>
        <v>0</v>
      </c>
      <c r="V97" s="102">
        <f>'All Parts'!V29</f>
        <v>0</v>
      </c>
      <c r="W97" s="102">
        <f>'All Parts'!W29</f>
        <v>0</v>
      </c>
      <c r="X97" s="102">
        <f>'All Parts'!X29</f>
        <v>0</v>
      </c>
      <c r="Y97" s="102">
        <f>'All Parts'!Y29</f>
        <v>0</v>
      </c>
      <c r="Z97" s="102">
        <f>'All Parts'!Z29</f>
        <v>0</v>
      </c>
      <c r="AA97" s="102">
        <f>'All Parts'!AA29</f>
        <v>0</v>
      </c>
      <c r="AB97" s="102">
        <f>'All Parts'!AB29</f>
        <v>0</v>
      </c>
      <c r="AC97" s="102">
        <f>'All Parts'!AC29</f>
        <v>0</v>
      </c>
      <c r="AD97" s="102">
        <f>'All Parts'!AD29</f>
        <v>0</v>
      </c>
      <c r="AE97" s="102">
        <f>'All Parts'!AE29</f>
        <v>0</v>
      </c>
      <c r="AF97" s="102">
        <f>'All Parts'!AF29</f>
        <v>0</v>
      </c>
      <c r="AG97" s="153">
        <f>'All Parts'!AG29</f>
        <v>0</v>
      </c>
      <c r="AH97" s="102"/>
    </row>
    <row r="98" spans="1:34" ht="13.15" customHeight="1">
      <c r="A98" s="50" t="str">
        <f>'All Parts'!A34</f>
        <v xml:space="preserve">74R5301        </v>
      </c>
      <c r="B98" s="128">
        <f>'All Parts'!B34</f>
        <v>111999</v>
      </c>
      <c r="C98" s="129">
        <f>'All Parts'!C34</f>
        <v>137.89439999999999</v>
      </c>
      <c r="D98" s="19" t="str">
        <f>'All Parts'!D34</f>
        <v xml:space="preserve">273 BO MI CAST </v>
      </c>
      <c r="E98" s="130">
        <f>'All Parts'!E34</f>
        <v>6</v>
      </c>
      <c r="F98" s="113">
        <f>'All Parts'!F34</f>
        <v>3882</v>
      </c>
      <c r="G98" s="113">
        <f>'All Parts'!G34</f>
        <v>0</v>
      </c>
      <c r="H98" s="113">
        <f>'All Parts'!H34</f>
        <v>113</v>
      </c>
      <c r="I98" s="57">
        <f>'All Parts'!I34</f>
        <v>29.217054263565892</v>
      </c>
      <c r="J98" s="8">
        <f t="shared" ref="J98:J127" ca="1" si="18">+NOW()+P98*7/4.75*21.5</f>
        <v>46003.259792574318</v>
      </c>
      <c r="K98" s="8">
        <f t="shared" ref="K98:K127" ca="1" si="19">+NOW()+O98*7/4.75*21.5</f>
        <v>46057.540494328707</v>
      </c>
      <c r="L98" s="8">
        <f t="shared" ref="L98:L127" ca="1" si="20">K98-M98*7</f>
        <v>45798.540494328707</v>
      </c>
      <c r="M98" s="106">
        <v>37</v>
      </c>
      <c r="N98" s="106">
        <f t="shared" ref="N98:N127" si="21">F98+R98+S98+T98+U98+V98+W98+X98+Y98+Z98+AA98+AB98+AC98+AD98+AE98+AF98</f>
        <v>3882</v>
      </c>
      <c r="O98" s="55">
        <f t="shared" ref="O98:O127" si="22">+(N98+Q98-H98)/(21.5*E98)</f>
        <v>30.930232558139537</v>
      </c>
      <c r="P98" s="55">
        <f t="shared" ref="P98:P127" si="23">+(N98-H98)/(21.5*E98)</f>
        <v>29.217054263565892</v>
      </c>
      <c r="Q98" s="107">
        <f>'All Parts'!Q34</f>
        <v>221</v>
      </c>
      <c r="R98" s="102">
        <f>'All Parts'!R34</f>
        <v>0</v>
      </c>
      <c r="S98" s="102">
        <f>'All Parts'!S34</f>
        <v>0</v>
      </c>
      <c r="T98" s="102">
        <f>'All Parts'!T34</f>
        <v>0</v>
      </c>
      <c r="U98" s="102">
        <f>'All Parts'!U34</f>
        <v>0</v>
      </c>
      <c r="V98" s="102">
        <f>'All Parts'!V34</f>
        <v>0</v>
      </c>
      <c r="W98" s="102">
        <f>'All Parts'!W34</f>
        <v>0</v>
      </c>
      <c r="X98" s="102">
        <f>'All Parts'!X34</f>
        <v>0</v>
      </c>
      <c r="Y98" s="102">
        <f>'All Parts'!Y34</f>
        <v>0</v>
      </c>
      <c r="Z98" s="102">
        <f>'All Parts'!Z34</f>
        <v>0</v>
      </c>
      <c r="AA98" s="102">
        <f>'All Parts'!AA34</f>
        <v>0</v>
      </c>
      <c r="AB98" s="102">
        <f>'All Parts'!AB34</f>
        <v>0</v>
      </c>
      <c r="AC98" s="102">
        <f>'All Parts'!AC34</f>
        <v>0</v>
      </c>
      <c r="AD98" s="102">
        <f>'All Parts'!AD34</f>
        <v>0</v>
      </c>
      <c r="AE98" s="102">
        <f>'All Parts'!AE34</f>
        <v>0</v>
      </c>
      <c r="AF98" s="102">
        <f>'All Parts'!AF34</f>
        <v>0</v>
      </c>
      <c r="AG98" s="153">
        <f>'All Parts'!AG34</f>
        <v>0</v>
      </c>
      <c r="AH98" s="102"/>
    </row>
    <row r="99" spans="1:34" ht="13.15" customHeight="1">
      <c r="A99" s="115" t="str">
        <f>'All Parts'!A70</f>
        <v xml:space="preserve">7R86701        </v>
      </c>
      <c r="B99" s="128">
        <f>'All Parts'!B70</f>
        <v>115493</v>
      </c>
      <c r="C99" s="129">
        <f>'All Parts'!C70</f>
        <v>420</v>
      </c>
      <c r="D99" s="19" t="str">
        <f>'All Parts'!D70</f>
        <v>259 BO CAST</v>
      </c>
      <c r="E99" s="130">
        <f>'All Parts'!E70</f>
        <v>5</v>
      </c>
      <c r="F99" s="113">
        <f>'All Parts'!F70</f>
        <v>3716</v>
      </c>
      <c r="G99" s="113">
        <f>'All Parts'!G70</f>
        <v>3440</v>
      </c>
      <c r="H99" s="113">
        <f>'All Parts'!H70</f>
        <v>276</v>
      </c>
      <c r="I99" s="57">
        <f>'All Parts'!I70</f>
        <v>32</v>
      </c>
      <c r="J99" s="8">
        <f t="shared" ca="1" si="18"/>
        <v>46091.435231170813</v>
      </c>
      <c r="K99" s="8">
        <f t="shared" ca="1" si="19"/>
        <v>46091.435231170813</v>
      </c>
      <c r="L99" s="8">
        <f t="shared" ca="1" si="20"/>
        <v>45811.435231170813</v>
      </c>
      <c r="M99" s="106">
        <v>40</v>
      </c>
      <c r="N99" s="106">
        <f t="shared" si="21"/>
        <v>3716</v>
      </c>
      <c r="O99" s="55">
        <f t="shared" si="22"/>
        <v>32</v>
      </c>
      <c r="P99" s="55">
        <f t="shared" si="23"/>
        <v>32</v>
      </c>
      <c r="Q99" s="107">
        <f>'All Parts'!Q70</f>
        <v>0</v>
      </c>
      <c r="R99" s="102">
        <f>'All Parts'!R70</f>
        <v>0</v>
      </c>
      <c r="S99" s="102">
        <f>'All Parts'!S70</f>
        <v>0</v>
      </c>
      <c r="T99" s="102">
        <f>'All Parts'!T70</f>
        <v>0</v>
      </c>
      <c r="U99" s="102">
        <f>'All Parts'!U70</f>
        <v>0</v>
      </c>
      <c r="V99" s="102">
        <f>'All Parts'!V70</f>
        <v>0</v>
      </c>
      <c r="W99" s="102">
        <f>'All Parts'!W70</f>
        <v>0</v>
      </c>
      <c r="X99" s="102">
        <f>'All Parts'!X70</f>
        <v>0</v>
      </c>
      <c r="Y99" s="102">
        <f>'All Parts'!Y70</f>
        <v>0</v>
      </c>
      <c r="Z99" s="102">
        <f>'All Parts'!Z70</f>
        <v>0</v>
      </c>
      <c r="AA99" s="102">
        <f>'All Parts'!AA70</f>
        <v>0</v>
      </c>
      <c r="AB99" s="102">
        <f>'All Parts'!AB70</f>
        <v>0</v>
      </c>
      <c r="AC99" s="102">
        <f>'All Parts'!AC70</f>
        <v>0</v>
      </c>
      <c r="AD99" s="102">
        <f>'All Parts'!AD70</f>
        <v>0</v>
      </c>
      <c r="AE99" s="102">
        <f>'All Parts'!AE70</f>
        <v>0</v>
      </c>
      <c r="AF99" s="102">
        <f>'All Parts'!AF70</f>
        <v>0</v>
      </c>
      <c r="AG99" s="153">
        <f>'All Parts'!AG70</f>
        <v>0</v>
      </c>
      <c r="AH99" s="102"/>
    </row>
    <row r="100" spans="1:34" ht="13.15" customHeight="1">
      <c r="A100" s="22" t="str">
        <f>'All Parts'!A120</f>
        <v xml:space="preserve">R751402        </v>
      </c>
      <c r="B100" s="128">
        <f>'All Parts'!B120</f>
        <v>115591</v>
      </c>
      <c r="C100" s="129">
        <f>'All Parts'!C120</f>
        <v>101.15280000000001</v>
      </c>
      <c r="D100" s="19" t="str">
        <f>'All Parts'!D120</f>
        <v>127 BU MI CAST</v>
      </c>
      <c r="E100" s="130">
        <f>'All Parts'!E120</f>
        <v>10</v>
      </c>
      <c r="F100" s="113">
        <f>'All Parts'!F120</f>
        <v>6866</v>
      </c>
      <c r="G100" s="113">
        <f>'All Parts'!G120</f>
        <v>0</v>
      </c>
      <c r="H100" s="113">
        <f>'All Parts'!H120</f>
        <v>0</v>
      </c>
      <c r="I100" s="57">
        <f>'All Parts'!I120</f>
        <v>31.934883720930234</v>
      </c>
      <c r="J100" s="8">
        <f t="shared" ca="1" si="18"/>
        <v>46089.372073276078</v>
      </c>
      <c r="K100" s="8">
        <f t="shared" ca="1" si="19"/>
        <v>46157.751020644493</v>
      </c>
      <c r="L100" s="8">
        <f t="shared" ca="1" si="20"/>
        <v>45891.751020644493</v>
      </c>
      <c r="M100" s="106">
        <v>38</v>
      </c>
      <c r="N100" s="106">
        <f t="shared" si="21"/>
        <v>6866</v>
      </c>
      <c r="O100" s="55">
        <f t="shared" si="22"/>
        <v>34.093023255813954</v>
      </c>
      <c r="P100" s="55">
        <f t="shared" si="23"/>
        <v>31.934883720930234</v>
      </c>
      <c r="Q100" s="107">
        <f>'All Parts'!Q120</f>
        <v>464</v>
      </c>
      <c r="R100" s="102">
        <f>'All Parts'!R120</f>
        <v>0</v>
      </c>
      <c r="S100" s="102">
        <f>'All Parts'!S120</f>
        <v>0</v>
      </c>
      <c r="T100" s="102">
        <f>'All Parts'!T120</f>
        <v>0</v>
      </c>
      <c r="U100" s="102">
        <f>'All Parts'!U120</f>
        <v>0</v>
      </c>
      <c r="V100" s="102">
        <f>'All Parts'!V120</f>
        <v>0</v>
      </c>
      <c r="W100" s="102">
        <f>'All Parts'!W120</f>
        <v>0</v>
      </c>
      <c r="X100" s="102">
        <f>'All Parts'!X120</f>
        <v>0</v>
      </c>
      <c r="Y100" s="102">
        <f>'All Parts'!Y120</f>
        <v>0</v>
      </c>
      <c r="Z100" s="102">
        <f>'All Parts'!Z120</f>
        <v>0</v>
      </c>
      <c r="AA100" s="102">
        <f>'All Parts'!AA120</f>
        <v>0</v>
      </c>
      <c r="AB100" s="102">
        <f>'All Parts'!AB120</f>
        <v>0</v>
      </c>
      <c r="AC100" s="102">
        <f>'All Parts'!AC120</f>
        <v>0</v>
      </c>
      <c r="AD100" s="102">
        <f>'All Parts'!AD120</f>
        <v>0</v>
      </c>
      <c r="AE100" s="102">
        <f>'All Parts'!AE120</f>
        <v>0</v>
      </c>
      <c r="AF100" s="102">
        <f>'All Parts'!AF120</f>
        <v>0</v>
      </c>
      <c r="AG100" s="153">
        <f>'All Parts'!AG120</f>
        <v>0</v>
      </c>
      <c r="AH100" s="102"/>
    </row>
    <row r="101" spans="1:34" ht="13.15" customHeight="1">
      <c r="A101" s="50" t="str">
        <f>'All Parts'!A24</f>
        <v xml:space="preserve">729R401        </v>
      </c>
      <c r="B101" s="128">
        <f>'All Parts'!B24</f>
        <v>113263</v>
      </c>
      <c r="C101" s="129">
        <f>'All Parts'!C24</f>
        <v>648</v>
      </c>
      <c r="D101" s="19" t="str">
        <f>'All Parts'!D24</f>
        <v xml:space="preserve">5" BU MI (3880) </v>
      </c>
      <c r="E101" s="166">
        <f>'All Parts'!E24</f>
        <v>1</v>
      </c>
      <c r="F101" s="113">
        <f>'All Parts'!F24</f>
        <v>855</v>
      </c>
      <c r="G101" s="113">
        <f>'All Parts'!G24</f>
        <v>0</v>
      </c>
      <c r="H101" s="113">
        <f>'All Parts'!H24</f>
        <v>121</v>
      </c>
      <c r="I101" s="57">
        <f>'All Parts'!I24</f>
        <v>34.139534883720927</v>
      </c>
      <c r="J101" s="8">
        <f t="shared" ca="1" si="18"/>
        <v>46159.22470485502</v>
      </c>
      <c r="K101" s="8">
        <f t="shared" ca="1" si="19"/>
        <v>46159.22470485502</v>
      </c>
      <c r="L101" s="8">
        <f t="shared" ca="1" si="20"/>
        <v>45893.22470485502</v>
      </c>
      <c r="M101" s="106">
        <v>38</v>
      </c>
      <c r="N101" s="106">
        <f t="shared" si="21"/>
        <v>855</v>
      </c>
      <c r="O101" s="55">
        <f t="shared" si="22"/>
        <v>34.139534883720927</v>
      </c>
      <c r="P101" s="55">
        <f t="shared" si="23"/>
        <v>34.139534883720927</v>
      </c>
      <c r="Q101" s="107">
        <f>'All Parts'!Q24</f>
        <v>0</v>
      </c>
      <c r="R101" s="102">
        <f>'All Parts'!R24</f>
        <v>0</v>
      </c>
      <c r="S101" s="102">
        <f>'All Parts'!S24</f>
        <v>0</v>
      </c>
      <c r="T101" s="102">
        <f>'All Parts'!T24</f>
        <v>0</v>
      </c>
      <c r="U101" s="102">
        <f>'All Parts'!U24</f>
        <v>0</v>
      </c>
      <c r="V101" s="102">
        <f>'All Parts'!V24</f>
        <v>0</v>
      </c>
      <c r="W101" s="102">
        <f>'All Parts'!W24</f>
        <v>0</v>
      </c>
      <c r="X101" s="102">
        <f>'All Parts'!X24</f>
        <v>0</v>
      </c>
      <c r="Y101" s="102">
        <f>'All Parts'!Y24</f>
        <v>0</v>
      </c>
      <c r="Z101" s="102">
        <f>'All Parts'!Z24</f>
        <v>0</v>
      </c>
      <c r="AA101" s="102">
        <f>'All Parts'!AA24</f>
        <v>0</v>
      </c>
      <c r="AB101" s="102">
        <f>'All Parts'!AB24</f>
        <v>0</v>
      </c>
      <c r="AC101" s="102">
        <f>'All Parts'!AC24</f>
        <v>0</v>
      </c>
      <c r="AD101" s="102">
        <f>'All Parts'!AD24</f>
        <v>0</v>
      </c>
      <c r="AE101" s="102">
        <f>'All Parts'!AE24</f>
        <v>0</v>
      </c>
      <c r="AF101" s="102">
        <f>'All Parts'!AF24</f>
        <v>0</v>
      </c>
      <c r="AG101" s="153">
        <f>'All Parts'!AG24</f>
        <v>0</v>
      </c>
      <c r="AH101" s="102"/>
    </row>
    <row r="102" spans="1:34" ht="13.15" customHeight="1">
      <c r="A102" s="54" t="str">
        <f>'All Parts'!A13</f>
        <v xml:space="preserve">724R901        </v>
      </c>
      <c r="B102" s="128">
        <f>'All Parts'!B13</f>
        <v>115566</v>
      </c>
      <c r="C102" s="129">
        <f>'All Parts'!C13</f>
        <v>363.78720000000004</v>
      </c>
      <c r="D102" s="19" t="str">
        <f>'All Parts'!D13</f>
        <v>327 BO MI CAST</v>
      </c>
      <c r="E102" s="130">
        <f>'All Parts'!E13</f>
        <v>3</v>
      </c>
      <c r="F102" s="113">
        <f>'All Parts'!F13</f>
        <v>2040</v>
      </c>
      <c r="G102" s="113">
        <f>'All Parts'!G13</f>
        <v>0</v>
      </c>
      <c r="H102" s="113">
        <f>'All Parts'!H13</f>
        <v>0</v>
      </c>
      <c r="I102" s="57">
        <f>'All Parts'!I13</f>
        <v>31.627906976744185</v>
      </c>
      <c r="J102" s="8">
        <f t="shared" ca="1" si="18"/>
        <v>46079.6457574866</v>
      </c>
      <c r="K102" s="8">
        <f t="shared" ca="1" si="19"/>
        <v>46204.417687311165</v>
      </c>
      <c r="L102" s="8">
        <f t="shared" ca="1" si="20"/>
        <v>45945.417687311165</v>
      </c>
      <c r="M102" s="106">
        <v>37</v>
      </c>
      <c r="N102" s="106">
        <f t="shared" si="21"/>
        <v>2040</v>
      </c>
      <c r="O102" s="55">
        <f t="shared" si="22"/>
        <v>35.565891472868216</v>
      </c>
      <c r="P102" s="55">
        <f t="shared" si="23"/>
        <v>31.627906976744185</v>
      </c>
      <c r="Q102" s="107">
        <f>'All Parts'!Q13</f>
        <v>254</v>
      </c>
      <c r="R102" s="102">
        <f>'All Parts'!R13</f>
        <v>0</v>
      </c>
      <c r="S102" s="102">
        <f>'All Parts'!S13</f>
        <v>0</v>
      </c>
      <c r="T102" s="102">
        <f>'All Parts'!T13</f>
        <v>0</v>
      </c>
      <c r="U102" s="102">
        <f>'All Parts'!U13</f>
        <v>0</v>
      </c>
      <c r="V102" s="102">
        <f>'All Parts'!V13</f>
        <v>0</v>
      </c>
      <c r="W102" s="102">
        <f>'All Parts'!W13</f>
        <v>0</v>
      </c>
      <c r="X102" s="102">
        <f>'All Parts'!X13</f>
        <v>0</v>
      </c>
      <c r="Y102" s="102">
        <f>'All Parts'!Y13</f>
        <v>0</v>
      </c>
      <c r="Z102" s="102">
        <f>'All Parts'!Z13</f>
        <v>0</v>
      </c>
      <c r="AA102" s="102">
        <f>'All Parts'!AA13</f>
        <v>0</v>
      </c>
      <c r="AB102" s="102">
        <f>'All Parts'!AB13</f>
        <v>0</v>
      </c>
      <c r="AC102" s="102">
        <f>'All Parts'!AC13</f>
        <v>0</v>
      </c>
      <c r="AD102" s="102">
        <f>'All Parts'!AD13</f>
        <v>0</v>
      </c>
      <c r="AE102" s="102">
        <f>'All Parts'!AE13</f>
        <v>0</v>
      </c>
      <c r="AF102" s="102">
        <f>'All Parts'!AF13</f>
        <v>0</v>
      </c>
      <c r="AG102" s="153">
        <f>'All Parts'!AG13</f>
        <v>0</v>
      </c>
      <c r="AH102" s="102"/>
    </row>
    <row r="103" spans="1:34" ht="13.15" customHeight="1">
      <c r="A103" s="22" t="str">
        <f>'All Parts'!A5</f>
        <v xml:space="preserve">70R4601        </v>
      </c>
      <c r="B103" s="128">
        <f>'All Parts'!B5</f>
        <v>116300</v>
      </c>
      <c r="C103" s="129">
        <f>'All Parts'!C5</f>
        <v>255.37679999999997</v>
      </c>
      <c r="D103" s="19" t="str">
        <f>'All Parts'!D5</f>
        <v xml:space="preserve">678 CS MI CAST  </v>
      </c>
      <c r="E103" s="130">
        <f>'All Parts'!E5</f>
        <v>7</v>
      </c>
      <c r="F103" s="113">
        <f>'All Parts'!F5</f>
        <v>1950</v>
      </c>
      <c r="G103" s="113">
        <f>'All Parts'!G5</f>
        <v>1950</v>
      </c>
      <c r="H103" s="113">
        <f>'All Parts'!H5</f>
        <v>0</v>
      </c>
      <c r="I103" s="57">
        <f>'All Parts'!I5</f>
        <v>12.956810631229235</v>
      </c>
      <c r="J103" s="8">
        <f t="shared" ca="1" si="18"/>
        <v>45488.06681011818</v>
      </c>
      <c r="K103" s="8">
        <f t="shared" ca="1" si="19"/>
        <v>46251.6457574866</v>
      </c>
      <c r="L103" s="8">
        <f t="shared" ca="1" si="20"/>
        <v>45985.6457574866</v>
      </c>
      <c r="M103" s="106">
        <v>38</v>
      </c>
      <c r="N103" s="106">
        <f t="shared" si="21"/>
        <v>1950</v>
      </c>
      <c r="O103" s="55">
        <f t="shared" si="22"/>
        <v>37.056478405315616</v>
      </c>
      <c r="P103" s="55">
        <f t="shared" si="23"/>
        <v>12.956810631229235</v>
      </c>
      <c r="Q103" s="107">
        <f>'All Parts'!Q5</f>
        <v>3627</v>
      </c>
      <c r="R103" s="102">
        <f>'All Parts'!R5</f>
        <v>0</v>
      </c>
      <c r="S103" s="102">
        <f>'All Parts'!S5</f>
        <v>0</v>
      </c>
      <c r="T103" s="102">
        <f>'All Parts'!T5</f>
        <v>0</v>
      </c>
      <c r="U103" s="102">
        <f>'All Parts'!U5</f>
        <v>0</v>
      </c>
      <c r="V103" s="102">
        <f>'All Parts'!V5</f>
        <v>0</v>
      </c>
      <c r="W103" s="102">
        <f>'All Parts'!W5</f>
        <v>0</v>
      </c>
      <c r="X103" s="102">
        <f>'All Parts'!X5</f>
        <v>0</v>
      </c>
      <c r="Y103" s="102">
        <f>'All Parts'!Y5</f>
        <v>0</v>
      </c>
      <c r="Z103" s="102">
        <f>'All Parts'!Z5</f>
        <v>0</v>
      </c>
      <c r="AA103" s="102">
        <f>'All Parts'!AA5</f>
        <v>0</v>
      </c>
      <c r="AB103" s="102">
        <f>'All Parts'!AB5</f>
        <v>0</v>
      </c>
      <c r="AC103" s="102">
        <f>'All Parts'!AC5</f>
        <v>0</v>
      </c>
      <c r="AD103" s="102">
        <f>'All Parts'!AD5</f>
        <v>0</v>
      </c>
      <c r="AE103" s="102">
        <f>'All Parts'!AE5</f>
        <v>0</v>
      </c>
      <c r="AF103" s="102">
        <f>'All Parts'!AF5</f>
        <v>0</v>
      </c>
      <c r="AG103" s="153">
        <f>'All Parts'!AG5</f>
        <v>0</v>
      </c>
      <c r="AH103" s="102"/>
    </row>
    <row r="104" spans="1:34" ht="13.15" customHeight="1">
      <c r="A104" s="22" t="str">
        <f>'All Parts'!A112</f>
        <v xml:space="preserve">R740001        </v>
      </c>
      <c r="B104" s="128">
        <f>'All Parts'!B112</f>
        <v>115491</v>
      </c>
      <c r="C104" s="129">
        <f>'All Parts'!C112</f>
        <v>118.84320000000001</v>
      </c>
      <c r="D104" s="19" t="str">
        <f>'All Parts'!D112</f>
        <v xml:space="preserve">1227 BU MI CAST  </v>
      </c>
      <c r="E104" s="130">
        <f>'All Parts'!E112</f>
        <v>7</v>
      </c>
      <c r="F104" s="113">
        <f>'All Parts'!F112</f>
        <v>5120</v>
      </c>
      <c r="G104" s="113">
        <f>'All Parts'!G112</f>
        <v>1800</v>
      </c>
      <c r="H104" s="113">
        <f>'All Parts'!H112</f>
        <v>0</v>
      </c>
      <c r="I104" s="57">
        <f>'All Parts'!I112</f>
        <v>34.019933554817278</v>
      </c>
      <c r="J104" s="8">
        <f t="shared" ca="1" si="18"/>
        <v>46155.435231170813</v>
      </c>
      <c r="K104" s="8">
        <f t="shared" ca="1" si="19"/>
        <v>46260.698389065547</v>
      </c>
      <c r="L104" s="8">
        <f t="shared" ca="1" si="20"/>
        <v>45994.698389065547</v>
      </c>
      <c r="M104" s="106">
        <v>38</v>
      </c>
      <c r="N104" s="106">
        <f t="shared" si="21"/>
        <v>5120</v>
      </c>
      <c r="O104" s="55">
        <f t="shared" si="22"/>
        <v>37.342192691029901</v>
      </c>
      <c r="P104" s="55">
        <f t="shared" si="23"/>
        <v>34.019933554817278</v>
      </c>
      <c r="Q104" s="107">
        <f>'All Parts'!Q112</f>
        <v>500</v>
      </c>
      <c r="R104" s="102">
        <f>'All Parts'!R112</f>
        <v>0</v>
      </c>
      <c r="S104" s="102">
        <f>'All Parts'!S112</f>
        <v>0</v>
      </c>
      <c r="T104" s="102">
        <f>'All Parts'!T112</f>
        <v>0</v>
      </c>
      <c r="U104" s="102">
        <f>'All Parts'!U112</f>
        <v>0</v>
      </c>
      <c r="V104" s="102">
        <f>'All Parts'!V112</f>
        <v>0</v>
      </c>
      <c r="W104" s="102">
        <f>'All Parts'!W112</f>
        <v>0</v>
      </c>
      <c r="X104" s="102">
        <f>'All Parts'!X112</f>
        <v>0</v>
      </c>
      <c r="Y104" s="102">
        <f>'All Parts'!Y112</f>
        <v>0</v>
      </c>
      <c r="Z104" s="102">
        <f>'All Parts'!Z112</f>
        <v>0</v>
      </c>
      <c r="AA104" s="102">
        <f>'All Parts'!AA112</f>
        <v>0</v>
      </c>
      <c r="AB104" s="102">
        <f>'All Parts'!AB112</f>
        <v>0</v>
      </c>
      <c r="AC104" s="102">
        <f>'All Parts'!AC112</f>
        <v>0</v>
      </c>
      <c r="AD104" s="102">
        <f>'All Parts'!AD112</f>
        <v>0</v>
      </c>
      <c r="AE104" s="102">
        <f>'All Parts'!AE112</f>
        <v>0</v>
      </c>
      <c r="AF104" s="102">
        <f>'All Parts'!AF112</f>
        <v>0</v>
      </c>
      <c r="AG104" s="197">
        <f>'All Parts'!AG112</f>
        <v>0</v>
      </c>
      <c r="AH104" s="102"/>
    </row>
    <row r="105" spans="1:34" ht="13.15" customHeight="1">
      <c r="A105" s="137" t="str">
        <f>'All Parts'!A80</f>
        <v xml:space="preserve">R659501        </v>
      </c>
      <c r="B105" s="158">
        <f>'All Parts'!B80</f>
        <v>116277</v>
      </c>
      <c r="C105" s="159">
        <f>'All Parts'!C80</f>
        <v>348.3648</v>
      </c>
      <c r="D105" s="19" t="str">
        <f>'All Parts'!D80</f>
        <v xml:space="preserve">2 1/2"GRD BUSH CAST MI (6-40)  </v>
      </c>
      <c r="E105" s="130">
        <f>'All Parts'!E80</f>
        <v>2</v>
      </c>
      <c r="F105" s="113">
        <f>'All Parts'!F80</f>
        <v>1606</v>
      </c>
      <c r="G105" s="113">
        <f>'All Parts'!G80</f>
        <v>505</v>
      </c>
      <c r="H105" s="113">
        <f>'All Parts'!H80</f>
        <v>0</v>
      </c>
      <c r="I105" s="57">
        <f>'All Parts'!I80</f>
        <v>37.348837209302324</v>
      </c>
      <c r="J105" s="8">
        <f t="shared" ca="1" si="18"/>
        <v>46260.90891538134</v>
      </c>
      <c r="K105" s="8">
        <f t="shared" ca="1" si="19"/>
        <v>46260.90891538134</v>
      </c>
      <c r="L105" s="8">
        <f t="shared" ca="1" si="20"/>
        <v>45987.90891538134</v>
      </c>
      <c r="M105" s="106">
        <v>39</v>
      </c>
      <c r="N105" s="106">
        <f t="shared" si="21"/>
        <v>1606</v>
      </c>
      <c r="O105" s="55">
        <f t="shared" si="22"/>
        <v>37.348837209302324</v>
      </c>
      <c r="P105" s="55">
        <f t="shared" si="23"/>
        <v>37.348837209302324</v>
      </c>
      <c r="Q105" s="107">
        <f>'All Parts'!Q80</f>
        <v>0</v>
      </c>
      <c r="R105" s="102">
        <f>'All Parts'!R80</f>
        <v>0</v>
      </c>
      <c r="S105" s="102">
        <f>'All Parts'!S80</f>
        <v>0</v>
      </c>
      <c r="T105" s="102">
        <f>'All Parts'!T80</f>
        <v>0</v>
      </c>
      <c r="U105" s="102">
        <f>'All Parts'!U80</f>
        <v>0</v>
      </c>
      <c r="V105" s="102">
        <f>'All Parts'!V80</f>
        <v>0</v>
      </c>
      <c r="W105" s="102">
        <f>'All Parts'!W80</f>
        <v>0</v>
      </c>
      <c r="X105" s="102">
        <f>'All Parts'!X80</f>
        <v>0</v>
      </c>
      <c r="Y105" s="102">
        <f>'All Parts'!Y80</f>
        <v>0</v>
      </c>
      <c r="Z105" s="102">
        <f>'All Parts'!Z80</f>
        <v>0</v>
      </c>
      <c r="AA105" s="102">
        <f>'All Parts'!AA80</f>
        <v>0</v>
      </c>
      <c r="AB105" s="102">
        <f>'All Parts'!AB80</f>
        <v>0</v>
      </c>
      <c r="AC105" s="102">
        <f>'All Parts'!AC80</f>
        <v>0</v>
      </c>
      <c r="AD105" s="102">
        <f>'All Parts'!AD80</f>
        <v>0</v>
      </c>
      <c r="AE105" s="102">
        <f>'All Parts'!AE80</f>
        <v>0</v>
      </c>
      <c r="AF105" s="102">
        <f>'All Parts'!AF80</f>
        <v>0</v>
      </c>
      <c r="AG105" s="153">
        <f>'All Parts'!AG80</f>
        <v>0</v>
      </c>
      <c r="AH105" s="102"/>
    </row>
    <row r="106" spans="1:34" ht="13.15" customHeight="1">
      <c r="A106" s="22" t="str">
        <f>'All Parts'!A90</f>
        <v xml:space="preserve">R711901        </v>
      </c>
      <c r="B106" s="128">
        <f>'All Parts'!B90</f>
        <v>112968</v>
      </c>
      <c r="C106" s="129">
        <f>'All Parts'!C90</f>
        <v>52</v>
      </c>
      <c r="D106" s="19" t="str">
        <f>'All Parts'!D90</f>
        <v xml:space="preserve">675 BU MI CAST </v>
      </c>
      <c r="E106" s="130">
        <f>'All Parts'!E90</f>
        <v>17</v>
      </c>
      <c r="F106" s="113">
        <f>'All Parts'!F90</f>
        <v>13580</v>
      </c>
      <c r="G106" s="113">
        <f>'All Parts'!G90</f>
        <v>13580</v>
      </c>
      <c r="H106" s="113">
        <f>'All Parts'!H90</f>
        <v>0</v>
      </c>
      <c r="I106" s="57">
        <f>'All Parts'!I90</f>
        <v>37.154582763337892</v>
      </c>
      <c r="J106" s="8">
        <f t="shared" ca="1" si="18"/>
        <v>46254.754116619726</v>
      </c>
      <c r="K106" s="8">
        <f t="shared" ca="1" si="19"/>
        <v>46270.704581016013</v>
      </c>
      <c r="L106" s="8">
        <f t="shared" ca="1" si="20"/>
        <v>46011.704581016013</v>
      </c>
      <c r="M106" s="106">
        <v>37</v>
      </c>
      <c r="N106" s="106">
        <f t="shared" si="21"/>
        <v>13580</v>
      </c>
      <c r="O106" s="55">
        <f t="shared" si="22"/>
        <v>37.658002735978116</v>
      </c>
      <c r="P106" s="55">
        <f t="shared" si="23"/>
        <v>37.154582763337892</v>
      </c>
      <c r="Q106" s="107">
        <f>'All Parts'!Q90</f>
        <v>184</v>
      </c>
      <c r="R106" s="102">
        <f>'All Parts'!R90</f>
        <v>0</v>
      </c>
      <c r="S106" s="102">
        <f>'All Parts'!S90</f>
        <v>0</v>
      </c>
      <c r="T106" s="102">
        <f>'All Parts'!T90</f>
        <v>0</v>
      </c>
      <c r="U106" s="102">
        <f>'All Parts'!U90</f>
        <v>0</v>
      </c>
      <c r="V106" s="102">
        <f>'All Parts'!V90</f>
        <v>0</v>
      </c>
      <c r="W106" s="102">
        <f>'All Parts'!W90</f>
        <v>0</v>
      </c>
      <c r="X106" s="102">
        <f>'All Parts'!X90</f>
        <v>0</v>
      </c>
      <c r="Y106" s="102">
        <f>'All Parts'!Y90</f>
        <v>0</v>
      </c>
      <c r="Z106" s="102">
        <f>'All Parts'!Z90</f>
        <v>0</v>
      </c>
      <c r="AA106" s="102">
        <f>'All Parts'!AA90</f>
        <v>0</v>
      </c>
      <c r="AB106" s="102">
        <f>'All Parts'!AB90</f>
        <v>0</v>
      </c>
      <c r="AC106" s="102">
        <f>'All Parts'!AC90</f>
        <v>0</v>
      </c>
      <c r="AD106" s="102">
        <f>'All Parts'!AD90</f>
        <v>0</v>
      </c>
      <c r="AE106" s="102">
        <f>'All Parts'!AE90</f>
        <v>0</v>
      </c>
      <c r="AF106" s="102">
        <f>'All Parts'!AF90</f>
        <v>0</v>
      </c>
      <c r="AG106" s="195">
        <f>'All Parts'!AG90</f>
        <v>0</v>
      </c>
      <c r="AH106" s="102"/>
    </row>
    <row r="107" spans="1:34" ht="13.15" customHeight="1">
      <c r="A107" s="135" t="str">
        <f>'All Parts'!A74</f>
        <v xml:space="preserve">R654501        </v>
      </c>
      <c r="B107" s="162">
        <f>'All Parts'!B74</f>
        <v>116270</v>
      </c>
      <c r="C107" s="163">
        <f>'All Parts'!C74</f>
        <v>100</v>
      </c>
      <c r="D107" s="19" t="str">
        <f>'All Parts'!D74</f>
        <v>3/4" GRD BU CAST MI (14-20)</v>
      </c>
      <c r="E107" s="130">
        <f>'All Parts'!E74</f>
        <v>5</v>
      </c>
      <c r="F107" s="113">
        <f>'All Parts'!F74</f>
        <v>4804</v>
      </c>
      <c r="G107" s="113">
        <f>'All Parts'!G74</f>
        <v>0</v>
      </c>
      <c r="H107" s="113">
        <f>'All Parts'!H74</f>
        <v>600</v>
      </c>
      <c r="I107" s="57">
        <f>'All Parts'!I74</f>
        <v>39.106976744186049</v>
      </c>
      <c r="J107" s="8">
        <f t="shared" ca="1" si="18"/>
        <v>46316.614178539232</v>
      </c>
      <c r="K107" s="8">
        <f t="shared" ca="1" si="19"/>
        <v>46316.614178539232</v>
      </c>
      <c r="L107" s="8">
        <f t="shared" ca="1" si="20"/>
        <v>46050.614178539232</v>
      </c>
      <c r="M107" s="106">
        <v>38</v>
      </c>
      <c r="N107" s="106">
        <f t="shared" si="21"/>
        <v>4804</v>
      </c>
      <c r="O107" s="55">
        <f t="shared" si="22"/>
        <v>39.106976744186049</v>
      </c>
      <c r="P107" s="55">
        <f t="shared" si="23"/>
        <v>39.106976744186049</v>
      </c>
      <c r="Q107" s="117">
        <f>'All Parts'!Q74</f>
        <v>0</v>
      </c>
      <c r="R107" s="102">
        <f>'All Parts'!R74</f>
        <v>0</v>
      </c>
      <c r="S107" s="102">
        <f>'All Parts'!S74</f>
        <v>0</v>
      </c>
      <c r="T107" s="102">
        <f>'All Parts'!T74</f>
        <v>0</v>
      </c>
      <c r="U107" s="102">
        <f>'All Parts'!U74</f>
        <v>0</v>
      </c>
      <c r="V107" s="102">
        <f>'All Parts'!V74</f>
        <v>0</v>
      </c>
      <c r="W107" s="102">
        <f>'All Parts'!W74</f>
        <v>0</v>
      </c>
      <c r="X107" s="102">
        <f>'All Parts'!X74</f>
        <v>0</v>
      </c>
      <c r="Y107" s="102">
        <f>'All Parts'!Y74</f>
        <v>0</v>
      </c>
      <c r="Z107" s="102">
        <f>'All Parts'!Z74</f>
        <v>0</v>
      </c>
      <c r="AA107" s="102">
        <f>'All Parts'!AA74</f>
        <v>0</v>
      </c>
      <c r="AB107" s="102">
        <f>'All Parts'!AB74</f>
        <v>0</v>
      </c>
      <c r="AC107" s="102">
        <f>'All Parts'!AC74</f>
        <v>0</v>
      </c>
      <c r="AD107" s="102">
        <f>'All Parts'!AD74</f>
        <v>0</v>
      </c>
      <c r="AE107" s="102">
        <f>'All Parts'!AE74</f>
        <v>0</v>
      </c>
      <c r="AF107" s="102">
        <f>'All Parts'!AF74</f>
        <v>0</v>
      </c>
      <c r="AG107" s="195">
        <f>'All Parts'!AG74</f>
        <v>0</v>
      </c>
      <c r="AH107" s="102"/>
    </row>
    <row r="108" spans="1:34" ht="13.15" customHeight="1">
      <c r="A108" s="167" t="str">
        <f>'All Parts'!A71</f>
        <v>CDS26307</v>
      </c>
      <c r="B108" s="128">
        <f>'All Parts'!B71</f>
        <v>117015</v>
      </c>
      <c r="C108" s="129">
        <f>'All Parts'!C71</f>
        <v>0</v>
      </c>
      <c r="D108" s="19" t="str">
        <f>'All Parts'!D71</f>
        <v>843 C/N MI CAST</v>
      </c>
      <c r="E108" s="130">
        <f>'All Parts'!E71</f>
        <v>30</v>
      </c>
      <c r="F108" s="113">
        <f>'All Parts'!F71</f>
        <v>26850</v>
      </c>
      <c r="G108" s="113">
        <f>'All Parts'!G71</f>
        <v>20770</v>
      </c>
      <c r="H108" s="113">
        <f>'All Parts'!H71</f>
        <v>0</v>
      </c>
      <c r="I108" s="57">
        <f>'All Parts'!I71</f>
        <v>41.627906976744185</v>
      </c>
      <c r="J108" s="8">
        <f t="shared" ca="1" si="18"/>
        <v>46396.48786274976</v>
      </c>
      <c r="K108" s="8">
        <f t="shared" ca="1" si="19"/>
        <v>46396.48786274976</v>
      </c>
      <c r="L108" s="8">
        <f t="shared" ca="1" si="20"/>
        <v>46130.48786274976</v>
      </c>
      <c r="M108" s="106">
        <v>38</v>
      </c>
      <c r="N108" s="106">
        <f t="shared" si="21"/>
        <v>26850</v>
      </c>
      <c r="O108" s="55">
        <f t="shared" si="22"/>
        <v>41.627906976744185</v>
      </c>
      <c r="P108" s="55">
        <f t="shared" si="23"/>
        <v>41.627906976744185</v>
      </c>
      <c r="Q108" s="107">
        <f>'All Parts'!Q71</f>
        <v>0</v>
      </c>
      <c r="R108" s="102">
        <f>'All Parts'!R71</f>
        <v>0</v>
      </c>
      <c r="S108" s="102">
        <f>'All Parts'!S71</f>
        <v>0</v>
      </c>
      <c r="T108" s="102">
        <f>'All Parts'!T71</f>
        <v>0</v>
      </c>
      <c r="U108" s="102">
        <f>'All Parts'!U71</f>
        <v>0</v>
      </c>
      <c r="V108" s="102">
        <f>'All Parts'!V71</f>
        <v>0</v>
      </c>
      <c r="W108" s="102">
        <f>'All Parts'!W71</f>
        <v>0</v>
      </c>
      <c r="X108" s="102">
        <f>'All Parts'!X71</f>
        <v>0</v>
      </c>
      <c r="Y108" s="102">
        <f>'All Parts'!Y71</f>
        <v>0</v>
      </c>
      <c r="Z108" s="102">
        <f>'All Parts'!Z71</f>
        <v>0</v>
      </c>
      <c r="AA108" s="102">
        <f>'All Parts'!AA71</f>
        <v>0</v>
      </c>
      <c r="AB108" s="102">
        <f>'All Parts'!AB71</f>
        <v>0</v>
      </c>
      <c r="AC108" s="102">
        <f>'All Parts'!AC71</f>
        <v>0</v>
      </c>
      <c r="AD108" s="102">
        <f>'All Parts'!AD71</f>
        <v>0</v>
      </c>
      <c r="AE108" s="102">
        <f>'All Parts'!AE71</f>
        <v>0</v>
      </c>
      <c r="AF108" s="102">
        <f>'All Parts'!AF71</f>
        <v>0</v>
      </c>
      <c r="AG108" s="195">
        <f>'All Parts'!AG71</f>
        <v>0</v>
      </c>
      <c r="AH108" s="102"/>
    </row>
    <row r="109" spans="1:34" ht="13.15" customHeight="1">
      <c r="A109" s="137" t="str">
        <f>'All Parts'!A81</f>
        <v xml:space="preserve">R659601        </v>
      </c>
      <c r="B109" s="158">
        <f>'All Parts'!B81</f>
        <v>116275</v>
      </c>
      <c r="C109" s="159">
        <f>'All Parts'!C81</f>
        <v>175.4</v>
      </c>
      <c r="D109" s="19" t="str">
        <f>'All Parts'!D81</f>
        <v xml:space="preserve">1 1/2" GRD BU CAST MI14-20 </v>
      </c>
      <c r="E109" s="130">
        <f>'All Parts'!E81</f>
        <v>6</v>
      </c>
      <c r="F109" s="113">
        <f>'All Parts'!F81</f>
        <v>5991</v>
      </c>
      <c r="G109" s="113">
        <f>'All Parts'!G81</f>
        <v>0</v>
      </c>
      <c r="H109" s="113">
        <f>'All Parts'!H81</f>
        <v>600</v>
      </c>
      <c r="I109" s="57">
        <f>'All Parts'!I81</f>
        <v>41.790697674418603</v>
      </c>
      <c r="J109" s="8">
        <f t="shared" ca="1" si="18"/>
        <v>46401.6457574866</v>
      </c>
      <c r="K109" s="8">
        <f t="shared" ca="1" si="19"/>
        <v>46401.6457574866</v>
      </c>
      <c r="L109" s="8">
        <f t="shared" ca="1" si="20"/>
        <v>46135.6457574866</v>
      </c>
      <c r="M109" s="106">
        <v>38</v>
      </c>
      <c r="N109" s="106">
        <f t="shared" si="21"/>
        <v>5991</v>
      </c>
      <c r="O109" s="55">
        <f t="shared" si="22"/>
        <v>41.790697674418603</v>
      </c>
      <c r="P109" s="55">
        <f t="shared" si="23"/>
        <v>41.790697674418603</v>
      </c>
      <c r="Q109" s="107">
        <f>'All Parts'!Q81</f>
        <v>0</v>
      </c>
      <c r="R109" s="102">
        <f>'All Parts'!R81</f>
        <v>0</v>
      </c>
      <c r="S109" s="102">
        <f>'All Parts'!S81</f>
        <v>0</v>
      </c>
      <c r="T109" s="102">
        <f>'All Parts'!T81</f>
        <v>0</v>
      </c>
      <c r="U109" s="102">
        <f>'All Parts'!U81</f>
        <v>0</v>
      </c>
      <c r="V109" s="102">
        <f>'All Parts'!V81</f>
        <v>0</v>
      </c>
      <c r="W109" s="102">
        <f>'All Parts'!W81</f>
        <v>0</v>
      </c>
      <c r="X109" s="102">
        <f>'All Parts'!X81</f>
        <v>0</v>
      </c>
      <c r="Y109" s="102">
        <f>'All Parts'!Y81</f>
        <v>0</v>
      </c>
      <c r="Z109" s="102">
        <f>'All Parts'!Z81</f>
        <v>0</v>
      </c>
      <c r="AA109" s="102">
        <f>'All Parts'!AA81</f>
        <v>0</v>
      </c>
      <c r="AB109" s="102">
        <f>'All Parts'!AB81</f>
        <v>0</v>
      </c>
      <c r="AC109" s="102">
        <f>'All Parts'!AC81</f>
        <v>0</v>
      </c>
      <c r="AD109" s="102">
        <f>'All Parts'!AD81</f>
        <v>0</v>
      </c>
      <c r="AE109" s="102">
        <f>'All Parts'!AE81</f>
        <v>0</v>
      </c>
      <c r="AF109" s="102">
        <f>'All Parts'!AF81</f>
        <v>0</v>
      </c>
      <c r="AG109" s="153">
        <f>'All Parts'!AG81</f>
        <v>0</v>
      </c>
      <c r="AH109" s="102"/>
    </row>
    <row r="110" spans="1:34" ht="13.15" customHeight="1">
      <c r="A110" s="22" t="str">
        <f>'All Parts'!A14</f>
        <v xml:space="preserve">729R201        </v>
      </c>
      <c r="B110" s="128">
        <f>'All Parts'!B14</f>
        <v>113269</v>
      </c>
      <c r="C110" s="129">
        <f>'All Parts'!C14</f>
        <v>26.7624</v>
      </c>
      <c r="D110" s="19" t="str">
        <f>'All Parts'!D14</f>
        <v xml:space="preserve">1/2" BU MI (3870)  </v>
      </c>
      <c r="E110" s="130">
        <f>'All Parts'!E14</f>
        <v>15</v>
      </c>
      <c r="F110" s="113">
        <f>'All Parts'!F14</f>
        <v>17070</v>
      </c>
      <c r="G110" s="113">
        <f>'All Parts'!G14</f>
        <v>13970</v>
      </c>
      <c r="H110" s="113">
        <f>'All Parts'!H14</f>
        <v>900</v>
      </c>
      <c r="I110" s="57">
        <f>'All Parts'!I14</f>
        <v>50.139534883720927</v>
      </c>
      <c r="J110" s="8">
        <f t="shared" ca="1" si="18"/>
        <v>46666.172073276073</v>
      </c>
      <c r="K110" s="8">
        <f t="shared" ca="1" si="19"/>
        <v>46685.035231170812</v>
      </c>
      <c r="L110" s="8">
        <f t="shared" ca="1" si="20"/>
        <v>46426.035231170812</v>
      </c>
      <c r="M110" s="106">
        <v>37</v>
      </c>
      <c r="N110" s="106">
        <f t="shared" si="21"/>
        <v>17070</v>
      </c>
      <c r="O110" s="55">
        <f t="shared" si="22"/>
        <v>50.734883720930235</v>
      </c>
      <c r="P110" s="55">
        <f t="shared" si="23"/>
        <v>50.139534883720927</v>
      </c>
      <c r="Q110" s="107">
        <f>'All Parts'!Q14</f>
        <v>192</v>
      </c>
      <c r="R110" s="102">
        <f>'All Parts'!R14</f>
        <v>0</v>
      </c>
      <c r="S110" s="102">
        <f>'All Parts'!S14</f>
        <v>0</v>
      </c>
      <c r="T110" s="102">
        <f>'All Parts'!T14</f>
        <v>0</v>
      </c>
      <c r="U110" s="102">
        <f>'All Parts'!U14</f>
        <v>0</v>
      </c>
      <c r="V110" s="102">
        <f>'All Parts'!V14</f>
        <v>0</v>
      </c>
      <c r="W110" s="102">
        <f>'All Parts'!W14</f>
        <v>0</v>
      </c>
      <c r="X110" s="102">
        <f>'All Parts'!X14</f>
        <v>0</v>
      </c>
      <c r="Y110" s="102">
        <f>'All Parts'!Y14</f>
        <v>0</v>
      </c>
      <c r="Z110" s="102">
        <f>'All Parts'!Z14</f>
        <v>0</v>
      </c>
      <c r="AA110" s="102">
        <f>'All Parts'!AA14</f>
        <v>0</v>
      </c>
      <c r="AB110" s="102">
        <f>'All Parts'!AB14</f>
        <v>0</v>
      </c>
      <c r="AC110" s="102">
        <f>'All Parts'!AC14</f>
        <v>0</v>
      </c>
      <c r="AD110" s="102">
        <f>'All Parts'!AD14</f>
        <v>0</v>
      </c>
      <c r="AE110" s="102">
        <f>'All Parts'!AE14</f>
        <v>0</v>
      </c>
      <c r="AF110" s="102">
        <f>'All Parts'!AF14</f>
        <v>0</v>
      </c>
      <c r="AG110" s="153">
        <f>'All Parts'!AG14</f>
        <v>0</v>
      </c>
      <c r="AH110" s="102"/>
    </row>
    <row r="111" spans="1:34" ht="13.15" customHeight="1">
      <c r="A111" s="50" t="str">
        <f>'All Parts'!A54</f>
        <v xml:space="preserve">7R25701        </v>
      </c>
      <c r="B111" s="128">
        <f>'All Parts'!B54</f>
        <v>116259</v>
      </c>
      <c r="C111" s="129">
        <f>'All Parts'!C54</f>
        <v>285.76800000000003</v>
      </c>
      <c r="D111" s="19" t="str">
        <f>'All Parts'!D54</f>
        <v>1254 RDCR MI CAST</v>
      </c>
      <c r="E111" s="130">
        <f>'All Parts'!E54</f>
        <v>4</v>
      </c>
      <c r="F111" s="113">
        <f>'All Parts'!F54</f>
        <v>173</v>
      </c>
      <c r="G111" s="113">
        <f>'All Parts'!G54</f>
        <v>0</v>
      </c>
      <c r="H111" s="113">
        <f>'All Parts'!H54</f>
        <v>173</v>
      </c>
      <c r="I111" s="57">
        <f>'All Parts'!I54</f>
        <v>0</v>
      </c>
      <c r="J111" s="8">
        <f t="shared" ca="1" si="18"/>
        <v>46801.751020644493</v>
      </c>
      <c r="K111" s="8">
        <f t="shared" ca="1" si="19"/>
        <v>46820.172073276073</v>
      </c>
      <c r="L111" s="8">
        <f t="shared" ca="1" si="20"/>
        <v>46554.172073276073</v>
      </c>
      <c r="M111" s="106">
        <v>38</v>
      </c>
      <c r="N111" s="106">
        <f t="shared" si="21"/>
        <v>4853</v>
      </c>
      <c r="O111" s="55">
        <f t="shared" si="22"/>
        <v>55</v>
      </c>
      <c r="P111" s="55">
        <f t="shared" si="23"/>
        <v>54.418604651162788</v>
      </c>
      <c r="Q111" s="107">
        <f>'All Parts'!Q54</f>
        <v>50</v>
      </c>
      <c r="R111" s="102">
        <f>'All Parts'!R54</f>
        <v>4680</v>
      </c>
      <c r="S111" s="102">
        <f>'All Parts'!S54</f>
        <v>0</v>
      </c>
      <c r="T111" s="102">
        <f>'All Parts'!T54</f>
        <v>0</v>
      </c>
      <c r="U111" s="102">
        <f>'All Parts'!U54</f>
        <v>0</v>
      </c>
      <c r="V111" s="102">
        <f>'All Parts'!V54</f>
        <v>0</v>
      </c>
      <c r="W111" s="102">
        <f>'All Parts'!W54</f>
        <v>0</v>
      </c>
      <c r="X111" s="102">
        <f>'All Parts'!X54</f>
        <v>0</v>
      </c>
      <c r="Y111" s="102">
        <f>'All Parts'!Y54</f>
        <v>0</v>
      </c>
      <c r="Z111" s="102">
        <f>'All Parts'!Z54</f>
        <v>0</v>
      </c>
      <c r="AA111" s="102">
        <f>'All Parts'!AA54</f>
        <v>0</v>
      </c>
      <c r="AB111" s="102">
        <f>'All Parts'!AB54</f>
        <v>0</v>
      </c>
      <c r="AC111" s="102">
        <f>'All Parts'!AC54</f>
        <v>0</v>
      </c>
      <c r="AD111" s="102">
        <f>'All Parts'!AD54</f>
        <v>0</v>
      </c>
      <c r="AE111" s="102">
        <f>'All Parts'!AE54</f>
        <v>0</v>
      </c>
      <c r="AF111" s="102">
        <f>'All Parts'!AF54</f>
        <v>0</v>
      </c>
      <c r="AG111" s="153">
        <f>'All Parts'!AG54</f>
        <v>0</v>
      </c>
      <c r="AH111" s="102">
        <v>4000</v>
      </c>
    </row>
    <row r="112" spans="1:34" ht="13.15" customHeight="1">
      <c r="A112" s="50" t="str">
        <f>'All Parts'!A73</f>
        <v xml:space="preserve">R647501        </v>
      </c>
      <c r="B112" s="164">
        <f>'All Parts'!B73</f>
        <v>116268</v>
      </c>
      <c r="C112" s="165">
        <f>'All Parts'!C73</f>
        <v>81.647999999999996</v>
      </c>
      <c r="D112" s="19" t="str">
        <f>'All Parts'!D73</f>
        <v xml:space="preserve">1/2" GRD BUSH CAST MI (14-20) </v>
      </c>
      <c r="E112" s="166">
        <f>'All Parts'!E73</f>
        <v>1</v>
      </c>
      <c r="F112" s="113">
        <f>'All Parts'!F73</f>
        <v>1445</v>
      </c>
      <c r="G112" s="113">
        <f>'All Parts'!G73</f>
        <v>542</v>
      </c>
      <c r="H112" s="113">
        <f>'All Parts'!H73</f>
        <v>256</v>
      </c>
      <c r="I112" s="57">
        <f>'All Parts'!I73</f>
        <v>55.302325581395351</v>
      </c>
      <c r="J112" s="8">
        <f t="shared" ca="1" si="18"/>
        <v>46829.751020644493</v>
      </c>
      <c r="K112" s="8">
        <f t="shared" ca="1" si="19"/>
        <v>46829.751020644493</v>
      </c>
      <c r="L112" s="8">
        <f t="shared" ca="1" si="20"/>
        <v>46563.751020644493</v>
      </c>
      <c r="M112" s="106">
        <v>38</v>
      </c>
      <c r="N112" s="106">
        <f t="shared" si="21"/>
        <v>1445</v>
      </c>
      <c r="O112" s="55">
        <f t="shared" si="22"/>
        <v>55.302325581395351</v>
      </c>
      <c r="P112" s="55">
        <f t="shared" si="23"/>
        <v>55.302325581395351</v>
      </c>
      <c r="Q112" s="107">
        <f>'All Parts'!Q73</f>
        <v>0</v>
      </c>
      <c r="R112" s="102">
        <f>'All Parts'!R73</f>
        <v>0</v>
      </c>
      <c r="S112" s="102">
        <f>'All Parts'!S73</f>
        <v>0</v>
      </c>
      <c r="T112" s="102">
        <f>'All Parts'!T73</f>
        <v>0</v>
      </c>
      <c r="U112" s="102">
        <f>'All Parts'!U73</f>
        <v>0</v>
      </c>
      <c r="V112" s="102">
        <f>'All Parts'!V73</f>
        <v>0</v>
      </c>
      <c r="W112" s="102">
        <f>'All Parts'!W73</f>
        <v>0</v>
      </c>
      <c r="X112" s="102">
        <f>'All Parts'!X73</f>
        <v>0</v>
      </c>
      <c r="Y112" s="102">
        <f>'All Parts'!Y73</f>
        <v>0</v>
      </c>
      <c r="Z112" s="102">
        <f>'All Parts'!Z73</f>
        <v>0</v>
      </c>
      <c r="AA112" s="102">
        <f>'All Parts'!AA73</f>
        <v>0</v>
      </c>
      <c r="AB112" s="102">
        <f>'All Parts'!AB73</f>
        <v>0</v>
      </c>
      <c r="AC112" s="102">
        <f>'All Parts'!AC73</f>
        <v>0</v>
      </c>
      <c r="AD112" s="102">
        <f>'All Parts'!AD73</f>
        <v>0</v>
      </c>
      <c r="AE112" s="102">
        <f>'All Parts'!AE73</f>
        <v>0</v>
      </c>
      <c r="AF112" s="102">
        <f>'All Parts'!AF73</f>
        <v>0</v>
      </c>
      <c r="AG112" s="153">
        <f>'All Parts'!AG73</f>
        <v>0</v>
      </c>
      <c r="AH112" s="102"/>
    </row>
    <row r="113" spans="1:34" ht="13.15" customHeight="1">
      <c r="A113" s="50" t="str">
        <f>'All Parts'!A85</f>
        <v xml:space="preserve">R709504        </v>
      </c>
      <c r="B113" s="128">
        <f>'All Parts'!B85</f>
        <v>116312</v>
      </c>
      <c r="C113" s="129">
        <f>'All Parts'!C85</f>
        <v>295.29360000000003</v>
      </c>
      <c r="D113" s="19" t="str">
        <f>'All Parts'!D85</f>
        <v>115 L/N MI CAST</v>
      </c>
      <c r="E113" s="166">
        <f>'All Parts'!E85</f>
        <v>1</v>
      </c>
      <c r="F113" s="113">
        <f>'All Parts'!F85</f>
        <v>1118</v>
      </c>
      <c r="G113" s="113">
        <f>'All Parts'!G85</f>
        <v>0</v>
      </c>
      <c r="H113" s="113">
        <f>'All Parts'!H85</f>
        <v>0</v>
      </c>
      <c r="I113" s="57">
        <f>'All Parts'!I85</f>
        <v>52</v>
      </c>
      <c r="J113" s="8">
        <f t="shared" ca="1" si="18"/>
        <v>46725.119441697127</v>
      </c>
      <c r="K113" s="8">
        <f t="shared" ca="1" si="19"/>
        <v>46843.014178539233</v>
      </c>
      <c r="L113" s="8">
        <f t="shared" ca="1" si="20"/>
        <v>46570.014178539233</v>
      </c>
      <c r="M113" s="106">
        <v>39</v>
      </c>
      <c r="N113" s="106">
        <f t="shared" si="21"/>
        <v>1118</v>
      </c>
      <c r="O113" s="55">
        <f t="shared" si="22"/>
        <v>55.720930232558139</v>
      </c>
      <c r="P113" s="55">
        <f t="shared" si="23"/>
        <v>52</v>
      </c>
      <c r="Q113" s="107">
        <f>'All Parts'!Q85</f>
        <v>80</v>
      </c>
      <c r="R113" s="102">
        <f>'All Parts'!R85</f>
        <v>0</v>
      </c>
      <c r="S113" s="102">
        <f>'All Parts'!S85</f>
        <v>0</v>
      </c>
      <c r="T113" s="102">
        <f>'All Parts'!T85</f>
        <v>0</v>
      </c>
      <c r="U113" s="102">
        <f>'All Parts'!U85</f>
        <v>0</v>
      </c>
      <c r="V113" s="102">
        <f>'All Parts'!V85</f>
        <v>0</v>
      </c>
      <c r="W113" s="102">
        <f>'All Parts'!W85</f>
        <v>0</v>
      </c>
      <c r="X113" s="102">
        <f>'All Parts'!X85</f>
        <v>0</v>
      </c>
      <c r="Y113" s="102">
        <f>'All Parts'!Y85</f>
        <v>0</v>
      </c>
      <c r="Z113" s="102">
        <f>'All Parts'!Z85</f>
        <v>0</v>
      </c>
      <c r="AA113" s="102">
        <f>'All Parts'!AA85</f>
        <v>0</v>
      </c>
      <c r="AB113" s="102">
        <f>'All Parts'!AB85</f>
        <v>0</v>
      </c>
      <c r="AC113" s="102">
        <f>'All Parts'!AC85</f>
        <v>0</v>
      </c>
      <c r="AD113" s="102">
        <f>'All Parts'!AD85</f>
        <v>0</v>
      </c>
      <c r="AE113" s="102">
        <f>'All Parts'!AE85</f>
        <v>0</v>
      </c>
      <c r="AF113" s="102">
        <f>'All Parts'!AF85</f>
        <v>0</v>
      </c>
      <c r="AG113" s="153">
        <f>'All Parts'!AG85</f>
        <v>0</v>
      </c>
      <c r="AH113" s="102"/>
    </row>
    <row r="114" spans="1:34" ht="13.15" customHeight="1">
      <c r="A114" s="50" t="str">
        <f>'All Parts'!A57</f>
        <v xml:space="preserve">7R31201        </v>
      </c>
      <c r="B114" s="128">
        <f>'All Parts'!B57</f>
        <v>116313</v>
      </c>
      <c r="C114" s="129">
        <f>'All Parts'!C57</f>
        <v>1485</v>
      </c>
      <c r="D114" s="19" t="str">
        <f>'All Parts'!D57</f>
        <v>8825 BO MI CAST</v>
      </c>
      <c r="E114" s="166">
        <f>'All Parts'!E57</f>
        <v>1</v>
      </c>
      <c r="F114" s="113">
        <f>'All Parts'!F57</f>
        <v>1217</v>
      </c>
      <c r="G114" s="113">
        <f>'All Parts'!G57</f>
        <v>0</v>
      </c>
      <c r="H114" s="113">
        <f>'All Parts'!H57</f>
        <v>0</v>
      </c>
      <c r="I114" s="57">
        <f>'All Parts'!I57</f>
        <v>56.604651162790695</v>
      </c>
      <c r="J114" s="8">
        <f t="shared" ca="1" si="18"/>
        <v>46871.014178539233</v>
      </c>
      <c r="K114" s="8">
        <f t="shared" ca="1" si="19"/>
        <v>46873.961546960287</v>
      </c>
      <c r="L114" s="8">
        <f t="shared" ca="1" si="20"/>
        <v>46607.961546960287</v>
      </c>
      <c r="M114" s="106">
        <v>38</v>
      </c>
      <c r="N114" s="106">
        <f t="shared" si="21"/>
        <v>1217</v>
      </c>
      <c r="O114" s="55">
        <f t="shared" si="22"/>
        <v>56.697674418604649</v>
      </c>
      <c r="P114" s="55">
        <f t="shared" si="23"/>
        <v>56.604651162790695</v>
      </c>
      <c r="Q114" s="107">
        <f>'All Parts'!Q57</f>
        <v>2</v>
      </c>
      <c r="R114" s="102">
        <f>'All Parts'!R57</f>
        <v>0</v>
      </c>
      <c r="S114" s="102">
        <f>'All Parts'!S57</f>
        <v>0</v>
      </c>
      <c r="T114" s="102">
        <f>'All Parts'!T57</f>
        <v>0</v>
      </c>
      <c r="U114" s="102">
        <f>'All Parts'!U57</f>
        <v>0</v>
      </c>
      <c r="V114" s="102">
        <f>'All Parts'!V57</f>
        <v>0</v>
      </c>
      <c r="W114" s="102">
        <f>'All Parts'!W57</f>
        <v>0</v>
      </c>
      <c r="X114" s="102">
        <f>'All Parts'!X57</f>
        <v>0</v>
      </c>
      <c r="Y114" s="102">
        <f>'All Parts'!Y57</f>
        <v>0</v>
      </c>
      <c r="Z114" s="102">
        <f>'All Parts'!Z57</f>
        <v>0</v>
      </c>
      <c r="AA114" s="102">
        <f>'All Parts'!AA57</f>
        <v>0</v>
      </c>
      <c r="AB114" s="102">
        <f>'All Parts'!AB57</f>
        <v>0</v>
      </c>
      <c r="AC114" s="102">
        <f>'All Parts'!AC57</f>
        <v>0</v>
      </c>
      <c r="AD114" s="102">
        <f>'All Parts'!AD57</f>
        <v>0</v>
      </c>
      <c r="AE114" s="102">
        <f>'All Parts'!AE57</f>
        <v>0</v>
      </c>
      <c r="AF114" s="102">
        <f>'All Parts'!AF57</f>
        <v>0</v>
      </c>
      <c r="AG114" s="169">
        <f>'All Parts'!AG57</f>
        <v>0</v>
      </c>
      <c r="AH114" s="102"/>
    </row>
    <row r="115" spans="1:34" ht="13.15" customHeight="1">
      <c r="A115" s="22" t="str">
        <f>'All Parts'!A63</f>
        <v xml:space="preserve">7R55201        </v>
      </c>
      <c r="B115" s="128">
        <f>'All Parts'!B63</f>
        <v>130314</v>
      </c>
      <c r="C115" s="129">
        <f>'All Parts'!C63</f>
        <v>99</v>
      </c>
      <c r="D115" s="19" t="str">
        <f>'All Parts'!D63</f>
        <v xml:space="preserve">3 CBAR MI CAST  </v>
      </c>
      <c r="E115" s="130">
        <f>'All Parts'!E63</f>
        <v>4</v>
      </c>
      <c r="F115" s="113">
        <f>'All Parts'!F63</f>
        <v>5310</v>
      </c>
      <c r="G115" s="113">
        <f>'All Parts'!G63</f>
        <v>3700</v>
      </c>
      <c r="H115" s="151">
        <f>'All Parts'!H63</f>
        <v>0</v>
      </c>
      <c r="I115" s="57">
        <f>'All Parts'!I63</f>
        <v>61.744186046511629</v>
      </c>
      <c r="J115" s="8">
        <f t="shared" ca="1" si="18"/>
        <v>47033.856283802394</v>
      </c>
      <c r="K115" s="8">
        <f t="shared" ca="1" si="19"/>
        <v>47046.382599591867</v>
      </c>
      <c r="L115" s="8">
        <f t="shared" ca="1" si="20"/>
        <v>46787.382599591867</v>
      </c>
      <c r="M115" s="106">
        <v>37</v>
      </c>
      <c r="N115" s="106">
        <f t="shared" si="21"/>
        <v>5310</v>
      </c>
      <c r="O115" s="55">
        <f t="shared" si="22"/>
        <v>62.139534883720927</v>
      </c>
      <c r="P115" s="55">
        <f t="shared" si="23"/>
        <v>61.744186046511629</v>
      </c>
      <c r="Q115" s="107">
        <f>'All Parts'!Q63</f>
        <v>34</v>
      </c>
      <c r="R115" s="102">
        <f>'All Parts'!R63</f>
        <v>0</v>
      </c>
      <c r="S115" s="102">
        <f>'All Parts'!S63</f>
        <v>0</v>
      </c>
      <c r="T115" s="102">
        <f>'All Parts'!T63</f>
        <v>0</v>
      </c>
      <c r="U115" s="102">
        <f>'All Parts'!U63</f>
        <v>0</v>
      </c>
      <c r="V115" s="102">
        <f>'All Parts'!V63</f>
        <v>0</v>
      </c>
      <c r="W115" s="102">
        <f>'All Parts'!W63</f>
        <v>0</v>
      </c>
      <c r="X115" s="102">
        <f>'All Parts'!X63</f>
        <v>0</v>
      </c>
      <c r="Y115" s="102">
        <f>'All Parts'!Y63</f>
        <v>0</v>
      </c>
      <c r="Z115" s="102">
        <f>'All Parts'!Z63</f>
        <v>0</v>
      </c>
      <c r="AA115" s="102">
        <f>'All Parts'!AA63</f>
        <v>0</v>
      </c>
      <c r="AB115" s="102">
        <f>'All Parts'!AB63</f>
        <v>0</v>
      </c>
      <c r="AC115" s="102">
        <f>'All Parts'!AC63</f>
        <v>0</v>
      </c>
      <c r="AD115" s="102">
        <f>'All Parts'!AD63</f>
        <v>0</v>
      </c>
      <c r="AE115" s="102">
        <f>'All Parts'!AE63</f>
        <v>0</v>
      </c>
      <c r="AF115" s="102">
        <f>'All Parts'!AF63</f>
        <v>0</v>
      </c>
      <c r="AG115" s="153">
        <f>'All Parts'!AG63</f>
        <v>0</v>
      </c>
      <c r="AH115" s="102"/>
    </row>
    <row r="116" spans="1:34" ht="13.15" customHeight="1">
      <c r="A116" s="137" t="str">
        <f>'All Parts'!A79</f>
        <v xml:space="preserve">R659401        </v>
      </c>
      <c r="B116" s="158">
        <f>'All Parts'!B79</f>
        <v>116278</v>
      </c>
      <c r="C116" s="159">
        <f>'All Parts'!C79</f>
        <v>319.78800000000001</v>
      </c>
      <c r="D116" s="19" t="str">
        <f>'All Parts'!D79</f>
        <v>2 1/2" GRD BUSH CAST MI (14-20)</v>
      </c>
      <c r="E116" s="130">
        <f>'All Parts'!E79</f>
        <v>2</v>
      </c>
      <c r="F116" s="113">
        <f>'All Parts'!F79</f>
        <v>3339</v>
      </c>
      <c r="G116" s="113">
        <f>'All Parts'!G79</f>
        <v>1066</v>
      </c>
      <c r="H116" s="113">
        <f>'All Parts'!H79</f>
        <v>100</v>
      </c>
      <c r="I116" s="57">
        <f>'All Parts'!I79</f>
        <v>75.325581395348834</v>
      </c>
      <c r="J116" s="8">
        <f t="shared" ca="1" si="18"/>
        <v>47464.172073276073</v>
      </c>
      <c r="K116" s="8">
        <f t="shared" ca="1" si="19"/>
        <v>47464.172073276073</v>
      </c>
      <c r="L116" s="8">
        <f t="shared" ca="1" si="20"/>
        <v>47191.172073276073</v>
      </c>
      <c r="M116" s="106">
        <v>39</v>
      </c>
      <c r="N116" s="106">
        <f t="shared" si="21"/>
        <v>3339</v>
      </c>
      <c r="O116" s="55">
        <f t="shared" si="22"/>
        <v>75.325581395348834</v>
      </c>
      <c r="P116" s="55">
        <f t="shared" si="23"/>
        <v>75.325581395348834</v>
      </c>
      <c r="Q116" s="117">
        <f>'All Parts'!Q79</f>
        <v>0</v>
      </c>
      <c r="R116" s="102">
        <f>'All Parts'!R79</f>
        <v>0</v>
      </c>
      <c r="S116" s="102">
        <f>'All Parts'!S79</f>
        <v>0</v>
      </c>
      <c r="T116" s="102">
        <f>'All Parts'!T79</f>
        <v>0</v>
      </c>
      <c r="U116" s="102">
        <f>'All Parts'!U79</f>
        <v>0</v>
      </c>
      <c r="V116" s="102">
        <f>'All Parts'!V79</f>
        <v>0</v>
      </c>
      <c r="W116" s="102">
        <f>'All Parts'!W79</f>
        <v>0</v>
      </c>
      <c r="X116" s="102">
        <f>'All Parts'!X79</f>
        <v>0</v>
      </c>
      <c r="Y116" s="102">
        <f>'All Parts'!Y79</f>
        <v>0</v>
      </c>
      <c r="Z116" s="102">
        <f>'All Parts'!Z79</f>
        <v>0</v>
      </c>
      <c r="AA116" s="102">
        <f>'All Parts'!AA79</f>
        <v>0</v>
      </c>
      <c r="AB116" s="102">
        <f>'All Parts'!AB79</f>
        <v>0</v>
      </c>
      <c r="AC116" s="102">
        <f>'All Parts'!AC79</f>
        <v>0</v>
      </c>
      <c r="AD116" s="102">
        <f>'All Parts'!AD79</f>
        <v>0</v>
      </c>
      <c r="AE116" s="102">
        <f>'All Parts'!AE79</f>
        <v>0</v>
      </c>
      <c r="AF116" s="102">
        <f>'All Parts'!AF79</f>
        <v>0</v>
      </c>
      <c r="AG116" s="153">
        <f>'All Parts'!AG79</f>
        <v>0</v>
      </c>
      <c r="AH116" s="102"/>
    </row>
    <row r="117" spans="1:34" ht="13.15" customHeight="1">
      <c r="A117" s="50" t="str">
        <f>'All Parts'!A22</f>
        <v xml:space="preserve">729R303        </v>
      </c>
      <c r="B117" s="128">
        <f>'All Parts'!B22</f>
        <v>113262</v>
      </c>
      <c r="C117" s="129">
        <f>'All Parts'!C22</f>
        <v>401</v>
      </c>
      <c r="D117" s="19" t="str">
        <f>'All Parts'!D22</f>
        <v>3-1/2" BU MI (3878)</v>
      </c>
      <c r="E117" s="166">
        <f>'All Parts'!E22</f>
        <v>1</v>
      </c>
      <c r="F117" s="113">
        <f>'All Parts'!F22</f>
        <v>1717</v>
      </c>
      <c r="G117" s="113">
        <f>'All Parts'!G22</f>
        <v>0</v>
      </c>
      <c r="H117" s="113">
        <f>'All Parts'!H22</f>
        <v>0</v>
      </c>
      <c r="I117" s="57">
        <f>'All Parts'!I22</f>
        <v>79.860465116279073</v>
      </c>
      <c r="J117" s="8">
        <f t="shared" ca="1" si="18"/>
        <v>47607.856283802394</v>
      </c>
      <c r="K117" s="8">
        <f t="shared" ca="1" si="19"/>
        <v>47607.856283802394</v>
      </c>
      <c r="L117" s="8">
        <f t="shared" ca="1" si="20"/>
        <v>47341.856283802394</v>
      </c>
      <c r="M117" s="106">
        <v>38</v>
      </c>
      <c r="N117" s="106">
        <f t="shared" si="21"/>
        <v>1717</v>
      </c>
      <c r="O117" s="55">
        <f t="shared" si="22"/>
        <v>79.860465116279073</v>
      </c>
      <c r="P117" s="55">
        <f t="shared" si="23"/>
        <v>79.860465116279073</v>
      </c>
      <c r="Q117" s="107">
        <f>'All Parts'!Q22</f>
        <v>0</v>
      </c>
      <c r="R117" s="102">
        <f>'All Parts'!R22</f>
        <v>0</v>
      </c>
      <c r="S117" s="102">
        <f>'All Parts'!S22</f>
        <v>0</v>
      </c>
      <c r="T117" s="102">
        <f>'All Parts'!T22</f>
        <v>0</v>
      </c>
      <c r="U117" s="102">
        <f>'All Parts'!U22</f>
        <v>0</v>
      </c>
      <c r="V117" s="102">
        <f>'All Parts'!V22</f>
        <v>0</v>
      </c>
      <c r="W117" s="102">
        <f>'All Parts'!W22</f>
        <v>0</v>
      </c>
      <c r="X117" s="102">
        <f>'All Parts'!X22</f>
        <v>0</v>
      </c>
      <c r="Y117" s="102">
        <f>'All Parts'!Y22</f>
        <v>0</v>
      </c>
      <c r="Z117" s="102">
        <f>'All Parts'!Z22</f>
        <v>0</v>
      </c>
      <c r="AA117" s="102">
        <f>'All Parts'!AA22</f>
        <v>0</v>
      </c>
      <c r="AB117" s="102">
        <f>'All Parts'!AB22</f>
        <v>0</v>
      </c>
      <c r="AC117" s="102">
        <f>'All Parts'!AC22</f>
        <v>0</v>
      </c>
      <c r="AD117" s="102">
        <f>'All Parts'!AD22</f>
        <v>0</v>
      </c>
      <c r="AE117" s="102">
        <f>'All Parts'!AE22</f>
        <v>0</v>
      </c>
      <c r="AF117" s="102">
        <f>'All Parts'!AF22</f>
        <v>0</v>
      </c>
      <c r="AG117" s="153">
        <f>'All Parts'!AG22</f>
        <v>0</v>
      </c>
      <c r="AH117" s="102"/>
    </row>
    <row r="118" spans="1:34" ht="13.15" customHeight="1">
      <c r="A118" s="50" t="str">
        <f>'All Parts'!A64</f>
        <v xml:space="preserve">7R55401        </v>
      </c>
      <c r="B118" s="128">
        <f>'All Parts'!B64</f>
        <v>130315</v>
      </c>
      <c r="C118" s="129">
        <f>'All Parts'!C64</f>
        <v>269.4384</v>
      </c>
      <c r="D118" s="19" t="str">
        <f>'All Parts'!D64</f>
        <v xml:space="preserve">5 CBAR MI CAST </v>
      </c>
      <c r="E118" s="130">
        <f>'All Parts'!E64</f>
        <v>1</v>
      </c>
      <c r="F118" s="113">
        <f>'All Parts'!F64</f>
        <v>1754</v>
      </c>
      <c r="G118" s="113">
        <f>'All Parts'!G64</f>
        <v>0</v>
      </c>
      <c r="H118" s="113">
        <f>'All Parts'!H64</f>
        <v>16</v>
      </c>
      <c r="I118" s="57">
        <f>'All Parts'!I64</f>
        <v>80.837209302325576</v>
      </c>
      <c r="J118" s="8">
        <f t="shared" ca="1" si="18"/>
        <v>47638.803652223447</v>
      </c>
      <c r="K118" s="8">
        <f t="shared" ca="1" si="19"/>
        <v>47643.22470485502</v>
      </c>
      <c r="L118" s="8">
        <f t="shared" ca="1" si="20"/>
        <v>47377.22470485502</v>
      </c>
      <c r="M118" s="106">
        <v>38</v>
      </c>
      <c r="N118" s="106">
        <f t="shared" si="21"/>
        <v>1754</v>
      </c>
      <c r="O118" s="55">
        <f t="shared" si="22"/>
        <v>80.976744186046517</v>
      </c>
      <c r="P118" s="55">
        <f t="shared" si="23"/>
        <v>80.837209302325576</v>
      </c>
      <c r="Q118" s="107">
        <f>'All Parts'!Q64</f>
        <v>3</v>
      </c>
      <c r="R118" s="102">
        <f>'All Parts'!R64</f>
        <v>0</v>
      </c>
      <c r="S118" s="102">
        <f>'All Parts'!S64</f>
        <v>0</v>
      </c>
      <c r="T118" s="102">
        <f>'All Parts'!T64</f>
        <v>0</v>
      </c>
      <c r="U118" s="102">
        <f>'All Parts'!U64</f>
        <v>0</v>
      </c>
      <c r="V118" s="102">
        <f>'All Parts'!V64</f>
        <v>0</v>
      </c>
      <c r="W118" s="102">
        <f>'All Parts'!W64</f>
        <v>0</v>
      </c>
      <c r="X118" s="102">
        <f>'All Parts'!X64</f>
        <v>0</v>
      </c>
      <c r="Y118" s="102">
        <f>'All Parts'!Y64</f>
        <v>0</v>
      </c>
      <c r="Z118" s="102">
        <f>'All Parts'!Z64</f>
        <v>0</v>
      </c>
      <c r="AA118" s="102">
        <f>'All Parts'!AA64</f>
        <v>0</v>
      </c>
      <c r="AB118" s="102">
        <f>'All Parts'!AB64</f>
        <v>0</v>
      </c>
      <c r="AC118" s="102">
        <f>'All Parts'!AC64</f>
        <v>0</v>
      </c>
      <c r="AD118" s="102">
        <f>'All Parts'!AD64</f>
        <v>0</v>
      </c>
      <c r="AE118" s="102">
        <f>'All Parts'!AE64</f>
        <v>0</v>
      </c>
      <c r="AF118" s="102">
        <f>'All Parts'!AF64</f>
        <v>0</v>
      </c>
      <c r="AG118" s="153">
        <f>'All Parts'!AG64</f>
        <v>0</v>
      </c>
      <c r="AH118" s="102"/>
    </row>
    <row r="119" spans="1:34" ht="13.15" customHeight="1">
      <c r="A119" s="22" t="str">
        <f>'All Parts'!A11</f>
        <v xml:space="preserve">722R101        </v>
      </c>
      <c r="B119" s="128">
        <f>'All Parts'!B11</f>
        <v>113566</v>
      </c>
      <c r="C119" s="129">
        <f>'All Parts'!C11</f>
        <v>82.3</v>
      </c>
      <c r="D119" s="19" t="str">
        <f>'All Parts'!D11</f>
        <v xml:space="preserve">8121 BO MI CAST  </v>
      </c>
      <c r="E119" s="130">
        <f>'All Parts'!E11</f>
        <v>12</v>
      </c>
      <c r="F119" s="113">
        <f>'All Parts'!F11</f>
        <v>24840</v>
      </c>
      <c r="G119" s="113">
        <f>'All Parts'!G11</f>
        <v>21460</v>
      </c>
      <c r="H119" s="113">
        <f>'All Parts'!H11</f>
        <v>3041</v>
      </c>
      <c r="I119" s="57">
        <f>'All Parts'!I11</f>
        <v>84.492248062015506</v>
      </c>
      <c r="J119" s="8">
        <f t="shared" ca="1" si="18"/>
        <v>47754.610669767302</v>
      </c>
      <c r="K119" s="8">
        <f t="shared" ca="1" si="19"/>
        <v>47828.663301346249</v>
      </c>
      <c r="L119" s="8">
        <f t="shared" ca="1" si="20"/>
        <v>47569.663301346249</v>
      </c>
      <c r="M119" s="106">
        <v>37</v>
      </c>
      <c r="N119" s="106">
        <f t="shared" si="21"/>
        <v>24840</v>
      </c>
      <c r="O119" s="55">
        <f t="shared" si="22"/>
        <v>86.829457364341081</v>
      </c>
      <c r="P119" s="55">
        <f t="shared" si="23"/>
        <v>84.492248062015506</v>
      </c>
      <c r="Q119" s="107">
        <f>'All Parts'!Q11</f>
        <v>603</v>
      </c>
      <c r="R119" s="102">
        <f>'All Parts'!R11</f>
        <v>0</v>
      </c>
      <c r="S119" s="102">
        <f>'All Parts'!S11</f>
        <v>0</v>
      </c>
      <c r="T119" s="102">
        <f>'All Parts'!T11</f>
        <v>0</v>
      </c>
      <c r="U119" s="102">
        <f>'All Parts'!U11</f>
        <v>0</v>
      </c>
      <c r="V119" s="102">
        <f>'All Parts'!V11</f>
        <v>0</v>
      </c>
      <c r="W119" s="102">
        <f>'All Parts'!W11</f>
        <v>0</v>
      </c>
      <c r="X119" s="102">
        <f>'All Parts'!X11</f>
        <v>0</v>
      </c>
      <c r="Y119" s="102">
        <f>'All Parts'!Y11</f>
        <v>0</v>
      </c>
      <c r="Z119" s="102">
        <f>'All Parts'!Z11</f>
        <v>0</v>
      </c>
      <c r="AA119" s="102">
        <f>'All Parts'!AA11</f>
        <v>0</v>
      </c>
      <c r="AB119" s="102">
        <f>'All Parts'!AB11</f>
        <v>0</v>
      </c>
      <c r="AC119" s="102">
        <f>'All Parts'!AC11</f>
        <v>0</v>
      </c>
      <c r="AD119" s="102">
        <f>'All Parts'!AD11</f>
        <v>0</v>
      </c>
      <c r="AE119" s="102">
        <f>'All Parts'!AE11</f>
        <v>0</v>
      </c>
      <c r="AF119" s="102">
        <f>'All Parts'!AF11</f>
        <v>0</v>
      </c>
      <c r="AG119" s="153">
        <f>'All Parts'!AG11</f>
        <v>0</v>
      </c>
      <c r="AH119" s="102"/>
    </row>
    <row r="120" spans="1:34" ht="13.15" customHeight="1">
      <c r="A120" s="50" t="str">
        <f>'All Parts'!A56</f>
        <v xml:space="preserve">7R29801        </v>
      </c>
      <c r="B120" s="128">
        <f>'All Parts'!B56</f>
        <v>116264</v>
      </c>
      <c r="C120" s="129">
        <f>'All Parts'!C56</f>
        <v>35.380800000000001</v>
      </c>
      <c r="D120" s="19" t="str">
        <f>'All Parts'!D56</f>
        <v xml:space="preserve">1346 STRP MI CAST </v>
      </c>
      <c r="E120" s="166">
        <f>'All Parts'!E56</f>
        <v>1</v>
      </c>
      <c r="F120" s="113">
        <f>'All Parts'!F56</f>
        <v>2451</v>
      </c>
      <c r="G120" s="113">
        <f>'All Parts'!G56</f>
        <v>0</v>
      </c>
      <c r="H120" s="113">
        <f>'All Parts'!H56</f>
        <v>0</v>
      </c>
      <c r="I120" s="57">
        <f>'All Parts'!I56</f>
        <v>114</v>
      </c>
      <c r="J120" s="8">
        <f t="shared" ca="1" si="18"/>
        <v>48689.540494328707</v>
      </c>
      <c r="K120" s="8">
        <f t="shared" ca="1" si="19"/>
        <v>48723.435231170813</v>
      </c>
      <c r="L120" s="8">
        <f t="shared" ca="1" si="20"/>
        <v>48471.435231170813</v>
      </c>
      <c r="M120" s="106">
        <v>36</v>
      </c>
      <c r="N120" s="106">
        <f t="shared" si="21"/>
        <v>2451</v>
      </c>
      <c r="O120" s="55">
        <f t="shared" si="22"/>
        <v>115.06976744186046</v>
      </c>
      <c r="P120" s="55">
        <f t="shared" si="23"/>
        <v>114</v>
      </c>
      <c r="Q120" s="107">
        <f>'All Parts'!Q56</f>
        <v>23</v>
      </c>
      <c r="R120" s="102">
        <f>'All Parts'!R56</f>
        <v>0</v>
      </c>
      <c r="S120" s="102">
        <f>'All Parts'!S56</f>
        <v>0</v>
      </c>
      <c r="T120" s="102">
        <f>'All Parts'!T56</f>
        <v>0</v>
      </c>
      <c r="U120" s="102">
        <f>'All Parts'!U56</f>
        <v>0</v>
      </c>
      <c r="V120" s="102">
        <f>'All Parts'!V56</f>
        <v>0</v>
      </c>
      <c r="W120" s="102">
        <f>'All Parts'!W56</f>
        <v>0</v>
      </c>
      <c r="X120" s="102">
        <f>'All Parts'!X56</f>
        <v>0</v>
      </c>
      <c r="Y120" s="102">
        <f>'All Parts'!Y56</f>
        <v>0</v>
      </c>
      <c r="Z120" s="102">
        <f>'All Parts'!Z56</f>
        <v>0</v>
      </c>
      <c r="AA120" s="102">
        <f>'All Parts'!AA56</f>
        <v>0</v>
      </c>
      <c r="AB120" s="102">
        <f>'All Parts'!AB56</f>
        <v>0</v>
      </c>
      <c r="AC120" s="102">
        <f>'All Parts'!AC56</f>
        <v>0</v>
      </c>
      <c r="AD120" s="102">
        <f>'All Parts'!AD56</f>
        <v>0</v>
      </c>
      <c r="AE120" s="102">
        <f>'All Parts'!AE56</f>
        <v>0</v>
      </c>
      <c r="AF120" s="102">
        <f>'All Parts'!AF56</f>
        <v>0</v>
      </c>
      <c r="AG120" s="169">
        <f>'All Parts'!AG56</f>
        <v>0</v>
      </c>
      <c r="AH120" s="102"/>
    </row>
    <row r="121" spans="1:34" ht="13.15" customHeight="1">
      <c r="A121" s="50" t="str">
        <f>'All Parts'!A76</f>
        <v xml:space="preserve">R658301        </v>
      </c>
      <c r="B121" s="164">
        <f>'All Parts'!B76</f>
        <v>116269</v>
      </c>
      <c r="C121" s="165">
        <f>'All Parts'!C76</f>
        <v>70.761600000000001</v>
      </c>
      <c r="D121" s="19" t="str">
        <f>'All Parts'!D76</f>
        <v>1/2" GRD BU CAST MI 14-4</v>
      </c>
      <c r="E121" s="130">
        <f>'All Parts'!E76</f>
        <v>1</v>
      </c>
      <c r="F121" s="113">
        <f>'All Parts'!F76</f>
        <v>2555</v>
      </c>
      <c r="G121" s="113">
        <f>'All Parts'!G76</f>
        <v>0</v>
      </c>
      <c r="H121" s="113">
        <f>'All Parts'!H76</f>
        <v>0</v>
      </c>
      <c r="I121" s="57">
        <f>'All Parts'!I76</f>
        <v>118.83720930232558</v>
      </c>
      <c r="J121" s="8">
        <f t="shared" ca="1" si="18"/>
        <v>48842.80365222344</v>
      </c>
      <c r="K121" s="8">
        <f t="shared" ca="1" si="19"/>
        <v>48842.80365222344</v>
      </c>
      <c r="L121" s="8">
        <f t="shared" ca="1" si="20"/>
        <v>48576.80365222344</v>
      </c>
      <c r="M121" s="106">
        <v>38</v>
      </c>
      <c r="N121" s="106">
        <f t="shared" si="21"/>
        <v>2555</v>
      </c>
      <c r="O121" s="55">
        <f t="shared" si="22"/>
        <v>118.83720930232558</v>
      </c>
      <c r="P121" s="55">
        <f t="shared" si="23"/>
        <v>118.83720930232558</v>
      </c>
      <c r="Q121" s="107">
        <f>'All Parts'!Q76</f>
        <v>0</v>
      </c>
      <c r="R121" s="102">
        <f>'All Parts'!R76</f>
        <v>0</v>
      </c>
      <c r="S121" s="102">
        <f>'All Parts'!S76</f>
        <v>0</v>
      </c>
      <c r="T121" s="102">
        <f>'All Parts'!T76</f>
        <v>0</v>
      </c>
      <c r="U121" s="102">
        <f>'All Parts'!U76</f>
        <v>0</v>
      </c>
      <c r="V121" s="102">
        <f>'All Parts'!V76</f>
        <v>0</v>
      </c>
      <c r="W121" s="102">
        <f>'All Parts'!W76</f>
        <v>0</v>
      </c>
      <c r="X121" s="102">
        <f>'All Parts'!X76</f>
        <v>0</v>
      </c>
      <c r="Y121" s="102">
        <f>'All Parts'!Y76</f>
        <v>0</v>
      </c>
      <c r="Z121" s="102">
        <f>'All Parts'!Z76</f>
        <v>0</v>
      </c>
      <c r="AA121" s="102">
        <f>'All Parts'!AA76</f>
        <v>0</v>
      </c>
      <c r="AB121" s="102">
        <f>'All Parts'!AB76</f>
        <v>0</v>
      </c>
      <c r="AC121" s="102">
        <f>'All Parts'!AC76</f>
        <v>0</v>
      </c>
      <c r="AD121" s="102">
        <f>'All Parts'!AD76</f>
        <v>0</v>
      </c>
      <c r="AE121" s="102">
        <f>'All Parts'!AE76</f>
        <v>0</v>
      </c>
      <c r="AF121" s="102">
        <f>'All Parts'!AF76</f>
        <v>0</v>
      </c>
      <c r="AG121" s="169">
        <f>'All Parts'!AG76</f>
        <v>0</v>
      </c>
      <c r="AH121" s="102"/>
    </row>
    <row r="122" spans="1:34" ht="13.15" customHeight="1">
      <c r="A122" s="136" t="str">
        <f>'All Parts'!A77</f>
        <v xml:space="preserve">R658401        </v>
      </c>
      <c r="B122" s="156">
        <f>'All Parts'!B77</f>
        <v>116271</v>
      </c>
      <c r="C122" s="157">
        <f>'All Parts'!C77</f>
        <v>85.276800000000009</v>
      </c>
      <c r="D122" s="19" t="str">
        <f>'All Parts'!D77</f>
        <v xml:space="preserve">3/4" GRD BU CAST MI (14-4) </v>
      </c>
      <c r="E122" s="130">
        <f>'All Parts'!E77</f>
        <v>1</v>
      </c>
      <c r="F122" s="113">
        <f>'All Parts'!F77</f>
        <v>2890</v>
      </c>
      <c r="G122" s="113">
        <f>'All Parts'!G77</f>
        <v>0</v>
      </c>
      <c r="H122" s="113">
        <f>'All Parts'!H77</f>
        <v>300</v>
      </c>
      <c r="I122" s="57">
        <f>'All Parts'!I77</f>
        <v>120.46511627906976</v>
      </c>
      <c r="J122" s="8">
        <f t="shared" ca="1" si="18"/>
        <v>48894.382599591867</v>
      </c>
      <c r="K122" s="8">
        <f t="shared" ca="1" si="19"/>
        <v>48894.382599591867</v>
      </c>
      <c r="L122" s="8">
        <f t="shared" ca="1" si="20"/>
        <v>48628.382599591867</v>
      </c>
      <c r="M122" s="106">
        <v>38</v>
      </c>
      <c r="N122" s="106">
        <f t="shared" si="21"/>
        <v>2890</v>
      </c>
      <c r="O122" s="55">
        <f t="shared" si="22"/>
        <v>120.46511627906976</v>
      </c>
      <c r="P122" s="55">
        <f t="shared" si="23"/>
        <v>120.46511627906976</v>
      </c>
      <c r="Q122" s="107">
        <f>'All Parts'!Q77</f>
        <v>0</v>
      </c>
      <c r="R122" s="102">
        <f>'All Parts'!R77</f>
        <v>0</v>
      </c>
      <c r="S122" s="102">
        <f>'All Parts'!S77</f>
        <v>0</v>
      </c>
      <c r="T122" s="102">
        <f>'All Parts'!T77</f>
        <v>0</v>
      </c>
      <c r="U122" s="102">
        <f>'All Parts'!U77</f>
        <v>0</v>
      </c>
      <c r="V122" s="102">
        <f>'All Parts'!V77</f>
        <v>0</v>
      </c>
      <c r="W122" s="102">
        <f>'All Parts'!W77</f>
        <v>0</v>
      </c>
      <c r="X122" s="102">
        <f>'All Parts'!X77</f>
        <v>0</v>
      </c>
      <c r="Y122" s="102">
        <f>'All Parts'!Y77</f>
        <v>0</v>
      </c>
      <c r="Z122" s="102">
        <f>'All Parts'!Z77</f>
        <v>0</v>
      </c>
      <c r="AA122" s="102">
        <f>'All Parts'!AA77</f>
        <v>0</v>
      </c>
      <c r="AB122" s="102">
        <f>'All Parts'!AB77</f>
        <v>0</v>
      </c>
      <c r="AC122" s="102">
        <f>'All Parts'!AC77</f>
        <v>0</v>
      </c>
      <c r="AD122" s="102">
        <f>'All Parts'!AD77</f>
        <v>0</v>
      </c>
      <c r="AE122" s="102">
        <f>'All Parts'!AE77</f>
        <v>0</v>
      </c>
      <c r="AF122" s="102">
        <f>'All Parts'!AF77</f>
        <v>0</v>
      </c>
      <c r="AG122" s="153">
        <f>'All Parts'!AG77</f>
        <v>0</v>
      </c>
      <c r="AH122" s="102"/>
    </row>
    <row r="123" spans="1:34" ht="13.15" customHeight="1">
      <c r="A123" s="54" t="str">
        <f>'All Parts'!A59</f>
        <v xml:space="preserve">7R37501        </v>
      </c>
      <c r="B123" s="128">
        <f>'All Parts'!B59</f>
        <v>113000</v>
      </c>
      <c r="C123" s="129">
        <f>'All Parts'!C59</f>
        <v>88</v>
      </c>
      <c r="D123" s="19" t="str">
        <f>'All Parts'!D59</f>
        <v xml:space="preserve">1440 EXT MI CAST  </v>
      </c>
      <c r="E123" s="130">
        <f>'All Parts'!E59</f>
        <v>3</v>
      </c>
      <c r="F123" s="113">
        <f>'All Parts'!F59</f>
        <v>7415</v>
      </c>
      <c r="G123" s="113">
        <f>'All Parts'!G59</f>
        <v>0</v>
      </c>
      <c r="H123" s="113">
        <f>'All Parts'!H59</f>
        <v>0</v>
      </c>
      <c r="I123" s="57">
        <f>'All Parts'!I59</f>
        <v>114.96124031007751</v>
      </c>
      <c r="J123" s="8">
        <f t="shared" ca="1" si="18"/>
        <v>48719.996634679585</v>
      </c>
      <c r="K123" s="8">
        <f t="shared" ca="1" si="19"/>
        <v>49078.593125907653</v>
      </c>
      <c r="L123" s="8">
        <f t="shared" ca="1" si="20"/>
        <v>48812.593125907653</v>
      </c>
      <c r="M123" s="106">
        <v>38</v>
      </c>
      <c r="N123" s="106">
        <f t="shared" si="21"/>
        <v>7415</v>
      </c>
      <c r="O123" s="55">
        <f t="shared" si="22"/>
        <v>126.27906976744185</v>
      </c>
      <c r="P123" s="55">
        <f t="shared" si="23"/>
        <v>114.96124031007751</v>
      </c>
      <c r="Q123" s="107">
        <f>'All Parts'!Q59</f>
        <v>730</v>
      </c>
      <c r="R123" s="102">
        <f>'All Parts'!R59</f>
        <v>0</v>
      </c>
      <c r="S123" s="102">
        <f>'All Parts'!S59</f>
        <v>0</v>
      </c>
      <c r="T123" s="102">
        <f>'All Parts'!T59</f>
        <v>0</v>
      </c>
      <c r="U123" s="102">
        <f>'All Parts'!U59</f>
        <v>0</v>
      </c>
      <c r="V123" s="102">
        <f>'All Parts'!V59</f>
        <v>0</v>
      </c>
      <c r="W123" s="102">
        <f>'All Parts'!W59</f>
        <v>0</v>
      </c>
      <c r="X123" s="102">
        <f>'All Parts'!X59</f>
        <v>0</v>
      </c>
      <c r="Y123" s="102">
        <f>'All Parts'!Y59</f>
        <v>0</v>
      </c>
      <c r="Z123" s="102">
        <f>'All Parts'!Z59</f>
        <v>0</v>
      </c>
      <c r="AA123" s="102">
        <f>'All Parts'!AA59</f>
        <v>0</v>
      </c>
      <c r="AB123" s="102">
        <f>'All Parts'!AB59</f>
        <v>0</v>
      </c>
      <c r="AC123" s="102">
        <f>'All Parts'!AC59</f>
        <v>0</v>
      </c>
      <c r="AD123" s="102">
        <f>'All Parts'!AD59</f>
        <v>0</v>
      </c>
      <c r="AE123" s="102">
        <f>'All Parts'!AE59</f>
        <v>0</v>
      </c>
      <c r="AF123" s="102">
        <f>'All Parts'!AF59</f>
        <v>0</v>
      </c>
      <c r="AG123" s="153">
        <f>'All Parts'!AG59</f>
        <v>0</v>
      </c>
      <c r="AH123" s="102"/>
    </row>
    <row r="124" spans="1:34" ht="13.15" customHeight="1">
      <c r="A124" s="50" t="str">
        <f>'All Parts'!A78</f>
        <v xml:space="preserve">R658501        </v>
      </c>
      <c r="B124" s="156">
        <f>'All Parts'!B78</f>
        <v>116272</v>
      </c>
      <c r="C124" s="157">
        <f>'All Parts'!C78</f>
        <v>90</v>
      </c>
      <c r="D124" s="19" t="str">
        <f>'All Parts'!D78</f>
        <v xml:space="preserve">1" GRD BUSH CAST MI (14-4) </v>
      </c>
      <c r="E124" s="130">
        <f>'All Parts'!E78</f>
        <v>1</v>
      </c>
      <c r="F124" s="113">
        <f>'All Parts'!F78</f>
        <v>3678</v>
      </c>
      <c r="G124" s="113">
        <f>'All Parts'!G78</f>
        <v>0</v>
      </c>
      <c r="H124" s="113">
        <f>'All Parts'!H78</f>
        <v>0</v>
      </c>
      <c r="I124" s="57">
        <f>'All Parts'!I78</f>
        <v>171.06976744186048</v>
      </c>
      <c r="J124" s="8">
        <f t="shared" ca="1" si="18"/>
        <v>50497.7510206445</v>
      </c>
      <c r="K124" s="8">
        <f t="shared" ca="1" si="19"/>
        <v>50497.7510206445</v>
      </c>
      <c r="L124" s="8">
        <f t="shared" ca="1" si="20"/>
        <v>50231.7510206445</v>
      </c>
      <c r="M124" s="106">
        <v>38</v>
      </c>
      <c r="N124" s="106">
        <f t="shared" si="21"/>
        <v>3678</v>
      </c>
      <c r="O124" s="55">
        <f t="shared" si="22"/>
        <v>171.06976744186048</v>
      </c>
      <c r="P124" s="55">
        <f t="shared" si="23"/>
        <v>171.06976744186048</v>
      </c>
      <c r="Q124" s="107">
        <f>'All Parts'!Q78</f>
        <v>0</v>
      </c>
      <c r="R124" s="102">
        <f>'All Parts'!R78</f>
        <v>0</v>
      </c>
      <c r="S124" s="102">
        <f>'All Parts'!S78</f>
        <v>0</v>
      </c>
      <c r="T124" s="102">
        <f>'All Parts'!T78</f>
        <v>0</v>
      </c>
      <c r="U124" s="102">
        <f>'All Parts'!U78</f>
        <v>0</v>
      </c>
      <c r="V124" s="102">
        <f>'All Parts'!V78</f>
        <v>0</v>
      </c>
      <c r="W124" s="102">
        <f>'All Parts'!W78</f>
        <v>0</v>
      </c>
      <c r="X124" s="102">
        <f>'All Parts'!X78</f>
        <v>0</v>
      </c>
      <c r="Y124" s="102">
        <f>'All Parts'!Y78</f>
        <v>0</v>
      </c>
      <c r="Z124" s="102">
        <f>'All Parts'!Z78</f>
        <v>0</v>
      </c>
      <c r="AA124" s="102">
        <f>'All Parts'!AA78</f>
        <v>0</v>
      </c>
      <c r="AB124" s="102">
        <f>'All Parts'!AB78</f>
        <v>0</v>
      </c>
      <c r="AC124" s="102">
        <f>'All Parts'!AC78</f>
        <v>0</v>
      </c>
      <c r="AD124" s="102">
        <f>'All Parts'!AD78</f>
        <v>0</v>
      </c>
      <c r="AE124" s="102">
        <f>'All Parts'!AE78</f>
        <v>0</v>
      </c>
      <c r="AF124" s="102">
        <f>'All Parts'!AF78</f>
        <v>0</v>
      </c>
      <c r="AG124" s="169">
        <f>'All Parts'!AG78</f>
        <v>0</v>
      </c>
      <c r="AH124" s="102"/>
    </row>
    <row r="125" spans="1:34" ht="13.15" customHeight="1">
      <c r="A125" s="137" t="str">
        <f>'All Parts'!A82</f>
        <v xml:space="preserve">R659701        </v>
      </c>
      <c r="B125" s="158">
        <f>'All Parts'!B82</f>
        <v>116274</v>
      </c>
      <c r="C125" s="159">
        <f>'All Parts'!C82</f>
        <v>156.94559999999998</v>
      </c>
      <c r="D125" s="19" t="str">
        <f>'All Parts'!D82</f>
        <v>1 1/4" GRD BUSH CAST MI (14-20)</v>
      </c>
      <c r="E125" s="130">
        <f>'All Parts'!E82</f>
        <v>1</v>
      </c>
      <c r="F125" s="113">
        <f>'All Parts'!F82</f>
        <v>4160</v>
      </c>
      <c r="G125" s="113">
        <f>'All Parts'!G82</f>
        <v>1350</v>
      </c>
      <c r="H125" s="113">
        <f>'All Parts'!H82</f>
        <v>0</v>
      </c>
      <c r="I125" s="57">
        <f>'All Parts'!I82</f>
        <v>193.48837209302326</v>
      </c>
      <c r="J125" s="8">
        <f t="shared" ca="1" si="18"/>
        <v>51208.06681011818</v>
      </c>
      <c r="K125" s="8">
        <f t="shared" ca="1" si="19"/>
        <v>51208.06681011818</v>
      </c>
      <c r="L125" s="8">
        <f t="shared" ca="1" si="20"/>
        <v>50942.06681011818</v>
      </c>
      <c r="M125" s="106">
        <v>38</v>
      </c>
      <c r="N125" s="106">
        <f t="shared" si="21"/>
        <v>4160</v>
      </c>
      <c r="O125" s="55">
        <f t="shared" si="22"/>
        <v>193.48837209302326</v>
      </c>
      <c r="P125" s="55">
        <f t="shared" si="23"/>
        <v>193.48837209302326</v>
      </c>
      <c r="Q125" s="107">
        <f>'All Parts'!Q82</f>
        <v>0</v>
      </c>
      <c r="R125" s="102">
        <f>'All Parts'!R82</f>
        <v>0</v>
      </c>
      <c r="S125" s="102">
        <f>'All Parts'!S82</f>
        <v>0</v>
      </c>
      <c r="T125" s="102">
        <f>'All Parts'!T82</f>
        <v>0</v>
      </c>
      <c r="U125" s="102">
        <f>'All Parts'!U82</f>
        <v>0</v>
      </c>
      <c r="V125" s="102">
        <f>'All Parts'!V82</f>
        <v>0</v>
      </c>
      <c r="W125" s="102">
        <f>'All Parts'!W82</f>
        <v>0</v>
      </c>
      <c r="X125" s="102">
        <f>'All Parts'!X82</f>
        <v>0</v>
      </c>
      <c r="Y125" s="102">
        <f>'All Parts'!Y82</f>
        <v>0</v>
      </c>
      <c r="Z125" s="102">
        <f>'All Parts'!Z82</f>
        <v>0</v>
      </c>
      <c r="AA125" s="102">
        <f>'All Parts'!AA82</f>
        <v>0</v>
      </c>
      <c r="AB125" s="102">
        <f>'All Parts'!AB82</f>
        <v>0</v>
      </c>
      <c r="AC125" s="102">
        <f>'All Parts'!AC82</f>
        <v>0</v>
      </c>
      <c r="AD125" s="102">
        <f>'All Parts'!AD82</f>
        <v>0</v>
      </c>
      <c r="AE125" s="102">
        <f>'All Parts'!AE82</f>
        <v>0</v>
      </c>
      <c r="AF125" s="102">
        <f>'All Parts'!AF82</f>
        <v>0</v>
      </c>
      <c r="AG125" s="153">
        <f>'All Parts'!AG82</f>
        <v>0</v>
      </c>
      <c r="AH125" s="102"/>
    </row>
    <row r="126" spans="1:34" ht="13.15" customHeight="1">
      <c r="A126" s="50" t="str">
        <f>'All Parts'!A128</f>
        <v xml:space="preserve">R788603        </v>
      </c>
      <c r="B126" s="128">
        <f>'All Parts'!B128</f>
        <v>115588</v>
      </c>
      <c r="C126" s="129">
        <f>'All Parts'!C128</f>
        <v>31.298400000000004</v>
      </c>
      <c r="D126" s="19" t="str">
        <f>'All Parts'!D128</f>
        <v>3826 1/2-3/4 CAP MI CAST</v>
      </c>
      <c r="E126" s="166">
        <f>'All Parts'!E128</f>
        <v>2</v>
      </c>
      <c r="F126" s="113">
        <f>'All Parts'!F128</f>
        <v>11400</v>
      </c>
      <c r="G126" s="113">
        <f>'All Parts'!G128</f>
        <v>0</v>
      </c>
      <c r="H126" s="113">
        <f>'All Parts'!H128</f>
        <v>0</v>
      </c>
      <c r="I126" s="57">
        <f>'All Parts'!I128</f>
        <v>265.11627906976742</v>
      </c>
      <c r="J126" s="8">
        <f t="shared" ca="1" si="18"/>
        <v>53477.540494328707</v>
      </c>
      <c r="K126" s="8">
        <f t="shared" ca="1" si="19"/>
        <v>55060.277336433966</v>
      </c>
      <c r="L126" s="8">
        <f t="shared" ca="1" si="20"/>
        <v>54808.277336433966</v>
      </c>
      <c r="M126" s="106">
        <v>36</v>
      </c>
      <c r="N126" s="106">
        <f t="shared" si="21"/>
        <v>11400</v>
      </c>
      <c r="O126" s="55">
        <f t="shared" si="22"/>
        <v>315.06976744186045</v>
      </c>
      <c r="P126" s="55">
        <f t="shared" si="23"/>
        <v>265.11627906976742</v>
      </c>
      <c r="Q126" s="107">
        <f>'All Parts'!Q128</f>
        <v>2148</v>
      </c>
      <c r="R126" s="102">
        <f>'All Parts'!R128</f>
        <v>0</v>
      </c>
      <c r="S126" s="102">
        <f>'All Parts'!S128</f>
        <v>0</v>
      </c>
      <c r="T126" s="102">
        <f>'All Parts'!T128</f>
        <v>0</v>
      </c>
      <c r="U126" s="102">
        <f>'All Parts'!U128</f>
        <v>0</v>
      </c>
      <c r="V126" s="102">
        <f>'All Parts'!V128</f>
        <v>0</v>
      </c>
      <c r="W126" s="102">
        <f>'All Parts'!W128</f>
        <v>0</v>
      </c>
      <c r="X126" s="102">
        <f>'All Parts'!X128</f>
        <v>0</v>
      </c>
      <c r="Y126" s="102">
        <f>'All Parts'!Y128</f>
        <v>0</v>
      </c>
      <c r="Z126" s="102">
        <f>'All Parts'!Z128</f>
        <v>0</v>
      </c>
      <c r="AA126" s="102">
        <f>'All Parts'!AA128</f>
        <v>0</v>
      </c>
      <c r="AB126" s="102">
        <f>'All Parts'!AB128</f>
        <v>0</v>
      </c>
      <c r="AC126" s="102">
        <f>'All Parts'!AC128</f>
        <v>0</v>
      </c>
      <c r="AD126" s="102">
        <f>'All Parts'!AD128</f>
        <v>0</v>
      </c>
      <c r="AE126" s="102">
        <f>'All Parts'!AE128</f>
        <v>0</v>
      </c>
      <c r="AF126" s="102">
        <f>'All Parts'!AF128</f>
        <v>0</v>
      </c>
      <c r="AG126" s="153">
        <f>'All Parts'!AG128</f>
        <v>0</v>
      </c>
      <c r="AH126" s="102"/>
    </row>
    <row r="127" spans="1:34" ht="13.15" customHeight="1">
      <c r="A127" s="50" t="str">
        <f>'All Parts'!A127</f>
        <v xml:space="preserve">R788601        </v>
      </c>
      <c r="B127" s="128">
        <f>'All Parts'!B127</f>
        <v>115584</v>
      </c>
      <c r="C127" s="129">
        <f>'All Parts'!C127</f>
        <v>31.752000000000006</v>
      </c>
      <c r="D127" s="19" t="str">
        <f>'All Parts'!D127</f>
        <v xml:space="preserve">3826 1/2-3/4 BO MI CAST </v>
      </c>
      <c r="E127" s="166">
        <f>'All Parts'!E127</f>
        <v>2</v>
      </c>
      <c r="F127" s="113">
        <f>'All Parts'!F127</f>
        <v>20320</v>
      </c>
      <c r="G127" s="113">
        <f>'All Parts'!G127</f>
        <v>0</v>
      </c>
      <c r="H127" s="113">
        <f>'All Parts'!H127</f>
        <v>0</v>
      </c>
      <c r="I127" s="57">
        <f>'All Parts'!I127</f>
        <v>472.55813953488371</v>
      </c>
      <c r="J127" s="8">
        <f t="shared" ca="1" si="18"/>
        <v>60050.172073276073</v>
      </c>
      <c r="K127" s="8">
        <f t="shared" ca="1" si="19"/>
        <v>60923.32996801292</v>
      </c>
      <c r="L127" s="8">
        <f t="shared" ca="1" si="20"/>
        <v>60671.32996801292</v>
      </c>
      <c r="M127" s="106">
        <v>36</v>
      </c>
      <c r="N127" s="106">
        <f t="shared" si="21"/>
        <v>20320</v>
      </c>
      <c r="O127" s="55">
        <f t="shared" si="22"/>
        <v>500.11627906976742</v>
      </c>
      <c r="P127" s="55">
        <f t="shared" si="23"/>
        <v>472.55813953488371</v>
      </c>
      <c r="Q127" s="107">
        <f>'All Parts'!Q127</f>
        <v>1185</v>
      </c>
      <c r="R127" s="102">
        <f>'All Parts'!R127</f>
        <v>0</v>
      </c>
      <c r="S127" s="102">
        <f>'All Parts'!S127</f>
        <v>0</v>
      </c>
      <c r="T127" s="102">
        <f>'All Parts'!T127</f>
        <v>0</v>
      </c>
      <c r="U127" s="102">
        <f>'All Parts'!U127</f>
        <v>0</v>
      </c>
      <c r="V127" s="102">
        <f>'All Parts'!V127</f>
        <v>0</v>
      </c>
      <c r="W127" s="102">
        <f>'All Parts'!W127</f>
        <v>0</v>
      </c>
      <c r="X127" s="102">
        <f>'All Parts'!X127</f>
        <v>0</v>
      </c>
      <c r="Y127" s="102">
        <f>'All Parts'!Y127</f>
        <v>0</v>
      </c>
      <c r="Z127" s="102">
        <f>'All Parts'!Z127</f>
        <v>0</v>
      </c>
      <c r="AA127" s="102">
        <f>'All Parts'!AA127</f>
        <v>0</v>
      </c>
      <c r="AB127" s="102">
        <f>'All Parts'!AB127</f>
        <v>0</v>
      </c>
      <c r="AC127" s="102">
        <f>'All Parts'!AC127</f>
        <v>0</v>
      </c>
      <c r="AD127" s="102">
        <f>'All Parts'!AD127</f>
        <v>0</v>
      </c>
      <c r="AE127" s="102">
        <f>'All Parts'!AE127</f>
        <v>0</v>
      </c>
      <c r="AF127" s="102">
        <f>'All Parts'!AF127</f>
        <v>0</v>
      </c>
      <c r="AG127" s="153">
        <f>'All Parts'!AG127</f>
        <v>0</v>
      </c>
      <c r="AH127" s="102"/>
    </row>
    <row r="128" spans="1:34">
      <c r="A128" s="133"/>
      <c r="B128" s="7"/>
      <c r="C128" s="7"/>
      <c r="D128" s="17"/>
      <c r="E128" s="17"/>
      <c r="F128" s="17"/>
      <c r="G128" s="17"/>
      <c r="H128" s="17"/>
      <c r="I128" s="7"/>
      <c r="J128" s="9"/>
      <c r="K128" s="8"/>
      <c r="L128" s="9"/>
      <c r="M128" s="106"/>
      <c r="N128" s="106"/>
      <c r="O128" s="35"/>
      <c r="P128" s="105"/>
      <c r="Q128" s="36"/>
      <c r="R128" s="36"/>
      <c r="S128" s="36"/>
      <c r="T128" s="36"/>
      <c r="U128" s="36"/>
      <c r="V128" s="36"/>
      <c r="W128" s="36"/>
      <c r="X128" s="36"/>
      <c r="Y128" s="36"/>
      <c r="Z128" s="36"/>
      <c r="AA128" s="102"/>
      <c r="AB128" s="102"/>
      <c r="AC128" s="102"/>
      <c r="AD128" s="102"/>
      <c r="AE128" s="102"/>
      <c r="AF128" s="102"/>
      <c r="AG128" s="17"/>
      <c r="AH128" s="102"/>
    </row>
    <row r="129" spans="1:34">
      <c r="A129" s="133"/>
      <c r="B129" s="7"/>
      <c r="C129" s="7">
        <f>'All Parts'!C134</f>
        <v>95.709599999999995</v>
      </c>
      <c r="D129" s="7"/>
      <c r="E129" s="7"/>
      <c r="F129" s="7"/>
      <c r="G129" s="7"/>
      <c r="H129" s="7"/>
      <c r="I129" s="7"/>
      <c r="J129" s="9"/>
      <c r="K129" s="8"/>
      <c r="L129" s="9"/>
      <c r="M129" s="7"/>
      <c r="N129" s="7"/>
      <c r="O129" s="7"/>
      <c r="P129" s="7"/>
      <c r="Q129" s="7"/>
      <c r="R129" s="7"/>
      <c r="S129" s="7"/>
      <c r="T129" s="7"/>
      <c r="U129" s="7"/>
      <c r="V129" s="7"/>
      <c r="W129" s="7"/>
      <c r="X129" s="7"/>
      <c r="Y129" s="7"/>
      <c r="Z129" s="7"/>
      <c r="AA129" s="7"/>
      <c r="AB129" s="7"/>
      <c r="AC129" s="7"/>
      <c r="AD129" s="7"/>
      <c r="AE129" s="7"/>
      <c r="AF129" s="7"/>
      <c r="AG129" s="7"/>
      <c r="AH129" s="7"/>
    </row>
    <row r="130" spans="1:34">
      <c r="D130" s="17"/>
      <c r="E130" s="17"/>
      <c r="F130" s="11"/>
      <c r="G130" s="11"/>
      <c r="H130" s="4"/>
      <c r="I130" s="11"/>
      <c r="J130" s="192"/>
      <c r="K130" s="8"/>
      <c r="L130" s="193"/>
      <c r="M130" s="103"/>
      <c r="N130" s="106"/>
      <c r="O130" s="27"/>
      <c r="P130" s="27"/>
      <c r="Q130" s="27"/>
      <c r="R130" s="27"/>
      <c r="S130" s="27"/>
      <c r="T130" s="27"/>
      <c r="U130" s="27"/>
      <c r="V130" s="27"/>
      <c r="W130" s="27"/>
      <c r="X130" s="27"/>
      <c r="Y130" s="27"/>
      <c r="Z130" s="27"/>
      <c r="AA130" s="133">
        <f>'All Parts'!AA135</f>
        <v>0</v>
      </c>
      <c r="AB130" s="133">
        <f>'All Parts'!AB135</f>
        <v>0</v>
      </c>
      <c r="AC130" s="133">
        <f>'All Parts'!AC135</f>
        <v>0</v>
      </c>
      <c r="AD130" s="133">
        <f>'All Parts'!AD135</f>
        <v>0</v>
      </c>
      <c r="AE130" s="133">
        <f>'All Parts'!AE135</f>
        <v>0</v>
      </c>
      <c r="AF130" s="133">
        <f>'All Parts'!AF135</f>
        <v>0</v>
      </c>
    </row>
    <row r="131" spans="1:34">
      <c r="D131" s="17"/>
      <c r="E131" s="17"/>
      <c r="F131" s="17"/>
      <c r="G131" s="17"/>
      <c r="H131" s="17"/>
      <c r="K131" s="8"/>
      <c r="O131" s="36"/>
      <c r="P131" s="103"/>
      <c r="Q131" s="36"/>
      <c r="R131" s="36"/>
      <c r="S131" s="36"/>
      <c r="T131" s="36"/>
      <c r="U131" s="36"/>
      <c r="V131" s="36"/>
      <c r="W131" s="36"/>
      <c r="X131" s="36"/>
      <c r="Y131" s="36"/>
      <c r="Z131" s="36"/>
      <c r="AA131" s="102"/>
      <c r="AB131" s="102"/>
      <c r="AC131" s="102"/>
      <c r="AD131" s="102"/>
      <c r="AE131" s="102"/>
      <c r="AF131" s="102"/>
      <c r="AH131" s="99"/>
    </row>
    <row r="132" spans="1:34">
      <c r="D132" s="17"/>
      <c r="E132" s="17"/>
      <c r="F132" s="17"/>
      <c r="G132" s="17"/>
      <c r="H132" s="17"/>
      <c r="K132" s="8"/>
      <c r="AA132" s="102"/>
      <c r="AB132" s="102"/>
      <c r="AC132" s="102"/>
      <c r="AD132" s="102"/>
      <c r="AE132" s="102"/>
      <c r="AF132" s="102"/>
      <c r="AH132" s="99"/>
    </row>
    <row r="133" spans="1:34">
      <c r="D133" s="17"/>
      <c r="E133" s="17"/>
      <c r="F133" s="17"/>
      <c r="G133" s="17"/>
      <c r="H133" s="17"/>
      <c r="K133" s="8"/>
      <c r="AA133" s="102"/>
      <c r="AB133" s="102"/>
      <c r="AC133" s="102"/>
      <c r="AD133" s="102"/>
      <c r="AE133" s="102"/>
      <c r="AF133" s="102"/>
      <c r="AH133" s="99"/>
    </row>
    <row r="134" spans="1:34">
      <c r="D134" s="17"/>
      <c r="E134" s="17"/>
      <c r="F134" s="17"/>
      <c r="G134" s="17"/>
      <c r="H134" s="17"/>
      <c r="K134" s="8"/>
      <c r="AA134" s="102"/>
      <c r="AB134" s="102"/>
      <c r="AC134" s="102"/>
      <c r="AD134" s="102"/>
      <c r="AE134" s="102"/>
      <c r="AF134" s="102"/>
      <c r="AH134" s="99"/>
    </row>
    <row r="135" spans="1:34">
      <c r="D135" s="17"/>
      <c r="E135" s="17"/>
      <c r="F135" s="17"/>
      <c r="G135" s="17"/>
      <c r="H135" s="17"/>
      <c r="K135" s="9"/>
      <c r="AA135" s="102"/>
      <c r="AB135" s="102"/>
      <c r="AC135" s="102"/>
      <c r="AD135" s="102"/>
      <c r="AE135" s="102"/>
      <c r="AF135" s="102"/>
      <c r="AH135" s="99"/>
    </row>
    <row r="136" spans="1:34">
      <c r="D136" s="17"/>
      <c r="E136" s="17"/>
      <c r="F136" s="17"/>
      <c r="G136" s="17"/>
      <c r="H136" s="17"/>
      <c r="K136" s="9"/>
      <c r="AA136" s="102"/>
      <c r="AB136" s="102"/>
      <c r="AC136" s="102"/>
      <c r="AD136" s="102"/>
      <c r="AE136" s="102"/>
      <c r="AF136" s="102"/>
      <c r="AH136" s="99"/>
    </row>
    <row r="137" spans="1:34">
      <c r="D137" s="17"/>
      <c r="E137" s="17"/>
      <c r="F137" s="17"/>
      <c r="G137" s="17"/>
      <c r="H137" s="17"/>
      <c r="K137" s="192"/>
    </row>
    <row r="138" spans="1:34">
      <c r="D138" s="17"/>
      <c r="E138" s="17"/>
      <c r="F138" s="17"/>
      <c r="G138" s="17"/>
      <c r="H138" s="17"/>
    </row>
    <row r="139" spans="1:34">
      <c r="D139" s="17"/>
      <c r="E139" s="17"/>
      <c r="F139" s="17"/>
      <c r="G139" s="17"/>
      <c r="H139" s="17"/>
    </row>
    <row r="140" spans="1:34">
      <c r="D140" s="17"/>
      <c r="E140" s="17"/>
      <c r="F140" s="17"/>
      <c r="G140" s="17"/>
      <c r="H140" s="17"/>
    </row>
    <row r="141" spans="1:34">
      <c r="D141" s="17"/>
      <c r="E141" s="17"/>
      <c r="F141" s="17"/>
      <c r="G141" s="17"/>
      <c r="H141" s="17"/>
    </row>
    <row r="142" spans="1:34">
      <c r="D142" s="17"/>
      <c r="E142" s="17"/>
      <c r="F142" s="17"/>
      <c r="G142" s="17"/>
      <c r="H142" s="17"/>
    </row>
    <row r="143" spans="1:34">
      <c r="D143" s="17"/>
      <c r="E143" s="17"/>
      <c r="F143" s="17"/>
      <c r="G143" s="17"/>
      <c r="H143" s="17"/>
    </row>
    <row r="144" spans="1:34">
      <c r="D144" s="17"/>
      <c r="E144" s="17"/>
      <c r="F144" s="17"/>
      <c r="G144" s="17"/>
      <c r="H144" s="17"/>
    </row>
    <row r="145" spans="4:8">
      <c r="D145" s="17"/>
      <c r="E145" s="17"/>
      <c r="F145" s="17"/>
      <c r="G145" s="17"/>
      <c r="H145" s="17"/>
    </row>
    <row r="146" spans="4:8">
      <c r="D146" s="17"/>
      <c r="E146" s="17"/>
      <c r="F146" s="17"/>
      <c r="G146" s="17"/>
      <c r="H146" s="17"/>
    </row>
  </sheetData>
  <sortState xmlns:xlrd2="http://schemas.microsoft.com/office/spreadsheetml/2017/richdata2" ref="A2:AK146">
    <sortCondition ref="K2:K146"/>
  </sortState>
  <conditionalFormatting sqref="J2:J82 J84:J127">
    <cfRule type="colorScale" priority="15">
      <colorScale>
        <cfvo type="percentile" val="5"/>
        <cfvo type="percentile" val="8"/>
        <cfvo type="percentile" val="11"/>
        <color rgb="FFFF0000"/>
        <color rgb="FFFFFF00"/>
        <color rgb="FF00B050"/>
      </colorScale>
    </cfRule>
  </conditionalFormatting>
  <conditionalFormatting sqref="J83">
    <cfRule type="colorScale" priority="12">
      <colorScale>
        <cfvo type="percentile" val="5"/>
        <cfvo type="percentile" val="8"/>
        <cfvo type="percentile" val="11"/>
        <color rgb="FFFF0000"/>
        <color rgb="FFFFFF00"/>
        <color rgb="FF00B050"/>
      </colorScale>
    </cfRule>
  </conditionalFormatting>
  <conditionalFormatting sqref="K2:K46 K48:K64 K66:K70 K72:K82 K111:K134 K85:K109">
    <cfRule type="colorScale" priority="9">
      <colorScale>
        <cfvo type="percentile" val="5"/>
        <cfvo type="percentile" val="8"/>
        <cfvo type="percentile" val="11"/>
        <color rgb="FFFF0000"/>
        <color rgb="FFFFFF00"/>
        <color rgb="FF00B050"/>
      </colorScale>
    </cfRule>
  </conditionalFormatting>
  <conditionalFormatting sqref="K47">
    <cfRule type="colorScale" priority="7">
      <colorScale>
        <cfvo type="percentile" val="5"/>
        <cfvo type="percentile" val="8"/>
        <cfvo type="percentile" val="11"/>
        <color rgb="FFFF0000"/>
        <color rgb="FFFFFF00"/>
        <color rgb="FF00B050"/>
      </colorScale>
    </cfRule>
  </conditionalFormatting>
  <conditionalFormatting sqref="K65">
    <cfRule type="colorScale" priority="6">
      <colorScale>
        <cfvo type="percentile" val="5"/>
        <cfvo type="percentile" val="8"/>
        <cfvo type="percentile" val="11"/>
        <color rgb="FFFF0000"/>
        <color rgb="FFFFFF00"/>
        <color rgb="FF00B050"/>
      </colorScale>
    </cfRule>
  </conditionalFormatting>
  <conditionalFormatting sqref="K71">
    <cfRule type="colorScale" priority="5">
      <colorScale>
        <cfvo type="percentile" val="5"/>
        <cfvo type="percentile" val="8"/>
        <cfvo type="percentile" val="11"/>
        <color rgb="FFFF0000"/>
        <color rgb="FFFFFF00"/>
        <color rgb="FF00B050"/>
      </colorScale>
    </cfRule>
  </conditionalFormatting>
  <conditionalFormatting sqref="K83">
    <cfRule type="colorScale" priority="2">
      <colorScale>
        <cfvo type="percentile" val="5"/>
        <cfvo type="percentile" val="8"/>
        <cfvo type="percentile" val="11"/>
        <color rgb="FFFF0000"/>
        <color rgb="FFFFFF00"/>
        <color rgb="FF00B050"/>
      </colorScale>
    </cfRule>
  </conditionalFormatting>
  <conditionalFormatting sqref="K84">
    <cfRule type="colorScale" priority="4">
      <colorScale>
        <cfvo type="percentile" val="5"/>
        <cfvo type="percentile" val="8"/>
        <cfvo type="percentile" val="11"/>
        <color rgb="FFFF0000"/>
        <color rgb="FFFFFF00"/>
        <color rgb="FF00B050"/>
      </colorScale>
    </cfRule>
  </conditionalFormatting>
  <conditionalFormatting sqref="K110">
    <cfRule type="colorScale" priority="3">
      <colorScale>
        <cfvo type="percentile" val="5"/>
        <cfvo type="percentile" val="8"/>
        <cfvo type="percentile" val="11"/>
        <color rgb="FFFF0000"/>
        <color rgb="FFFFFF00"/>
        <color rgb="FF00B050"/>
      </colorScale>
    </cfRule>
  </conditionalFormatting>
  <conditionalFormatting sqref="L2:L82 L84:L127">
    <cfRule type="colorScale" priority="14">
      <colorScale>
        <cfvo type="percentile" val="5"/>
        <cfvo type="percentile" val="8"/>
        <cfvo type="percentile" val="11"/>
        <color rgb="FFFF0000"/>
        <color rgb="FFFFFF00"/>
        <color rgb="FF00B050"/>
      </colorScale>
    </cfRule>
  </conditionalFormatting>
  <conditionalFormatting sqref="L83">
    <cfRule type="colorScale" priority="11">
      <colorScale>
        <cfvo type="percentile" val="5"/>
        <cfvo type="percentile" val="8"/>
        <cfvo type="percentile" val="11"/>
        <color rgb="FFFF0000"/>
        <color rgb="FFFFFF00"/>
        <color rgb="FF00B050"/>
      </colorScale>
    </cfRule>
  </conditionalFormatting>
  <pageMargins left="0.25" right="0.25" top="0.75" bottom="0.75" header="0.3" footer="0.3"/>
  <pageSetup scale="52" fitToHeight="3" orientation="landscape" horizontalDpi="1200"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71"/>
  <sheetViews>
    <sheetView zoomScale="90" zoomScaleNormal="90" zoomScaleSheetLayoutView="236" workbookViewId="0">
      <pane xSplit="2" ySplit="2" topLeftCell="H3" activePane="bottomRight" state="frozen"/>
      <selection pane="bottomRight" activeCell="B34" sqref="B34"/>
      <selection pane="bottomLeft" activeCell="A2" sqref="A2"/>
      <selection pane="topRight" activeCell="C1" sqref="C1"/>
    </sheetView>
  </sheetViews>
  <sheetFormatPr defaultColWidth="9.140625" defaultRowHeight="12.75"/>
  <cols>
    <col min="1" max="1" width="9.140625" style="2" bestFit="1" customWidth="1"/>
    <col min="2" max="2" width="8.28515625" style="4" bestFit="1" customWidth="1"/>
    <col min="3" max="3" width="7.5703125" style="60" bestFit="1" customWidth="1"/>
    <col min="4" max="4" width="31.7109375" style="2" bestFit="1" customWidth="1"/>
    <col min="5" max="5" width="10.7109375" style="24" customWidth="1"/>
    <col min="6" max="7" width="10.7109375" style="10" customWidth="1"/>
    <col min="8" max="8" width="10.7109375" style="4" customWidth="1"/>
    <col min="9" max="9" width="11" style="61" bestFit="1" customWidth="1"/>
    <col min="10" max="10" width="12.140625" style="61" bestFit="1" customWidth="1"/>
    <col min="11" max="11" width="11.7109375" style="61" bestFit="1" customWidth="1"/>
    <col min="12" max="12" width="8.28515625" style="4" bestFit="1" customWidth="1"/>
    <col min="13" max="13" width="10.7109375" style="4" customWidth="1"/>
    <col min="14" max="20" width="13.7109375" style="4" customWidth="1"/>
    <col min="21" max="21" width="7.7109375" style="4" bestFit="1" customWidth="1"/>
    <col min="22" max="22" width="7.7109375" style="12" bestFit="1" customWidth="1"/>
    <col min="23" max="23" width="11.140625" style="67" customWidth="1"/>
    <col min="24" max="32" width="10.7109375" style="23" customWidth="1"/>
    <col min="33" max="33" width="78" style="5" bestFit="1" customWidth="1"/>
    <col min="34" max="34" width="10.28515625" style="13" bestFit="1" customWidth="1"/>
    <col min="35" max="35" width="5" style="4" customWidth="1"/>
    <col min="36" max="16384" width="9.140625" style="4"/>
  </cols>
  <sheetData>
    <row r="1" spans="1:37" ht="19.5" thickBot="1">
      <c r="B1" s="69"/>
      <c r="C1" s="69"/>
      <c r="D1" s="69"/>
      <c r="E1" s="69"/>
      <c r="F1" s="47"/>
      <c r="G1" s="47"/>
      <c r="H1" s="47"/>
      <c r="I1" s="47"/>
      <c r="J1" s="47"/>
      <c r="K1" s="47"/>
      <c r="L1" s="47"/>
      <c r="M1" s="70"/>
      <c r="N1" s="72">
        <f t="shared" ref="N1:T1" si="0">SUM(N3:N128)/1000</f>
        <v>360.38703521999986</v>
      </c>
      <c r="O1" s="72">
        <f t="shared" si="0"/>
        <v>31.600911272000001</v>
      </c>
      <c r="P1" s="73">
        <f t="shared" si="0"/>
        <v>341.11980304399981</v>
      </c>
      <c r="Q1" s="73">
        <f t="shared" si="0"/>
        <v>6.9299119999999998</v>
      </c>
      <c r="R1" s="74">
        <f t="shared" si="0"/>
        <v>19.267232176</v>
      </c>
      <c r="S1" s="79">
        <f t="shared" si="0"/>
        <v>72.0904338032</v>
      </c>
      <c r="T1" s="79">
        <f t="shared" si="0"/>
        <v>289.67638321600009</v>
      </c>
      <c r="U1" s="71"/>
      <c r="V1" s="47"/>
      <c r="W1" s="69"/>
      <c r="X1" s="69"/>
      <c r="Y1" s="69"/>
      <c r="Z1" s="69"/>
      <c r="AA1" s="69"/>
      <c r="AB1" s="69"/>
      <c r="AC1" s="69"/>
      <c r="AD1" s="69"/>
      <c r="AE1" s="69"/>
      <c r="AF1" s="69"/>
      <c r="AG1" s="69"/>
      <c r="AH1" s="69"/>
    </row>
    <row r="2" spans="1:37" ht="48" customHeight="1">
      <c r="A2" s="47" t="str">
        <f>'All Parts'!A1</f>
        <v>T&amp;B     Part #</v>
      </c>
      <c r="B2" s="47" t="str">
        <f>'All Parts'!B1</f>
        <v>VS PART NO.</v>
      </c>
      <c r="C2" s="64" t="s">
        <v>327</v>
      </c>
      <c r="D2" s="69" t="str">
        <f>'All Parts'!D1</f>
        <v>PRODUCT DESCRIPTION</v>
      </c>
      <c r="E2" s="47" t="str">
        <f>'All Parts'!E1</f>
        <v>4/27  GDU</v>
      </c>
      <c r="F2" s="47" t="str">
        <f>'All Parts'!H1</f>
        <v>Current Demand</v>
      </c>
      <c r="G2" s="47" t="str">
        <f>'All Parts'!F1</f>
        <v>Total Inv:  JBS &amp; T&amp;B</v>
      </c>
      <c r="H2" s="47" t="str">
        <f>'All Parts'!I1</f>
        <v>MOH        (on hand)</v>
      </c>
      <c r="I2" s="62" t="str">
        <f>'All Parts'!J1</f>
        <v>Out on       (no wip)</v>
      </c>
      <c r="J2" s="62" t="str">
        <f>'All Parts'!K1</f>
        <v>Out incl. wip</v>
      </c>
      <c r="K2" s="63" t="str">
        <f>'All Parts'!L1</f>
        <v>Neuer Auftrag Bis:</v>
      </c>
      <c r="L2" s="47" t="str">
        <f>'All Parts'!M1</f>
        <v>Gesamte Lieferzeit [W]</v>
      </c>
      <c r="M2" s="70" t="str">
        <f>'All Parts'!N1</f>
        <v>Total Inv incl en route</v>
      </c>
      <c r="N2" s="75" t="s">
        <v>328</v>
      </c>
      <c r="O2" s="75" t="s">
        <v>329</v>
      </c>
      <c r="P2" s="76" t="s">
        <v>330</v>
      </c>
      <c r="Q2" s="76" t="s">
        <v>331</v>
      </c>
      <c r="R2" s="77" t="s">
        <v>332</v>
      </c>
      <c r="S2" s="78" t="s">
        <v>333</v>
      </c>
      <c r="T2" s="78" t="s">
        <v>334</v>
      </c>
      <c r="U2" s="71" t="str">
        <f>'All Parts'!O1</f>
        <v>MOH  (incl wip)</v>
      </c>
      <c r="V2" s="47" t="str">
        <f>'All Parts'!P1</f>
        <v>MOH           (incl en route)</v>
      </c>
      <c r="W2" s="68" t="str">
        <f>'All Parts'!Q1</f>
        <v>WIP      (as of 5/26/23)</v>
      </c>
      <c r="X2" s="43" t="str">
        <f>'All Parts'!R1</f>
        <v>6/30             TTNU 121549-1          04/1017-9, 21</v>
      </c>
      <c r="Y2" s="43">
        <f>'All Parts'!S1</f>
        <v>0</v>
      </c>
      <c r="Z2" s="43">
        <f>'All Parts'!T1</f>
        <v>0</v>
      </c>
      <c r="AA2" s="43">
        <f>'All Parts'!U1</f>
        <v>0</v>
      </c>
      <c r="AB2" s="43">
        <f>'All Parts'!V1</f>
        <v>0</v>
      </c>
      <c r="AC2" s="43">
        <f>'All Parts'!W1</f>
        <v>0</v>
      </c>
      <c r="AD2" s="43">
        <f>'All Parts'!X1</f>
        <v>0</v>
      </c>
      <c r="AE2" s="43">
        <f>'All Parts'!Y1</f>
        <v>0</v>
      </c>
      <c r="AF2" s="43">
        <f>'All Parts'!Z1</f>
        <v>0</v>
      </c>
      <c r="AG2" s="40" t="str">
        <f>'All Parts'!AG1</f>
        <v>Open Orders</v>
      </c>
      <c r="AH2" s="31"/>
    </row>
    <row r="3" spans="1:37" ht="15" customHeight="1">
      <c r="A3" s="50" t="str">
        <f>'All Parts'!A56</f>
        <v xml:space="preserve">7R29801        </v>
      </c>
      <c r="B3" s="22">
        <f>'All Parts'!B56</f>
        <v>116264</v>
      </c>
      <c r="C3" s="172">
        <f>'All Parts'!C56</f>
        <v>35.380800000000001</v>
      </c>
      <c r="D3" s="19" t="str">
        <f>'All Parts'!D56</f>
        <v xml:space="preserve">1346 STRP MI CAST </v>
      </c>
      <c r="E3" s="45">
        <f>'All Parts'!E56</f>
        <v>1</v>
      </c>
      <c r="F3" s="32">
        <f>'All Parts'!H56</f>
        <v>0</v>
      </c>
      <c r="G3" s="32">
        <f>'All Parts'!F56</f>
        <v>2451</v>
      </c>
      <c r="H3" s="57">
        <f>'All Parts'!I56</f>
        <v>114</v>
      </c>
      <c r="I3" s="8">
        <f ca="1">'All Parts'!J56</f>
        <v>48689.540494328707</v>
      </c>
      <c r="J3" s="8">
        <f ca="1">'All Parts'!K56</f>
        <v>48723.435231170813</v>
      </c>
      <c r="K3" s="8">
        <f ca="1">'All Parts'!L56</f>
        <v>48625.435231170813</v>
      </c>
      <c r="L3" s="33">
        <f>'All Parts'!M56</f>
        <v>14</v>
      </c>
      <c r="M3" s="33">
        <f>'All Parts'!N56</f>
        <v>2451</v>
      </c>
      <c r="N3" s="80">
        <f t="shared" ref="N3:N34" si="1">M3*C3/1000</f>
        <v>86.718340800000007</v>
      </c>
      <c r="O3" s="80">
        <f t="shared" ref="O3:O34" si="2">IF(ABS(V3)&lt;=3,N3,0)</f>
        <v>0</v>
      </c>
      <c r="P3" s="81">
        <f t="shared" ref="P3:P34" si="3">C3/1000*G3</f>
        <v>86.718340800000007</v>
      </c>
      <c r="Q3" s="81">
        <f t="shared" ref="Q3:Q34" si="4">IF(ABS(U3)&lt;=3,N3,0)</f>
        <v>0</v>
      </c>
      <c r="R3" s="82">
        <f t="shared" ref="R3:R34" si="5">C3/1000*(X3+Y3+Z3+AA3+AB3+AC3+AD3+AE3+AF3)</f>
        <v>0</v>
      </c>
      <c r="S3" s="86">
        <f t="shared" ref="S3:S34" si="6">C3/1000*W3</f>
        <v>0.8137584000000001</v>
      </c>
      <c r="T3" s="86">
        <f t="shared" ref="T3:T34" si="7">IF((N3-S3)&gt;0,N3-S3,0)</f>
        <v>85.90458240000001</v>
      </c>
      <c r="U3" s="89">
        <f>'All Parts'!O56</f>
        <v>115.06976744186046</v>
      </c>
      <c r="V3" s="89">
        <f>'All Parts'!P56</f>
        <v>114</v>
      </c>
      <c r="W3" s="89">
        <f>'All Parts'!Q56</f>
        <v>23</v>
      </c>
      <c r="X3" s="56">
        <f>'All Parts'!R56</f>
        <v>0</v>
      </c>
      <c r="Y3" s="56">
        <f>'All Parts'!S56</f>
        <v>0</v>
      </c>
      <c r="Z3" s="56">
        <f>'All Parts'!T56</f>
        <v>0</v>
      </c>
      <c r="AA3" s="91">
        <f>'All Parts'!U56</f>
        <v>0</v>
      </c>
      <c r="AB3" s="91">
        <f>'All Parts'!V56</f>
        <v>0</v>
      </c>
      <c r="AC3" s="91">
        <f>'All Parts'!W56</f>
        <v>0</v>
      </c>
      <c r="AD3" s="91">
        <f>'All Parts'!X56</f>
        <v>0</v>
      </c>
      <c r="AE3" s="91">
        <f>'All Parts'!Y56</f>
        <v>0</v>
      </c>
      <c r="AF3" s="91">
        <f>'All Parts'!Z56</f>
        <v>0</v>
      </c>
      <c r="AG3" s="1">
        <f>'All Parts'!AG56</f>
        <v>0</v>
      </c>
      <c r="AH3" s="1">
        <f>'All Parts'!AH56</f>
        <v>0</v>
      </c>
      <c r="AI3" s="1"/>
      <c r="AJ3" s="1"/>
      <c r="AK3" s="20"/>
    </row>
    <row r="4" spans="1:37" ht="15" customHeight="1">
      <c r="A4" s="22" t="str">
        <f>'All Parts'!A119</f>
        <v xml:space="preserve">R748915        </v>
      </c>
      <c r="B4" s="22">
        <f>'All Parts'!B119</f>
        <v>116350</v>
      </c>
      <c r="C4" s="172">
        <f>'All Parts'!C119</f>
        <v>757</v>
      </c>
      <c r="D4" s="19" t="str">
        <f>'All Parts'!D119</f>
        <v>850 C/N MI CAST</v>
      </c>
      <c r="E4" s="45">
        <f>'All Parts'!E119</f>
        <v>1</v>
      </c>
      <c r="F4" s="32">
        <f>'All Parts'!H119</f>
        <v>0</v>
      </c>
      <c r="G4" s="32">
        <f>'All Parts'!F119</f>
        <v>364</v>
      </c>
      <c r="H4" s="57">
        <f>'All Parts'!I119</f>
        <v>16.930232558139537</v>
      </c>
      <c r="I4" s="8">
        <f ca="1">'All Parts'!J119</f>
        <v>45613.961546960287</v>
      </c>
      <c r="J4" s="8">
        <f ca="1">'All Parts'!K119</f>
        <v>45972.06681011818</v>
      </c>
      <c r="K4" s="8">
        <f ca="1">'All Parts'!L119</f>
        <v>45699.06681011818</v>
      </c>
      <c r="L4" s="33">
        <f>'All Parts'!M119</f>
        <v>39</v>
      </c>
      <c r="M4" s="33">
        <f>'All Parts'!N119</f>
        <v>364</v>
      </c>
      <c r="N4" s="83">
        <f t="shared" si="1"/>
        <v>275.548</v>
      </c>
      <c r="O4" s="83">
        <f t="shared" si="2"/>
        <v>0</v>
      </c>
      <c r="P4" s="84">
        <f t="shared" si="3"/>
        <v>275.548</v>
      </c>
      <c r="Q4" s="84">
        <f t="shared" si="4"/>
        <v>0</v>
      </c>
      <c r="R4" s="85">
        <f t="shared" si="5"/>
        <v>0</v>
      </c>
      <c r="S4" s="87">
        <f t="shared" si="6"/>
        <v>183.95099999999999</v>
      </c>
      <c r="T4" s="87">
        <f t="shared" si="7"/>
        <v>91.597000000000008</v>
      </c>
      <c r="U4" s="89">
        <f>'All Parts'!O119</f>
        <v>28.232558139534884</v>
      </c>
      <c r="V4" s="89">
        <f>'All Parts'!P119</f>
        <v>16.930232558139537</v>
      </c>
      <c r="W4" s="89">
        <f>'All Parts'!Q119</f>
        <v>243</v>
      </c>
      <c r="X4" s="88">
        <f>'All Parts'!R119</f>
        <v>0</v>
      </c>
      <c r="Y4" s="56">
        <f>'All Parts'!S119</f>
        <v>0</v>
      </c>
      <c r="Z4" s="56">
        <f>'All Parts'!T119</f>
        <v>0</v>
      </c>
      <c r="AA4" s="91">
        <f>'All Parts'!U119</f>
        <v>0</v>
      </c>
      <c r="AB4" s="91">
        <f>'All Parts'!V119</f>
        <v>0</v>
      </c>
      <c r="AC4" s="91">
        <f>'All Parts'!W119</f>
        <v>0</v>
      </c>
      <c r="AD4" s="91">
        <f>'All Parts'!X119</f>
        <v>0</v>
      </c>
      <c r="AE4" s="91">
        <f>'All Parts'!Y119</f>
        <v>0</v>
      </c>
      <c r="AF4" s="91">
        <f>'All Parts'!Z119</f>
        <v>0</v>
      </c>
      <c r="AG4" s="1">
        <f>'All Parts'!AG119</f>
        <v>0</v>
      </c>
      <c r="AH4" s="1">
        <f>'All Parts'!AH119</f>
        <v>0</v>
      </c>
      <c r="AI4" s="1"/>
      <c r="AJ4" s="1"/>
      <c r="AK4" s="20"/>
    </row>
    <row r="5" spans="1:37" ht="15" customHeight="1">
      <c r="A5" s="22" t="str">
        <f>'All Parts'!A33</f>
        <v xml:space="preserve">74R4901        </v>
      </c>
      <c r="B5" s="22">
        <f>'All Parts'!B33</f>
        <v>115696</v>
      </c>
      <c r="C5" s="172">
        <f>'All Parts'!C33</f>
        <v>485</v>
      </c>
      <c r="D5" s="19" t="str">
        <f>'All Parts'!D33</f>
        <v>5255 BO MI CAST</v>
      </c>
      <c r="E5" s="46">
        <f>'All Parts'!E33</f>
        <v>123</v>
      </c>
      <c r="F5" s="32">
        <f>'All Parts'!H33</f>
        <v>0</v>
      </c>
      <c r="G5" s="32">
        <f>'All Parts'!F33</f>
        <v>8580</v>
      </c>
      <c r="H5" s="57">
        <f>'All Parts'!I33</f>
        <v>3.2444696539988658</v>
      </c>
      <c r="I5" s="8">
        <f ca="1">'All Parts'!J33</f>
        <v>45207.296591889681</v>
      </c>
      <c r="J5" s="8">
        <f ca="1">'All Parts'!K33</f>
        <v>45261.882813541371</v>
      </c>
      <c r="K5" s="8">
        <f ca="1">'All Parts'!L33</f>
        <v>45149.882813541371</v>
      </c>
      <c r="L5" s="33">
        <f>'All Parts'!M33</f>
        <v>16</v>
      </c>
      <c r="M5" s="33">
        <f>'All Parts'!N33</f>
        <v>10830</v>
      </c>
      <c r="N5" s="83">
        <f t="shared" si="1"/>
        <v>5252.55</v>
      </c>
      <c r="O5" s="83">
        <f t="shared" si="2"/>
        <v>0</v>
      </c>
      <c r="P5" s="84">
        <f t="shared" si="3"/>
        <v>4161.3</v>
      </c>
      <c r="Q5" s="84">
        <f t="shared" si="4"/>
        <v>0</v>
      </c>
      <c r="R5" s="85">
        <f t="shared" si="5"/>
        <v>1091.25</v>
      </c>
      <c r="S5" s="87">
        <f t="shared" si="6"/>
        <v>2209.66</v>
      </c>
      <c r="T5" s="87">
        <f t="shared" si="7"/>
        <v>3042.8900000000003</v>
      </c>
      <c r="U5" s="90">
        <f>'All Parts'!O33</f>
        <v>5.8181130648515786</v>
      </c>
      <c r="V5" s="90">
        <f>'All Parts'!P33</f>
        <v>4.0952921157118549</v>
      </c>
      <c r="W5" s="92">
        <f>'All Parts'!Q33</f>
        <v>4556</v>
      </c>
      <c r="X5" s="91">
        <f>'All Parts'!R33</f>
        <v>2250</v>
      </c>
      <c r="Y5" s="56">
        <f>'All Parts'!S33</f>
        <v>0</v>
      </c>
      <c r="Z5" s="56">
        <f>'All Parts'!T33</f>
        <v>0</v>
      </c>
      <c r="AA5" s="91">
        <f>'All Parts'!U33</f>
        <v>0</v>
      </c>
      <c r="AB5" s="91">
        <f>'All Parts'!V33</f>
        <v>0</v>
      </c>
      <c r="AC5" s="91">
        <f>'All Parts'!W33</f>
        <v>0</v>
      </c>
      <c r="AD5" s="91">
        <f>'All Parts'!X33</f>
        <v>0</v>
      </c>
      <c r="AE5" s="91">
        <f>'All Parts'!Y33</f>
        <v>0</v>
      </c>
      <c r="AF5" s="91">
        <f>'All Parts'!Z33</f>
        <v>0</v>
      </c>
      <c r="AG5" s="1" t="str">
        <f>'All Parts'!AG33</f>
        <v>8,000 ETA 10/13</v>
      </c>
      <c r="AH5" s="1">
        <f>'All Parts'!AH33</f>
        <v>0</v>
      </c>
      <c r="AI5" s="1"/>
      <c r="AJ5" s="1"/>
      <c r="AK5" s="20"/>
    </row>
    <row r="6" spans="1:37" ht="15" customHeight="1">
      <c r="A6" s="22" t="str">
        <f>'All Parts'!A41</f>
        <v xml:space="preserve">764R401        </v>
      </c>
      <c r="B6" s="22">
        <f>'All Parts'!B41</f>
        <v>115567</v>
      </c>
      <c r="C6" s="172">
        <f>'All Parts'!C41</f>
        <v>492</v>
      </c>
      <c r="D6" s="19" t="str">
        <f>'All Parts'!D41</f>
        <v>5246 BO MI CAST</v>
      </c>
      <c r="E6" s="46">
        <f>'All Parts'!E41</f>
        <v>78</v>
      </c>
      <c r="F6" s="32">
        <f>'All Parts'!H41</f>
        <v>0</v>
      </c>
      <c r="G6" s="32">
        <f>'All Parts'!F41</f>
        <v>0</v>
      </c>
      <c r="H6" s="57">
        <f>'All Parts'!I41</f>
        <v>0</v>
      </c>
      <c r="I6" s="8">
        <f ca="1">'All Parts'!J41</f>
        <v>45331.467619834781</v>
      </c>
      <c r="J6" s="8">
        <f ca="1">'All Parts'!K41</f>
        <v>45372.617417405629</v>
      </c>
      <c r="K6" s="8">
        <f ca="1">'All Parts'!L41</f>
        <v>45260.617417405629</v>
      </c>
      <c r="L6" s="33">
        <f>'All Parts'!M41</f>
        <v>16</v>
      </c>
      <c r="M6" s="33">
        <f>'All Parts'!N41</f>
        <v>13440</v>
      </c>
      <c r="N6" s="83">
        <f t="shared" si="1"/>
        <v>6612.48</v>
      </c>
      <c r="O6" s="83">
        <f t="shared" si="2"/>
        <v>0</v>
      </c>
      <c r="P6" s="84">
        <f t="shared" si="3"/>
        <v>0</v>
      </c>
      <c r="Q6" s="84">
        <f t="shared" si="4"/>
        <v>0</v>
      </c>
      <c r="R6" s="85">
        <f t="shared" si="5"/>
        <v>6612.48</v>
      </c>
      <c r="S6" s="87">
        <f t="shared" si="6"/>
        <v>1071.576</v>
      </c>
      <c r="T6" s="87">
        <f t="shared" si="7"/>
        <v>5540.9039999999995</v>
      </c>
      <c r="U6" s="90">
        <f>'All Parts'!O41</f>
        <v>9.3130590339892674</v>
      </c>
      <c r="V6" s="90">
        <f>'All Parts'!P41</f>
        <v>8.0143112701252228</v>
      </c>
      <c r="W6" s="92">
        <f>'All Parts'!Q41</f>
        <v>2178</v>
      </c>
      <c r="X6" s="91">
        <f>'All Parts'!R41</f>
        <v>13440</v>
      </c>
      <c r="Y6" s="56">
        <f>'All Parts'!S41</f>
        <v>0</v>
      </c>
      <c r="Z6" s="56">
        <f>'All Parts'!T41</f>
        <v>0</v>
      </c>
      <c r="AA6" s="91">
        <f>'All Parts'!U41</f>
        <v>0</v>
      </c>
      <c r="AB6" s="91">
        <f>'All Parts'!V41</f>
        <v>0</v>
      </c>
      <c r="AC6" s="91">
        <f>'All Parts'!W41</f>
        <v>0</v>
      </c>
      <c r="AD6" s="91">
        <f>'All Parts'!X41</f>
        <v>0</v>
      </c>
      <c r="AE6" s="91">
        <f>'All Parts'!Y41</f>
        <v>0</v>
      </c>
      <c r="AF6" s="91">
        <f>'All Parts'!Z41</f>
        <v>0</v>
      </c>
      <c r="AG6" s="1">
        <f>'All Parts'!AG41</f>
        <v>0</v>
      </c>
      <c r="AH6" s="1">
        <f>'All Parts'!AH41</f>
        <v>0</v>
      </c>
      <c r="AI6" s="1"/>
      <c r="AJ6" s="1"/>
      <c r="AK6" s="20"/>
    </row>
    <row r="7" spans="1:37" ht="15" customHeight="1">
      <c r="A7" s="22" t="str">
        <f>'All Parts'!A53</f>
        <v xml:space="preserve">7R25401        </v>
      </c>
      <c r="B7" s="22">
        <f>'All Parts'!B53</f>
        <v>113594</v>
      </c>
      <c r="C7" s="172">
        <f>'All Parts'!C53</f>
        <v>42.638400000000004</v>
      </c>
      <c r="D7" s="19" t="str">
        <f>'All Parts'!D53</f>
        <v>1250 RDCR MI CAST</v>
      </c>
      <c r="E7" s="46">
        <f>'All Parts'!E53</f>
        <v>84</v>
      </c>
      <c r="F7" s="32">
        <f>'All Parts'!H53</f>
        <v>0</v>
      </c>
      <c r="G7" s="32">
        <f>'All Parts'!F53</f>
        <v>22020</v>
      </c>
      <c r="H7" s="57">
        <f>'All Parts'!I53</f>
        <v>12.192691029900333</v>
      </c>
      <c r="I7" s="8">
        <f ca="1">'All Parts'!J53</f>
        <v>45463.856283802394</v>
      </c>
      <c r="J7" s="8">
        <f ca="1">'All Parts'!K53</f>
        <v>45532.944003100638</v>
      </c>
      <c r="K7" s="8">
        <f ca="1">'All Parts'!L53</f>
        <v>45427.944003100638</v>
      </c>
      <c r="L7" s="33">
        <f>'All Parts'!M53</f>
        <v>15</v>
      </c>
      <c r="M7" s="33">
        <f>'All Parts'!N53</f>
        <v>22020</v>
      </c>
      <c r="N7" s="83">
        <f t="shared" si="1"/>
        <v>938.89756800000009</v>
      </c>
      <c r="O7" s="83">
        <f t="shared" si="2"/>
        <v>0</v>
      </c>
      <c r="P7" s="84">
        <f t="shared" si="3"/>
        <v>938.89756800000021</v>
      </c>
      <c r="Q7" s="84">
        <f t="shared" si="4"/>
        <v>0</v>
      </c>
      <c r="R7" s="85">
        <f t="shared" si="5"/>
        <v>0</v>
      </c>
      <c r="S7" s="87">
        <f t="shared" si="6"/>
        <v>167.91001920000002</v>
      </c>
      <c r="T7" s="87">
        <f t="shared" si="7"/>
        <v>770.98754880000001</v>
      </c>
      <c r="U7" s="89">
        <f>'All Parts'!O53</f>
        <v>14.373200442967885</v>
      </c>
      <c r="V7" s="89">
        <f>'All Parts'!P53</f>
        <v>12.192691029900333</v>
      </c>
      <c r="W7" s="89">
        <f>'All Parts'!Q53</f>
        <v>3938</v>
      </c>
      <c r="X7" s="56">
        <f>'All Parts'!R53</f>
        <v>0</v>
      </c>
      <c r="Y7" s="56">
        <f>'All Parts'!S53</f>
        <v>0</v>
      </c>
      <c r="Z7" s="56">
        <f>'All Parts'!T53</f>
        <v>0</v>
      </c>
      <c r="AA7" s="91">
        <f>'All Parts'!U53</f>
        <v>0</v>
      </c>
      <c r="AB7" s="91">
        <f>'All Parts'!V53</f>
        <v>0</v>
      </c>
      <c r="AC7" s="91">
        <f>'All Parts'!W53</f>
        <v>0</v>
      </c>
      <c r="AD7" s="91">
        <f>'All Parts'!X53</f>
        <v>0</v>
      </c>
      <c r="AE7" s="91">
        <f>'All Parts'!Y53</f>
        <v>0</v>
      </c>
      <c r="AF7" s="91">
        <f>'All Parts'!Z53</f>
        <v>0</v>
      </c>
      <c r="AG7" s="1">
        <f>'All Parts'!AG53</f>
        <v>0</v>
      </c>
      <c r="AH7" s="1">
        <f>'All Parts'!AH53</f>
        <v>0</v>
      </c>
      <c r="AI7" s="1"/>
      <c r="AJ7" s="1"/>
      <c r="AK7" s="20"/>
    </row>
    <row r="8" spans="1:37" ht="15" customHeight="1">
      <c r="A8" s="22" t="str">
        <f>'All Parts'!A50</f>
        <v xml:space="preserve">7R20703        </v>
      </c>
      <c r="B8" s="22">
        <f>'All Parts'!B50</f>
        <v>115487</v>
      </c>
      <c r="C8" s="172">
        <f>'All Parts'!C50</f>
        <v>253</v>
      </c>
      <c r="D8" s="19" t="str">
        <f>'All Parts'!D50</f>
        <v xml:space="preserve">3307 BO MI PIERCED  </v>
      </c>
      <c r="E8" s="45">
        <f>'All Parts'!E50</f>
        <v>30</v>
      </c>
      <c r="F8" s="34">
        <f>'All Parts'!H50</f>
        <v>601</v>
      </c>
      <c r="G8" s="34">
        <f>'All Parts'!F50</f>
        <v>6730</v>
      </c>
      <c r="H8" s="57">
        <f>'All Parts'!I50</f>
        <v>9.5023255813953487</v>
      </c>
      <c r="I8" s="8">
        <f ca="1">'All Parts'!J50</f>
        <v>45378.614178539232</v>
      </c>
      <c r="J8" s="8">
        <f ca="1">'All Parts'!K50</f>
        <v>45505.596634679583</v>
      </c>
      <c r="K8" s="8">
        <f ca="1">'All Parts'!L50</f>
        <v>45393.596634679583</v>
      </c>
      <c r="L8" s="33">
        <f>'All Parts'!M50</f>
        <v>16</v>
      </c>
      <c r="M8" s="33">
        <f>'All Parts'!N50</f>
        <v>6730</v>
      </c>
      <c r="N8" s="83">
        <f t="shared" si="1"/>
        <v>1702.69</v>
      </c>
      <c r="O8" s="83">
        <f t="shared" si="2"/>
        <v>0</v>
      </c>
      <c r="P8" s="84">
        <f t="shared" si="3"/>
        <v>1702.69</v>
      </c>
      <c r="Q8" s="84">
        <f t="shared" si="4"/>
        <v>0</v>
      </c>
      <c r="R8" s="85">
        <f t="shared" si="5"/>
        <v>0</v>
      </c>
      <c r="S8" s="87">
        <f t="shared" si="6"/>
        <v>654.005</v>
      </c>
      <c r="T8" s="87">
        <f t="shared" si="7"/>
        <v>1048.6849999999999</v>
      </c>
      <c r="U8" s="90">
        <f>'All Parts'!O50</f>
        <v>13.510077519379845</v>
      </c>
      <c r="V8" s="90">
        <f>'All Parts'!P50</f>
        <v>9.5023255813953487</v>
      </c>
      <c r="W8" s="92">
        <f>'All Parts'!Q50</f>
        <v>2585</v>
      </c>
      <c r="X8" s="91">
        <f>'All Parts'!R50</f>
        <v>0</v>
      </c>
      <c r="Y8" s="56">
        <f>'All Parts'!S50</f>
        <v>0</v>
      </c>
      <c r="Z8" s="56">
        <f>'All Parts'!T50</f>
        <v>0</v>
      </c>
      <c r="AA8" s="91">
        <f>'All Parts'!U50</f>
        <v>0</v>
      </c>
      <c r="AB8" s="91">
        <f>'All Parts'!V50</f>
        <v>0</v>
      </c>
      <c r="AC8" s="91">
        <f>'All Parts'!W50</f>
        <v>0</v>
      </c>
      <c r="AD8" s="91">
        <f>'All Parts'!X50</f>
        <v>0</v>
      </c>
      <c r="AE8" s="91">
        <f>'All Parts'!Y50</f>
        <v>0</v>
      </c>
      <c r="AF8" s="91">
        <f>'All Parts'!Z50</f>
        <v>0</v>
      </c>
      <c r="AG8" s="1">
        <f>'All Parts'!AG50</f>
        <v>0</v>
      </c>
      <c r="AH8" s="1">
        <f>'All Parts'!AH50</f>
        <v>0</v>
      </c>
      <c r="AI8" s="1"/>
      <c r="AJ8" s="1"/>
      <c r="AK8" s="20"/>
    </row>
    <row r="9" spans="1:37" ht="15" customHeight="1">
      <c r="A9" s="22" t="str">
        <f>'All Parts'!A67</f>
        <v xml:space="preserve">7R73301        </v>
      </c>
      <c r="B9" s="22">
        <f>'All Parts'!B67</f>
        <v>115574</v>
      </c>
      <c r="C9" s="172">
        <f>'All Parts'!C67</f>
        <v>314</v>
      </c>
      <c r="D9" s="19" t="str">
        <f>'All Parts'!D67</f>
        <v xml:space="preserve">1 1/2" GLD GR CAST  </v>
      </c>
      <c r="E9" s="46">
        <f>'All Parts'!E67</f>
        <v>20</v>
      </c>
      <c r="F9" s="32">
        <f>'All Parts'!H67</f>
        <v>0</v>
      </c>
      <c r="G9" s="32">
        <f>'All Parts'!F67</f>
        <v>8130</v>
      </c>
      <c r="H9" s="57">
        <f>'All Parts'!I67</f>
        <v>18.906976744186046</v>
      </c>
      <c r="I9" s="8">
        <f ca="1">'All Parts'!J67</f>
        <v>45729.277336433966</v>
      </c>
      <c r="J9" s="8">
        <f ca="1">'All Parts'!K67</f>
        <v>45778.203652223441</v>
      </c>
      <c r="K9" s="8">
        <f ca="1">'All Parts'!L67</f>
        <v>45519.203652223441</v>
      </c>
      <c r="L9" s="33">
        <f>'All Parts'!M67</f>
        <v>37</v>
      </c>
      <c r="M9" s="33">
        <f>'All Parts'!N67</f>
        <v>8845</v>
      </c>
      <c r="N9" s="83">
        <f t="shared" si="1"/>
        <v>2777.33</v>
      </c>
      <c r="O9" s="83">
        <f t="shared" si="2"/>
        <v>0</v>
      </c>
      <c r="P9" s="84">
        <f t="shared" si="3"/>
        <v>2552.8200000000002</v>
      </c>
      <c r="Q9" s="84">
        <f t="shared" si="4"/>
        <v>0</v>
      </c>
      <c r="R9" s="85">
        <f t="shared" si="5"/>
        <v>224.51</v>
      </c>
      <c r="S9" s="87">
        <f t="shared" si="6"/>
        <v>208.49600000000001</v>
      </c>
      <c r="T9" s="87">
        <f t="shared" si="7"/>
        <v>2568.8339999999998</v>
      </c>
      <c r="U9" s="89">
        <f>'All Parts'!O67</f>
        <v>22.113953488372093</v>
      </c>
      <c r="V9" s="89">
        <f>'All Parts'!P67</f>
        <v>20.569767441860463</v>
      </c>
      <c r="W9" s="89">
        <f>'All Parts'!Q67</f>
        <v>664</v>
      </c>
      <c r="X9" s="56">
        <f>'All Parts'!R67</f>
        <v>715</v>
      </c>
      <c r="Y9" s="56">
        <f>'All Parts'!S67</f>
        <v>0</v>
      </c>
      <c r="Z9" s="56">
        <f>'All Parts'!T67</f>
        <v>0</v>
      </c>
      <c r="AA9" s="91">
        <f>'All Parts'!U67</f>
        <v>0</v>
      </c>
      <c r="AB9" s="91">
        <f>'All Parts'!V67</f>
        <v>0</v>
      </c>
      <c r="AC9" s="91">
        <f>'All Parts'!W67</f>
        <v>0</v>
      </c>
      <c r="AD9" s="91">
        <f>'All Parts'!X67</f>
        <v>0</v>
      </c>
      <c r="AE9" s="91">
        <f>'All Parts'!Y67</f>
        <v>0</v>
      </c>
      <c r="AF9" s="91">
        <f>'All Parts'!Z67</f>
        <v>0</v>
      </c>
      <c r="AG9" s="1">
        <f>'All Parts'!AG67</f>
        <v>0</v>
      </c>
      <c r="AH9" s="1">
        <f>'All Parts'!AH67</f>
        <v>0</v>
      </c>
      <c r="AI9" s="1"/>
      <c r="AJ9" s="1"/>
      <c r="AK9" s="20"/>
    </row>
    <row r="10" spans="1:37" ht="15" customHeight="1">
      <c r="A10" s="22" t="str">
        <f>'All Parts'!A100</f>
        <v xml:space="preserve">R720316        </v>
      </c>
      <c r="B10" s="22">
        <f>'All Parts'!B100</f>
        <v>111997</v>
      </c>
      <c r="C10" s="172">
        <f>'All Parts'!C100</f>
        <v>176.5</v>
      </c>
      <c r="D10" s="19" t="str">
        <f>'All Parts'!D100</f>
        <v>148 L/N MI CAST</v>
      </c>
      <c r="E10" s="45">
        <f>'All Parts'!E100</f>
        <v>297</v>
      </c>
      <c r="F10" s="34">
        <f>'All Parts'!H100</f>
        <v>3140</v>
      </c>
      <c r="G10" s="53">
        <f>'All Parts'!F100</f>
        <v>23930</v>
      </c>
      <c r="H10" s="57">
        <f>'All Parts'!I100</f>
        <v>3.2558139534883721</v>
      </c>
      <c r="I10" s="8">
        <f ca="1">'All Parts'!J100</f>
        <v>45180.698389065547</v>
      </c>
      <c r="J10" s="8">
        <f ca="1">'All Parts'!K100</f>
        <v>45203.121213804166</v>
      </c>
      <c r="K10" s="8">
        <f ca="1">'All Parts'!L100</f>
        <v>44930.121213804166</v>
      </c>
      <c r="L10" s="33">
        <f>'All Parts'!M100</f>
        <v>39</v>
      </c>
      <c r="M10" s="33">
        <f>'All Parts'!N100</f>
        <v>23930</v>
      </c>
      <c r="N10" s="83">
        <f t="shared" si="1"/>
        <v>4223.6450000000004</v>
      </c>
      <c r="O10" s="83">
        <f t="shared" si="2"/>
        <v>0</v>
      </c>
      <c r="P10" s="84">
        <f t="shared" si="3"/>
        <v>4223.6449999999995</v>
      </c>
      <c r="Q10" s="84">
        <f t="shared" si="4"/>
        <v>0</v>
      </c>
      <c r="R10" s="85">
        <f t="shared" si="5"/>
        <v>0</v>
      </c>
      <c r="S10" s="87">
        <f t="shared" si="6"/>
        <v>797.60349999999994</v>
      </c>
      <c r="T10" s="87">
        <f t="shared" si="7"/>
        <v>3426.0415000000003</v>
      </c>
      <c r="U10" s="89">
        <f>'All Parts'!O100</f>
        <v>3.9635110797901496</v>
      </c>
      <c r="V10" s="89">
        <f>'All Parts'!P100</f>
        <v>3.2558139534883721</v>
      </c>
      <c r="W10" s="89">
        <f>'All Parts'!Q100</f>
        <v>4519</v>
      </c>
      <c r="X10" s="56">
        <f>'All Parts'!R100</f>
        <v>0</v>
      </c>
      <c r="Y10" s="56">
        <f>'All Parts'!S100</f>
        <v>0</v>
      </c>
      <c r="Z10" s="56">
        <f>'All Parts'!T100</f>
        <v>0</v>
      </c>
      <c r="AA10" s="91">
        <f>'All Parts'!U100</f>
        <v>0</v>
      </c>
      <c r="AB10" s="91">
        <f>'All Parts'!V100</f>
        <v>0</v>
      </c>
      <c r="AC10" s="91">
        <f>'All Parts'!W100</f>
        <v>0</v>
      </c>
      <c r="AD10" s="91">
        <f>'All Parts'!X100</f>
        <v>0</v>
      </c>
      <c r="AE10" s="91">
        <f>'All Parts'!Y100</f>
        <v>0</v>
      </c>
      <c r="AF10" s="91">
        <f>'All Parts'!Z100</f>
        <v>0</v>
      </c>
      <c r="AG10" s="1" t="str">
        <f>'All Parts'!AG100</f>
        <v>18,000 ETA 8/25, 18,000 ETA 11/3</v>
      </c>
      <c r="AH10" s="1">
        <f>'All Parts'!AH100</f>
        <v>0</v>
      </c>
      <c r="AI10" s="1"/>
      <c r="AJ10" s="1"/>
      <c r="AK10" s="20"/>
    </row>
    <row r="11" spans="1:37" ht="15" customHeight="1">
      <c r="A11" s="22" t="str">
        <f>'All Parts'!A114</f>
        <v xml:space="preserve">R748903        </v>
      </c>
      <c r="B11" s="22">
        <f>'All Parts'!B114</f>
        <v>116352</v>
      </c>
      <c r="C11" s="172">
        <f>'All Parts'!C114</f>
        <v>66.679199999999994</v>
      </c>
      <c r="D11" s="19" t="str">
        <f>'All Parts'!D114</f>
        <v xml:space="preserve">844 C/N MI CAST </v>
      </c>
      <c r="E11" s="45">
        <f>'All Parts'!E114</f>
        <v>275</v>
      </c>
      <c r="F11" s="34">
        <f>'All Parts'!H114</f>
        <v>6913</v>
      </c>
      <c r="G11" s="34">
        <f>'All Parts'!F114</f>
        <v>37076</v>
      </c>
      <c r="H11" s="57">
        <f>'All Parts'!I114</f>
        <v>5.1015644820295982</v>
      </c>
      <c r="I11" s="8">
        <f ca="1">'All Parts'!J114</f>
        <v>45239.179537390904</v>
      </c>
      <c r="J11" s="8">
        <f ca="1">'All Parts'!K114</f>
        <v>45245.615518252154</v>
      </c>
      <c r="K11" s="8">
        <f ca="1">'All Parts'!L114</f>
        <v>44979.615518252154</v>
      </c>
      <c r="L11" s="33">
        <f>'All Parts'!M114</f>
        <v>38</v>
      </c>
      <c r="M11" s="33">
        <f>'All Parts'!N114</f>
        <v>37076</v>
      </c>
      <c r="N11" s="83">
        <f t="shared" si="1"/>
        <v>2472.1980192000001</v>
      </c>
      <c r="O11" s="83">
        <f t="shared" si="2"/>
        <v>0</v>
      </c>
      <c r="P11" s="84">
        <f t="shared" si="3"/>
        <v>2472.1980191999996</v>
      </c>
      <c r="Q11" s="84">
        <f t="shared" si="4"/>
        <v>0</v>
      </c>
      <c r="R11" s="85">
        <f t="shared" si="5"/>
        <v>0</v>
      </c>
      <c r="S11" s="87">
        <f t="shared" si="6"/>
        <v>80.081719199999995</v>
      </c>
      <c r="T11" s="87">
        <f t="shared" si="7"/>
        <v>2392.1163000000001</v>
      </c>
      <c r="U11" s="89">
        <f>'All Parts'!O114</f>
        <v>5.3046934460887947</v>
      </c>
      <c r="V11" s="89">
        <f>'All Parts'!P114</f>
        <v>5.1015644820295982</v>
      </c>
      <c r="W11" s="89">
        <f>'All Parts'!Q114</f>
        <v>1201</v>
      </c>
      <c r="X11" s="56">
        <f>'All Parts'!R114</f>
        <v>0</v>
      </c>
      <c r="Y11" s="56">
        <f>'All Parts'!S114</f>
        <v>0</v>
      </c>
      <c r="Z11" s="56">
        <f>'All Parts'!T114</f>
        <v>0</v>
      </c>
      <c r="AA11" s="91">
        <f>'All Parts'!U114</f>
        <v>0</v>
      </c>
      <c r="AB11" s="91">
        <f>'All Parts'!V114</f>
        <v>0</v>
      </c>
      <c r="AC11" s="91">
        <f>'All Parts'!W114</f>
        <v>0</v>
      </c>
      <c r="AD11" s="91">
        <f>'All Parts'!X114</f>
        <v>0</v>
      </c>
      <c r="AE11" s="91">
        <f>'All Parts'!Y114</f>
        <v>0</v>
      </c>
      <c r="AF11" s="91">
        <f>'All Parts'!Z114</f>
        <v>0</v>
      </c>
      <c r="AG11" s="1" t="str">
        <f>'All Parts'!AG114</f>
        <v>46,000 ETA 10/6</v>
      </c>
      <c r="AH11" s="1">
        <f>'All Parts'!AH114</f>
        <v>0</v>
      </c>
      <c r="AI11" s="1"/>
      <c r="AJ11" s="1"/>
      <c r="AK11" s="15"/>
    </row>
    <row r="12" spans="1:37" ht="15" customHeight="1">
      <c r="A12" s="22" t="str">
        <f>'All Parts'!A38</f>
        <v xml:space="preserve">75R4301        </v>
      </c>
      <c r="B12" s="22">
        <f>'All Parts'!B38</f>
        <v>115592</v>
      </c>
      <c r="C12" s="172">
        <f>'All Parts'!C38</f>
        <v>624</v>
      </c>
      <c r="D12" s="19" t="str">
        <f>'All Parts'!D38</f>
        <v>5256 BO MI CAST</v>
      </c>
      <c r="E12" s="45">
        <f>'All Parts'!E38</f>
        <v>96</v>
      </c>
      <c r="F12" s="34">
        <f>'All Parts'!H38</f>
        <v>1961</v>
      </c>
      <c r="G12" s="34">
        <f>'All Parts'!F38</f>
        <v>6950</v>
      </c>
      <c r="H12" s="57">
        <f>'All Parts'!I38</f>
        <v>2.4171511627906979</v>
      </c>
      <c r="I12" s="8">
        <f ca="1">'All Parts'!J38</f>
        <v>45154.126020644493</v>
      </c>
      <c r="J12" s="8">
        <f ca="1">'All Parts'!K38</f>
        <v>45212.70496801292</v>
      </c>
      <c r="K12" s="8">
        <f ca="1">'All Parts'!L38</f>
        <v>45107.70496801292</v>
      </c>
      <c r="L12" s="33">
        <f>'All Parts'!M38</f>
        <v>15</v>
      </c>
      <c r="M12" s="33">
        <f>'All Parts'!N38</f>
        <v>6950</v>
      </c>
      <c r="N12" s="83">
        <f t="shared" si="1"/>
        <v>4336.8</v>
      </c>
      <c r="O12" s="83">
        <f t="shared" si="2"/>
        <v>4336.8</v>
      </c>
      <c r="P12" s="84">
        <f t="shared" si="3"/>
        <v>4336.8</v>
      </c>
      <c r="Q12" s="84">
        <f t="shared" si="4"/>
        <v>0</v>
      </c>
      <c r="R12" s="85">
        <f t="shared" si="5"/>
        <v>0</v>
      </c>
      <c r="S12" s="87">
        <f t="shared" si="6"/>
        <v>2381.1840000000002</v>
      </c>
      <c r="T12" s="87">
        <f t="shared" si="7"/>
        <v>1955.616</v>
      </c>
      <c r="U12" s="90">
        <f>'All Parts'!O38</f>
        <v>4.2659883720930232</v>
      </c>
      <c r="V12" s="90">
        <f>'All Parts'!P38</f>
        <v>2.4171511627906979</v>
      </c>
      <c r="W12" s="92">
        <f>'All Parts'!Q38</f>
        <v>3816</v>
      </c>
      <c r="X12" s="91">
        <f>'All Parts'!R38</f>
        <v>0</v>
      </c>
      <c r="Y12" s="56">
        <f>'All Parts'!S38</f>
        <v>0</v>
      </c>
      <c r="Z12" s="56">
        <f>'All Parts'!T38</f>
        <v>0</v>
      </c>
      <c r="AA12" s="58">
        <f>'All Parts'!U38</f>
        <v>0</v>
      </c>
      <c r="AB12" s="91">
        <f>'All Parts'!V38</f>
        <v>0</v>
      </c>
      <c r="AC12" s="91">
        <f>'All Parts'!W38</f>
        <v>0</v>
      </c>
      <c r="AD12" s="91">
        <f>'All Parts'!X38</f>
        <v>0</v>
      </c>
      <c r="AE12" s="91">
        <f>'All Parts'!Y38</f>
        <v>0</v>
      </c>
      <c r="AF12" s="91">
        <f>'All Parts'!Z38</f>
        <v>0</v>
      </c>
      <c r="AG12" s="1" t="str">
        <f>'All Parts'!AG38</f>
        <v>8,000 ETA 10/6</v>
      </c>
      <c r="AH12" s="1">
        <f>'All Parts'!AH38</f>
        <v>0</v>
      </c>
      <c r="AI12" s="1"/>
      <c r="AJ12" s="1"/>
      <c r="AK12" s="20"/>
    </row>
    <row r="13" spans="1:37" ht="15" customHeight="1">
      <c r="A13" s="51" t="str">
        <f>'All Parts'!A77</f>
        <v xml:space="preserve">R658401        </v>
      </c>
      <c r="B13" s="173">
        <f>'All Parts'!B77</f>
        <v>116271</v>
      </c>
      <c r="C13" s="174">
        <f>'All Parts'!C77</f>
        <v>85.276800000000009</v>
      </c>
      <c r="D13" s="19" t="str">
        <f>'All Parts'!D77</f>
        <v xml:space="preserve">3/4" GRD BU CAST MI (14-4) </v>
      </c>
      <c r="E13" s="45">
        <f>'All Parts'!E77</f>
        <v>1</v>
      </c>
      <c r="F13" s="32">
        <f>'All Parts'!H77</f>
        <v>300</v>
      </c>
      <c r="G13" s="32">
        <f>'All Parts'!F77</f>
        <v>2890</v>
      </c>
      <c r="H13" s="57">
        <f>'All Parts'!I77</f>
        <v>120.46511627906976</v>
      </c>
      <c r="I13" s="8">
        <f ca="1">'All Parts'!J77</f>
        <v>48894.382599591867</v>
      </c>
      <c r="J13" s="8">
        <f ca="1">'All Parts'!K77</f>
        <v>48894.382599591867</v>
      </c>
      <c r="K13" s="8">
        <f ca="1">'All Parts'!L77</f>
        <v>48628.382599591867</v>
      </c>
      <c r="L13" s="33">
        <f>'All Parts'!M77</f>
        <v>38</v>
      </c>
      <c r="M13" s="33">
        <f>'All Parts'!N77</f>
        <v>2890</v>
      </c>
      <c r="N13" s="83">
        <f t="shared" si="1"/>
        <v>246.44995200000002</v>
      </c>
      <c r="O13" s="83">
        <f t="shared" si="2"/>
        <v>0</v>
      </c>
      <c r="P13" s="84">
        <f t="shared" si="3"/>
        <v>246.44995200000005</v>
      </c>
      <c r="Q13" s="84">
        <f t="shared" si="4"/>
        <v>0</v>
      </c>
      <c r="R13" s="85">
        <f t="shared" si="5"/>
        <v>0</v>
      </c>
      <c r="S13" s="87">
        <f t="shared" si="6"/>
        <v>0</v>
      </c>
      <c r="T13" s="87">
        <f t="shared" si="7"/>
        <v>246.44995200000002</v>
      </c>
      <c r="U13" s="89">
        <f>'All Parts'!O77</f>
        <v>120.46511627906976</v>
      </c>
      <c r="V13" s="89">
        <f>'All Parts'!P77</f>
        <v>120.46511627906976</v>
      </c>
      <c r="W13" s="89">
        <f>'All Parts'!Q77</f>
        <v>0</v>
      </c>
      <c r="X13" s="56">
        <f>'All Parts'!R77</f>
        <v>0</v>
      </c>
      <c r="Y13" s="56">
        <f>'All Parts'!S77</f>
        <v>0</v>
      </c>
      <c r="Z13" s="56">
        <f>'All Parts'!T77</f>
        <v>0</v>
      </c>
      <c r="AA13" s="91">
        <f>'All Parts'!U77</f>
        <v>0</v>
      </c>
      <c r="AB13" s="91">
        <f>'All Parts'!V77</f>
        <v>0</v>
      </c>
      <c r="AC13" s="91">
        <f>'All Parts'!W77</f>
        <v>0</v>
      </c>
      <c r="AD13" s="91">
        <f>'All Parts'!X77</f>
        <v>0</v>
      </c>
      <c r="AE13" s="91">
        <f>'All Parts'!Y77</f>
        <v>0</v>
      </c>
      <c r="AF13" s="91">
        <f>'All Parts'!Z77</f>
        <v>0</v>
      </c>
      <c r="AG13" s="1">
        <f>'All Parts'!AG77</f>
        <v>0</v>
      </c>
      <c r="AH13" s="1">
        <f>'All Parts'!AH77</f>
        <v>0</v>
      </c>
      <c r="AI13" s="1"/>
      <c r="AJ13" s="1"/>
      <c r="AK13" s="20"/>
    </row>
    <row r="14" spans="1:37" ht="15" customHeight="1">
      <c r="A14" s="22" t="str">
        <f>'All Parts'!A7</f>
        <v xml:space="preserve">7144R01        </v>
      </c>
      <c r="B14" s="22">
        <f>'All Parts'!B7</f>
        <v>113974</v>
      </c>
      <c r="C14" s="172">
        <f>'All Parts'!C7</f>
        <v>270</v>
      </c>
      <c r="D14" s="19" t="str">
        <f>'All Parts'!D7</f>
        <v>5254 BO MI CAST</v>
      </c>
      <c r="E14" s="45">
        <f>'All Parts'!E7</f>
        <v>371</v>
      </c>
      <c r="F14" s="34">
        <f>'All Parts'!H7</f>
        <v>0</v>
      </c>
      <c r="G14" s="34">
        <f>'All Parts'!F7</f>
        <v>20745</v>
      </c>
      <c r="H14" s="57">
        <f>'All Parts'!I7</f>
        <v>2.6007647464426755</v>
      </c>
      <c r="I14" s="8">
        <f ca="1">'All Parts'!J7</f>
        <v>45159.943672084417</v>
      </c>
      <c r="J14" s="8">
        <f ca="1">'All Parts'!K7</f>
        <v>45219.737117963268</v>
      </c>
      <c r="K14" s="8">
        <f ca="1">'All Parts'!L7</f>
        <v>45100.737117963268</v>
      </c>
      <c r="L14" s="33">
        <f>'All Parts'!M7</f>
        <v>17</v>
      </c>
      <c r="M14" s="33">
        <f>'All Parts'!N7</f>
        <v>20745</v>
      </c>
      <c r="N14" s="83">
        <f t="shared" si="1"/>
        <v>5601.15</v>
      </c>
      <c r="O14" s="83">
        <f t="shared" si="2"/>
        <v>5601.15</v>
      </c>
      <c r="P14" s="84">
        <f t="shared" si="3"/>
        <v>5601.1500000000005</v>
      </c>
      <c r="Q14" s="84">
        <f t="shared" si="4"/>
        <v>0</v>
      </c>
      <c r="R14" s="85">
        <f t="shared" si="5"/>
        <v>0</v>
      </c>
      <c r="S14" s="87">
        <f t="shared" si="6"/>
        <v>4064.3100000000004</v>
      </c>
      <c r="T14" s="87">
        <f t="shared" si="7"/>
        <v>1536.8399999999992</v>
      </c>
      <c r="U14" s="90">
        <f>'All Parts'!O7</f>
        <v>4.4879333040807374</v>
      </c>
      <c r="V14" s="90">
        <f>'All Parts'!P7</f>
        <v>2.6007647464426755</v>
      </c>
      <c r="W14" s="92">
        <f>'All Parts'!Q7</f>
        <v>15053</v>
      </c>
      <c r="X14" s="91">
        <f>'All Parts'!R7</f>
        <v>0</v>
      </c>
      <c r="Y14" s="56">
        <f>'All Parts'!S7</f>
        <v>0</v>
      </c>
      <c r="Z14" s="56">
        <f>'All Parts'!T7</f>
        <v>0</v>
      </c>
      <c r="AA14" s="91">
        <f>'All Parts'!U7</f>
        <v>0</v>
      </c>
      <c r="AB14" s="91">
        <f>'All Parts'!V7</f>
        <v>0</v>
      </c>
      <c r="AC14" s="91">
        <f>'All Parts'!W7</f>
        <v>0</v>
      </c>
      <c r="AD14" s="91">
        <f>'All Parts'!X7</f>
        <v>0</v>
      </c>
      <c r="AE14" s="91">
        <f>'All Parts'!Y7</f>
        <v>0</v>
      </c>
      <c r="AF14" s="91">
        <f>'All Parts'!Z7</f>
        <v>0</v>
      </c>
      <c r="AG14" s="1" t="str">
        <f>'All Parts'!AG7</f>
        <v>36,000 ETA 7/14</v>
      </c>
      <c r="AH14" s="1">
        <f>'All Parts'!AH7</f>
        <v>0</v>
      </c>
      <c r="AI14" s="1"/>
      <c r="AJ14" s="1"/>
      <c r="AK14" s="20"/>
    </row>
    <row r="15" spans="1:37" ht="15" customHeight="1">
      <c r="A15" s="22" t="str">
        <f>'All Parts'!A94</f>
        <v xml:space="preserve">R716501        </v>
      </c>
      <c r="B15" s="22">
        <f>'All Parts'!B94</f>
        <v>112966</v>
      </c>
      <c r="C15" s="172">
        <f>'All Parts'!C94</f>
        <v>357</v>
      </c>
      <c r="D15" s="19" t="str">
        <f>'All Parts'!D94</f>
        <v xml:space="preserve">5236 BO MI CAST  </v>
      </c>
      <c r="E15" s="45">
        <f>'All Parts'!E94</f>
        <v>415</v>
      </c>
      <c r="F15" s="34">
        <f>'All Parts'!H94</f>
        <v>5051</v>
      </c>
      <c r="G15" s="34">
        <f>'All Parts'!F94</f>
        <v>31600</v>
      </c>
      <c r="H15" s="57">
        <f>'All Parts'!I94</f>
        <v>2.9755113477164472</v>
      </c>
      <c r="I15" s="8">
        <f ca="1">'All Parts'!J94</f>
        <v>45171.817222293197</v>
      </c>
      <c r="J15" s="8">
        <f ca="1">'All Parts'!K94</f>
        <v>45205.889511449823</v>
      </c>
      <c r="K15" s="8">
        <f ca="1">'All Parts'!L94</f>
        <v>44939.889511449823</v>
      </c>
      <c r="L15" s="33">
        <f>'All Parts'!M94</f>
        <v>38</v>
      </c>
      <c r="M15" s="33">
        <f>'All Parts'!N94</f>
        <v>31600</v>
      </c>
      <c r="N15" s="83">
        <f t="shared" si="1"/>
        <v>11281.2</v>
      </c>
      <c r="O15" s="83">
        <f t="shared" si="2"/>
        <v>11281.2</v>
      </c>
      <c r="P15" s="84">
        <f t="shared" si="3"/>
        <v>11281.199999999999</v>
      </c>
      <c r="Q15" s="84">
        <f t="shared" si="4"/>
        <v>0</v>
      </c>
      <c r="R15" s="85">
        <f t="shared" si="5"/>
        <v>0</v>
      </c>
      <c r="S15" s="87">
        <f t="shared" si="6"/>
        <v>3425.415</v>
      </c>
      <c r="T15" s="87">
        <f t="shared" si="7"/>
        <v>7855.7850000000008</v>
      </c>
      <c r="U15" s="89">
        <f>'All Parts'!O94</f>
        <v>4.050882600168114</v>
      </c>
      <c r="V15" s="89">
        <f>'All Parts'!P94</f>
        <v>2.9755113477164472</v>
      </c>
      <c r="W15" s="89">
        <f>'All Parts'!Q94</f>
        <v>9595</v>
      </c>
      <c r="X15" s="56">
        <f>'All Parts'!R94</f>
        <v>0</v>
      </c>
      <c r="Y15" s="56">
        <f>'All Parts'!S94</f>
        <v>0</v>
      </c>
      <c r="Z15" s="56">
        <f>'All Parts'!T94</f>
        <v>0</v>
      </c>
      <c r="AA15" s="91">
        <f>'All Parts'!U94</f>
        <v>0</v>
      </c>
      <c r="AB15" s="91">
        <f>'All Parts'!V94</f>
        <v>0</v>
      </c>
      <c r="AC15" s="91">
        <f>'All Parts'!W94</f>
        <v>0</v>
      </c>
      <c r="AD15" s="91">
        <f>'All Parts'!X94</f>
        <v>0</v>
      </c>
      <c r="AE15" s="91">
        <f>'All Parts'!Y94</f>
        <v>0</v>
      </c>
      <c r="AF15" s="91">
        <f>'All Parts'!Z94</f>
        <v>0</v>
      </c>
      <c r="AG15" s="1" t="str">
        <f>'All Parts'!AG94</f>
        <v>16,000 ETA 8/25</v>
      </c>
      <c r="AH15" s="1">
        <f>'All Parts'!AH94</f>
        <v>0</v>
      </c>
      <c r="AI15" s="1"/>
      <c r="AJ15" s="1"/>
      <c r="AK15" s="20"/>
    </row>
    <row r="16" spans="1:37" ht="15" customHeight="1">
      <c r="A16" s="22" t="str">
        <f>'All Parts'!A121</f>
        <v xml:space="preserve">R759901        </v>
      </c>
      <c r="B16" s="22">
        <f>'All Parts'!B121</f>
        <v>112965</v>
      </c>
      <c r="C16" s="172">
        <f>'All Parts'!C121</f>
        <v>43.5</v>
      </c>
      <c r="D16" s="19" t="str">
        <f>'All Parts'!D121</f>
        <v xml:space="preserve">1350 SPACER MI CAST  </v>
      </c>
      <c r="E16" s="46">
        <f>'All Parts'!E121</f>
        <v>979</v>
      </c>
      <c r="F16" s="32">
        <f>'All Parts'!H121</f>
        <v>0</v>
      </c>
      <c r="G16" s="32">
        <f>'All Parts'!F121</f>
        <v>98000</v>
      </c>
      <c r="H16" s="57">
        <f>'All Parts'!I121</f>
        <v>4.655913723068152</v>
      </c>
      <c r="I16" s="8">
        <f ca="1">'All Parts'!J121</f>
        <v>45225.059444922757</v>
      </c>
      <c r="J16" s="8">
        <f ca="1">'All Parts'!K121</f>
        <v>45247.664466158181</v>
      </c>
      <c r="K16" s="8">
        <f ca="1">'All Parts'!L121</f>
        <v>44995.664466158181</v>
      </c>
      <c r="L16" s="33">
        <f>'All Parts'!M121</f>
        <v>36</v>
      </c>
      <c r="M16" s="33">
        <f>'All Parts'!N121</f>
        <v>98000</v>
      </c>
      <c r="N16" s="83">
        <f t="shared" si="1"/>
        <v>4263</v>
      </c>
      <c r="O16" s="83">
        <f t="shared" si="2"/>
        <v>0</v>
      </c>
      <c r="P16" s="84">
        <f t="shared" si="3"/>
        <v>4263</v>
      </c>
      <c r="Q16" s="84">
        <f t="shared" si="4"/>
        <v>0</v>
      </c>
      <c r="R16" s="85">
        <f t="shared" si="5"/>
        <v>0</v>
      </c>
      <c r="S16" s="87">
        <f t="shared" si="6"/>
        <v>653.23949999999991</v>
      </c>
      <c r="T16" s="87">
        <f t="shared" si="7"/>
        <v>3609.7605000000003</v>
      </c>
      <c r="U16" s="89">
        <f>'All Parts'!O121</f>
        <v>5.3693612371427895</v>
      </c>
      <c r="V16" s="89">
        <f>'All Parts'!P121</f>
        <v>4.655913723068152</v>
      </c>
      <c r="W16" s="89">
        <f>'All Parts'!Q121</f>
        <v>15017</v>
      </c>
      <c r="X16" s="56">
        <f>'All Parts'!R121</f>
        <v>0</v>
      </c>
      <c r="Y16" s="56">
        <f>'All Parts'!S121</f>
        <v>0</v>
      </c>
      <c r="Z16" s="56">
        <f>'All Parts'!T121</f>
        <v>0</v>
      </c>
      <c r="AA16" s="91">
        <f>'All Parts'!U121</f>
        <v>0</v>
      </c>
      <c r="AB16" s="91">
        <f>'All Parts'!V121</f>
        <v>0</v>
      </c>
      <c r="AC16" s="91">
        <f>'All Parts'!W121</f>
        <v>0</v>
      </c>
      <c r="AD16" s="91">
        <f>'All Parts'!X121</f>
        <v>0</v>
      </c>
      <c r="AE16" s="91">
        <f>'All Parts'!Y121</f>
        <v>0</v>
      </c>
      <c r="AF16" s="91">
        <f>'All Parts'!Z121</f>
        <v>0</v>
      </c>
      <c r="AG16" s="1" t="str">
        <f>'All Parts'!AG121</f>
        <v>100,000 ETA 9/1</v>
      </c>
      <c r="AH16" s="1">
        <f>'All Parts'!AH121</f>
        <v>0</v>
      </c>
      <c r="AI16" s="1"/>
      <c r="AJ16" s="1"/>
      <c r="AK16" s="20"/>
    </row>
    <row r="17" spans="1:37" ht="15" customHeight="1">
      <c r="A17" s="22" t="str">
        <f>'All Parts'!A12</f>
        <v xml:space="preserve">722R102        </v>
      </c>
      <c r="B17" s="22">
        <f>'All Parts'!B12</f>
        <v>113567</v>
      </c>
      <c r="C17" s="172">
        <f>'All Parts'!C12</f>
        <v>97.5</v>
      </c>
      <c r="D17" s="19" t="str">
        <f>'All Parts'!D12</f>
        <v xml:space="preserve">8221 BO MI CAST </v>
      </c>
      <c r="E17" s="46">
        <f>'All Parts'!E12</f>
        <v>38</v>
      </c>
      <c r="F17" s="32">
        <f>'All Parts'!H12</f>
        <v>3324</v>
      </c>
      <c r="G17" s="32">
        <f>'All Parts'!F12</f>
        <v>7120</v>
      </c>
      <c r="H17" s="57">
        <f>'All Parts'!I12</f>
        <v>4.6462668298653611</v>
      </c>
      <c r="I17" s="8">
        <f ca="1">'All Parts'!J12</f>
        <v>45224.753790727598</v>
      </c>
      <c r="J17" s="8">
        <f ca="1">'All Parts'!K12</f>
        <v>45242.16653310987</v>
      </c>
      <c r="K17" s="8">
        <f ca="1">'All Parts'!L12</f>
        <v>45137.16653310987</v>
      </c>
      <c r="L17" s="33">
        <f>'All Parts'!M12</f>
        <v>15</v>
      </c>
      <c r="M17" s="33">
        <f>'All Parts'!N12</f>
        <v>7120</v>
      </c>
      <c r="N17" s="83">
        <f t="shared" si="1"/>
        <v>694.2</v>
      </c>
      <c r="O17" s="83">
        <f t="shared" si="2"/>
        <v>0</v>
      </c>
      <c r="P17" s="84">
        <f t="shared" si="3"/>
        <v>694.2</v>
      </c>
      <c r="Q17" s="84">
        <f t="shared" si="4"/>
        <v>0</v>
      </c>
      <c r="R17" s="85">
        <f t="shared" si="5"/>
        <v>0</v>
      </c>
      <c r="S17" s="87">
        <f t="shared" si="6"/>
        <v>43.777500000000003</v>
      </c>
      <c r="T17" s="87">
        <f t="shared" si="7"/>
        <v>650.42250000000001</v>
      </c>
      <c r="U17" s="90">
        <f>'All Parts'!O12</f>
        <v>5.1958384332925336</v>
      </c>
      <c r="V17" s="90">
        <f>'All Parts'!P12</f>
        <v>4.6462668298653611</v>
      </c>
      <c r="W17" s="92">
        <f>'All Parts'!Q12</f>
        <v>449</v>
      </c>
      <c r="X17" s="91">
        <f>'All Parts'!R12</f>
        <v>0</v>
      </c>
      <c r="Y17" s="56">
        <f>'All Parts'!S12</f>
        <v>0</v>
      </c>
      <c r="Z17" s="56">
        <f>'All Parts'!T12</f>
        <v>0</v>
      </c>
      <c r="AA17" s="91">
        <f>'All Parts'!U12</f>
        <v>0</v>
      </c>
      <c r="AB17" s="91">
        <f>'All Parts'!V12</f>
        <v>0</v>
      </c>
      <c r="AC17" s="91">
        <f>'All Parts'!W12</f>
        <v>0</v>
      </c>
      <c r="AD17" s="91">
        <f>'All Parts'!X12</f>
        <v>0</v>
      </c>
      <c r="AE17" s="91">
        <f>'All Parts'!Y12</f>
        <v>0</v>
      </c>
      <c r="AF17" s="91">
        <f>'All Parts'!Z12</f>
        <v>0</v>
      </c>
      <c r="AG17" s="1">
        <f>'All Parts'!AG12</f>
        <v>0</v>
      </c>
      <c r="AH17" s="1">
        <f>'All Parts'!AH12</f>
        <v>0</v>
      </c>
      <c r="AI17" s="1"/>
      <c r="AJ17" s="1"/>
      <c r="AK17" s="20"/>
    </row>
    <row r="18" spans="1:37" ht="15" customHeight="1">
      <c r="A18" s="22" t="str">
        <f>'All Parts'!A9</f>
        <v xml:space="preserve">71R1301        </v>
      </c>
      <c r="B18" s="22">
        <f>'All Parts'!B9</f>
        <v>115614</v>
      </c>
      <c r="C18" s="172">
        <f>'All Parts'!C9</f>
        <v>728</v>
      </c>
      <c r="D18" s="19" t="str">
        <f>'All Parts'!D9</f>
        <v>8720 GLD MI CAST</v>
      </c>
      <c r="E18" s="45">
        <f>'All Parts'!E9</f>
        <v>69</v>
      </c>
      <c r="F18" s="34">
        <f>'All Parts'!H9</f>
        <v>2288</v>
      </c>
      <c r="G18" s="34">
        <f>'All Parts'!F9</f>
        <v>7455</v>
      </c>
      <c r="H18" s="57">
        <f>'All Parts'!I9</f>
        <v>3.482979440512302</v>
      </c>
      <c r="I18" s="8">
        <f ca="1">'All Parts'!J9</f>
        <v>45187.895948180725</v>
      </c>
      <c r="J18" s="8">
        <f ca="1">'All Parts'!K9</f>
        <v>45226.297168623139</v>
      </c>
      <c r="K18" s="8">
        <f ca="1">'All Parts'!L9</f>
        <v>45114.297168623139</v>
      </c>
      <c r="L18" s="33">
        <f>'All Parts'!M9</f>
        <v>16</v>
      </c>
      <c r="M18" s="33">
        <f>'All Parts'!N9</f>
        <v>7455</v>
      </c>
      <c r="N18" s="83">
        <f t="shared" si="1"/>
        <v>5427.24</v>
      </c>
      <c r="O18" s="83">
        <f t="shared" si="2"/>
        <v>0</v>
      </c>
      <c r="P18" s="84">
        <f t="shared" si="3"/>
        <v>5427.24</v>
      </c>
      <c r="Q18" s="84">
        <f t="shared" si="4"/>
        <v>0</v>
      </c>
      <c r="R18" s="85">
        <f t="shared" si="5"/>
        <v>0</v>
      </c>
      <c r="S18" s="87">
        <f t="shared" si="6"/>
        <v>1308.944</v>
      </c>
      <c r="T18" s="87">
        <f t="shared" si="7"/>
        <v>4118.2960000000003</v>
      </c>
      <c r="U18" s="90">
        <f>'All Parts'!O9</f>
        <v>4.6949780923491744</v>
      </c>
      <c r="V18" s="90">
        <f>'All Parts'!P9</f>
        <v>3.482979440512302</v>
      </c>
      <c r="W18" s="92">
        <f>'All Parts'!Q9</f>
        <v>1798</v>
      </c>
      <c r="X18" s="91">
        <f>'All Parts'!R9</f>
        <v>0</v>
      </c>
      <c r="Y18" s="56">
        <f>'All Parts'!S9</f>
        <v>0</v>
      </c>
      <c r="Z18" s="56">
        <f>'All Parts'!T9</f>
        <v>0</v>
      </c>
      <c r="AA18" s="91">
        <f>'All Parts'!U9</f>
        <v>0</v>
      </c>
      <c r="AB18" s="91">
        <f>'All Parts'!V9</f>
        <v>0</v>
      </c>
      <c r="AC18" s="91">
        <f>'All Parts'!W9</f>
        <v>0</v>
      </c>
      <c r="AD18" s="91">
        <f>'All Parts'!X9</f>
        <v>0</v>
      </c>
      <c r="AE18" s="91">
        <f>'All Parts'!Y9</f>
        <v>0</v>
      </c>
      <c r="AF18" s="91">
        <f>'All Parts'!Z9</f>
        <v>0</v>
      </c>
      <c r="AG18" s="1" t="str">
        <f>'All Parts'!AG9</f>
        <v>4,000 ETA 7/28</v>
      </c>
      <c r="AH18" s="1">
        <f>'All Parts'!AH9</f>
        <v>0</v>
      </c>
      <c r="AI18" s="1"/>
      <c r="AJ18" s="1"/>
      <c r="AK18" s="20"/>
    </row>
    <row r="19" spans="1:37" ht="15" customHeight="1">
      <c r="A19" s="22" t="str">
        <f>'All Parts'!A102</f>
        <v xml:space="preserve">R723302        </v>
      </c>
      <c r="B19" s="22">
        <f>'All Parts'!B102</f>
        <v>115615</v>
      </c>
      <c r="C19" s="172">
        <f>'All Parts'!C102</f>
        <v>198</v>
      </c>
      <c r="D19" s="19" t="str">
        <f>'All Parts'!D102</f>
        <v>5236 GLD MI CAST</v>
      </c>
      <c r="E19" s="46">
        <f>'All Parts'!E102</f>
        <v>578</v>
      </c>
      <c r="F19" s="32">
        <f>'All Parts'!H102</f>
        <v>202</v>
      </c>
      <c r="G19" s="32">
        <f>'All Parts'!F102</f>
        <v>37865</v>
      </c>
      <c r="H19" s="57">
        <f>'All Parts'!I102</f>
        <v>3.0307395187897321</v>
      </c>
      <c r="I19" s="8">
        <f ca="1">'All Parts'!J102</f>
        <v>45173.567083292466</v>
      </c>
      <c r="J19" s="8">
        <f ca="1">'All Parts'!K102</f>
        <v>45218.165152860849</v>
      </c>
      <c r="K19" s="8">
        <f ca="1">'All Parts'!L102</f>
        <v>44952.165152860849</v>
      </c>
      <c r="L19" s="33">
        <f>'All Parts'!M102</f>
        <v>38</v>
      </c>
      <c r="M19" s="33">
        <f>'All Parts'!N102</f>
        <v>37865</v>
      </c>
      <c r="N19" s="83">
        <f t="shared" si="1"/>
        <v>7497.27</v>
      </c>
      <c r="O19" s="83">
        <f t="shared" si="2"/>
        <v>0</v>
      </c>
      <c r="P19" s="84">
        <f t="shared" si="3"/>
        <v>7497.27</v>
      </c>
      <c r="Q19" s="84">
        <f t="shared" si="4"/>
        <v>0</v>
      </c>
      <c r="R19" s="85">
        <f t="shared" si="5"/>
        <v>0</v>
      </c>
      <c r="S19" s="87">
        <f t="shared" si="6"/>
        <v>3463.4160000000002</v>
      </c>
      <c r="T19" s="87">
        <f t="shared" si="7"/>
        <v>4033.8540000000003</v>
      </c>
      <c r="U19" s="89">
        <f>'All Parts'!O102</f>
        <v>4.4383197875593465</v>
      </c>
      <c r="V19" s="89">
        <f>'All Parts'!P102</f>
        <v>3.0307395187897321</v>
      </c>
      <c r="W19" s="89">
        <f>'All Parts'!Q102</f>
        <v>17492</v>
      </c>
      <c r="X19" s="56">
        <f>'All Parts'!R102</f>
        <v>0</v>
      </c>
      <c r="Y19" s="56">
        <f>'All Parts'!S102</f>
        <v>0</v>
      </c>
      <c r="Z19" s="56">
        <f>'All Parts'!T102</f>
        <v>0</v>
      </c>
      <c r="AA19" s="91">
        <f>'All Parts'!U102</f>
        <v>0</v>
      </c>
      <c r="AB19" s="91">
        <f>'All Parts'!V102</f>
        <v>0</v>
      </c>
      <c r="AC19" s="91">
        <f>'All Parts'!W102</f>
        <v>0</v>
      </c>
      <c r="AD19" s="91">
        <f>'All Parts'!X102</f>
        <v>0</v>
      </c>
      <c r="AE19" s="91">
        <f>'All Parts'!Y102</f>
        <v>0</v>
      </c>
      <c r="AF19" s="91">
        <f>'All Parts'!Z102</f>
        <v>0</v>
      </c>
      <c r="AG19" s="1">
        <f>'All Parts'!AG102</f>
        <v>0</v>
      </c>
      <c r="AH19" s="1">
        <f>'All Parts'!AH102</f>
        <v>0</v>
      </c>
      <c r="AI19" s="1"/>
      <c r="AJ19" s="1"/>
      <c r="AK19" s="20"/>
    </row>
    <row r="20" spans="1:37" ht="15" customHeight="1">
      <c r="A20" s="22" t="str">
        <f>'All Parts'!A98</f>
        <v xml:space="preserve">R720304        </v>
      </c>
      <c r="B20" s="22">
        <f>'All Parts'!B98</f>
        <v>112964</v>
      </c>
      <c r="C20" s="172">
        <f>'All Parts'!C98</f>
        <v>340.20000000000005</v>
      </c>
      <c r="D20" s="19" t="str">
        <f>'All Parts'!D98</f>
        <v xml:space="preserve">150 L/N MI CAST </v>
      </c>
      <c r="E20" s="45">
        <f>'All Parts'!E98</f>
        <v>84</v>
      </c>
      <c r="F20" s="34">
        <f>'All Parts'!H98</f>
        <v>1092</v>
      </c>
      <c r="G20" s="34">
        <f>'All Parts'!F98</f>
        <v>6730</v>
      </c>
      <c r="H20" s="57">
        <f>'All Parts'!I98</f>
        <v>3.1218161683277961</v>
      </c>
      <c r="I20" s="8">
        <f ca="1">'All Parts'!J98</f>
        <v>45176.452775030462</v>
      </c>
      <c r="J20" s="8">
        <f ca="1">'All Parts'!K98</f>
        <v>45209.540494328707</v>
      </c>
      <c r="K20" s="8">
        <f ca="1">'All Parts'!L98</f>
        <v>44936.540494328707</v>
      </c>
      <c r="L20" s="33">
        <f>'All Parts'!M98</f>
        <v>39</v>
      </c>
      <c r="M20" s="33">
        <f>'All Parts'!N98</f>
        <v>6730</v>
      </c>
      <c r="N20" s="83">
        <f t="shared" si="1"/>
        <v>2289.5460000000003</v>
      </c>
      <c r="O20" s="83">
        <f t="shared" si="2"/>
        <v>0</v>
      </c>
      <c r="P20" s="84">
        <f t="shared" si="3"/>
        <v>2289.5460000000003</v>
      </c>
      <c r="Q20" s="84">
        <f t="shared" si="4"/>
        <v>0</v>
      </c>
      <c r="R20" s="85">
        <f t="shared" si="5"/>
        <v>0</v>
      </c>
      <c r="S20" s="87">
        <f t="shared" si="6"/>
        <v>641.61720000000014</v>
      </c>
      <c r="T20" s="87">
        <f t="shared" si="7"/>
        <v>1647.9288000000001</v>
      </c>
      <c r="U20" s="89">
        <f>'All Parts'!O98</f>
        <v>4.1661129568106317</v>
      </c>
      <c r="V20" s="89">
        <f>'All Parts'!P98</f>
        <v>3.1218161683277961</v>
      </c>
      <c r="W20" s="89">
        <f>'All Parts'!Q98</f>
        <v>1886</v>
      </c>
      <c r="X20" s="56">
        <f>'All Parts'!R98</f>
        <v>0</v>
      </c>
      <c r="Y20" s="56">
        <f>'All Parts'!S98</f>
        <v>0</v>
      </c>
      <c r="Z20" s="56">
        <f>'All Parts'!T98</f>
        <v>0</v>
      </c>
      <c r="AA20" s="91">
        <f>'All Parts'!U98</f>
        <v>0</v>
      </c>
      <c r="AB20" s="91">
        <f>'All Parts'!V98</f>
        <v>0</v>
      </c>
      <c r="AC20" s="91">
        <f>'All Parts'!W98</f>
        <v>0</v>
      </c>
      <c r="AD20" s="91">
        <f>'All Parts'!X98</f>
        <v>0</v>
      </c>
      <c r="AE20" s="91">
        <f>'All Parts'!Y98</f>
        <v>0</v>
      </c>
      <c r="AF20" s="91">
        <f>'All Parts'!Z98</f>
        <v>0</v>
      </c>
      <c r="AG20" s="1" t="str">
        <f>'All Parts'!AG98</f>
        <v>6,000 ETA 9/22, 6,000 ETA 12/15</v>
      </c>
      <c r="AH20" s="1">
        <f>'All Parts'!AH98</f>
        <v>0</v>
      </c>
      <c r="AI20" s="21"/>
      <c r="AJ20" s="21"/>
      <c r="AK20" s="20"/>
    </row>
    <row r="21" spans="1:37" ht="15" customHeight="1">
      <c r="A21" s="22" t="str">
        <f>'All Parts'!A42</f>
        <v xml:space="preserve">77R6001        </v>
      </c>
      <c r="B21" s="22">
        <f>'All Parts'!B42</f>
        <v>110321</v>
      </c>
      <c r="C21" s="172">
        <f>'All Parts'!C42</f>
        <v>137</v>
      </c>
      <c r="D21" s="19" t="str">
        <f>'All Parts'!D42</f>
        <v>5352 BO MI CAST</v>
      </c>
      <c r="E21" s="45">
        <f>'All Parts'!E42</f>
        <v>2714</v>
      </c>
      <c r="F21" s="34">
        <f>'All Parts'!H42</f>
        <v>24860</v>
      </c>
      <c r="G21" s="34">
        <f>'All Parts'!F42</f>
        <v>214950</v>
      </c>
      <c r="H21" s="57">
        <f>'All Parts'!I42</f>
        <v>3.2576990968449557</v>
      </c>
      <c r="I21" s="8">
        <f ca="1">'All Parts'!J42</f>
        <v>45180.758118344529</v>
      </c>
      <c r="J21" s="8">
        <f ca="1">'All Parts'!K42</f>
        <v>45218.32837781783</v>
      </c>
      <c r="K21" s="8">
        <f ca="1">'All Parts'!L42</f>
        <v>45106.32837781783</v>
      </c>
      <c r="L21" s="33">
        <f>'All Parts'!M42</f>
        <v>16</v>
      </c>
      <c r="M21" s="33">
        <f>'All Parts'!N42</f>
        <v>214950</v>
      </c>
      <c r="N21" s="83">
        <f t="shared" si="1"/>
        <v>29448.15</v>
      </c>
      <c r="O21" s="83">
        <f t="shared" si="2"/>
        <v>0</v>
      </c>
      <c r="P21" s="84">
        <f t="shared" si="3"/>
        <v>29448.15</v>
      </c>
      <c r="Q21" s="84">
        <f t="shared" si="4"/>
        <v>0</v>
      </c>
      <c r="R21" s="85">
        <f t="shared" si="5"/>
        <v>0</v>
      </c>
      <c r="S21" s="87">
        <f t="shared" si="6"/>
        <v>9479.1670000000013</v>
      </c>
      <c r="T21" s="87">
        <f t="shared" si="7"/>
        <v>19968.983</v>
      </c>
      <c r="U21" s="90">
        <f>'All Parts'!O42</f>
        <v>4.4434714058028142</v>
      </c>
      <c r="V21" s="90">
        <f>'All Parts'!P42</f>
        <v>3.2576990968449557</v>
      </c>
      <c r="W21" s="92">
        <f>'All Parts'!Q42</f>
        <v>69191</v>
      </c>
      <c r="X21" s="91">
        <f>'All Parts'!R42</f>
        <v>0</v>
      </c>
      <c r="Y21" s="56">
        <f>'All Parts'!S42</f>
        <v>0</v>
      </c>
      <c r="Z21" s="56">
        <f>'All Parts'!T42</f>
        <v>0</v>
      </c>
      <c r="AA21" s="91">
        <f>'All Parts'!U42</f>
        <v>0</v>
      </c>
      <c r="AB21" s="91">
        <f>'All Parts'!V42</f>
        <v>0</v>
      </c>
      <c r="AC21" s="91">
        <f>'All Parts'!W42</f>
        <v>0</v>
      </c>
      <c r="AD21" s="91">
        <f>'All Parts'!X42</f>
        <v>0</v>
      </c>
      <c r="AE21" s="91">
        <f>'All Parts'!Y42</f>
        <v>0</v>
      </c>
      <c r="AF21" s="91">
        <f>'All Parts'!Z42</f>
        <v>0</v>
      </c>
      <c r="AG21" s="1" t="str">
        <f>'All Parts'!AG42</f>
        <v>128,000 ETA 9/22, 128,000 ETA 12/8</v>
      </c>
      <c r="AH21" s="1">
        <f>'All Parts'!AH42</f>
        <v>0</v>
      </c>
      <c r="AI21" s="1"/>
      <c r="AJ21" s="1"/>
      <c r="AK21" s="20"/>
    </row>
    <row r="22" spans="1:37" ht="15" customHeight="1">
      <c r="A22" s="22" t="str">
        <f>'All Parts'!A4</f>
        <v xml:space="preserve">218421         </v>
      </c>
      <c r="B22" s="22">
        <f>'All Parts'!B4</f>
        <v>115618</v>
      </c>
      <c r="C22" s="172">
        <f>'All Parts'!C4</f>
        <v>577.43280000000004</v>
      </c>
      <c r="D22" s="19" t="str">
        <f>'All Parts'!D4</f>
        <v xml:space="preserve">PAT 842 RB 186 7  </v>
      </c>
      <c r="E22" s="45">
        <f>'All Parts'!E4</f>
        <v>8</v>
      </c>
      <c r="F22" s="32">
        <f>'All Parts'!H4</f>
        <v>336</v>
      </c>
      <c r="G22" s="32">
        <f>'All Parts'!F4</f>
        <v>745</v>
      </c>
      <c r="H22" s="57">
        <f>'All Parts'!I4</f>
        <v>2.3779069767441858</v>
      </c>
      <c r="I22" s="8">
        <f ca="1">'All Parts'!J4</f>
        <v>45152.882599591867</v>
      </c>
      <c r="J22" s="8">
        <f ca="1">'All Parts'!K4</f>
        <v>45196.90891538134</v>
      </c>
      <c r="K22" s="8">
        <f ca="1">'All Parts'!L4</f>
        <v>45091.90891538134</v>
      </c>
      <c r="L22" s="33">
        <f>'All Parts'!M4</f>
        <v>15</v>
      </c>
      <c r="M22" s="33">
        <f>'All Parts'!N4</f>
        <v>745</v>
      </c>
      <c r="N22" s="83">
        <f t="shared" si="1"/>
        <v>430.18743600000005</v>
      </c>
      <c r="O22" s="83">
        <f t="shared" si="2"/>
        <v>430.18743600000005</v>
      </c>
      <c r="P22" s="84">
        <f t="shared" si="3"/>
        <v>430.18743600000005</v>
      </c>
      <c r="Q22" s="84">
        <f t="shared" si="4"/>
        <v>0</v>
      </c>
      <c r="R22" s="85">
        <f t="shared" si="5"/>
        <v>0</v>
      </c>
      <c r="S22" s="87">
        <f t="shared" si="6"/>
        <v>138.00643920000002</v>
      </c>
      <c r="T22" s="87">
        <f t="shared" si="7"/>
        <v>292.1809968</v>
      </c>
      <c r="U22" s="90">
        <f>'All Parts'!O4</f>
        <v>3.7674418604651163</v>
      </c>
      <c r="V22" s="90">
        <f>'All Parts'!P4</f>
        <v>2.3779069767441858</v>
      </c>
      <c r="W22" s="92">
        <f>'All Parts'!Q4</f>
        <v>239</v>
      </c>
      <c r="X22" s="91">
        <f>'All Parts'!R4</f>
        <v>0</v>
      </c>
      <c r="Y22" s="56">
        <f>'All Parts'!S4</f>
        <v>0</v>
      </c>
      <c r="Z22" s="56">
        <f>'All Parts'!T4</f>
        <v>0</v>
      </c>
      <c r="AA22" s="91">
        <f>'All Parts'!U4</f>
        <v>0</v>
      </c>
      <c r="AB22" s="91">
        <f>'All Parts'!V4</f>
        <v>0</v>
      </c>
      <c r="AC22" s="91">
        <f>'All Parts'!W4</f>
        <v>0</v>
      </c>
      <c r="AD22" s="91">
        <f>'All Parts'!X4</f>
        <v>0</v>
      </c>
      <c r="AE22" s="91">
        <f>'All Parts'!Y4</f>
        <v>0</v>
      </c>
      <c r="AF22" s="91">
        <f>'All Parts'!Z4</f>
        <v>0</v>
      </c>
      <c r="AG22" s="1" t="str">
        <f>'All Parts'!AG4</f>
        <v>3,000 ETA 9/29</v>
      </c>
      <c r="AH22" s="1">
        <f>'All Parts'!AH4</f>
        <v>0</v>
      </c>
      <c r="AI22" s="1"/>
      <c r="AJ22" s="1"/>
      <c r="AK22" s="20"/>
    </row>
    <row r="23" spans="1:37" ht="15" customHeight="1">
      <c r="A23" s="22" t="str">
        <f>'All Parts'!A107</f>
        <v xml:space="preserve">R728001        </v>
      </c>
      <c r="B23" s="22">
        <f>'All Parts'!B107</f>
        <v>115483</v>
      </c>
      <c r="C23" s="172">
        <f>'All Parts'!C107</f>
        <v>698</v>
      </c>
      <c r="D23" s="19" t="str">
        <f>'All Parts'!D107</f>
        <v xml:space="preserve">5247 BO MI CAST </v>
      </c>
      <c r="E23" s="45">
        <f>'All Parts'!E107</f>
        <v>82</v>
      </c>
      <c r="F23" s="34">
        <f>'All Parts'!H107</f>
        <v>1146</v>
      </c>
      <c r="G23" s="34">
        <f>'All Parts'!F107</f>
        <v>9286</v>
      </c>
      <c r="H23" s="57">
        <f>'All Parts'!I107</f>
        <v>4.6171298922291548</v>
      </c>
      <c r="I23" s="8">
        <f ca="1">'All Parts'!J107</f>
        <v>45223.830609861441</v>
      </c>
      <c r="J23" s="8">
        <f ca="1">'All Parts'!K107</f>
        <v>45235.134846061701</v>
      </c>
      <c r="K23" s="8">
        <f ca="1">'All Parts'!L107</f>
        <v>44962.134846061701</v>
      </c>
      <c r="L23" s="33">
        <f>'All Parts'!M107</f>
        <v>39</v>
      </c>
      <c r="M23" s="33">
        <f>'All Parts'!N107</f>
        <v>9286</v>
      </c>
      <c r="N23" s="83">
        <f t="shared" si="1"/>
        <v>6481.6279999999997</v>
      </c>
      <c r="O23" s="83">
        <f t="shared" si="2"/>
        <v>0</v>
      </c>
      <c r="P23" s="84">
        <f t="shared" si="3"/>
        <v>6481.6279999999997</v>
      </c>
      <c r="Q23" s="84">
        <f t="shared" si="4"/>
        <v>0</v>
      </c>
      <c r="R23" s="85">
        <f t="shared" si="5"/>
        <v>0</v>
      </c>
      <c r="S23" s="87">
        <f t="shared" si="6"/>
        <v>439.04199999999997</v>
      </c>
      <c r="T23" s="87">
        <f t="shared" si="7"/>
        <v>6042.5859999999993</v>
      </c>
      <c r="U23" s="89">
        <f>'All Parts'!O107</f>
        <v>4.9739081111741346</v>
      </c>
      <c r="V23" s="89">
        <f>'All Parts'!P107</f>
        <v>4.6171298922291548</v>
      </c>
      <c r="W23" s="89">
        <f>'All Parts'!Q107</f>
        <v>629</v>
      </c>
      <c r="X23" s="56">
        <f>'All Parts'!R107</f>
        <v>0</v>
      </c>
      <c r="Y23" s="56">
        <f>'All Parts'!S107</f>
        <v>0</v>
      </c>
      <c r="Z23" s="56">
        <f>'All Parts'!T107</f>
        <v>0</v>
      </c>
      <c r="AA23" s="91">
        <f>'All Parts'!U107</f>
        <v>0</v>
      </c>
      <c r="AB23" s="91">
        <f>'All Parts'!V107</f>
        <v>0</v>
      </c>
      <c r="AC23" s="91">
        <f>'All Parts'!W107</f>
        <v>0</v>
      </c>
      <c r="AD23" s="91">
        <f>'All Parts'!X107</f>
        <v>0</v>
      </c>
      <c r="AE23" s="91">
        <f>'All Parts'!Y107</f>
        <v>0</v>
      </c>
      <c r="AF23" s="91">
        <f>'All Parts'!Z107</f>
        <v>0</v>
      </c>
      <c r="AG23" s="1" t="str">
        <f>'All Parts'!AG107</f>
        <v>8,000 ETA 10/6</v>
      </c>
      <c r="AH23" s="1">
        <f>'All Parts'!AH107</f>
        <v>0</v>
      </c>
      <c r="AI23" s="1"/>
      <c r="AJ23" s="1"/>
      <c r="AK23" s="20"/>
    </row>
    <row r="24" spans="1:37" ht="15" customHeight="1">
      <c r="A24" s="22" t="str">
        <f>'All Parts'!A26</f>
        <v xml:space="preserve">72R4303        </v>
      </c>
      <c r="B24" s="22">
        <f>'All Parts'!B26</f>
        <v>116315</v>
      </c>
      <c r="C24" s="172">
        <f>'All Parts'!C26</f>
        <v>2160.4967999999999</v>
      </c>
      <c r="D24" s="19" t="str">
        <f>'All Parts'!D26</f>
        <v xml:space="preserve">379 BO MI CAST </v>
      </c>
      <c r="E24" s="45">
        <f>'All Parts'!E26</f>
        <v>2</v>
      </c>
      <c r="F24" s="32">
        <f>'All Parts'!H26</f>
        <v>33</v>
      </c>
      <c r="G24" s="32">
        <f>'All Parts'!F26</f>
        <v>750</v>
      </c>
      <c r="H24" s="57">
        <f>'All Parts'!I26</f>
        <v>16.674418604651162</v>
      </c>
      <c r="I24" s="8">
        <f ca="1">'All Parts'!J26</f>
        <v>45605.856283802394</v>
      </c>
      <c r="J24" s="8">
        <f ca="1">'All Parts'!K26</f>
        <v>45627.961546960287</v>
      </c>
      <c r="K24" s="8">
        <f ca="1">'All Parts'!L26</f>
        <v>45515.961546960287</v>
      </c>
      <c r="L24" s="33">
        <f>'All Parts'!M26</f>
        <v>16</v>
      </c>
      <c r="M24" s="33">
        <f>'All Parts'!N26</f>
        <v>750</v>
      </c>
      <c r="N24" s="83">
        <f t="shared" si="1"/>
        <v>1620.3725999999999</v>
      </c>
      <c r="O24" s="83">
        <f t="shared" si="2"/>
        <v>0</v>
      </c>
      <c r="P24" s="84">
        <f t="shared" si="3"/>
        <v>1620.3725999999999</v>
      </c>
      <c r="Q24" s="84">
        <f t="shared" si="4"/>
        <v>0</v>
      </c>
      <c r="R24" s="85">
        <f t="shared" si="5"/>
        <v>0</v>
      </c>
      <c r="S24" s="87">
        <f t="shared" si="6"/>
        <v>64.814903999999999</v>
      </c>
      <c r="T24" s="87">
        <f t="shared" si="7"/>
        <v>1555.5576959999999</v>
      </c>
      <c r="U24" s="90">
        <f>'All Parts'!O26</f>
        <v>17.372093023255815</v>
      </c>
      <c r="V24" s="90">
        <f>'All Parts'!P26</f>
        <v>16.674418604651162</v>
      </c>
      <c r="W24" s="92">
        <f>'All Parts'!Q26</f>
        <v>30</v>
      </c>
      <c r="X24" s="91">
        <f>'All Parts'!R26</f>
        <v>0</v>
      </c>
      <c r="Y24" s="56">
        <f>'All Parts'!S26</f>
        <v>0</v>
      </c>
      <c r="Z24" s="56">
        <f>'All Parts'!T26</f>
        <v>0</v>
      </c>
      <c r="AA24" s="91">
        <f>'All Parts'!U26</f>
        <v>0</v>
      </c>
      <c r="AB24" s="91">
        <f>'All Parts'!V26</f>
        <v>0</v>
      </c>
      <c r="AC24" s="91">
        <f>'All Parts'!W26</f>
        <v>0</v>
      </c>
      <c r="AD24" s="91">
        <f>'All Parts'!X26</f>
        <v>0</v>
      </c>
      <c r="AE24" s="91">
        <f>'All Parts'!Y26</f>
        <v>0</v>
      </c>
      <c r="AF24" s="91">
        <f>'All Parts'!Z26</f>
        <v>0</v>
      </c>
      <c r="AG24" s="1">
        <f>'All Parts'!AG26</f>
        <v>0</v>
      </c>
      <c r="AH24" s="1">
        <f>'All Parts'!AH26</f>
        <v>0</v>
      </c>
      <c r="AI24" s="21"/>
      <c r="AJ24" s="21"/>
      <c r="AK24" s="20"/>
    </row>
    <row r="25" spans="1:37" ht="15" customHeight="1">
      <c r="A25" s="22" t="str">
        <f>'All Parts'!A63</f>
        <v xml:space="preserve">7R55201        </v>
      </c>
      <c r="B25" s="22">
        <f>'All Parts'!B63</f>
        <v>130314</v>
      </c>
      <c r="C25" s="172">
        <f>'All Parts'!C63</f>
        <v>99</v>
      </c>
      <c r="D25" s="19" t="str">
        <f>'All Parts'!D63</f>
        <v xml:space="preserve">3 CBAR MI CAST  </v>
      </c>
      <c r="E25" s="45">
        <f>'All Parts'!E63</f>
        <v>4</v>
      </c>
      <c r="F25" s="34">
        <f>'All Parts'!H63</f>
        <v>0</v>
      </c>
      <c r="G25" s="34">
        <f>'All Parts'!F63</f>
        <v>5310</v>
      </c>
      <c r="H25" s="57">
        <f>'All Parts'!I63</f>
        <v>61.744186046511629</v>
      </c>
      <c r="I25" s="8">
        <f ca="1">'All Parts'!J63</f>
        <v>47033.856283802394</v>
      </c>
      <c r="J25" s="8">
        <f ca="1">'All Parts'!K63</f>
        <v>47046.382599591867</v>
      </c>
      <c r="K25" s="8">
        <f ca="1">'All Parts'!L63</f>
        <v>46787.382599591867</v>
      </c>
      <c r="L25" s="33">
        <f>'All Parts'!M63</f>
        <v>37</v>
      </c>
      <c r="M25" s="33">
        <f>'All Parts'!N63</f>
        <v>5310</v>
      </c>
      <c r="N25" s="83">
        <f t="shared" si="1"/>
        <v>525.69000000000005</v>
      </c>
      <c r="O25" s="83">
        <f t="shared" si="2"/>
        <v>0</v>
      </c>
      <c r="P25" s="84">
        <f t="shared" si="3"/>
        <v>525.69000000000005</v>
      </c>
      <c r="Q25" s="84">
        <f t="shared" si="4"/>
        <v>0</v>
      </c>
      <c r="R25" s="85">
        <f t="shared" si="5"/>
        <v>0</v>
      </c>
      <c r="S25" s="87">
        <f t="shared" si="6"/>
        <v>3.3660000000000001</v>
      </c>
      <c r="T25" s="87">
        <f t="shared" si="7"/>
        <v>522.32400000000007</v>
      </c>
      <c r="U25" s="89">
        <f>'All Parts'!O63</f>
        <v>62.139534883720927</v>
      </c>
      <c r="V25" s="89">
        <f>'All Parts'!P63</f>
        <v>61.744186046511629</v>
      </c>
      <c r="W25" s="89">
        <f>'All Parts'!Q63</f>
        <v>34</v>
      </c>
      <c r="X25" s="56">
        <f>'All Parts'!R63</f>
        <v>0</v>
      </c>
      <c r="Y25" s="56">
        <f>'All Parts'!S63</f>
        <v>0</v>
      </c>
      <c r="Z25" s="56">
        <f>'All Parts'!T63</f>
        <v>0</v>
      </c>
      <c r="AA25" s="91">
        <f>'All Parts'!U63</f>
        <v>0</v>
      </c>
      <c r="AB25" s="91">
        <f>'All Parts'!V63</f>
        <v>0</v>
      </c>
      <c r="AC25" s="91">
        <f>'All Parts'!W63</f>
        <v>0</v>
      </c>
      <c r="AD25" s="91">
        <f>'All Parts'!X63</f>
        <v>0</v>
      </c>
      <c r="AE25" s="91">
        <f>'All Parts'!Y63</f>
        <v>0</v>
      </c>
      <c r="AF25" s="91">
        <f>'All Parts'!Z63</f>
        <v>0</v>
      </c>
      <c r="AG25" s="1">
        <f>'All Parts'!AG63</f>
        <v>0</v>
      </c>
      <c r="AH25" s="1">
        <f>'All Parts'!AH63</f>
        <v>0</v>
      </c>
      <c r="AI25" s="1"/>
      <c r="AJ25" s="1"/>
      <c r="AK25" s="20"/>
    </row>
    <row r="26" spans="1:37" ht="15" customHeight="1">
      <c r="A26" s="22" t="str">
        <f>'All Parts'!A125</f>
        <v xml:space="preserve">R775202        </v>
      </c>
      <c r="B26" s="22">
        <f>'All Parts'!B125</f>
        <v>115581</v>
      </c>
      <c r="C26" s="172">
        <f>'All Parts'!C125</f>
        <v>1717</v>
      </c>
      <c r="D26" s="19" t="str">
        <f>'All Parts'!D125</f>
        <v>5239 BO MI CAST**</v>
      </c>
      <c r="E26" s="46">
        <f>'All Parts'!E125</f>
        <v>186</v>
      </c>
      <c r="F26" s="32">
        <f>'All Parts'!H125</f>
        <v>0</v>
      </c>
      <c r="G26" s="32">
        <f>'All Parts'!F125</f>
        <v>11894</v>
      </c>
      <c r="H26" s="57">
        <f>'All Parts'!I125</f>
        <v>2.9742435608902227</v>
      </c>
      <c r="I26" s="8">
        <f ca="1">'All Parts'!J125</f>
        <v>45176.705180237026</v>
      </c>
      <c r="J26" s="8">
        <f ca="1">'All Parts'!K125</f>
        <v>45188.843267390395</v>
      </c>
      <c r="K26" s="8">
        <f ca="1">'All Parts'!L125</f>
        <v>44922.843267390395</v>
      </c>
      <c r="L26" s="33">
        <f>'All Parts'!M125</f>
        <v>38</v>
      </c>
      <c r="M26" s="33">
        <f>'All Parts'!N125</f>
        <v>12516</v>
      </c>
      <c r="N26" s="83">
        <f t="shared" si="1"/>
        <v>21489.972000000002</v>
      </c>
      <c r="O26" s="83">
        <f t="shared" si="2"/>
        <v>0</v>
      </c>
      <c r="P26" s="84">
        <f t="shared" si="3"/>
        <v>20421.998</v>
      </c>
      <c r="Q26" s="84">
        <f t="shared" si="4"/>
        <v>0</v>
      </c>
      <c r="R26" s="85">
        <f t="shared" si="5"/>
        <v>1067.9740000000002</v>
      </c>
      <c r="S26" s="87">
        <f t="shared" si="6"/>
        <v>2630.444</v>
      </c>
      <c r="T26" s="87">
        <f t="shared" si="7"/>
        <v>18859.528000000002</v>
      </c>
      <c r="U26" s="89">
        <f>'All Parts'!O125</f>
        <v>3.5128782195548887</v>
      </c>
      <c r="V26" s="89">
        <f>'All Parts'!P125</f>
        <v>3.129782445611403</v>
      </c>
      <c r="W26" s="89">
        <f>'All Parts'!Q125</f>
        <v>1532</v>
      </c>
      <c r="X26" s="56">
        <f>'All Parts'!R125</f>
        <v>622</v>
      </c>
      <c r="Y26" s="56">
        <f>'All Parts'!S125</f>
        <v>0</v>
      </c>
      <c r="Z26" s="56">
        <f>'All Parts'!T125</f>
        <v>0</v>
      </c>
      <c r="AA26" s="91">
        <f>'All Parts'!U125</f>
        <v>0</v>
      </c>
      <c r="AB26" s="91">
        <f>'All Parts'!V125</f>
        <v>0</v>
      </c>
      <c r="AC26" s="91">
        <f>'All Parts'!W125</f>
        <v>0</v>
      </c>
      <c r="AD26" s="91">
        <f>'All Parts'!X125</f>
        <v>0</v>
      </c>
      <c r="AE26" s="91">
        <f>'All Parts'!Y125</f>
        <v>0</v>
      </c>
      <c r="AF26" s="91">
        <f>'All Parts'!Z125</f>
        <v>0</v>
      </c>
      <c r="AG26" s="1" t="str">
        <f>'All Parts'!AG125</f>
        <v>4,000 ETA 8/4, 4,000 ETA 10/13, 4,000 ETA 11/10, 4,000 ETA 12/8</v>
      </c>
      <c r="AH26" s="1">
        <f>'All Parts'!AH125</f>
        <v>0</v>
      </c>
      <c r="AI26" s="1"/>
      <c r="AJ26" s="1"/>
      <c r="AK26" s="20"/>
    </row>
    <row r="27" spans="1:37" ht="15" customHeight="1">
      <c r="A27" s="22" t="str">
        <f>'All Parts'!A8</f>
        <v xml:space="preserve">7171R01        </v>
      </c>
      <c r="B27" s="22">
        <f>'All Parts'!B8</f>
        <v>114749</v>
      </c>
      <c r="C27" s="172">
        <f>'All Parts'!C8</f>
        <v>137</v>
      </c>
      <c r="D27" s="19" t="str">
        <f>'All Parts'!D8</f>
        <v>326 BO TE-BITE CONN 90 DEG</v>
      </c>
      <c r="E27" s="45">
        <f>'All Parts'!E8</f>
        <v>14</v>
      </c>
      <c r="F27" s="34">
        <f>'All Parts'!H8</f>
        <v>0</v>
      </c>
      <c r="G27" s="34">
        <f>'All Parts'!F8</f>
        <v>3980</v>
      </c>
      <c r="H27" s="57">
        <f>'All Parts'!I8</f>
        <v>13.222591362126245</v>
      </c>
      <c r="I27" s="8">
        <f ca="1">'All Parts'!J8</f>
        <v>45496.48786274976</v>
      </c>
      <c r="J27" s="8">
        <f ca="1">'All Parts'!K8</f>
        <v>45516.48786274976</v>
      </c>
      <c r="K27" s="8">
        <f ca="1">'All Parts'!L8</f>
        <v>45411.48786274976</v>
      </c>
      <c r="L27" s="33">
        <f>'All Parts'!M8</f>
        <v>15</v>
      </c>
      <c r="M27" s="33">
        <f>'All Parts'!N8</f>
        <v>3980</v>
      </c>
      <c r="N27" s="83">
        <f t="shared" si="1"/>
        <v>545.26</v>
      </c>
      <c r="O27" s="83">
        <f t="shared" si="2"/>
        <v>0</v>
      </c>
      <c r="P27" s="84">
        <f t="shared" si="3"/>
        <v>545.26</v>
      </c>
      <c r="Q27" s="84">
        <f t="shared" si="4"/>
        <v>0</v>
      </c>
      <c r="R27" s="85">
        <f t="shared" si="5"/>
        <v>0</v>
      </c>
      <c r="S27" s="87">
        <f t="shared" si="6"/>
        <v>26.03</v>
      </c>
      <c r="T27" s="87">
        <f t="shared" si="7"/>
        <v>519.23</v>
      </c>
      <c r="U27" s="90">
        <f>'All Parts'!O8</f>
        <v>13.853820598006644</v>
      </c>
      <c r="V27" s="90">
        <f>'All Parts'!P8</f>
        <v>13.222591362126245</v>
      </c>
      <c r="W27" s="92">
        <f>'All Parts'!Q8</f>
        <v>190</v>
      </c>
      <c r="X27" s="91">
        <f>'All Parts'!R8</f>
        <v>0</v>
      </c>
      <c r="Y27" s="56">
        <f>'All Parts'!S8</f>
        <v>0</v>
      </c>
      <c r="Z27" s="56">
        <f>'All Parts'!T8</f>
        <v>0</v>
      </c>
      <c r="AA27" s="91">
        <f>'All Parts'!U8</f>
        <v>0</v>
      </c>
      <c r="AB27" s="91">
        <f>'All Parts'!V8</f>
        <v>0</v>
      </c>
      <c r="AC27" s="91">
        <f>'All Parts'!W8</f>
        <v>0</v>
      </c>
      <c r="AD27" s="91">
        <f>'All Parts'!X8</f>
        <v>0</v>
      </c>
      <c r="AE27" s="91">
        <f>'All Parts'!Y8</f>
        <v>0</v>
      </c>
      <c r="AF27" s="91">
        <f>'All Parts'!Z8</f>
        <v>0</v>
      </c>
      <c r="AG27" s="1">
        <f>'All Parts'!AG8</f>
        <v>0</v>
      </c>
      <c r="AH27" s="1">
        <f>'All Parts'!AH8</f>
        <v>0</v>
      </c>
      <c r="AI27" s="1"/>
      <c r="AJ27" s="1"/>
      <c r="AK27" s="20"/>
    </row>
    <row r="28" spans="1:37" ht="15" customHeight="1">
      <c r="A28" s="22" t="str">
        <f>'All Parts'!A104</f>
        <v xml:space="preserve">R725401        </v>
      </c>
      <c r="B28" s="22">
        <f>'All Parts'!B104</f>
        <v>115595</v>
      </c>
      <c r="C28" s="172">
        <f>'All Parts'!C104</f>
        <v>814</v>
      </c>
      <c r="D28" s="19" t="str">
        <f>'All Parts'!D104</f>
        <v>8820 GLD MI CAST</v>
      </c>
      <c r="E28" s="45">
        <f>'All Parts'!E104</f>
        <v>203</v>
      </c>
      <c r="F28" s="34">
        <f>'All Parts'!H104</f>
        <v>3534</v>
      </c>
      <c r="G28" s="34">
        <f>'All Parts'!F104</f>
        <v>7608</v>
      </c>
      <c r="H28" s="57">
        <f>'All Parts'!I104</f>
        <v>0.93344025661587815</v>
      </c>
      <c r="I28" s="8">
        <f ca="1">'All Parts'!J104</f>
        <v>45107.115811933065</v>
      </c>
      <c r="J28" s="8">
        <f ca="1">'All Parts'!K104</f>
        <v>45110.905285617271</v>
      </c>
      <c r="K28" s="8">
        <f ca="1">'All Parts'!L104</f>
        <v>44844.905285617271</v>
      </c>
      <c r="L28" s="33">
        <f>'All Parts'!M104</f>
        <v>38</v>
      </c>
      <c r="M28" s="33">
        <f>'All Parts'!N104</f>
        <v>7608</v>
      </c>
      <c r="N28" s="83">
        <f t="shared" si="1"/>
        <v>6192.9120000000003</v>
      </c>
      <c r="O28" s="83">
        <f t="shared" si="2"/>
        <v>6192.9120000000003</v>
      </c>
      <c r="P28" s="84">
        <f t="shared" si="3"/>
        <v>6192.9119999999994</v>
      </c>
      <c r="Q28" s="84">
        <f t="shared" si="4"/>
        <v>6192.9120000000003</v>
      </c>
      <c r="R28" s="85">
        <f t="shared" si="5"/>
        <v>0</v>
      </c>
      <c r="S28" s="87">
        <f t="shared" si="6"/>
        <v>424.90799999999996</v>
      </c>
      <c r="T28" s="87">
        <f t="shared" si="7"/>
        <v>5768.0039999999999</v>
      </c>
      <c r="U28" s="89">
        <f>'All Parts'!O104</f>
        <v>1.0530415855195325</v>
      </c>
      <c r="V28" s="89">
        <f>'All Parts'!P104</f>
        <v>0.93344025661587815</v>
      </c>
      <c r="W28" s="89">
        <f>'All Parts'!Q104</f>
        <v>522</v>
      </c>
      <c r="X28" s="56">
        <f>'All Parts'!R104</f>
        <v>0</v>
      </c>
      <c r="Y28" s="56">
        <f>'All Parts'!S104</f>
        <v>0</v>
      </c>
      <c r="Z28" s="56">
        <f>'All Parts'!T104</f>
        <v>0</v>
      </c>
      <c r="AA28" s="91">
        <f>'All Parts'!U104</f>
        <v>0</v>
      </c>
      <c r="AB28" s="91">
        <f>'All Parts'!V104</f>
        <v>0</v>
      </c>
      <c r="AC28" s="91">
        <f>'All Parts'!W104</f>
        <v>0</v>
      </c>
      <c r="AD28" s="91">
        <f>'All Parts'!X104</f>
        <v>0</v>
      </c>
      <c r="AE28" s="91">
        <f>'All Parts'!Y104</f>
        <v>0</v>
      </c>
      <c r="AF28" s="91">
        <f>'All Parts'!Z104</f>
        <v>0</v>
      </c>
      <c r="AG28" s="1" t="str">
        <f>'All Parts'!AG104</f>
        <v>4,000 ETA 5/13, 4,000 ETA TBD, 6,000 ETA 10/27, 6,000 ETA 11/24, 4,000 ETA 12/22</v>
      </c>
      <c r="AH28" s="1">
        <f>'All Parts'!AH104</f>
        <v>0</v>
      </c>
      <c r="AI28" s="1"/>
      <c r="AJ28" s="1"/>
      <c r="AK28" s="20"/>
    </row>
    <row r="29" spans="1:37" ht="15" customHeight="1">
      <c r="A29" s="22" t="str">
        <f>'All Parts'!A87</f>
        <v xml:space="preserve">R710701        </v>
      </c>
      <c r="B29" s="22">
        <f>'All Parts'!B87</f>
        <v>113124</v>
      </c>
      <c r="C29" s="172">
        <f>'All Parts'!C87</f>
        <v>92</v>
      </c>
      <c r="D29" s="19" t="str">
        <f>'All Parts'!D87</f>
        <v>676 CS MI CAST</v>
      </c>
      <c r="E29" s="45">
        <f>'All Parts'!E87</f>
        <v>48</v>
      </c>
      <c r="F29" s="32">
        <f>'All Parts'!H87</f>
        <v>1705</v>
      </c>
      <c r="G29" s="32">
        <f>'All Parts'!F87</f>
        <v>12200</v>
      </c>
      <c r="H29" s="57">
        <f>'All Parts'!I87</f>
        <v>10.169573643410853</v>
      </c>
      <c r="I29" s="8">
        <f ca="1">'All Parts'!J87</f>
        <v>45399.755406609409</v>
      </c>
      <c r="J29" s="8">
        <f ca="1">'All Parts'!K87</f>
        <v>45414.799266258531</v>
      </c>
      <c r="K29" s="8">
        <f ca="1">'All Parts'!L87</f>
        <v>45162.799266258531</v>
      </c>
      <c r="L29" s="33">
        <f>'All Parts'!M87</f>
        <v>36</v>
      </c>
      <c r="M29" s="33">
        <f>'All Parts'!N87</f>
        <v>12200</v>
      </c>
      <c r="N29" s="83">
        <f t="shared" si="1"/>
        <v>1122.4000000000001</v>
      </c>
      <c r="O29" s="83">
        <f t="shared" si="2"/>
        <v>0</v>
      </c>
      <c r="P29" s="84">
        <f t="shared" si="3"/>
        <v>1122.4000000000001</v>
      </c>
      <c r="Q29" s="84">
        <f t="shared" si="4"/>
        <v>0</v>
      </c>
      <c r="R29" s="85">
        <f t="shared" si="5"/>
        <v>0</v>
      </c>
      <c r="S29" s="87">
        <f t="shared" si="6"/>
        <v>45.08</v>
      </c>
      <c r="T29" s="87">
        <f t="shared" si="7"/>
        <v>1077.3200000000002</v>
      </c>
      <c r="U29" s="89">
        <f>'All Parts'!O87</f>
        <v>10.644379844961239</v>
      </c>
      <c r="V29" s="89">
        <f>'All Parts'!P87</f>
        <v>10.169573643410853</v>
      </c>
      <c r="W29" s="89">
        <f>'All Parts'!Q87</f>
        <v>490</v>
      </c>
      <c r="X29" s="56">
        <f>'All Parts'!R87</f>
        <v>0</v>
      </c>
      <c r="Y29" s="56">
        <f>'All Parts'!S87</f>
        <v>0</v>
      </c>
      <c r="Z29" s="56">
        <f>'All Parts'!T87</f>
        <v>0</v>
      </c>
      <c r="AA29" s="91">
        <f>'All Parts'!U87</f>
        <v>0</v>
      </c>
      <c r="AB29" s="91">
        <f>'All Parts'!V87</f>
        <v>0</v>
      </c>
      <c r="AC29" s="91">
        <f>'All Parts'!W87</f>
        <v>0</v>
      </c>
      <c r="AD29" s="91">
        <f>'All Parts'!X87</f>
        <v>0</v>
      </c>
      <c r="AE29" s="91">
        <f>'All Parts'!Y87</f>
        <v>0</v>
      </c>
      <c r="AF29" s="91">
        <f>'All Parts'!Z87</f>
        <v>0</v>
      </c>
      <c r="AG29" s="1">
        <f>'All Parts'!AG87</f>
        <v>0</v>
      </c>
      <c r="AH29" s="1">
        <f>'All Parts'!AH87</f>
        <v>0</v>
      </c>
      <c r="AI29" s="1"/>
      <c r="AJ29" s="1"/>
      <c r="AK29" s="20"/>
    </row>
    <row r="30" spans="1:37" ht="15" customHeight="1">
      <c r="A30" s="22" t="str">
        <f>'All Parts'!A28</f>
        <v xml:space="preserve">73R6201        </v>
      </c>
      <c r="B30" s="22">
        <f>'All Parts'!B28</f>
        <v>110320</v>
      </c>
      <c r="C30" s="172">
        <f>'All Parts'!C28</f>
        <v>98</v>
      </c>
      <c r="D30" s="19" t="str">
        <f>'All Parts'!D28</f>
        <v>5351 BO MI CAST</v>
      </c>
      <c r="E30" s="46">
        <f>'All Parts'!E28</f>
        <v>298</v>
      </c>
      <c r="F30" s="32">
        <f>'All Parts'!H28</f>
        <v>0</v>
      </c>
      <c r="G30" s="32">
        <f>'All Parts'!F28</f>
        <v>13950</v>
      </c>
      <c r="H30" s="57">
        <f>'All Parts'!I28</f>
        <v>2.1773060714843142</v>
      </c>
      <c r="I30" s="8">
        <f ca="1">'All Parts'!J28</f>
        <v>45146.526718277841</v>
      </c>
      <c r="J30" s="8">
        <f ca="1">'All Parts'!K28</f>
        <v>45196.424280976535</v>
      </c>
      <c r="K30" s="8">
        <f ca="1">'All Parts'!L28</f>
        <v>45084.424280976535</v>
      </c>
      <c r="L30" s="33">
        <f>'All Parts'!M28</f>
        <v>16</v>
      </c>
      <c r="M30" s="33">
        <f>'All Parts'!N28</f>
        <v>13950</v>
      </c>
      <c r="N30" s="83">
        <f t="shared" si="1"/>
        <v>1367.1</v>
      </c>
      <c r="O30" s="83">
        <f t="shared" si="2"/>
        <v>1367.1</v>
      </c>
      <c r="P30" s="84">
        <f t="shared" si="3"/>
        <v>1367.1000000000001</v>
      </c>
      <c r="Q30" s="84">
        <f t="shared" si="4"/>
        <v>0</v>
      </c>
      <c r="R30" s="85">
        <f t="shared" si="5"/>
        <v>0</v>
      </c>
      <c r="S30" s="87">
        <f t="shared" si="6"/>
        <v>988.82</v>
      </c>
      <c r="T30" s="87">
        <f t="shared" si="7"/>
        <v>378.27999999999986</v>
      </c>
      <c r="U30" s="90">
        <f>'All Parts'!O28</f>
        <v>3.7521460902138286</v>
      </c>
      <c r="V30" s="90">
        <f>'All Parts'!P28</f>
        <v>2.1773060714843142</v>
      </c>
      <c r="W30" s="92">
        <f>'All Parts'!Q28</f>
        <v>10090</v>
      </c>
      <c r="X30" s="91">
        <f>'All Parts'!R28</f>
        <v>0</v>
      </c>
      <c r="Y30" s="56">
        <f>'All Parts'!S28</f>
        <v>0</v>
      </c>
      <c r="Z30" s="56">
        <f>'All Parts'!T28</f>
        <v>0</v>
      </c>
      <c r="AA30" s="91">
        <f>'All Parts'!U28</f>
        <v>0</v>
      </c>
      <c r="AB30" s="91">
        <f>'All Parts'!V28</f>
        <v>0</v>
      </c>
      <c r="AC30" s="91">
        <f>'All Parts'!W28</f>
        <v>0</v>
      </c>
      <c r="AD30" s="91">
        <f>'All Parts'!X28</f>
        <v>0</v>
      </c>
      <c r="AE30" s="91">
        <f>'All Parts'!Y28</f>
        <v>0</v>
      </c>
      <c r="AF30" s="91">
        <f>'All Parts'!Z28</f>
        <v>0</v>
      </c>
      <c r="AG30" s="1" t="str">
        <f>'All Parts'!AG28</f>
        <v>32,000 ETA 7/14</v>
      </c>
      <c r="AH30" s="1">
        <f>'All Parts'!AH28</f>
        <v>0</v>
      </c>
      <c r="AI30" s="1"/>
      <c r="AJ30" s="1"/>
      <c r="AK30" s="20"/>
    </row>
    <row r="31" spans="1:37" ht="15" customHeight="1">
      <c r="A31" s="22" t="str">
        <f>'All Parts'!A122</f>
        <v xml:space="preserve">R760001        </v>
      </c>
      <c r="B31" s="22">
        <f>'All Parts'!B122</f>
        <v>115619</v>
      </c>
      <c r="C31" s="172">
        <f>'All Parts'!C122</f>
        <v>118.5</v>
      </c>
      <c r="D31" s="19" t="str">
        <f>'All Parts'!D122</f>
        <v xml:space="preserve">1351 SPACER MI CAST  </v>
      </c>
      <c r="E31" s="45">
        <f>'All Parts'!E122</f>
        <v>80</v>
      </c>
      <c r="F31" s="34">
        <f>'All Parts'!H122</f>
        <v>1570</v>
      </c>
      <c r="G31" s="34">
        <f>'All Parts'!F122</f>
        <v>10750</v>
      </c>
      <c r="H31" s="57">
        <f>'All Parts'!I122</f>
        <v>5.3372093023255811</v>
      </c>
      <c r="I31" s="8">
        <f ca="1">'All Parts'!J122</f>
        <v>45311.672073276073</v>
      </c>
      <c r="J31" s="8">
        <f ca="1">'All Parts'!K122</f>
        <v>45319.906283802389</v>
      </c>
      <c r="K31" s="8">
        <f ca="1">'All Parts'!L122</f>
        <v>45067.906283802389</v>
      </c>
      <c r="L31" s="33">
        <f>'All Parts'!M122</f>
        <v>36</v>
      </c>
      <c r="M31" s="33">
        <f>'All Parts'!N122</f>
        <v>14280</v>
      </c>
      <c r="N31" s="83">
        <f t="shared" si="1"/>
        <v>1692.18</v>
      </c>
      <c r="O31" s="83">
        <f t="shared" si="2"/>
        <v>0</v>
      </c>
      <c r="P31" s="84">
        <f t="shared" si="3"/>
        <v>1273.875</v>
      </c>
      <c r="Q31" s="84">
        <f t="shared" si="4"/>
        <v>0</v>
      </c>
      <c r="R31" s="85">
        <f t="shared" si="5"/>
        <v>418.30500000000001</v>
      </c>
      <c r="S31" s="87">
        <f t="shared" si="6"/>
        <v>52.969499999999996</v>
      </c>
      <c r="T31" s="87">
        <f t="shared" si="7"/>
        <v>1639.2105000000001</v>
      </c>
      <c r="U31" s="89">
        <f>'All Parts'!O122</f>
        <v>7.6494186046511627</v>
      </c>
      <c r="V31" s="89">
        <f>'All Parts'!P122</f>
        <v>7.3895348837209305</v>
      </c>
      <c r="W31" s="89">
        <f>'All Parts'!Q122</f>
        <v>447</v>
      </c>
      <c r="X31" s="56">
        <f>'All Parts'!R122</f>
        <v>3530</v>
      </c>
      <c r="Y31" s="56">
        <f>'All Parts'!S122</f>
        <v>0</v>
      </c>
      <c r="Z31" s="56">
        <f>'All Parts'!T122</f>
        <v>0</v>
      </c>
      <c r="AA31" s="91">
        <f>'All Parts'!U122</f>
        <v>0</v>
      </c>
      <c r="AB31" s="91">
        <f>'All Parts'!V122</f>
        <v>0</v>
      </c>
      <c r="AC31" s="91">
        <f>'All Parts'!W122</f>
        <v>0</v>
      </c>
      <c r="AD31" s="91">
        <f>'All Parts'!X122</f>
        <v>0</v>
      </c>
      <c r="AE31" s="91">
        <f>'All Parts'!Y122</f>
        <v>0</v>
      </c>
      <c r="AF31" s="91">
        <f>'All Parts'!Z122</f>
        <v>0</v>
      </c>
      <c r="AG31" s="1" t="str">
        <f>'All Parts'!AG122</f>
        <v>1,340 ETA 2/24</v>
      </c>
      <c r="AH31" s="1">
        <f>'All Parts'!AH122</f>
        <v>0</v>
      </c>
      <c r="AI31" s="1"/>
      <c r="AJ31" s="1"/>
      <c r="AK31" s="20"/>
    </row>
    <row r="32" spans="1:37" ht="15" customHeight="1">
      <c r="A32" s="22" t="str">
        <f>'All Parts'!A99</f>
        <v xml:space="preserve">R720315        </v>
      </c>
      <c r="B32" s="22">
        <f>'All Parts'!B99</f>
        <v>111998</v>
      </c>
      <c r="C32" s="172">
        <f>'All Parts'!C99</f>
        <v>144</v>
      </c>
      <c r="D32" s="19" t="str">
        <f>'All Parts'!D99</f>
        <v xml:space="preserve">147 L/N MI CAST </v>
      </c>
      <c r="E32" s="46">
        <f>'All Parts'!E99</f>
        <v>129</v>
      </c>
      <c r="F32" s="32">
        <f>'All Parts'!H99</f>
        <v>2532</v>
      </c>
      <c r="G32" s="32">
        <f>'All Parts'!F99</f>
        <v>12170</v>
      </c>
      <c r="H32" s="57">
        <f>'All Parts'!I99</f>
        <v>3.4750315485848207</v>
      </c>
      <c r="I32" s="8">
        <f ca="1">'All Parts'!J99</f>
        <v>45187.644125499661</v>
      </c>
      <c r="J32" s="8">
        <f ca="1">'All Parts'!K99</f>
        <v>45256.130457608997</v>
      </c>
      <c r="K32" s="8">
        <f ca="1">'All Parts'!L99</f>
        <v>44983.130457608997</v>
      </c>
      <c r="L32" s="33">
        <f>'All Parts'!M99</f>
        <v>39</v>
      </c>
      <c r="M32" s="33">
        <f>'All Parts'!N99</f>
        <v>12170</v>
      </c>
      <c r="N32" s="83">
        <f t="shared" si="1"/>
        <v>1752.48</v>
      </c>
      <c r="O32" s="83">
        <f t="shared" si="2"/>
        <v>0</v>
      </c>
      <c r="P32" s="84">
        <f t="shared" si="3"/>
        <v>1752.4799999999998</v>
      </c>
      <c r="Q32" s="84">
        <f t="shared" si="4"/>
        <v>0</v>
      </c>
      <c r="R32" s="85">
        <f t="shared" si="5"/>
        <v>0</v>
      </c>
      <c r="S32" s="87">
        <f t="shared" si="6"/>
        <v>863.28</v>
      </c>
      <c r="T32" s="87">
        <f t="shared" si="7"/>
        <v>889.2</v>
      </c>
      <c r="U32" s="89">
        <f>'All Parts'!O99</f>
        <v>5.636560302866414</v>
      </c>
      <c r="V32" s="89">
        <f>'All Parts'!P99</f>
        <v>3.4750315485848207</v>
      </c>
      <c r="W32" s="89">
        <f>'All Parts'!Q99</f>
        <v>5995</v>
      </c>
      <c r="X32" s="56">
        <f>'All Parts'!R99</f>
        <v>0</v>
      </c>
      <c r="Y32" s="56">
        <f>'All Parts'!S99</f>
        <v>0</v>
      </c>
      <c r="Z32" s="56">
        <f>'All Parts'!T99</f>
        <v>0</v>
      </c>
      <c r="AA32" s="91">
        <f>'All Parts'!U99</f>
        <v>0</v>
      </c>
      <c r="AB32" s="91">
        <f>'All Parts'!V99</f>
        <v>0</v>
      </c>
      <c r="AC32" s="91">
        <f>'All Parts'!W99</f>
        <v>0</v>
      </c>
      <c r="AD32" s="91">
        <f>'All Parts'!X99</f>
        <v>0</v>
      </c>
      <c r="AE32" s="91">
        <f>'All Parts'!Y99</f>
        <v>0</v>
      </c>
      <c r="AF32" s="91">
        <f>'All Parts'!Z99</f>
        <v>0</v>
      </c>
      <c r="AG32" s="1" t="str">
        <f>'All Parts'!AG99</f>
        <v>18,000 ETA 10/13</v>
      </c>
      <c r="AH32" s="1">
        <f>'All Parts'!AH99</f>
        <v>0</v>
      </c>
      <c r="AI32" s="1"/>
      <c r="AJ32" s="1"/>
      <c r="AK32" s="20"/>
    </row>
    <row r="33" spans="1:37" ht="15" customHeight="1">
      <c r="A33" s="22" t="str">
        <f>'All Parts'!A55</f>
        <v xml:space="preserve">7R25901        </v>
      </c>
      <c r="B33" s="22">
        <f>'All Parts'!B55</f>
        <v>113595</v>
      </c>
      <c r="C33" s="172">
        <f>'All Parts'!C55</f>
        <v>67.5</v>
      </c>
      <c r="D33" s="19" t="str">
        <f>'All Parts'!D55</f>
        <v>1245 ENLGR MI CAST</v>
      </c>
      <c r="E33" s="45">
        <f>'All Parts'!E55</f>
        <v>108</v>
      </c>
      <c r="F33" s="34">
        <f>'All Parts'!H55</f>
        <v>1500</v>
      </c>
      <c r="G33" s="34">
        <f>'All Parts'!F55</f>
        <v>17680</v>
      </c>
      <c r="H33" s="57">
        <f>'All Parts'!I55</f>
        <v>6.9681309216192941</v>
      </c>
      <c r="I33" s="8">
        <f ca="1">'All Parts'!J55</f>
        <v>45298.320221424226</v>
      </c>
      <c r="J33" s="8">
        <f ca="1">'All Parts'!K55</f>
        <v>45299.889422203953</v>
      </c>
      <c r="K33" s="8">
        <f ca="1">'All Parts'!L55</f>
        <v>45180.889422203953</v>
      </c>
      <c r="L33" s="33">
        <f>'All Parts'!M55</f>
        <v>17</v>
      </c>
      <c r="M33" s="33">
        <f>'All Parts'!N55</f>
        <v>17680</v>
      </c>
      <c r="N33" s="83">
        <f t="shared" si="1"/>
        <v>1193.4000000000001</v>
      </c>
      <c r="O33" s="83">
        <f t="shared" si="2"/>
        <v>0</v>
      </c>
      <c r="P33" s="84">
        <f t="shared" si="3"/>
        <v>1193.4000000000001</v>
      </c>
      <c r="Q33" s="84">
        <f t="shared" si="4"/>
        <v>0</v>
      </c>
      <c r="R33" s="85">
        <f t="shared" si="5"/>
        <v>0</v>
      </c>
      <c r="S33" s="87">
        <f t="shared" si="6"/>
        <v>7.7625000000000002</v>
      </c>
      <c r="T33" s="87">
        <f t="shared" si="7"/>
        <v>1185.6375</v>
      </c>
      <c r="U33" s="89">
        <f>'All Parts'!O55</f>
        <v>7.0176571920757969</v>
      </c>
      <c r="V33" s="89">
        <f>'All Parts'!P55</f>
        <v>6.9681309216192941</v>
      </c>
      <c r="W33" s="89">
        <f>'All Parts'!Q55</f>
        <v>115</v>
      </c>
      <c r="X33" s="56">
        <f>'All Parts'!R55</f>
        <v>0</v>
      </c>
      <c r="Y33" s="56">
        <f>'All Parts'!S55</f>
        <v>0</v>
      </c>
      <c r="Z33" s="56">
        <f>'All Parts'!T55</f>
        <v>0</v>
      </c>
      <c r="AA33" s="91">
        <f>'All Parts'!U55</f>
        <v>0</v>
      </c>
      <c r="AB33" s="91">
        <f>'All Parts'!V55</f>
        <v>0</v>
      </c>
      <c r="AC33" s="91">
        <f>'All Parts'!W55</f>
        <v>0</v>
      </c>
      <c r="AD33" s="91">
        <f>'All Parts'!X55</f>
        <v>0</v>
      </c>
      <c r="AE33" s="91">
        <f>'All Parts'!Y55</f>
        <v>0</v>
      </c>
      <c r="AF33" s="91">
        <f>'All Parts'!Z55</f>
        <v>0</v>
      </c>
      <c r="AG33" s="1" t="str">
        <f>'All Parts'!AG55</f>
        <v>23,000 ETA 11/10</v>
      </c>
      <c r="AH33" s="1">
        <f>'All Parts'!AH55</f>
        <v>0</v>
      </c>
      <c r="AI33" s="1"/>
      <c r="AJ33" s="1"/>
      <c r="AK33" s="20"/>
    </row>
    <row r="34" spans="1:37" ht="15" customHeight="1">
      <c r="A34" s="22" t="str">
        <f>'All Parts'!A132</f>
        <v xml:space="preserve">R789901        </v>
      </c>
      <c r="B34" s="22">
        <f>'All Parts'!B132</f>
        <v>111009</v>
      </c>
      <c r="C34" s="172">
        <f>'All Parts'!C132</f>
        <v>55</v>
      </c>
      <c r="D34" s="19" t="str">
        <f>'All Parts'!D132</f>
        <v xml:space="preserve">1278 STP MI CAST  </v>
      </c>
      <c r="E34" s="45">
        <f>'All Parts'!E132</f>
        <v>362</v>
      </c>
      <c r="F34" s="32">
        <f>'All Parts'!H132</f>
        <v>0</v>
      </c>
      <c r="G34" s="32">
        <f>'All Parts'!F132</f>
        <v>13400</v>
      </c>
      <c r="H34" s="57">
        <f>'All Parts'!I132</f>
        <v>1.7217011435179237</v>
      </c>
      <c r="I34" s="8">
        <f ca="1">'All Parts'!J132</f>
        <v>45132.091235823325</v>
      </c>
      <c r="J34" s="8">
        <f ca="1">'All Parts'!K132</f>
        <v>45139.353812153655</v>
      </c>
      <c r="K34" s="8">
        <f ca="1">'All Parts'!L132</f>
        <v>44887.353812153655</v>
      </c>
      <c r="L34" s="33">
        <f>'All Parts'!M132</f>
        <v>36</v>
      </c>
      <c r="M34" s="33">
        <f>'All Parts'!N132</f>
        <v>13400</v>
      </c>
      <c r="N34" s="83">
        <f t="shared" si="1"/>
        <v>737</v>
      </c>
      <c r="O34" s="83">
        <f t="shared" si="2"/>
        <v>737</v>
      </c>
      <c r="P34" s="84">
        <f t="shared" si="3"/>
        <v>737</v>
      </c>
      <c r="Q34" s="84">
        <f t="shared" si="4"/>
        <v>737</v>
      </c>
      <c r="R34" s="85">
        <f t="shared" si="5"/>
        <v>0</v>
      </c>
      <c r="S34" s="87">
        <f t="shared" si="6"/>
        <v>98.12</v>
      </c>
      <c r="T34" s="87">
        <f t="shared" si="7"/>
        <v>638.88</v>
      </c>
      <c r="U34" s="89">
        <f>'All Parts'!O132</f>
        <v>1.9509186688937428</v>
      </c>
      <c r="V34" s="89">
        <f>'All Parts'!P132</f>
        <v>1.7217011435179237</v>
      </c>
      <c r="W34" s="89">
        <f>'All Parts'!Q132</f>
        <v>1784</v>
      </c>
      <c r="X34" s="56">
        <f>'All Parts'!R132</f>
        <v>0</v>
      </c>
      <c r="Y34" s="56">
        <f>'All Parts'!S132</f>
        <v>0</v>
      </c>
      <c r="Z34" s="56">
        <f>'All Parts'!T132</f>
        <v>0</v>
      </c>
      <c r="AA34" s="91">
        <f>'All Parts'!U132</f>
        <v>0</v>
      </c>
      <c r="AB34" s="91">
        <f>'All Parts'!V132</f>
        <v>0</v>
      </c>
      <c r="AC34" s="91">
        <f>'All Parts'!W132</f>
        <v>0</v>
      </c>
      <c r="AD34" s="91">
        <f>'All Parts'!X132</f>
        <v>0</v>
      </c>
      <c r="AE34" s="91">
        <f>'All Parts'!Y132</f>
        <v>0</v>
      </c>
      <c r="AF34" s="91">
        <f>'All Parts'!Z132</f>
        <v>0</v>
      </c>
      <c r="AG34" s="1" t="str">
        <f>'All Parts'!AG132</f>
        <v>50,000 ETA 7/7</v>
      </c>
      <c r="AH34" s="1">
        <f>'All Parts'!AH132</f>
        <v>0</v>
      </c>
      <c r="AI34" s="1"/>
      <c r="AJ34" s="1"/>
      <c r="AK34" s="20"/>
    </row>
    <row r="35" spans="1:37" ht="15" customHeight="1">
      <c r="A35" s="115" t="str">
        <f>'All Parts'!A105</f>
        <v xml:space="preserve">R726602        </v>
      </c>
      <c r="B35" s="22">
        <f>'All Parts'!B105</f>
        <v>115484</v>
      </c>
      <c r="C35" s="172">
        <f>'All Parts'!C105</f>
        <v>134.7192</v>
      </c>
      <c r="D35" s="19" t="str">
        <f>'All Parts'!D105</f>
        <v>256 BO MI CAST</v>
      </c>
      <c r="E35" s="46">
        <f>'All Parts'!E105</f>
        <v>17</v>
      </c>
      <c r="F35" s="32">
        <f>'All Parts'!H105</f>
        <v>327</v>
      </c>
      <c r="G35" s="32">
        <f>'All Parts'!F105</f>
        <v>8205</v>
      </c>
      <c r="H35" s="57">
        <f>'All Parts'!I105</f>
        <v>21.554035567715459</v>
      </c>
      <c r="I35" s="8">
        <f ca="1">'All Parts'!J105</f>
        <v>45760.463094947903</v>
      </c>
      <c r="J35" s="8">
        <f ca="1">'All Parts'!K105</f>
        <v>45788.983218786911</v>
      </c>
      <c r="K35" s="8">
        <f ca="1">'All Parts'!L105</f>
        <v>45529.983218786911</v>
      </c>
      <c r="L35" s="33">
        <f>'All Parts'!M105</f>
        <v>37</v>
      </c>
      <c r="M35" s="33">
        <f>'All Parts'!N105</f>
        <v>8205</v>
      </c>
      <c r="N35" s="83">
        <f t="shared" ref="N35:N66" si="8">M35*C35/1000</f>
        <v>1105.371036</v>
      </c>
      <c r="O35" s="83">
        <f t="shared" ref="O35:O66" si="9">IF(ABS(V35)&lt;=3,N35,0)</f>
        <v>0</v>
      </c>
      <c r="P35" s="84">
        <f t="shared" ref="P35:P66" si="10">C35/1000*G35</f>
        <v>1105.371036</v>
      </c>
      <c r="Q35" s="84">
        <f t="shared" ref="Q35:Q66" si="11">IF(ABS(U35)&lt;=3,N35,0)</f>
        <v>0</v>
      </c>
      <c r="R35" s="85">
        <f t="shared" ref="R35:R66" si="12">C35/1000*(X35+Y35+Z35+AA35+AB35+AC35+AD35+AE35+AF35)</f>
        <v>0</v>
      </c>
      <c r="S35" s="87">
        <f t="shared" ref="S35:S66" si="13">C35/1000*W35</f>
        <v>44.322616800000006</v>
      </c>
      <c r="T35" s="87">
        <f t="shared" ref="T35:T66" si="14">IF((N35-S35)&gt;0,N35-S35,0)</f>
        <v>1061.0484191999999</v>
      </c>
      <c r="U35" s="89">
        <f>'All Parts'!O105</f>
        <v>22.454172366621066</v>
      </c>
      <c r="V35" s="89">
        <f>'All Parts'!P105</f>
        <v>21.554035567715459</v>
      </c>
      <c r="W35" s="89">
        <f>'All Parts'!Q105</f>
        <v>329</v>
      </c>
      <c r="X35" s="56">
        <f>'All Parts'!R105</f>
        <v>0</v>
      </c>
      <c r="Y35" s="56">
        <f>'All Parts'!S105</f>
        <v>0</v>
      </c>
      <c r="Z35" s="56">
        <f>'All Parts'!T105</f>
        <v>0</v>
      </c>
      <c r="AA35" s="91">
        <f>'All Parts'!U105</f>
        <v>0</v>
      </c>
      <c r="AB35" s="91">
        <f>'All Parts'!V105</f>
        <v>0</v>
      </c>
      <c r="AC35" s="91">
        <f>'All Parts'!W105</f>
        <v>0</v>
      </c>
      <c r="AD35" s="91">
        <f>'All Parts'!X105</f>
        <v>0</v>
      </c>
      <c r="AE35" s="91">
        <f>'All Parts'!Y105</f>
        <v>0</v>
      </c>
      <c r="AF35" s="91">
        <f>'All Parts'!Z105</f>
        <v>0</v>
      </c>
      <c r="AG35" s="1">
        <f>'All Parts'!AG105</f>
        <v>0</v>
      </c>
      <c r="AH35" s="1">
        <f>'All Parts'!AH105</f>
        <v>0</v>
      </c>
      <c r="AI35" s="1"/>
      <c r="AJ35" s="1"/>
      <c r="AK35" s="20"/>
    </row>
    <row r="36" spans="1:37" ht="15" customHeight="1">
      <c r="A36" s="22" t="str">
        <f>'All Parts'!A40</f>
        <v xml:space="preserve">764R301        </v>
      </c>
      <c r="B36" s="22">
        <f>'All Parts'!B40</f>
        <v>115488</v>
      </c>
      <c r="C36" s="172">
        <f>'All Parts'!C40</f>
        <v>385.10640000000001</v>
      </c>
      <c r="D36" s="19" t="str">
        <f>'All Parts'!D40</f>
        <v xml:space="preserve">5245 BO MI CAST </v>
      </c>
      <c r="E36" s="46">
        <f>'All Parts'!E40</f>
        <v>66</v>
      </c>
      <c r="F36" s="32">
        <f>'All Parts'!H40</f>
        <v>1000</v>
      </c>
      <c r="G36" s="32">
        <f>'All Parts'!F40</f>
        <v>6745</v>
      </c>
      <c r="H36" s="57">
        <f>'All Parts'!I40</f>
        <v>4.0486257928118397</v>
      </c>
      <c r="I36" s="8">
        <f ca="1">'All Parts'!J40</f>
        <v>45205.818006290428</v>
      </c>
      <c r="J36" s="8">
        <f ca="1">'All Parts'!K40</f>
        <v>45266.640972797606</v>
      </c>
      <c r="K36" s="8">
        <f ca="1">'All Parts'!L40</f>
        <v>45154.640972797606</v>
      </c>
      <c r="L36" s="33">
        <f>'All Parts'!M40</f>
        <v>16</v>
      </c>
      <c r="M36" s="33">
        <f>'All Parts'!N40</f>
        <v>6745</v>
      </c>
      <c r="N36" s="83">
        <f t="shared" si="8"/>
        <v>2597.542668</v>
      </c>
      <c r="O36" s="83">
        <f t="shared" si="9"/>
        <v>0</v>
      </c>
      <c r="P36" s="84">
        <f t="shared" si="10"/>
        <v>2597.542668</v>
      </c>
      <c r="Q36" s="84">
        <f t="shared" si="11"/>
        <v>0</v>
      </c>
      <c r="R36" s="85">
        <f t="shared" si="12"/>
        <v>0</v>
      </c>
      <c r="S36" s="87">
        <f t="shared" si="13"/>
        <v>1049.0298336000001</v>
      </c>
      <c r="T36" s="87">
        <f t="shared" si="14"/>
        <v>1548.5128344</v>
      </c>
      <c r="U36" s="90">
        <f>'All Parts'!O40</f>
        <v>5.9682875264270612</v>
      </c>
      <c r="V36" s="90">
        <f>'All Parts'!P40</f>
        <v>4.0486257928118397</v>
      </c>
      <c r="W36" s="92">
        <f>'All Parts'!Q40</f>
        <v>2724</v>
      </c>
      <c r="X36" s="91">
        <f>'All Parts'!R40</f>
        <v>0</v>
      </c>
      <c r="Y36" s="56">
        <f>'All Parts'!S40</f>
        <v>0</v>
      </c>
      <c r="Z36" s="56">
        <f>'All Parts'!T40</f>
        <v>0</v>
      </c>
      <c r="AA36" s="91">
        <f>'All Parts'!U40</f>
        <v>0</v>
      </c>
      <c r="AB36" s="91">
        <f>'All Parts'!V40</f>
        <v>0</v>
      </c>
      <c r="AC36" s="91">
        <f>'All Parts'!W40</f>
        <v>0</v>
      </c>
      <c r="AD36" s="91">
        <f>'All Parts'!X40</f>
        <v>0</v>
      </c>
      <c r="AE36" s="91">
        <f>'All Parts'!Y40</f>
        <v>0</v>
      </c>
      <c r="AF36" s="91">
        <f>'All Parts'!Z40</f>
        <v>0</v>
      </c>
      <c r="AG36" s="1" t="str">
        <f>'All Parts'!AG40</f>
        <v>8,000 ETA 9/22</v>
      </c>
      <c r="AH36" s="1">
        <f>'All Parts'!AH40</f>
        <v>0</v>
      </c>
      <c r="AI36" s="1"/>
      <c r="AJ36" s="1"/>
      <c r="AK36" s="20"/>
    </row>
    <row r="37" spans="1:37" ht="15" customHeight="1">
      <c r="A37" s="22" t="str">
        <f>'All Parts'!A103</f>
        <v xml:space="preserve">R723303        </v>
      </c>
      <c r="B37" s="22">
        <f>'All Parts'!B103</f>
        <v>115616</v>
      </c>
      <c r="C37" s="172">
        <f>'All Parts'!C103</f>
        <v>353</v>
      </c>
      <c r="D37" s="19" t="str">
        <f>'All Parts'!D103</f>
        <v>5237 GLD MI CAST</v>
      </c>
      <c r="E37" s="45">
        <f>'All Parts'!E103</f>
        <v>733</v>
      </c>
      <c r="F37" s="32">
        <f>'All Parts'!H103</f>
        <v>9060</v>
      </c>
      <c r="G37" s="32">
        <f>'All Parts'!F103</f>
        <v>67750</v>
      </c>
      <c r="H37" s="57">
        <f>'All Parts'!I103</f>
        <v>3.7241029220470194</v>
      </c>
      <c r="I37" s="8">
        <f ca="1">'All Parts'!J103</f>
        <v>45195.535755332516</v>
      </c>
      <c r="J37" s="8">
        <f ca="1">'All Parts'!K103</f>
        <v>45222.717488656272</v>
      </c>
      <c r="K37" s="8">
        <f ca="1">'All Parts'!L103</f>
        <v>44956.717488656272</v>
      </c>
      <c r="L37" s="33">
        <f>'All Parts'!M103</f>
        <v>38</v>
      </c>
      <c r="M37" s="33">
        <f>'All Parts'!N103</f>
        <v>67750</v>
      </c>
      <c r="N37" s="83">
        <f t="shared" si="8"/>
        <v>23915.75</v>
      </c>
      <c r="O37" s="83">
        <f t="shared" si="9"/>
        <v>0</v>
      </c>
      <c r="P37" s="84">
        <f t="shared" si="10"/>
        <v>23915.75</v>
      </c>
      <c r="Q37" s="84">
        <f t="shared" si="11"/>
        <v>0</v>
      </c>
      <c r="R37" s="85">
        <f t="shared" si="12"/>
        <v>0</v>
      </c>
      <c r="S37" s="87">
        <f t="shared" si="13"/>
        <v>4772.5599999999995</v>
      </c>
      <c r="T37" s="87">
        <f t="shared" si="14"/>
        <v>19143.190000000002</v>
      </c>
      <c r="U37" s="89">
        <f>'All Parts'!O103</f>
        <v>4.5819981598400963</v>
      </c>
      <c r="V37" s="89">
        <f>'All Parts'!P103</f>
        <v>3.7241029220470194</v>
      </c>
      <c r="W37" s="89">
        <f>'All Parts'!Q103</f>
        <v>13520</v>
      </c>
      <c r="X37" s="56">
        <f>'All Parts'!R103</f>
        <v>0</v>
      </c>
      <c r="Y37" s="56">
        <f>'All Parts'!S103</f>
        <v>0</v>
      </c>
      <c r="Z37" s="56">
        <f>'All Parts'!T103</f>
        <v>0</v>
      </c>
      <c r="AA37" s="91">
        <f>'All Parts'!U103</f>
        <v>0</v>
      </c>
      <c r="AB37" s="91">
        <f>'All Parts'!V103</f>
        <v>0</v>
      </c>
      <c r="AC37" s="91">
        <f>'All Parts'!W103</f>
        <v>0</v>
      </c>
      <c r="AD37" s="91">
        <f>'All Parts'!X103</f>
        <v>0</v>
      </c>
      <c r="AE37" s="91">
        <f>'All Parts'!Y103</f>
        <v>0</v>
      </c>
      <c r="AF37" s="91">
        <f>'All Parts'!Z103</f>
        <v>0</v>
      </c>
      <c r="AG37" s="1">
        <f>'All Parts'!AG103</f>
        <v>0</v>
      </c>
      <c r="AH37" s="1">
        <f>'All Parts'!AH103</f>
        <v>0</v>
      </c>
      <c r="AI37" s="1"/>
      <c r="AJ37" s="1"/>
      <c r="AK37" s="20"/>
    </row>
    <row r="38" spans="1:37" ht="15" customHeight="1">
      <c r="A38" s="22" t="str">
        <f>'All Parts'!A16</f>
        <v xml:space="preserve">729R203        </v>
      </c>
      <c r="B38" s="22">
        <f>'All Parts'!B16</f>
        <v>113241</v>
      </c>
      <c r="C38" s="172">
        <f>'All Parts'!C16</f>
        <v>66</v>
      </c>
      <c r="D38" s="19" t="str">
        <f>'All Parts'!D16</f>
        <v xml:space="preserve">1" BU MI (3872)  </v>
      </c>
      <c r="E38" s="45">
        <f>'All Parts'!E16</f>
        <v>38</v>
      </c>
      <c r="F38" s="32">
        <f>'All Parts'!H16</f>
        <v>695</v>
      </c>
      <c r="G38" s="32">
        <f>'All Parts'!F16</f>
        <v>12420</v>
      </c>
      <c r="H38" s="57">
        <f>'All Parts'!I16</f>
        <v>14.351285189718482</v>
      </c>
      <c r="I38" s="8">
        <f ca="1">'All Parts'!J16</f>
        <v>45532.249635602944</v>
      </c>
      <c r="J38" s="8">
        <f ca="1">'All Parts'!K16</f>
        <v>45564.360438927048</v>
      </c>
      <c r="K38" s="8">
        <f ca="1">'All Parts'!L16</f>
        <v>45459.360438927048</v>
      </c>
      <c r="L38" s="33">
        <f>'All Parts'!M16</f>
        <v>15</v>
      </c>
      <c r="M38" s="33">
        <f>'All Parts'!N16</f>
        <v>12420</v>
      </c>
      <c r="N38" s="83">
        <f t="shared" si="8"/>
        <v>819.72</v>
      </c>
      <c r="O38" s="83">
        <f t="shared" si="9"/>
        <v>0</v>
      </c>
      <c r="P38" s="84">
        <f t="shared" si="10"/>
        <v>819.72</v>
      </c>
      <c r="Q38" s="84">
        <f t="shared" si="11"/>
        <v>0</v>
      </c>
      <c r="R38" s="85">
        <f t="shared" si="12"/>
        <v>0</v>
      </c>
      <c r="S38" s="87">
        <f t="shared" si="13"/>
        <v>54.648000000000003</v>
      </c>
      <c r="T38" s="87">
        <f t="shared" si="14"/>
        <v>765.072</v>
      </c>
      <c r="U38" s="90">
        <f>'All Parts'!O16</f>
        <v>15.364749082007345</v>
      </c>
      <c r="V38" s="90">
        <f>'All Parts'!P16</f>
        <v>14.351285189718482</v>
      </c>
      <c r="W38" s="92">
        <f>'All Parts'!Q16</f>
        <v>828</v>
      </c>
      <c r="X38" s="91">
        <f>'All Parts'!R16</f>
        <v>0</v>
      </c>
      <c r="Y38" s="56">
        <f>'All Parts'!S16</f>
        <v>0</v>
      </c>
      <c r="Z38" s="56">
        <f>'All Parts'!T16</f>
        <v>0</v>
      </c>
      <c r="AA38" s="91">
        <f>'All Parts'!U16</f>
        <v>0</v>
      </c>
      <c r="AB38" s="91">
        <f>'All Parts'!V16</f>
        <v>0</v>
      </c>
      <c r="AC38" s="91">
        <f>'All Parts'!W16</f>
        <v>0</v>
      </c>
      <c r="AD38" s="91">
        <f>'All Parts'!X16</f>
        <v>0</v>
      </c>
      <c r="AE38" s="91">
        <f>'All Parts'!Y16</f>
        <v>0</v>
      </c>
      <c r="AF38" s="91">
        <f>'All Parts'!Z16</f>
        <v>0</v>
      </c>
      <c r="AG38" s="1">
        <f>'All Parts'!AG16</f>
        <v>0</v>
      </c>
      <c r="AH38" s="1">
        <f>'All Parts'!AH16</f>
        <v>0</v>
      </c>
      <c r="AI38" s="1"/>
      <c r="AJ38" s="1"/>
      <c r="AK38" s="48"/>
    </row>
    <row r="39" spans="1:37" ht="15" customHeight="1">
      <c r="A39" s="22" t="str">
        <f>'All Parts'!A45</f>
        <v xml:space="preserve">792R801        </v>
      </c>
      <c r="B39" s="22">
        <f>'All Parts'!B45</f>
        <v>113654</v>
      </c>
      <c r="C39" s="172">
        <f>'All Parts'!C45</f>
        <v>161.5</v>
      </c>
      <c r="D39" s="19" t="str">
        <f>'All Parts'!D45</f>
        <v>5343 BO MI CAST</v>
      </c>
      <c r="E39" s="46">
        <f>'All Parts'!E45</f>
        <v>641</v>
      </c>
      <c r="F39" s="32">
        <f>'All Parts'!H45</f>
        <v>9580</v>
      </c>
      <c r="G39" s="32">
        <f>'All Parts'!F45</f>
        <v>51730</v>
      </c>
      <c r="H39" s="57">
        <f>'All Parts'!I45</f>
        <v>3.0584479193121212</v>
      </c>
      <c r="I39" s="8">
        <f ca="1">'All Parts'!J45</f>
        <v>45174.445002087967</v>
      </c>
      <c r="J39" s="8">
        <f ca="1">'All Parts'!K45</f>
        <v>45199.764322229188</v>
      </c>
      <c r="K39" s="8">
        <f ca="1">'All Parts'!L45</f>
        <v>45087.764322229188</v>
      </c>
      <c r="L39" s="33">
        <f>'All Parts'!M45</f>
        <v>16</v>
      </c>
      <c r="M39" s="33">
        <f>'All Parts'!N45</f>
        <v>51730</v>
      </c>
      <c r="N39" s="83">
        <f t="shared" si="8"/>
        <v>8354.3950000000004</v>
      </c>
      <c r="O39" s="83">
        <f t="shared" si="9"/>
        <v>0</v>
      </c>
      <c r="P39" s="84">
        <f t="shared" si="10"/>
        <v>8354.3950000000004</v>
      </c>
      <c r="Q39" s="84">
        <f t="shared" si="11"/>
        <v>0</v>
      </c>
      <c r="R39" s="85">
        <f t="shared" si="12"/>
        <v>0</v>
      </c>
      <c r="S39" s="87">
        <f t="shared" si="13"/>
        <v>1778.5995</v>
      </c>
      <c r="T39" s="87">
        <f t="shared" si="14"/>
        <v>6575.7955000000002</v>
      </c>
      <c r="U39" s="90">
        <f>'All Parts'!O45</f>
        <v>3.8575626746000071</v>
      </c>
      <c r="V39" s="90">
        <f>'All Parts'!P45</f>
        <v>3.0584479193121212</v>
      </c>
      <c r="W39" s="92">
        <f>'All Parts'!Q45</f>
        <v>11013</v>
      </c>
      <c r="X39" s="91">
        <f>'All Parts'!R45</f>
        <v>0</v>
      </c>
      <c r="Y39" s="56">
        <f>'All Parts'!S45</f>
        <v>0</v>
      </c>
      <c r="Z39" s="56">
        <f>'All Parts'!T45</f>
        <v>0</v>
      </c>
      <c r="AA39" s="91">
        <f>'All Parts'!U45</f>
        <v>0</v>
      </c>
      <c r="AB39" s="91">
        <f>'All Parts'!V45</f>
        <v>0</v>
      </c>
      <c r="AC39" s="91">
        <f>'All Parts'!W45</f>
        <v>0</v>
      </c>
      <c r="AD39" s="91">
        <f>'All Parts'!X45</f>
        <v>0</v>
      </c>
      <c r="AE39" s="91">
        <f>'All Parts'!Y45</f>
        <v>0</v>
      </c>
      <c r="AF39" s="91">
        <f>'All Parts'!Z45</f>
        <v>0</v>
      </c>
      <c r="AG39" s="1" t="str">
        <f>'All Parts'!AG45</f>
        <v>36,000 ETA 9/8</v>
      </c>
      <c r="AH39" s="1">
        <f>'All Parts'!AH45</f>
        <v>0</v>
      </c>
      <c r="AI39" s="1"/>
      <c r="AJ39" s="1"/>
      <c r="AK39" s="48"/>
    </row>
    <row r="40" spans="1:37" ht="15" customHeight="1">
      <c r="A40" s="22" t="str">
        <f>'All Parts'!A37</f>
        <v xml:space="preserve">751R901        </v>
      </c>
      <c r="B40" s="22">
        <f>'All Parts'!B37</f>
        <v>112501</v>
      </c>
      <c r="C40" s="172">
        <f>'All Parts'!C37</f>
        <v>146</v>
      </c>
      <c r="D40" s="19" t="str">
        <f>'All Parts'!D37</f>
        <v>5342 BO MI CAST</v>
      </c>
      <c r="E40" s="45">
        <f>'All Parts'!E37</f>
        <v>1608</v>
      </c>
      <c r="F40" s="34">
        <f>'All Parts'!H37</f>
        <v>22200</v>
      </c>
      <c r="G40" s="34">
        <f>'All Parts'!F37</f>
        <v>145000</v>
      </c>
      <c r="H40" s="57">
        <f>'All Parts'!I37</f>
        <v>3.5520074048362837</v>
      </c>
      <c r="I40" s="8">
        <f ca="1">'All Parts'!J37</f>
        <v>45190.083044734572</v>
      </c>
      <c r="J40" s="8">
        <f ca="1">'All Parts'!K37</f>
        <v>45219.471497209044</v>
      </c>
      <c r="K40" s="8">
        <f ca="1">'All Parts'!L37</f>
        <v>45114.471497209044</v>
      </c>
      <c r="L40" s="33">
        <f>'All Parts'!M37</f>
        <v>15</v>
      </c>
      <c r="M40" s="33">
        <f>'All Parts'!N37</f>
        <v>145000</v>
      </c>
      <c r="N40" s="83">
        <f t="shared" si="8"/>
        <v>21170</v>
      </c>
      <c r="O40" s="83">
        <f t="shared" si="9"/>
        <v>0</v>
      </c>
      <c r="P40" s="84">
        <f t="shared" si="10"/>
        <v>21170</v>
      </c>
      <c r="Q40" s="84">
        <f t="shared" si="11"/>
        <v>0</v>
      </c>
      <c r="R40" s="85">
        <f t="shared" si="12"/>
        <v>0</v>
      </c>
      <c r="S40" s="87">
        <f t="shared" si="13"/>
        <v>4681.7820000000002</v>
      </c>
      <c r="T40" s="87">
        <f t="shared" si="14"/>
        <v>16488.218000000001</v>
      </c>
      <c r="U40" s="90">
        <f>'All Parts'!O37</f>
        <v>4.4795499247946315</v>
      </c>
      <c r="V40" s="90">
        <f>'All Parts'!P37</f>
        <v>3.5520074048362837</v>
      </c>
      <c r="W40" s="92">
        <f>'All Parts'!Q37</f>
        <v>32067</v>
      </c>
      <c r="X40" s="91">
        <f>'All Parts'!R37</f>
        <v>0</v>
      </c>
      <c r="Y40" s="56">
        <f>'All Parts'!S37</f>
        <v>0</v>
      </c>
      <c r="Z40" s="56">
        <f>'All Parts'!T37</f>
        <v>0</v>
      </c>
      <c r="AA40" s="91">
        <f>'All Parts'!U37</f>
        <v>0</v>
      </c>
      <c r="AB40" s="91">
        <f>'All Parts'!V37</f>
        <v>0</v>
      </c>
      <c r="AC40" s="91">
        <f>'All Parts'!W37</f>
        <v>0</v>
      </c>
      <c r="AD40" s="91">
        <f>'All Parts'!X37</f>
        <v>0</v>
      </c>
      <c r="AE40" s="91">
        <f>'All Parts'!Y37</f>
        <v>0</v>
      </c>
      <c r="AF40" s="91">
        <f>'All Parts'!Z37</f>
        <v>0</v>
      </c>
      <c r="AG40" s="1" t="str">
        <f>'All Parts'!AG37</f>
        <v>100,000 ETA 10/6</v>
      </c>
      <c r="AH40" s="1">
        <f>'All Parts'!AH37</f>
        <v>0</v>
      </c>
      <c r="AI40" s="1"/>
      <c r="AJ40" s="1"/>
      <c r="AK40" s="20"/>
    </row>
    <row r="41" spans="1:37" ht="15" customHeight="1">
      <c r="A41" s="22" t="str">
        <f>'All Parts'!A32</f>
        <v xml:space="preserve">74R3201        </v>
      </c>
      <c r="B41" s="22">
        <f>'All Parts'!B32</f>
        <v>110315</v>
      </c>
      <c r="C41" s="172">
        <f>'All Parts'!C32</f>
        <v>164.8</v>
      </c>
      <c r="D41" s="19" t="str">
        <f>'All Parts'!D32</f>
        <v>5353 BO MI CAST</v>
      </c>
      <c r="E41" s="45">
        <f>'All Parts'!E32</f>
        <v>1225</v>
      </c>
      <c r="F41" s="34">
        <f>'All Parts'!H32</f>
        <v>0</v>
      </c>
      <c r="G41" s="34">
        <f>'All Parts'!F32</f>
        <v>82170</v>
      </c>
      <c r="H41" s="57">
        <f>'All Parts'!I32</f>
        <v>3.1198860939724726</v>
      </c>
      <c r="I41" s="8">
        <f ca="1">'All Parts'!J32</f>
        <v>45176.391622148258</v>
      </c>
      <c r="J41" s="8">
        <f ca="1">'All Parts'!K32</f>
        <v>45210.413877787352</v>
      </c>
      <c r="K41" s="8">
        <f ca="1">'All Parts'!L32</f>
        <v>45098.413877787352</v>
      </c>
      <c r="L41" s="33">
        <f>'All Parts'!M32</f>
        <v>16</v>
      </c>
      <c r="M41" s="33">
        <f>'All Parts'!N32</f>
        <v>82170</v>
      </c>
      <c r="N41" s="83">
        <f t="shared" si="8"/>
        <v>13541.616000000002</v>
      </c>
      <c r="O41" s="83">
        <f t="shared" si="9"/>
        <v>0</v>
      </c>
      <c r="P41" s="84">
        <f t="shared" si="10"/>
        <v>13541.616</v>
      </c>
      <c r="Q41" s="84">
        <f t="shared" si="11"/>
        <v>0</v>
      </c>
      <c r="R41" s="85">
        <f t="shared" si="12"/>
        <v>0</v>
      </c>
      <c r="S41" s="87">
        <f t="shared" si="13"/>
        <v>4660.7088000000003</v>
      </c>
      <c r="T41" s="87">
        <f t="shared" si="14"/>
        <v>8880.9072000000015</v>
      </c>
      <c r="U41" s="90">
        <f>'All Parts'!O32</f>
        <v>4.1936782154722358</v>
      </c>
      <c r="V41" s="90">
        <f>'All Parts'!P32</f>
        <v>3.1198860939724726</v>
      </c>
      <c r="W41" s="92">
        <f>'All Parts'!Q32</f>
        <v>28281</v>
      </c>
      <c r="X41" s="91">
        <f>'All Parts'!R32</f>
        <v>0</v>
      </c>
      <c r="Y41" s="56">
        <f>'All Parts'!S32</f>
        <v>0</v>
      </c>
      <c r="Z41" s="56">
        <f>'All Parts'!T32</f>
        <v>0</v>
      </c>
      <c r="AA41" s="91">
        <f>'All Parts'!U32</f>
        <v>0</v>
      </c>
      <c r="AB41" s="91">
        <f>'All Parts'!V32</f>
        <v>0</v>
      </c>
      <c r="AC41" s="91">
        <f>'All Parts'!W32</f>
        <v>0</v>
      </c>
      <c r="AD41" s="91">
        <f>'All Parts'!X32</f>
        <v>0</v>
      </c>
      <c r="AE41" s="91">
        <f>'All Parts'!Y32</f>
        <v>0</v>
      </c>
      <c r="AF41" s="91">
        <f>'All Parts'!Z32</f>
        <v>0</v>
      </c>
      <c r="AG41" s="1" t="str">
        <f>'All Parts'!AG32</f>
        <v>72,000 ETA 9/22, 72,000 ETA 12/8</v>
      </c>
      <c r="AH41" s="1">
        <f>'All Parts'!AH32</f>
        <v>0</v>
      </c>
      <c r="AI41" s="1"/>
      <c r="AJ41" s="1"/>
      <c r="AK41" s="20"/>
    </row>
    <row r="42" spans="1:37" ht="15" customHeight="1">
      <c r="A42" s="22" t="str">
        <f>'All Parts'!A36</f>
        <v xml:space="preserve">7502R01        </v>
      </c>
      <c r="B42" s="22">
        <f>'All Parts'!B36</f>
        <v>115489</v>
      </c>
      <c r="C42" s="172">
        <f>'All Parts'!C36</f>
        <v>234.96480000000003</v>
      </c>
      <c r="D42" s="19" t="str">
        <f>'All Parts'!D36</f>
        <v>5244 BO MI CAST</v>
      </c>
      <c r="E42" s="46">
        <f>'All Parts'!E36</f>
        <v>229</v>
      </c>
      <c r="F42" s="32">
        <f>'All Parts'!H36</f>
        <v>3110</v>
      </c>
      <c r="G42" s="32">
        <f>'All Parts'!F36</f>
        <v>40200</v>
      </c>
      <c r="H42" s="57">
        <f>'All Parts'!I36</f>
        <v>7.5332588605666704</v>
      </c>
      <c r="I42" s="8">
        <f ca="1">'All Parts'!J36</f>
        <v>45316.225854016135</v>
      </c>
      <c r="J42" s="8">
        <f ca="1">'All Parts'!K36</f>
        <v>45334.939712899148</v>
      </c>
      <c r="K42" s="8">
        <f ca="1">'All Parts'!L36</f>
        <v>45215.939712899148</v>
      </c>
      <c r="L42" s="33">
        <f>'All Parts'!M36</f>
        <v>17</v>
      </c>
      <c r="M42" s="33">
        <f>'All Parts'!N36</f>
        <v>40200</v>
      </c>
      <c r="N42" s="83">
        <f t="shared" si="8"/>
        <v>9445.5849600000001</v>
      </c>
      <c r="O42" s="83">
        <f t="shared" si="9"/>
        <v>0</v>
      </c>
      <c r="P42" s="84">
        <f t="shared" si="10"/>
        <v>9445.584960000002</v>
      </c>
      <c r="Q42" s="84">
        <f t="shared" si="11"/>
        <v>0</v>
      </c>
      <c r="R42" s="85">
        <f t="shared" si="12"/>
        <v>0</v>
      </c>
      <c r="S42" s="87">
        <f t="shared" si="13"/>
        <v>683.27763840000011</v>
      </c>
      <c r="T42" s="87">
        <f t="shared" si="14"/>
        <v>8762.3073215999993</v>
      </c>
      <c r="U42" s="90">
        <f>'All Parts'!O36</f>
        <v>8.1238956027216407</v>
      </c>
      <c r="V42" s="90">
        <f>'All Parts'!P36</f>
        <v>7.5332588605666704</v>
      </c>
      <c r="W42" s="92">
        <f>'All Parts'!Q36</f>
        <v>2908</v>
      </c>
      <c r="X42" s="91">
        <f>'All Parts'!R36</f>
        <v>0</v>
      </c>
      <c r="Y42" s="56">
        <f>'All Parts'!S36</f>
        <v>0</v>
      </c>
      <c r="Z42" s="56">
        <f>'All Parts'!T36</f>
        <v>0</v>
      </c>
      <c r="AA42" s="91">
        <f>'All Parts'!U36</f>
        <v>0</v>
      </c>
      <c r="AB42" s="91">
        <f>'All Parts'!V36</f>
        <v>0</v>
      </c>
      <c r="AC42" s="91">
        <f>'All Parts'!W36</f>
        <v>0</v>
      </c>
      <c r="AD42" s="91">
        <f>'All Parts'!X36</f>
        <v>0</v>
      </c>
      <c r="AE42" s="91">
        <f>'All Parts'!Y36</f>
        <v>0</v>
      </c>
      <c r="AF42" s="91">
        <f>'All Parts'!Z36</f>
        <v>0</v>
      </c>
      <c r="AG42" s="1">
        <f>'All Parts'!AG36</f>
        <v>0</v>
      </c>
      <c r="AH42" s="1">
        <f>'All Parts'!AH36</f>
        <v>0</v>
      </c>
      <c r="AI42" s="1"/>
      <c r="AJ42" s="1"/>
      <c r="AK42" s="20"/>
    </row>
    <row r="43" spans="1:37" ht="15" customHeight="1">
      <c r="A43" s="22" t="str">
        <f>'All Parts'!A21</f>
        <v xml:space="preserve">729R302        </v>
      </c>
      <c r="B43" s="22">
        <f>'All Parts'!B21</f>
        <v>113261</v>
      </c>
      <c r="C43" s="172">
        <f>'All Parts'!C21</f>
        <v>299</v>
      </c>
      <c r="D43" s="19" t="str">
        <f>'All Parts'!D21</f>
        <v xml:space="preserve">3" BU MI (3877) </v>
      </c>
      <c r="E43" s="45">
        <f>'All Parts'!E21</f>
        <v>14</v>
      </c>
      <c r="F43" s="34">
        <f>'All Parts'!H21</f>
        <v>3702</v>
      </c>
      <c r="G43" s="34">
        <f>'All Parts'!F21</f>
        <v>1500</v>
      </c>
      <c r="H43" s="57">
        <f>'All Parts'!I21</f>
        <v>-7.3156146179401995</v>
      </c>
      <c r="I43" s="8">
        <f ca="1">'All Parts'!J21</f>
        <v>45424.172073276073</v>
      </c>
      <c r="J43" s="8">
        <f ca="1">'All Parts'!K21</f>
        <v>45424.172073276073</v>
      </c>
      <c r="K43" s="8">
        <f ca="1">'All Parts'!L21</f>
        <v>45312.172073276073</v>
      </c>
      <c r="L43" s="33">
        <f>'All Parts'!M21</f>
        <v>16</v>
      </c>
      <c r="M43" s="33">
        <f>'All Parts'!N21</f>
        <v>6995</v>
      </c>
      <c r="N43" s="83">
        <f t="shared" si="8"/>
        <v>2091.5050000000001</v>
      </c>
      <c r="O43" s="83">
        <f t="shared" si="9"/>
        <v>0</v>
      </c>
      <c r="P43" s="84">
        <f t="shared" si="10"/>
        <v>448.5</v>
      </c>
      <c r="Q43" s="84">
        <f t="shared" si="11"/>
        <v>0</v>
      </c>
      <c r="R43" s="85">
        <f t="shared" si="12"/>
        <v>1643.0049999999999</v>
      </c>
      <c r="S43" s="87">
        <f t="shared" si="13"/>
        <v>0</v>
      </c>
      <c r="T43" s="87">
        <f t="shared" si="14"/>
        <v>2091.5050000000001</v>
      </c>
      <c r="U43" s="90">
        <f>'All Parts'!O21</f>
        <v>10.940199335548172</v>
      </c>
      <c r="V43" s="90">
        <f>'All Parts'!P21</f>
        <v>10.940199335548172</v>
      </c>
      <c r="W43" s="92">
        <f>'All Parts'!Q21</f>
        <v>0</v>
      </c>
      <c r="X43" s="91">
        <f>'All Parts'!R21</f>
        <v>5495</v>
      </c>
      <c r="Y43" s="56">
        <f>'All Parts'!S21</f>
        <v>0</v>
      </c>
      <c r="Z43" s="56">
        <f>'All Parts'!T21</f>
        <v>0</v>
      </c>
      <c r="AA43" s="91">
        <f>'All Parts'!U21</f>
        <v>0</v>
      </c>
      <c r="AB43" s="91">
        <f>'All Parts'!V21</f>
        <v>0</v>
      </c>
      <c r="AC43" s="91">
        <f>'All Parts'!W21</f>
        <v>0</v>
      </c>
      <c r="AD43" s="91">
        <f>'All Parts'!X21</f>
        <v>0</v>
      </c>
      <c r="AE43" s="91">
        <f>'All Parts'!Y21</f>
        <v>0</v>
      </c>
      <c r="AF43" s="91">
        <f>'All Parts'!Z21</f>
        <v>0</v>
      </c>
      <c r="AG43" s="1">
        <f>'All Parts'!AG21</f>
        <v>0</v>
      </c>
      <c r="AH43" s="1">
        <f>'All Parts'!AH21</f>
        <v>0</v>
      </c>
      <c r="AI43" s="1"/>
      <c r="AJ43" s="1"/>
      <c r="AK43" s="20"/>
    </row>
    <row r="44" spans="1:37" ht="15" customHeight="1">
      <c r="A44" s="22" t="str">
        <f>'All Parts'!A44</f>
        <v xml:space="preserve">791R001        </v>
      </c>
      <c r="B44" s="22">
        <f>'All Parts'!B44</f>
        <v>115594</v>
      </c>
      <c r="C44" s="172">
        <f>'All Parts'!C44</f>
        <v>661</v>
      </c>
      <c r="D44" s="19" t="str">
        <f>'All Parts'!D44</f>
        <v>312 BO MI CAST</v>
      </c>
      <c r="E44" s="46">
        <f>'All Parts'!E44</f>
        <v>13</v>
      </c>
      <c r="F44" s="32">
        <f>'All Parts'!H44</f>
        <v>330</v>
      </c>
      <c r="G44" s="32">
        <f>'All Parts'!F44</f>
        <v>1535</v>
      </c>
      <c r="H44" s="57">
        <f>'All Parts'!I44</f>
        <v>4.3112701252236132</v>
      </c>
      <c r="I44" s="8">
        <f ca="1">'All Parts'!J44</f>
        <v>45214.139684612106</v>
      </c>
      <c r="J44" s="8">
        <f ca="1">'All Parts'!K44</f>
        <v>45229.32996801292</v>
      </c>
      <c r="K44" s="8">
        <f ca="1">'All Parts'!L44</f>
        <v>45124.32996801292</v>
      </c>
      <c r="L44" s="33">
        <f>'All Parts'!M44</f>
        <v>15</v>
      </c>
      <c r="M44" s="33">
        <f>'All Parts'!N44</f>
        <v>1535</v>
      </c>
      <c r="N44" s="83">
        <f t="shared" si="8"/>
        <v>1014.635</v>
      </c>
      <c r="O44" s="83">
        <f t="shared" si="9"/>
        <v>0</v>
      </c>
      <c r="P44" s="84">
        <f t="shared" si="10"/>
        <v>1014.6350000000001</v>
      </c>
      <c r="Q44" s="84">
        <f t="shared" si="11"/>
        <v>0</v>
      </c>
      <c r="R44" s="85">
        <f t="shared" si="12"/>
        <v>0</v>
      </c>
      <c r="S44" s="87">
        <f t="shared" si="13"/>
        <v>88.573999999999998</v>
      </c>
      <c r="T44" s="87">
        <f t="shared" si="14"/>
        <v>926.06100000000004</v>
      </c>
      <c r="U44" s="90">
        <f>'All Parts'!O44</f>
        <v>4.7906976744186043</v>
      </c>
      <c r="V44" s="90">
        <f>'All Parts'!P44</f>
        <v>4.3112701252236132</v>
      </c>
      <c r="W44" s="92">
        <f>'All Parts'!Q44</f>
        <v>134</v>
      </c>
      <c r="X44" s="91">
        <f>'All Parts'!R44</f>
        <v>0</v>
      </c>
      <c r="Y44" s="56">
        <f>'All Parts'!S44</f>
        <v>0</v>
      </c>
      <c r="Z44" s="56">
        <f>'All Parts'!T44</f>
        <v>0</v>
      </c>
      <c r="AA44" s="91">
        <f>'All Parts'!U44</f>
        <v>0</v>
      </c>
      <c r="AB44" s="91">
        <f>'All Parts'!V44</f>
        <v>0</v>
      </c>
      <c r="AC44" s="91">
        <f>'All Parts'!W44</f>
        <v>0</v>
      </c>
      <c r="AD44" s="91">
        <f>'All Parts'!X44</f>
        <v>0</v>
      </c>
      <c r="AE44" s="91">
        <f>'All Parts'!Y44</f>
        <v>0</v>
      </c>
      <c r="AF44" s="91">
        <f>'All Parts'!Z44</f>
        <v>0</v>
      </c>
      <c r="AG44" s="1" t="str">
        <f>'All Parts'!AG44</f>
        <v>4,000 ETA 9/22</v>
      </c>
      <c r="AH44" s="1">
        <f>'All Parts'!AH44</f>
        <v>0</v>
      </c>
      <c r="AI44" s="1"/>
      <c r="AJ44" s="1"/>
      <c r="AK44" s="20"/>
    </row>
    <row r="45" spans="1:37" ht="15" customHeight="1">
      <c r="A45" s="175" t="str">
        <f>'All Parts'!A82</f>
        <v xml:space="preserve">R659701        </v>
      </c>
      <c r="B45" s="176">
        <f>'All Parts'!B82</f>
        <v>116274</v>
      </c>
      <c r="C45" s="177">
        <f>'All Parts'!C82</f>
        <v>156.94559999999998</v>
      </c>
      <c r="D45" s="19" t="str">
        <f>'All Parts'!D82</f>
        <v>1 1/4" GRD BUSH CAST MI (14-20)</v>
      </c>
      <c r="E45" s="45">
        <f>'All Parts'!E82</f>
        <v>1</v>
      </c>
      <c r="F45" s="34">
        <f>'All Parts'!H82</f>
        <v>0</v>
      </c>
      <c r="G45" s="34">
        <f>'All Parts'!F82</f>
        <v>4160</v>
      </c>
      <c r="H45" s="57">
        <f>'All Parts'!I82</f>
        <v>193.48837209302326</v>
      </c>
      <c r="I45" s="8">
        <f ca="1">'All Parts'!J82</f>
        <v>51208.06681011818</v>
      </c>
      <c r="J45" s="8">
        <f ca="1">'All Parts'!K82</f>
        <v>51208.06681011818</v>
      </c>
      <c r="K45" s="8">
        <f ca="1">'All Parts'!L82</f>
        <v>50942.06681011818</v>
      </c>
      <c r="L45" s="33">
        <f>'All Parts'!M82</f>
        <v>38</v>
      </c>
      <c r="M45" s="33">
        <f>'All Parts'!N82</f>
        <v>4160</v>
      </c>
      <c r="N45" s="83">
        <f t="shared" si="8"/>
        <v>652.89369599999986</v>
      </c>
      <c r="O45" s="83">
        <f t="shared" si="9"/>
        <v>0</v>
      </c>
      <c r="P45" s="84">
        <f t="shared" si="10"/>
        <v>652.89369599999998</v>
      </c>
      <c r="Q45" s="84">
        <f t="shared" si="11"/>
        <v>0</v>
      </c>
      <c r="R45" s="85">
        <f t="shared" si="12"/>
        <v>0</v>
      </c>
      <c r="S45" s="87">
        <f t="shared" si="13"/>
        <v>0</v>
      </c>
      <c r="T45" s="87">
        <f t="shared" si="14"/>
        <v>652.89369599999986</v>
      </c>
      <c r="U45" s="89">
        <f>'All Parts'!O82</f>
        <v>193.48837209302326</v>
      </c>
      <c r="V45" s="89">
        <f>'All Parts'!P82</f>
        <v>193.48837209302326</v>
      </c>
      <c r="W45" s="89">
        <f>'All Parts'!Q82</f>
        <v>0</v>
      </c>
      <c r="X45" s="56">
        <f>'All Parts'!R82</f>
        <v>0</v>
      </c>
      <c r="Y45" s="56">
        <f>'All Parts'!S82</f>
        <v>0</v>
      </c>
      <c r="Z45" s="56">
        <f>'All Parts'!T82</f>
        <v>0</v>
      </c>
      <c r="AA45" s="91">
        <f>'All Parts'!U82</f>
        <v>0</v>
      </c>
      <c r="AB45" s="91">
        <f>'All Parts'!V82</f>
        <v>0</v>
      </c>
      <c r="AC45" s="91">
        <f>'All Parts'!W82</f>
        <v>0</v>
      </c>
      <c r="AD45" s="91">
        <f>'All Parts'!X82</f>
        <v>0</v>
      </c>
      <c r="AE45" s="91">
        <f>'All Parts'!Y82</f>
        <v>0</v>
      </c>
      <c r="AF45" s="91">
        <f>'All Parts'!Z82</f>
        <v>0</v>
      </c>
      <c r="AG45" s="1">
        <f>'All Parts'!AG82</f>
        <v>0</v>
      </c>
      <c r="AH45" s="1">
        <f>'All Parts'!AH82</f>
        <v>0</v>
      </c>
      <c r="AI45" s="1"/>
      <c r="AJ45" s="1"/>
      <c r="AK45" s="20"/>
    </row>
    <row r="46" spans="1:37" ht="15" customHeight="1">
      <c r="A46" s="22" t="str">
        <f>'All Parts'!A131</f>
        <v xml:space="preserve">R789801        </v>
      </c>
      <c r="B46" s="22">
        <f>'All Parts'!B131</f>
        <v>111008</v>
      </c>
      <c r="C46" s="172">
        <f>'All Parts'!C131</f>
        <v>46.5</v>
      </c>
      <c r="D46" s="19" t="str">
        <f>'All Parts'!D131</f>
        <v xml:space="preserve">1277 STRP MI </v>
      </c>
      <c r="E46" s="46">
        <f>'All Parts'!E131</f>
        <v>633</v>
      </c>
      <c r="F46" s="32">
        <f>'All Parts'!H131</f>
        <v>0</v>
      </c>
      <c r="G46" s="32">
        <f>'All Parts'!F131</f>
        <v>79970</v>
      </c>
      <c r="H46" s="57">
        <f>'All Parts'!I131</f>
        <v>5.876042470333223</v>
      </c>
      <c r="I46" s="8">
        <f ca="1">'All Parts'!J131</f>
        <v>45263.718261020316</v>
      </c>
      <c r="J46" s="8">
        <f ca="1">'All Parts'!K131</f>
        <v>45274.408873808214</v>
      </c>
      <c r="K46" s="8">
        <f ca="1">'All Parts'!L131</f>
        <v>45022.408873808214</v>
      </c>
      <c r="L46" s="33">
        <f>'All Parts'!M131</f>
        <v>36</v>
      </c>
      <c r="M46" s="33">
        <f>'All Parts'!N131</f>
        <v>79970</v>
      </c>
      <c r="N46" s="83">
        <f t="shared" si="8"/>
        <v>3718.605</v>
      </c>
      <c r="O46" s="83">
        <f t="shared" si="9"/>
        <v>0</v>
      </c>
      <c r="P46" s="84">
        <f t="shared" si="10"/>
        <v>3718.605</v>
      </c>
      <c r="Q46" s="84">
        <f t="shared" si="11"/>
        <v>0</v>
      </c>
      <c r="R46" s="85">
        <f t="shared" si="12"/>
        <v>0</v>
      </c>
      <c r="S46" s="87">
        <f t="shared" si="13"/>
        <v>213.52799999999999</v>
      </c>
      <c r="T46" s="87">
        <f t="shared" si="14"/>
        <v>3505.0770000000002</v>
      </c>
      <c r="U46" s="89">
        <f>'All Parts'!O131</f>
        <v>6.2134538373929979</v>
      </c>
      <c r="V46" s="89">
        <f>'All Parts'!P131</f>
        <v>5.876042470333223</v>
      </c>
      <c r="W46" s="89">
        <f>'All Parts'!Q131</f>
        <v>4592</v>
      </c>
      <c r="X46" s="56">
        <f>'All Parts'!R131</f>
        <v>0</v>
      </c>
      <c r="Y46" s="56">
        <f>'All Parts'!S131</f>
        <v>0</v>
      </c>
      <c r="Z46" s="56">
        <f>'All Parts'!T131</f>
        <v>0</v>
      </c>
      <c r="AA46" s="91">
        <f>'All Parts'!U131</f>
        <v>0</v>
      </c>
      <c r="AB46" s="91">
        <f>'All Parts'!V131</f>
        <v>0</v>
      </c>
      <c r="AC46" s="91">
        <f>'All Parts'!W131</f>
        <v>0</v>
      </c>
      <c r="AD46" s="91">
        <f>'All Parts'!X131</f>
        <v>0</v>
      </c>
      <c r="AE46" s="91">
        <f>'All Parts'!Y131</f>
        <v>0</v>
      </c>
      <c r="AF46" s="91">
        <f>'All Parts'!Z131</f>
        <v>0</v>
      </c>
      <c r="AG46" s="1" t="str">
        <f>'All Parts'!AG131</f>
        <v>60,000 ETA 9/22</v>
      </c>
      <c r="AH46" s="1">
        <f>'All Parts'!AH131</f>
        <v>0</v>
      </c>
      <c r="AI46" s="1"/>
      <c r="AJ46" s="1"/>
      <c r="AK46" s="20"/>
    </row>
    <row r="47" spans="1:37" ht="15" customHeight="1">
      <c r="A47" s="22" t="str">
        <f>'All Parts'!A129</f>
        <v xml:space="preserve">R789601        </v>
      </c>
      <c r="B47" s="22">
        <f>'All Parts'!B129</f>
        <v>116351</v>
      </c>
      <c r="C47" s="172">
        <f>'All Parts'!C129</f>
        <v>19.051200000000001</v>
      </c>
      <c r="D47" s="19" t="str">
        <f>'All Parts'!D129</f>
        <v>1275 3/8 STRP MI CAST</v>
      </c>
      <c r="E47" s="46">
        <f>'All Parts'!E129</f>
        <v>320</v>
      </c>
      <c r="F47" s="32">
        <f>'All Parts'!H129</f>
        <v>44268</v>
      </c>
      <c r="G47" s="32">
        <f>'All Parts'!F129</f>
        <v>0</v>
      </c>
      <c r="H47" s="57">
        <f>'All Parts'!I129</f>
        <v>-6.4343023255813954</v>
      </c>
      <c r="I47" s="8">
        <f ca="1">'All Parts'!J129</f>
        <v>45207.049704855024</v>
      </c>
      <c r="J47" s="8">
        <f ca="1">'All Parts'!K129</f>
        <v>45209.582599591864</v>
      </c>
      <c r="K47" s="8">
        <f ca="1">'All Parts'!L129</f>
        <v>44957.582599591864</v>
      </c>
      <c r="L47" s="33">
        <f>'All Parts'!M129</f>
        <v>36</v>
      </c>
      <c r="M47" s="33">
        <f>'All Parts'!N129</f>
        <v>72390</v>
      </c>
      <c r="N47" s="83">
        <f t="shared" si="8"/>
        <v>1379.116368</v>
      </c>
      <c r="O47" s="83">
        <f t="shared" si="9"/>
        <v>0</v>
      </c>
      <c r="P47" s="84">
        <f t="shared" si="10"/>
        <v>0</v>
      </c>
      <c r="Q47" s="84">
        <f t="shared" si="11"/>
        <v>0</v>
      </c>
      <c r="R47" s="85">
        <f t="shared" si="12"/>
        <v>1379.116368</v>
      </c>
      <c r="S47" s="87">
        <f t="shared" si="13"/>
        <v>10.478160000000001</v>
      </c>
      <c r="T47" s="87">
        <f t="shared" si="14"/>
        <v>1368.6382080000001</v>
      </c>
      <c r="U47" s="89">
        <f>'All Parts'!O129</f>
        <v>4.1674418604651162</v>
      </c>
      <c r="V47" s="89">
        <f>'All Parts'!P129</f>
        <v>4.0875000000000004</v>
      </c>
      <c r="W47" s="89">
        <f>'All Parts'!Q129</f>
        <v>550</v>
      </c>
      <c r="X47" s="56">
        <f>'All Parts'!R129</f>
        <v>72390</v>
      </c>
      <c r="Y47" s="56">
        <f>'All Parts'!S129</f>
        <v>0</v>
      </c>
      <c r="Z47" s="56">
        <f>'All Parts'!T129</f>
        <v>0</v>
      </c>
      <c r="AA47" s="91">
        <f>'All Parts'!U129</f>
        <v>0</v>
      </c>
      <c r="AB47" s="91">
        <f>'All Parts'!V129</f>
        <v>0</v>
      </c>
      <c r="AC47" s="91">
        <f>'All Parts'!W129</f>
        <v>0</v>
      </c>
      <c r="AD47" s="91">
        <f>'All Parts'!X129</f>
        <v>0</v>
      </c>
      <c r="AE47" s="91">
        <f>'All Parts'!Y129</f>
        <v>0</v>
      </c>
      <c r="AF47" s="91">
        <f>'All Parts'!Z129</f>
        <v>0</v>
      </c>
      <c r="AG47" s="1" t="str">
        <f>'All Parts'!AG129</f>
        <v>70,000 ETA 9/15</v>
      </c>
      <c r="AH47" s="1">
        <f>'All Parts'!AH129</f>
        <v>0</v>
      </c>
      <c r="AI47" s="1"/>
      <c r="AJ47" s="1"/>
      <c r="AK47" s="20"/>
    </row>
    <row r="48" spans="1:37" ht="15" customHeight="1">
      <c r="A48" s="22" t="str">
        <f>'All Parts'!A60</f>
        <v xml:space="preserve">7R39502        </v>
      </c>
      <c r="B48" s="22">
        <f>'All Parts'!B60</f>
        <v>115598</v>
      </c>
      <c r="C48" s="172">
        <f>'All Parts'!C60</f>
        <v>12.247200000000001</v>
      </c>
      <c r="D48" s="19" t="str">
        <f>'All Parts'!D60</f>
        <v>3930 CLMP MI CAST</v>
      </c>
      <c r="E48" s="46">
        <f>'All Parts'!E60</f>
        <v>95</v>
      </c>
      <c r="F48" s="32">
        <f>'All Parts'!H60</f>
        <v>231</v>
      </c>
      <c r="G48" s="32">
        <f>'All Parts'!F60</f>
        <v>6586</v>
      </c>
      <c r="H48" s="57">
        <f>'All Parts'!I60</f>
        <v>3.1113831089351285</v>
      </c>
      <c r="I48" s="8">
        <f ca="1">'All Parts'!J60</f>
        <v>45176.122211780232</v>
      </c>
      <c r="J48" s="8">
        <f ca="1">'All Parts'!K60</f>
        <v>45256.771519259455</v>
      </c>
      <c r="K48" s="8">
        <f ca="1">'All Parts'!L60</f>
        <v>45158.771519259455</v>
      </c>
      <c r="L48" s="33">
        <f>'All Parts'!M60</f>
        <v>14</v>
      </c>
      <c r="M48" s="33">
        <f>'All Parts'!N60</f>
        <v>6586</v>
      </c>
      <c r="N48" s="83">
        <f t="shared" si="8"/>
        <v>80.660059200000006</v>
      </c>
      <c r="O48" s="83">
        <f t="shared" si="9"/>
        <v>0</v>
      </c>
      <c r="P48" s="84">
        <f t="shared" si="10"/>
        <v>80.660059200000006</v>
      </c>
      <c r="Q48" s="84">
        <f t="shared" si="11"/>
        <v>0</v>
      </c>
      <c r="R48" s="85">
        <f t="shared" si="12"/>
        <v>0</v>
      </c>
      <c r="S48" s="87">
        <f t="shared" si="13"/>
        <v>63.67319280000001</v>
      </c>
      <c r="T48" s="87">
        <f t="shared" si="14"/>
        <v>16.986866399999997</v>
      </c>
      <c r="U48" s="89">
        <f>'All Parts'!O60</f>
        <v>5.6567931456548344</v>
      </c>
      <c r="V48" s="89">
        <f>'All Parts'!P60</f>
        <v>3.1113831089351285</v>
      </c>
      <c r="W48" s="89">
        <f>'All Parts'!Q60</f>
        <v>5199</v>
      </c>
      <c r="X48" s="56">
        <f>'All Parts'!R60</f>
        <v>0</v>
      </c>
      <c r="Y48" s="56">
        <f>'All Parts'!S60</f>
        <v>0</v>
      </c>
      <c r="Z48" s="56">
        <f>'All Parts'!T60</f>
        <v>0</v>
      </c>
      <c r="AA48" s="91">
        <f>'All Parts'!U60</f>
        <v>0</v>
      </c>
      <c r="AB48" s="91">
        <f>'All Parts'!V60</f>
        <v>0</v>
      </c>
      <c r="AC48" s="91">
        <f>'All Parts'!W60</f>
        <v>0</v>
      </c>
      <c r="AD48" s="91">
        <f>'All Parts'!X60</f>
        <v>0</v>
      </c>
      <c r="AE48" s="91">
        <f>'All Parts'!Y60</f>
        <v>0</v>
      </c>
      <c r="AF48" s="91">
        <f>'All Parts'!Z60</f>
        <v>0</v>
      </c>
      <c r="AG48" s="1">
        <f>'All Parts'!AG70</f>
        <v>0</v>
      </c>
      <c r="AH48" s="1">
        <f>'All Parts'!AH60</f>
        <v>0</v>
      </c>
      <c r="AI48" s="1"/>
      <c r="AJ48" s="1"/>
      <c r="AK48" s="20"/>
    </row>
    <row r="49" spans="1:37" ht="15" customHeight="1">
      <c r="A49" s="22" t="str">
        <f>'All Parts'!A113</f>
        <v xml:space="preserve">R748901        </v>
      </c>
      <c r="B49" s="22">
        <f>'All Parts'!B113</f>
        <v>112935</v>
      </c>
      <c r="C49" s="172">
        <f>'All Parts'!C113</f>
        <v>46</v>
      </c>
      <c r="D49" s="19" t="str">
        <f>'All Parts'!D113</f>
        <v>843 C/N MI CAST</v>
      </c>
      <c r="E49" s="46">
        <f>'All Parts'!E113</f>
        <v>487</v>
      </c>
      <c r="F49" s="32">
        <f>'All Parts'!H113</f>
        <v>6494</v>
      </c>
      <c r="G49" s="32">
        <f>'All Parts'!F113</f>
        <v>93190</v>
      </c>
      <c r="H49" s="57">
        <f>'All Parts'!I113</f>
        <v>8.2800248316699303</v>
      </c>
      <c r="I49" s="8">
        <f ca="1">'All Parts'!J113</f>
        <v>45339.886544258457</v>
      </c>
      <c r="J49" s="8">
        <f ca="1">'All Parts'!K113</f>
        <v>45349.6062027476</v>
      </c>
      <c r="K49" s="8">
        <f ca="1">'All Parts'!L113</f>
        <v>45083.6062027476</v>
      </c>
      <c r="L49" s="33">
        <f>'All Parts'!M113</f>
        <v>38</v>
      </c>
      <c r="M49" s="33">
        <f>'All Parts'!N113</f>
        <v>93190</v>
      </c>
      <c r="N49" s="83">
        <f t="shared" si="8"/>
        <v>4286.74</v>
      </c>
      <c r="O49" s="83">
        <f t="shared" si="9"/>
        <v>0</v>
      </c>
      <c r="P49" s="84">
        <f t="shared" si="10"/>
        <v>4286.74</v>
      </c>
      <c r="Q49" s="84">
        <f t="shared" si="11"/>
        <v>0</v>
      </c>
      <c r="R49" s="85">
        <f t="shared" si="12"/>
        <v>0</v>
      </c>
      <c r="S49" s="87">
        <f t="shared" si="13"/>
        <v>147.75200000000001</v>
      </c>
      <c r="T49" s="87">
        <f t="shared" si="14"/>
        <v>4138.9879999999994</v>
      </c>
      <c r="U49" s="89">
        <f>'All Parts'!O113</f>
        <v>8.5867914617258005</v>
      </c>
      <c r="V49" s="89">
        <f>'All Parts'!P113</f>
        <v>8.2800248316699303</v>
      </c>
      <c r="W49" s="89">
        <f>'All Parts'!Q113</f>
        <v>3212</v>
      </c>
      <c r="X49" s="56">
        <f>'All Parts'!R113</f>
        <v>0</v>
      </c>
      <c r="Y49" s="56">
        <f>'All Parts'!S113</f>
        <v>0</v>
      </c>
      <c r="Z49" s="56">
        <f>'All Parts'!T113</f>
        <v>0</v>
      </c>
      <c r="AA49" s="91">
        <f>'All Parts'!U113</f>
        <v>0</v>
      </c>
      <c r="AB49" s="91">
        <f>'All Parts'!V113</f>
        <v>0</v>
      </c>
      <c r="AC49" s="91">
        <f>'All Parts'!W113</f>
        <v>0</v>
      </c>
      <c r="AD49" s="91">
        <f>'All Parts'!X113</f>
        <v>0</v>
      </c>
      <c r="AE49" s="91">
        <f>'All Parts'!Y113</f>
        <v>0</v>
      </c>
      <c r="AF49" s="91">
        <f>'All Parts'!Z113</f>
        <v>0</v>
      </c>
      <c r="AG49" s="1">
        <f>'All Parts'!AG113</f>
        <v>0</v>
      </c>
      <c r="AH49" s="1">
        <f>'All Parts'!AH113</f>
        <v>0</v>
      </c>
      <c r="AI49" s="1"/>
      <c r="AJ49" s="1"/>
      <c r="AK49" s="16"/>
    </row>
    <row r="50" spans="1:37" ht="15" customHeight="1">
      <c r="A50" s="22" t="str">
        <f>'All Parts'!A133</f>
        <v xml:space="preserve">R790001        </v>
      </c>
      <c r="B50" s="22">
        <f>'All Parts'!B133</f>
        <v>115587</v>
      </c>
      <c r="C50" s="172">
        <f>'All Parts'!C133</f>
        <v>95.709599999999995</v>
      </c>
      <c r="D50" s="19" t="str">
        <f>'All Parts'!D133</f>
        <v xml:space="preserve">1279 1-1/4 STRP MI CAST </v>
      </c>
      <c r="E50" s="45">
        <f>'All Parts'!E133</f>
        <v>23</v>
      </c>
      <c r="F50" s="34">
        <f>'All Parts'!H133</f>
        <v>0</v>
      </c>
      <c r="G50" s="34">
        <f>'All Parts'!F133</f>
        <v>12440</v>
      </c>
      <c r="H50" s="57">
        <f>'All Parts'!I133</f>
        <v>25.156723963599596</v>
      </c>
      <c r="I50" s="8">
        <f ca="1">'All Parts'!J133</f>
        <v>45874.61143254381</v>
      </c>
      <c r="J50" s="8">
        <f ca="1">'All Parts'!K133</f>
        <v>45908.890608745183</v>
      </c>
      <c r="K50" s="8">
        <f ca="1">'All Parts'!L133</f>
        <v>45656.890608745183</v>
      </c>
      <c r="L50" s="33">
        <f>'All Parts'!M133</f>
        <v>36</v>
      </c>
      <c r="M50" s="33">
        <f>'All Parts'!N133</f>
        <v>12440</v>
      </c>
      <c r="N50" s="83">
        <f t="shared" si="8"/>
        <v>1190.6274239999998</v>
      </c>
      <c r="O50" s="83">
        <f t="shared" si="9"/>
        <v>0</v>
      </c>
      <c r="P50" s="84">
        <f t="shared" si="10"/>
        <v>1190.6274239999998</v>
      </c>
      <c r="Q50" s="84">
        <f t="shared" si="11"/>
        <v>0</v>
      </c>
      <c r="R50" s="85">
        <f t="shared" si="12"/>
        <v>0</v>
      </c>
      <c r="S50" s="87">
        <f t="shared" si="13"/>
        <v>51.204635999999994</v>
      </c>
      <c r="T50" s="87">
        <f t="shared" si="14"/>
        <v>1139.4227879999999</v>
      </c>
      <c r="U50" s="89">
        <f>'All Parts'!O133</f>
        <v>26.238624873609705</v>
      </c>
      <c r="V50" s="89">
        <f>'All Parts'!P133</f>
        <v>25.156723963599596</v>
      </c>
      <c r="W50" s="89">
        <f>'All Parts'!Q133</f>
        <v>535</v>
      </c>
      <c r="X50" s="56">
        <f>'All Parts'!R133</f>
        <v>0</v>
      </c>
      <c r="Y50" s="56">
        <f>'All Parts'!S133</f>
        <v>0</v>
      </c>
      <c r="Z50" s="56">
        <f>'All Parts'!T133</f>
        <v>0</v>
      </c>
      <c r="AA50" s="91">
        <f>'All Parts'!U133</f>
        <v>0</v>
      </c>
      <c r="AB50" s="91">
        <f>'All Parts'!V133</f>
        <v>0</v>
      </c>
      <c r="AC50" s="91">
        <f>'All Parts'!W133</f>
        <v>0</v>
      </c>
      <c r="AD50" s="91">
        <f>'All Parts'!X133</f>
        <v>0</v>
      </c>
      <c r="AE50" s="91">
        <f>'All Parts'!Y133</f>
        <v>0</v>
      </c>
      <c r="AF50" s="91">
        <f>'All Parts'!Z133</f>
        <v>0</v>
      </c>
      <c r="AG50" s="1">
        <f>'All Parts'!AG133</f>
        <v>0</v>
      </c>
      <c r="AH50" s="1">
        <f>'All Parts'!AH133</f>
        <v>0</v>
      </c>
      <c r="AI50" s="1"/>
      <c r="AJ50" s="1"/>
      <c r="AK50" s="20"/>
    </row>
    <row r="51" spans="1:37" ht="15" customHeight="1">
      <c r="A51" s="22" t="str">
        <f>'All Parts'!A95</f>
        <v xml:space="preserve">R716503        </v>
      </c>
      <c r="B51" s="22">
        <f>'All Parts'!B95</f>
        <v>115596</v>
      </c>
      <c r="C51" s="172">
        <f>'All Parts'!C95</f>
        <v>1163</v>
      </c>
      <c r="D51" s="19" t="str">
        <f>'All Parts'!D95</f>
        <v xml:space="preserve">5238 BO MI CAST </v>
      </c>
      <c r="E51" s="45">
        <f>'All Parts'!E95</f>
        <v>49</v>
      </c>
      <c r="F51" s="34">
        <f>'All Parts'!H95</f>
        <v>848</v>
      </c>
      <c r="G51" s="34">
        <f>'All Parts'!F95</f>
        <v>6235</v>
      </c>
      <c r="H51" s="57">
        <f>'All Parts'!I95</f>
        <v>5.1134314190792596</v>
      </c>
      <c r="I51" s="8">
        <f ca="1">'All Parts'!J95</f>
        <v>45239.555531922691</v>
      </c>
      <c r="J51" s="8">
        <f ca="1">'All Parts'!K95</f>
        <v>45270.863802599386</v>
      </c>
      <c r="K51" s="8">
        <f ca="1">'All Parts'!L95</f>
        <v>45004.863802599386</v>
      </c>
      <c r="L51" s="33">
        <f>'All Parts'!M95</f>
        <v>38</v>
      </c>
      <c r="M51" s="33">
        <f>'All Parts'!N95</f>
        <v>6235</v>
      </c>
      <c r="N51" s="83">
        <f t="shared" si="8"/>
        <v>7251.3050000000003</v>
      </c>
      <c r="O51" s="83">
        <f t="shared" si="9"/>
        <v>0</v>
      </c>
      <c r="P51" s="84">
        <f t="shared" si="10"/>
        <v>7251.3050000000003</v>
      </c>
      <c r="Q51" s="84">
        <f t="shared" si="11"/>
        <v>0</v>
      </c>
      <c r="R51" s="85">
        <f t="shared" si="12"/>
        <v>0</v>
      </c>
      <c r="S51" s="87">
        <f t="shared" si="13"/>
        <v>1210.683</v>
      </c>
      <c r="T51" s="87">
        <f t="shared" si="14"/>
        <v>6040.6220000000003</v>
      </c>
      <c r="U51" s="89">
        <f>'All Parts'!O95</f>
        <v>6.1015662078785002</v>
      </c>
      <c r="V51" s="89">
        <f>'All Parts'!P95</f>
        <v>5.1134314190792596</v>
      </c>
      <c r="W51" s="89">
        <f>'All Parts'!Q95</f>
        <v>1041</v>
      </c>
      <c r="X51" s="56">
        <f>'All Parts'!R95</f>
        <v>0</v>
      </c>
      <c r="Y51" s="56">
        <f>'All Parts'!S95</f>
        <v>0</v>
      </c>
      <c r="Z51" s="56">
        <f>'All Parts'!T95</f>
        <v>0</v>
      </c>
      <c r="AA51" s="91">
        <f>'All Parts'!U95</f>
        <v>0</v>
      </c>
      <c r="AB51" s="91">
        <f>'All Parts'!V95</f>
        <v>0</v>
      </c>
      <c r="AC51" s="91">
        <f>'All Parts'!W95</f>
        <v>0</v>
      </c>
      <c r="AD51" s="91">
        <f>'All Parts'!X95</f>
        <v>0</v>
      </c>
      <c r="AE51" s="91">
        <f>'All Parts'!Y95</f>
        <v>0</v>
      </c>
      <c r="AF51" s="91">
        <f>'All Parts'!Z95</f>
        <v>0</v>
      </c>
      <c r="AG51" s="1" t="str">
        <f>'All Parts'!AG95</f>
        <v>6,000 ETA 10/20</v>
      </c>
      <c r="AH51" s="1">
        <f>'All Parts'!AH95</f>
        <v>0</v>
      </c>
      <c r="AI51" s="1"/>
      <c r="AJ51" s="1"/>
      <c r="AK51" s="20"/>
    </row>
    <row r="52" spans="1:37" ht="15" customHeight="1">
      <c r="A52" s="22" t="str">
        <f>'All Parts'!A111</f>
        <v xml:space="preserve">R739902        </v>
      </c>
      <c r="B52" s="22">
        <f>'All Parts'!B111</f>
        <v>112970</v>
      </c>
      <c r="C52" s="172">
        <f>'All Parts'!C111</f>
        <v>97.97760000000001</v>
      </c>
      <c r="D52" s="19" t="str">
        <f>'All Parts'!D111</f>
        <v xml:space="preserve">8220 BO MI CAST </v>
      </c>
      <c r="E52" s="45">
        <f>'All Parts'!E111</f>
        <v>9</v>
      </c>
      <c r="F52" s="32">
        <f>'All Parts'!H111</f>
        <v>465</v>
      </c>
      <c r="G52" s="32">
        <f>'All Parts'!F111</f>
        <v>0</v>
      </c>
      <c r="H52" s="57">
        <f>'All Parts'!I111</f>
        <v>-2.4031007751937983</v>
      </c>
      <c r="I52" s="8">
        <f ca="1">'All Parts'!J111</f>
        <v>45001.400143451516</v>
      </c>
      <c r="J52" s="8">
        <f ca="1">'All Parts'!K111</f>
        <v>45008.277336433966</v>
      </c>
      <c r="K52" s="8">
        <f ca="1">'All Parts'!L111</f>
        <v>44749.277336433966</v>
      </c>
      <c r="L52" s="33">
        <f>'All Parts'!M111</f>
        <v>37</v>
      </c>
      <c r="M52" s="33">
        <f>'All Parts'!N111</f>
        <v>0</v>
      </c>
      <c r="N52" s="83">
        <f t="shared" si="8"/>
        <v>0</v>
      </c>
      <c r="O52" s="83">
        <f t="shared" si="9"/>
        <v>0</v>
      </c>
      <c r="P52" s="84">
        <f t="shared" si="10"/>
        <v>0</v>
      </c>
      <c r="Q52" s="84">
        <f t="shared" si="11"/>
        <v>0</v>
      </c>
      <c r="R52" s="85">
        <f t="shared" si="12"/>
        <v>0</v>
      </c>
      <c r="S52" s="87">
        <f t="shared" si="13"/>
        <v>4.1150592000000001</v>
      </c>
      <c r="T52" s="87">
        <f t="shared" si="14"/>
        <v>0</v>
      </c>
      <c r="U52" s="89">
        <f>'All Parts'!O111</f>
        <v>-2.1860465116279069</v>
      </c>
      <c r="V52" s="89">
        <f>'All Parts'!P111</f>
        <v>-2.4031007751937983</v>
      </c>
      <c r="W52" s="89">
        <f>'All Parts'!Q111</f>
        <v>42</v>
      </c>
      <c r="X52" s="56">
        <f>'All Parts'!R111</f>
        <v>0</v>
      </c>
      <c r="Y52" s="56">
        <f>'All Parts'!S111</f>
        <v>0</v>
      </c>
      <c r="Z52" s="56">
        <f>'All Parts'!T111</f>
        <v>0</v>
      </c>
      <c r="AA52" s="91">
        <f>'All Parts'!U111</f>
        <v>0</v>
      </c>
      <c r="AB52" s="91">
        <f>'All Parts'!V111</f>
        <v>0</v>
      </c>
      <c r="AC52" s="91">
        <f>'All Parts'!W111</f>
        <v>0</v>
      </c>
      <c r="AD52" s="91">
        <f>'All Parts'!X111</f>
        <v>0</v>
      </c>
      <c r="AE52" s="91">
        <f>'All Parts'!Y111</f>
        <v>0</v>
      </c>
      <c r="AF52" s="91">
        <f>'All Parts'!Z111</f>
        <v>0</v>
      </c>
      <c r="AG52" s="1">
        <f>'All Parts'!AG111</f>
        <v>0</v>
      </c>
      <c r="AH52" s="1">
        <f>'All Parts'!AH111</f>
        <v>0</v>
      </c>
      <c r="AI52" s="1"/>
      <c r="AJ52" s="1"/>
      <c r="AK52" s="20"/>
    </row>
    <row r="53" spans="1:37" ht="15" customHeight="1">
      <c r="A53" s="22" t="str">
        <f>'All Parts'!A96</f>
        <v xml:space="preserve">R716505        </v>
      </c>
      <c r="B53" s="22">
        <f>'All Parts'!B96</f>
        <v>115704</v>
      </c>
      <c r="C53" s="172">
        <f>'All Parts'!C96</f>
        <v>468.5</v>
      </c>
      <c r="D53" s="19" t="str">
        <f>'All Parts'!D96</f>
        <v xml:space="preserve">5237 BO MI CAST  </v>
      </c>
      <c r="E53" s="45">
        <f>'All Parts'!E96</f>
        <v>564</v>
      </c>
      <c r="F53" s="34">
        <f>'All Parts'!H96</f>
        <v>5832</v>
      </c>
      <c r="G53" s="34">
        <f>'All Parts'!F96</f>
        <v>52795</v>
      </c>
      <c r="H53" s="57">
        <f>'All Parts'!I96</f>
        <v>3.8729176975094837</v>
      </c>
      <c r="I53" s="8">
        <f ca="1">'All Parts'!J96</f>
        <v>45225.334820569842</v>
      </c>
      <c r="J53" s="8">
        <f ca="1">'All Parts'!K96</f>
        <v>45262.273603697875</v>
      </c>
      <c r="K53" s="8">
        <f ca="1">'All Parts'!L96</f>
        <v>44996.273603697875</v>
      </c>
      <c r="L53" s="33">
        <f>'All Parts'!M96</f>
        <v>38</v>
      </c>
      <c r="M53" s="33">
        <f>'All Parts'!N96</f>
        <v>62395</v>
      </c>
      <c r="N53" s="83">
        <f t="shared" si="8"/>
        <v>29232.057499999999</v>
      </c>
      <c r="O53" s="83">
        <f t="shared" si="9"/>
        <v>0</v>
      </c>
      <c r="P53" s="84">
        <f t="shared" si="10"/>
        <v>24734.4575</v>
      </c>
      <c r="Q53" s="84">
        <f t="shared" si="11"/>
        <v>0</v>
      </c>
      <c r="R53" s="85">
        <f t="shared" si="12"/>
        <v>4497.6000000000004</v>
      </c>
      <c r="S53" s="87">
        <f t="shared" si="13"/>
        <v>6623.1845000000003</v>
      </c>
      <c r="T53" s="87">
        <f t="shared" si="14"/>
        <v>22608.873</v>
      </c>
      <c r="U53" s="89">
        <f>'All Parts'!O96</f>
        <v>5.8304469734454889</v>
      </c>
      <c r="V53" s="89">
        <f>'All Parts'!P96</f>
        <v>4.6646049810324923</v>
      </c>
      <c r="W53" s="89">
        <f>'All Parts'!Q96</f>
        <v>14137</v>
      </c>
      <c r="X53" s="56">
        <f>'All Parts'!R96</f>
        <v>9600</v>
      </c>
      <c r="Y53" s="56">
        <f>'All Parts'!S96</f>
        <v>0</v>
      </c>
      <c r="Z53" s="56">
        <f>'All Parts'!T96</f>
        <v>0</v>
      </c>
      <c r="AA53" s="91">
        <f>'All Parts'!U96</f>
        <v>0</v>
      </c>
      <c r="AB53" s="91">
        <f>'All Parts'!V96</f>
        <v>0</v>
      </c>
      <c r="AC53" s="91">
        <f>'All Parts'!W96</f>
        <v>0</v>
      </c>
      <c r="AD53" s="91">
        <f>'All Parts'!X96</f>
        <v>0</v>
      </c>
      <c r="AE53" s="91">
        <f>'All Parts'!Y96</f>
        <v>0</v>
      </c>
      <c r="AF53" s="91">
        <f>'All Parts'!Z96</f>
        <v>0</v>
      </c>
      <c r="AG53" s="1" t="str">
        <f>'All Parts'!AG96</f>
        <v>30,000 ETA 10/20</v>
      </c>
      <c r="AH53" s="1">
        <f>'All Parts'!AH96</f>
        <v>0</v>
      </c>
      <c r="AI53" s="1"/>
      <c r="AJ53" s="1"/>
      <c r="AK53" s="20"/>
    </row>
    <row r="54" spans="1:37" ht="15" customHeight="1">
      <c r="A54" s="22" t="str">
        <f>'All Parts'!A117</f>
        <v xml:space="preserve">R748909        </v>
      </c>
      <c r="B54" s="22">
        <f>'All Parts'!B117</f>
        <v>115589</v>
      </c>
      <c r="C54" s="172">
        <f>'All Parts'!C117</f>
        <v>210</v>
      </c>
      <c r="D54" s="19" t="str">
        <f>'All Parts'!D117</f>
        <v xml:space="preserve">847 C/N MI CAST </v>
      </c>
      <c r="E54" s="45">
        <f>'All Parts'!E117</f>
        <v>78</v>
      </c>
      <c r="F54" s="34">
        <f>'All Parts'!H117</f>
        <v>1815</v>
      </c>
      <c r="G54" s="34">
        <f>'All Parts'!F117</f>
        <v>14971</v>
      </c>
      <c r="H54" s="57">
        <f>'All Parts'!I117</f>
        <v>7.8449612403100772</v>
      </c>
      <c r="I54" s="8">
        <f ca="1">'All Parts'!J117</f>
        <v>45326.101897837478</v>
      </c>
      <c r="J54" s="8">
        <f ca="1">'All Parts'!K117</f>
        <v>45334.868429551381</v>
      </c>
      <c r="K54" s="8">
        <f ca="1">'All Parts'!L117</f>
        <v>45068.868429551381</v>
      </c>
      <c r="L54" s="33">
        <f>'All Parts'!M117</f>
        <v>38</v>
      </c>
      <c r="M54" s="33">
        <f>'All Parts'!N117</f>
        <v>14971</v>
      </c>
      <c r="N54" s="83">
        <f t="shared" si="8"/>
        <v>3143.91</v>
      </c>
      <c r="O54" s="83">
        <f t="shared" si="9"/>
        <v>0</v>
      </c>
      <c r="P54" s="84">
        <f t="shared" si="10"/>
        <v>3143.91</v>
      </c>
      <c r="Q54" s="84">
        <f t="shared" si="11"/>
        <v>0</v>
      </c>
      <c r="R54" s="85">
        <f t="shared" si="12"/>
        <v>0</v>
      </c>
      <c r="S54" s="87">
        <f t="shared" si="13"/>
        <v>97.44</v>
      </c>
      <c r="T54" s="87">
        <f t="shared" si="14"/>
        <v>3046.47</v>
      </c>
      <c r="U54" s="89">
        <f>'All Parts'!O117</f>
        <v>8.1216457960644011</v>
      </c>
      <c r="V54" s="89">
        <f>'All Parts'!P117</f>
        <v>7.8449612403100772</v>
      </c>
      <c r="W54" s="89">
        <f>'All Parts'!Q117</f>
        <v>464</v>
      </c>
      <c r="X54" s="56">
        <f>'All Parts'!R117</f>
        <v>0</v>
      </c>
      <c r="Y54" s="56">
        <f>'All Parts'!S117</f>
        <v>0</v>
      </c>
      <c r="Z54" s="56">
        <f>'All Parts'!T117</f>
        <v>0</v>
      </c>
      <c r="AA54" s="91">
        <f>'All Parts'!U117</f>
        <v>0</v>
      </c>
      <c r="AB54" s="91">
        <f>'All Parts'!V117</f>
        <v>0</v>
      </c>
      <c r="AC54" s="91">
        <f>'All Parts'!W117</f>
        <v>0</v>
      </c>
      <c r="AD54" s="91">
        <f>'All Parts'!X117</f>
        <v>0</v>
      </c>
      <c r="AE54" s="91">
        <f>'All Parts'!Y117</f>
        <v>0</v>
      </c>
      <c r="AF54" s="91">
        <f>'All Parts'!Z117</f>
        <v>0</v>
      </c>
      <c r="AG54" s="1" t="str">
        <f>'All Parts'!AG117</f>
        <v>480 ETA 3/31</v>
      </c>
      <c r="AH54" s="1">
        <f>'All Parts'!AH117</f>
        <v>0</v>
      </c>
      <c r="AI54" s="1"/>
      <c r="AJ54" s="1"/>
      <c r="AK54" s="20"/>
    </row>
    <row r="55" spans="1:37" ht="15" customHeight="1">
      <c r="A55" s="22" t="str">
        <f>'All Parts'!A108</f>
        <v xml:space="preserve">R730102        </v>
      </c>
      <c r="B55" s="22">
        <f>'All Parts'!B108</f>
        <v>115613</v>
      </c>
      <c r="C55" s="172">
        <f>'All Parts'!C108</f>
        <v>1226</v>
      </c>
      <c r="D55" s="19" t="str">
        <f>'All Parts'!D108</f>
        <v xml:space="preserve">8970 GLD MI CAST </v>
      </c>
      <c r="E55" s="45">
        <f>'All Parts'!E108</f>
        <v>52</v>
      </c>
      <c r="F55" s="34">
        <f>'All Parts'!H108</f>
        <v>1731</v>
      </c>
      <c r="G55" s="34">
        <f>'All Parts'!F108</f>
        <v>5709</v>
      </c>
      <c r="H55" s="57">
        <f>'All Parts'!I108</f>
        <v>3.558139534883721</v>
      </c>
      <c r="I55" s="8">
        <f ca="1">'All Parts'!J108</f>
        <v>45190.277336433966</v>
      </c>
      <c r="J55" s="8">
        <f ca="1">'All Parts'!K108</f>
        <v>45193.338065178912</v>
      </c>
      <c r="K55" s="8">
        <f ca="1">'All Parts'!L108</f>
        <v>44927.338065178912</v>
      </c>
      <c r="L55" s="33">
        <f>'All Parts'!M108</f>
        <v>38</v>
      </c>
      <c r="M55" s="33">
        <f>'All Parts'!N108</f>
        <v>5709</v>
      </c>
      <c r="N55" s="83">
        <f t="shared" si="8"/>
        <v>6999.2340000000004</v>
      </c>
      <c r="O55" s="83">
        <f t="shared" si="9"/>
        <v>0</v>
      </c>
      <c r="P55" s="84">
        <f t="shared" si="10"/>
        <v>6999.2339999999995</v>
      </c>
      <c r="Q55" s="84">
        <f t="shared" si="11"/>
        <v>0</v>
      </c>
      <c r="R55" s="85">
        <f t="shared" si="12"/>
        <v>0</v>
      </c>
      <c r="S55" s="87">
        <f t="shared" si="13"/>
        <v>132.40799999999999</v>
      </c>
      <c r="T55" s="87">
        <f t="shared" si="14"/>
        <v>6866.826</v>
      </c>
      <c r="U55" s="89">
        <f>'All Parts'!O108</f>
        <v>3.6547406082289804</v>
      </c>
      <c r="V55" s="89">
        <f>'All Parts'!P108</f>
        <v>3.558139534883721</v>
      </c>
      <c r="W55" s="89">
        <f>'All Parts'!Q108</f>
        <v>108</v>
      </c>
      <c r="X55" s="56">
        <f>'All Parts'!R108</f>
        <v>0</v>
      </c>
      <c r="Y55" s="56">
        <f>'All Parts'!S108</f>
        <v>0</v>
      </c>
      <c r="Z55" s="56">
        <f>'All Parts'!T108</f>
        <v>0</v>
      </c>
      <c r="AA55" s="91">
        <f>'All Parts'!U108</f>
        <v>0</v>
      </c>
      <c r="AB55" s="91">
        <f>'All Parts'!V108</f>
        <v>0</v>
      </c>
      <c r="AC55" s="91">
        <f>'All Parts'!W108</f>
        <v>0</v>
      </c>
      <c r="AD55" s="91">
        <f>'All Parts'!X108</f>
        <v>0</v>
      </c>
      <c r="AE55" s="91">
        <f>'All Parts'!Y108</f>
        <v>0</v>
      </c>
      <c r="AF55" s="91">
        <f>'All Parts'!Z108</f>
        <v>0</v>
      </c>
      <c r="AG55" s="1" t="str">
        <f>'All Parts'!AG108</f>
        <v>4,000 ETA 10/6</v>
      </c>
      <c r="AH55" s="1">
        <f>'All Parts'!AH108</f>
        <v>0</v>
      </c>
      <c r="AI55" s="1"/>
      <c r="AJ55" s="1"/>
      <c r="AK55" s="15"/>
    </row>
    <row r="56" spans="1:37" ht="15" customHeight="1">
      <c r="A56" s="50" t="str">
        <f>'All Parts'!A35</f>
        <v xml:space="preserve">74R5401        </v>
      </c>
      <c r="B56" s="22">
        <f>'All Parts'!B35</f>
        <v>112000</v>
      </c>
      <c r="C56" s="172">
        <f>'All Parts'!C35</f>
        <v>137.4408</v>
      </c>
      <c r="D56" s="19" t="str">
        <f>'All Parts'!D35</f>
        <v xml:space="preserve">273 1" CAP MI CAST  </v>
      </c>
      <c r="E56" s="46">
        <f>'All Parts'!E35</f>
        <v>6</v>
      </c>
      <c r="F56" s="32">
        <f>'All Parts'!H35</f>
        <v>150</v>
      </c>
      <c r="G56" s="32">
        <f>'All Parts'!F35</f>
        <v>2328</v>
      </c>
      <c r="H56" s="57">
        <f>'All Parts'!I35</f>
        <v>16.88372093023256</v>
      </c>
      <c r="I56" s="8">
        <f ca="1">'All Parts'!J35</f>
        <v>45612.48786274976</v>
      </c>
      <c r="J56" s="8">
        <f ca="1">'All Parts'!K35</f>
        <v>45617.891371521691</v>
      </c>
      <c r="K56" s="8">
        <f ca="1">'All Parts'!L35</f>
        <v>45512.891371521691</v>
      </c>
      <c r="L56" s="33">
        <f>'All Parts'!M35</f>
        <v>15</v>
      </c>
      <c r="M56" s="33">
        <f>'All Parts'!N35</f>
        <v>2328</v>
      </c>
      <c r="N56" s="83">
        <f t="shared" si="8"/>
        <v>319.96218240000002</v>
      </c>
      <c r="O56" s="83">
        <f t="shared" si="9"/>
        <v>0</v>
      </c>
      <c r="P56" s="84">
        <f t="shared" si="10"/>
        <v>319.96218240000002</v>
      </c>
      <c r="Q56" s="84">
        <f t="shared" si="11"/>
        <v>0</v>
      </c>
      <c r="R56" s="85">
        <f t="shared" si="12"/>
        <v>0</v>
      </c>
      <c r="S56" s="87">
        <f t="shared" si="13"/>
        <v>3.0236976000000002</v>
      </c>
      <c r="T56" s="87">
        <f t="shared" si="14"/>
        <v>316.93848480000003</v>
      </c>
      <c r="U56" s="90">
        <f>'All Parts'!O35</f>
        <v>17.054263565891471</v>
      </c>
      <c r="V56" s="90">
        <f>'All Parts'!P35</f>
        <v>16.88372093023256</v>
      </c>
      <c r="W56" s="92">
        <f>'All Parts'!Q35</f>
        <v>22</v>
      </c>
      <c r="X56" s="91">
        <f>'All Parts'!R35</f>
        <v>0</v>
      </c>
      <c r="Y56" s="56">
        <f>'All Parts'!S35</f>
        <v>0</v>
      </c>
      <c r="Z56" s="56">
        <f>'All Parts'!T35</f>
        <v>0</v>
      </c>
      <c r="AA56" s="91">
        <f>'All Parts'!U35</f>
        <v>0</v>
      </c>
      <c r="AB56" s="91">
        <f>'All Parts'!V35</f>
        <v>0</v>
      </c>
      <c r="AC56" s="91">
        <f>'All Parts'!W35</f>
        <v>0</v>
      </c>
      <c r="AD56" s="91">
        <f>'All Parts'!X35</f>
        <v>0</v>
      </c>
      <c r="AE56" s="91">
        <f>'All Parts'!Y35</f>
        <v>0</v>
      </c>
      <c r="AF56" s="91">
        <f>'All Parts'!Z35</f>
        <v>0</v>
      </c>
      <c r="AG56" s="1">
        <f>'All Parts'!AG35</f>
        <v>0</v>
      </c>
      <c r="AH56" s="1">
        <f>'All Parts'!AH35</f>
        <v>0</v>
      </c>
      <c r="AI56" s="1"/>
      <c r="AJ56" s="1"/>
      <c r="AK56" s="15"/>
    </row>
    <row r="57" spans="1:37" ht="15" customHeight="1">
      <c r="A57" s="22">
        <f>'All Parts'!A2</f>
        <v>211158</v>
      </c>
      <c r="B57" s="22">
        <f>'All Parts'!B2</f>
        <v>116260</v>
      </c>
      <c r="C57" s="172">
        <f>'All Parts'!C2</f>
        <v>639.57600000000002</v>
      </c>
      <c r="D57" s="19" t="str">
        <f>'All Parts'!D2</f>
        <v xml:space="preserve">PATT 1158 - 3 MALL CN PC-9297 </v>
      </c>
      <c r="E57" s="45">
        <f>'All Parts'!E2</f>
        <v>5</v>
      </c>
      <c r="F57" s="32">
        <f>'All Parts'!H2</f>
        <v>0</v>
      </c>
      <c r="G57" s="32">
        <f>'All Parts'!F2</f>
        <v>630</v>
      </c>
      <c r="H57" s="57">
        <f>'All Parts'!I2</f>
        <v>5.8604651162790695</v>
      </c>
      <c r="I57" s="8">
        <f ca="1">'All Parts'!J2</f>
        <v>45263.22470485502</v>
      </c>
      <c r="J57" s="8">
        <f ca="1">'All Parts'!K2</f>
        <v>45850.045757486601</v>
      </c>
      <c r="K57" s="8">
        <f ca="1">'All Parts'!L2</f>
        <v>45738.045757486601</v>
      </c>
      <c r="L57" s="33">
        <f>'All Parts'!M2</f>
        <v>16</v>
      </c>
      <c r="M57" s="33">
        <f>'All Parts'!N2</f>
        <v>630</v>
      </c>
      <c r="N57" s="83">
        <f t="shared" si="8"/>
        <v>402.93288000000001</v>
      </c>
      <c r="O57" s="83">
        <f t="shared" si="9"/>
        <v>0</v>
      </c>
      <c r="P57" s="84">
        <f t="shared" si="10"/>
        <v>402.93288000000001</v>
      </c>
      <c r="Q57" s="84">
        <f t="shared" si="11"/>
        <v>0</v>
      </c>
      <c r="R57" s="85">
        <f t="shared" si="12"/>
        <v>0</v>
      </c>
      <c r="S57" s="87">
        <f t="shared" si="13"/>
        <v>1273.395816</v>
      </c>
      <c r="T57" s="87">
        <f t="shared" si="14"/>
        <v>0</v>
      </c>
      <c r="U57" s="90">
        <f>'All Parts'!O2</f>
        <v>24.381395348837209</v>
      </c>
      <c r="V57" s="90">
        <f>'All Parts'!P2</f>
        <v>5.8604651162790695</v>
      </c>
      <c r="W57" s="92">
        <f>'All Parts'!Q2</f>
        <v>1991</v>
      </c>
      <c r="X57" s="91">
        <f>'All Parts'!R2</f>
        <v>0</v>
      </c>
      <c r="Y57" s="56">
        <f>'All Parts'!S2</f>
        <v>0</v>
      </c>
      <c r="Z57" s="56">
        <f>'All Parts'!T2</f>
        <v>0</v>
      </c>
      <c r="AA57" s="91">
        <f>'All Parts'!U2</f>
        <v>0</v>
      </c>
      <c r="AB57" s="91">
        <f>'All Parts'!V2</f>
        <v>0</v>
      </c>
      <c r="AC57" s="91">
        <f>'All Parts'!W2</f>
        <v>0</v>
      </c>
      <c r="AD57" s="91">
        <f>'All Parts'!X2</f>
        <v>0</v>
      </c>
      <c r="AE57" s="91">
        <f>'All Parts'!Y2</f>
        <v>0</v>
      </c>
      <c r="AF57" s="91">
        <f>'All Parts'!Z2</f>
        <v>0</v>
      </c>
      <c r="AG57" s="1">
        <f>'All Parts'!AG2</f>
        <v>0</v>
      </c>
      <c r="AH57" s="1">
        <f>'All Parts'!AH2</f>
        <v>0</v>
      </c>
      <c r="AI57" s="1"/>
      <c r="AJ57" s="1"/>
      <c r="AK57" s="20"/>
    </row>
    <row r="58" spans="1:37" ht="15" customHeight="1">
      <c r="A58" s="22" t="str">
        <f>'All Parts'!A46</f>
        <v xml:space="preserve">79R6501        </v>
      </c>
      <c r="B58" s="22">
        <f>'All Parts'!B46</f>
        <v>113001</v>
      </c>
      <c r="C58" s="172">
        <f>'All Parts'!C46</f>
        <v>81.647999999999996</v>
      </c>
      <c r="D58" s="19" t="str">
        <f>'All Parts'!D46</f>
        <v>5341 BO MI CAST</v>
      </c>
      <c r="E58" s="46">
        <f>'All Parts'!E46</f>
        <v>114</v>
      </c>
      <c r="F58" s="32">
        <f>'All Parts'!H46</f>
        <v>0</v>
      </c>
      <c r="G58" s="32">
        <f>'All Parts'!F46</f>
        <v>9240</v>
      </c>
      <c r="H58" s="57">
        <f>'All Parts'!I46</f>
        <v>3.7698898408812731</v>
      </c>
      <c r="I58" s="8">
        <f ca="1">'All Parts'!J46</f>
        <v>45196.986477708211</v>
      </c>
      <c r="J58" s="8">
        <f ca="1">'All Parts'!K46</f>
        <v>45246.238555270538</v>
      </c>
      <c r="K58" s="8">
        <f ca="1">'All Parts'!L46</f>
        <v>45134.238555270538</v>
      </c>
      <c r="L58" s="33">
        <f>'All Parts'!M46</f>
        <v>16</v>
      </c>
      <c r="M58" s="33">
        <f>'All Parts'!N46</f>
        <v>9240</v>
      </c>
      <c r="N58" s="83">
        <f t="shared" si="8"/>
        <v>754.42752000000007</v>
      </c>
      <c r="O58" s="83">
        <f t="shared" si="9"/>
        <v>0</v>
      </c>
      <c r="P58" s="84">
        <f t="shared" si="10"/>
        <v>754.42751999999996</v>
      </c>
      <c r="Q58" s="84">
        <f t="shared" si="11"/>
        <v>0</v>
      </c>
      <c r="R58" s="85">
        <f t="shared" si="12"/>
        <v>0</v>
      </c>
      <c r="S58" s="87">
        <f t="shared" si="13"/>
        <v>311.07887999999997</v>
      </c>
      <c r="T58" s="87">
        <f t="shared" si="14"/>
        <v>443.3486400000001</v>
      </c>
      <c r="U58" s="90">
        <f>'All Parts'!O46</f>
        <v>5.3243574051407592</v>
      </c>
      <c r="V58" s="90">
        <f>'All Parts'!P46</f>
        <v>3.7698898408812731</v>
      </c>
      <c r="W58" s="92">
        <f>'All Parts'!Q46</f>
        <v>3810</v>
      </c>
      <c r="X58" s="91">
        <f>'All Parts'!R46</f>
        <v>0</v>
      </c>
      <c r="Y58" s="56">
        <f>'All Parts'!S46</f>
        <v>0</v>
      </c>
      <c r="Z58" s="56">
        <f>'All Parts'!T46</f>
        <v>0</v>
      </c>
      <c r="AA58" s="91">
        <f>'All Parts'!U46</f>
        <v>0</v>
      </c>
      <c r="AB58" s="91">
        <f>'All Parts'!V46</f>
        <v>0</v>
      </c>
      <c r="AC58" s="91">
        <f>'All Parts'!W46</f>
        <v>0</v>
      </c>
      <c r="AD58" s="91">
        <f>'All Parts'!X46</f>
        <v>0</v>
      </c>
      <c r="AE58" s="91">
        <f>'All Parts'!Y46</f>
        <v>0</v>
      </c>
      <c r="AF58" s="91">
        <f>'All Parts'!Z46</f>
        <v>0</v>
      </c>
      <c r="AG58" s="1" t="str">
        <f>'All Parts'!AG46</f>
        <v>16,000 ETA 9/22</v>
      </c>
      <c r="AH58" s="1">
        <f>'All Parts'!AH46</f>
        <v>0</v>
      </c>
      <c r="AI58" s="1"/>
      <c r="AJ58" s="1"/>
      <c r="AK58" s="20"/>
    </row>
    <row r="59" spans="1:37" ht="15" customHeight="1">
      <c r="A59" s="22" t="str">
        <f>'All Parts'!A90</f>
        <v xml:space="preserve">R711901        </v>
      </c>
      <c r="B59" s="22">
        <f>'All Parts'!B90</f>
        <v>112968</v>
      </c>
      <c r="C59" s="172">
        <f>'All Parts'!C90</f>
        <v>52</v>
      </c>
      <c r="D59" s="19" t="str">
        <f>'All Parts'!D90</f>
        <v xml:space="preserve">675 BU MI CAST </v>
      </c>
      <c r="E59" s="45">
        <f>'All Parts'!E90</f>
        <v>17</v>
      </c>
      <c r="F59" s="34">
        <f>'All Parts'!H90</f>
        <v>0</v>
      </c>
      <c r="G59" s="34">
        <f>'All Parts'!F90</f>
        <v>13580</v>
      </c>
      <c r="H59" s="57">
        <f>'All Parts'!I90</f>
        <v>37.154582763337892</v>
      </c>
      <c r="I59" s="8">
        <f ca="1">'All Parts'!J90</f>
        <v>46254.754116619726</v>
      </c>
      <c r="J59" s="8">
        <f ca="1">'All Parts'!K90</f>
        <v>46270.704581016013</v>
      </c>
      <c r="K59" s="8">
        <f ca="1">'All Parts'!L90</f>
        <v>46011.704581016013</v>
      </c>
      <c r="L59" s="33">
        <f>'All Parts'!M90</f>
        <v>37</v>
      </c>
      <c r="M59" s="33">
        <f>'All Parts'!N90</f>
        <v>13580</v>
      </c>
      <c r="N59" s="83">
        <f t="shared" si="8"/>
        <v>706.16</v>
      </c>
      <c r="O59" s="83">
        <f t="shared" si="9"/>
        <v>0</v>
      </c>
      <c r="P59" s="84">
        <f t="shared" si="10"/>
        <v>706.16</v>
      </c>
      <c r="Q59" s="84">
        <f t="shared" si="11"/>
        <v>0</v>
      </c>
      <c r="R59" s="85">
        <f t="shared" si="12"/>
        <v>0</v>
      </c>
      <c r="S59" s="87">
        <f t="shared" si="13"/>
        <v>9.5679999999999996</v>
      </c>
      <c r="T59" s="87">
        <f t="shared" si="14"/>
        <v>696.59199999999998</v>
      </c>
      <c r="U59" s="89">
        <f>'All Parts'!O90</f>
        <v>37.658002735978116</v>
      </c>
      <c r="V59" s="89">
        <f>'All Parts'!P90</f>
        <v>37.154582763337892</v>
      </c>
      <c r="W59" s="89">
        <f>'All Parts'!Q90</f>
        <v>184</v>
      </c>
      <c r="X59" s="56">
        <f>'All Parts'!R90</f>
        <v>0</v>
      </c>
      <c r="Y59" s="56">
        <f>'All Parts'!S90</f>
        <v>0</v>
      </c>
      <c r="Z59" s="56">
        <f>'All Parts'!T90</f>
        <v>0</v>
      </c>
      <c r="AA59" s="91">
        <f>'All Parts'!U90</f>
        <v>0</v>
      </c>
      <c r="AB59" s="91">
        <f>'All Parts'!V90</f>
        <v>0</v>
      </c>
      <c r="AC59" s="91">
        <f>'All Parts'!W90</f>
        <v>0</v>
      </c>
      <c r="AD59" s="91">
        <f>'All Parts'!X90</f>
        <v>0</v>
      </c>
      <c r="AE59" s="91">
        <f>'All Parts'!Y90</f>
        <v>0</v>
      </c>
      <c r="AF59" s="91">
        <f>'All Parts'!Z90</f>
        <v>0</v>
      </c>
      <c r="AG59" s="1">
        <f>'All Parts'!AG90</f>
        <v>0</v>
      </c>
      <c r="AH59" s="1">
        <f>'All Parts'!AH90</f>
        <v>0</v>
      </c>
      <c r="AI59" s="1"/>
      <c r="AJ59" s="1"/>
      <c r="AK59" s="20"/>
    </row>
    <row r="60" spans="1:37" ht="15" customHeight="1">
      <c r="A60" s="22" t="str">
        <f>'All Parts'!A89</f>
        <v xml:space="preserve">R711501        </v>
      </c>
      <c r="B60" s="22">
        <f>'All Parts'!B89</f>
        <v>116261</v>
      </c>
      <c r="C60" s="172">
        <f>'All Parts'!C89</f>
        <v>1504.5912000000001</v>
      </c>
      <c r="D60" s="19" t="str">
        <f>'All Parts'!D89</f>
        <v>684 CS MI CAST</v>
      </c>
      <c r="E60" s="45">
        <f>'All Parts'!E89</f>
        <v>6</v>
      </c>
      <c r="F60" s="34">
        <f>'All Parts'!H89</f>
        <v>308</v>
      </c>
      <c r="G60" s="34">
        <f>'All Parts'!F89</f>
        <v>1042</v>
      </c>
      <c r="H60" s="57">
        <f>'All Parts'!I89</f>
        <v>5.6899224806201554</v>
      </c>
      <c r="I60" s="8">
        <f ca="1">'All Parts'!J89</f>
        <v>45257.821196083096</v>
      </c>
      <c r="J60" s="8">
        <f ca="1">'All Parts'!K89</f>
        <v>45434.663301346249</v>
      </c>
      <c r="K60" s="8">
        <f ca="1">'All Parts'!L89</f>
        <v>45161.663301346249</v>
      </c>
      <c r="L60" s="33">
        <f>'All Parts'!M89</f>
        <v>39</v>
      </c>
      <c r="M60" s="33">
        <f>'All Parts'!N89</f>
        <v>1042</v>
      </c>
      <c r="N60" s="83">
        <f t="shared" si="8"/>
        <v>1567.7840304000001</v>
      </c>
      <c r="O60" s="83">
        <f t="shared" si="9"/>
        <v>0</v>
      </c>
      <c r="P60" s="84">
        <f t="shared" si="10"/>
        <v>1567.7840304000001</v>
      </c>
      <c r="Q60" s="84">
        <f t="shared" si="11"/>
        <v>0</v>
      </c>
      <c r="R60" s="85">
        <f t="shared" si="12"/>
        <v>0</v>
      </c>
      <c r="S60" s="87">
        <f t="shared" si="13"/>
        <v>1083.305664</v>
      </c>
      <c r="T60" s="87">
        <f t="shared" si="14"/>
        <v>484.47836640000014</v>
      </c>
      <c r="U60" s="89">
        <f>'All Parts'!O89</f>
        <v>11.271317829457365</v>
      </c>
      <c r="V60" s="89">
        <f>'All Parts'!P89</f>
        <v>5.6899224806201554</v>
      </c>
      <c r="W60" s="89">
        <f>'All Parts'!Q89</f>
        <v>720</v>
      </c>
      <c r="X60" s="56">
        <f>'All Parts'!R89</f>
        <v>0</v>
      </c>
      <c r="Y60" s="56">
        <f>'All Parts'!S89</f>
        <v>0</v>
      </c>
      <c r="Z60" s="56">
        <f>'All Parts'!T89</f>
        <v>0</v>
      </c>
      <c r="AA60" s="91">
        <f>'All Parts'!U89</f>
        <v>0</v>
      </c>
      <c r="AB60" s="91">
        <f>'All Parts'!V89</f>
        <v>0</v>
      </c>
      <c r="AC60" s="91">
        <f>'All Parts'!W89</f>
        <v>0</v>
      </c>
      <c r="AD60" s="91">
        <f>'All Parts'!X89</f>
        <v>0</v>
      </c>
      <c r="AE60" s="91">
        <f>'All Parts'!Y89</f>
        <v>0</v>
      </c>
      <c r="AF60" s="91">
        <f>'All Parts'!Z89</f>
        <v>0</v>
      </c>
      <c r="AG60" s="1">
        <f>'All Parts'!AG89</f>
        <v>0</v>
      </c>
      <c r="AH60" s="1">
        <f>'All Parts'!AH89</f>
        <v>0</v>
      </c>
      <c r="AI60" s="1"/>
      <c r="AJ60" s="1"/>
      <c r="AK60" s="20"/>
    </row>
    <row r="61" spans="1:37" ht="15" customHeight="1">
      <c r="A61" s="22" t="str">
        <f>'All Parts'!A6</f>
        <v xml:space="preserve">712R301        </v>
      </c>
      <c r="B61" s="22">
        <f>'All Parts'!B6</f>
        <v>116353</v>
      </c>
      <c r="C61" s="172">
        <f>'All Parts'!C6</f>
        <v>446</v>
      </c>
      <c r="D61" s="19" t="str">
        <f>'All Parts'!D6</f>
        <v xml:space="preserve">310-3119 BO MI CAST </v>
      </c>
      <c r="E61" s="45">
        <f>'All Parts'!E6</f>
        <v>17</v>
      </c>
      <c r="F61" s="34">
        <f>'All Parts'!H6</f>
        <v>0</v>
      </c>
      <c r="G61" s="34">
        <f>'All Parts'!F6</f>
        <v>9235</v>
      </c>
      <c r="H61" s="57">
        <f>'All Parts'!I6</f>
        <v>25.266757865937073</v>
      </c>
      <c r="I61" s="8">
        <f ca="1">'All Parts'!J6</f>
        <v>45878.097769870503</v>
      </c>
      <c r="J61" s="8">
        <f ca="1">'All Parts'!K6</f>
        <v>45925.16897730084</v>
      </c>
      <c r="K61" s="8">
        <f ca="1">'All Parts'!L6</f>
        <v>45813.16897730084</v>
      </c>
      <c r="L61" s="33">
        <f>'All Parts'!M6</f>
        <v>16</v>
      </c>
      <c r="M61" s="33">
        <f>'All Parts'!N6</f>
        <v>9235</v>
      </c>
      <c r="N61" s="83">
        <f t="shared" si="8"/>
        <v>4118.8100000000004</v>
      </c>
      <c r="O61" s="83">
        <f t="shared" si="9"/>
        <v>0</v>
      </c>
      <c r="P61" s="84">
        <f t="shared" si="10"/>
        <v>4118.8100000000004</v>
      </c>
      <c r="Q61" s="84">
        <f t="shared" si="11"/>
        <v>0</v>
      </c>
      <c r="R61" s="85">
        <f t="shared" si="12"/>
        <v>0</v>
      </c>
      <c r="S61" s="87">
        <f t="shared" si="13"/>
        <v>242.178</v>
      </c>
      <c r="T61" s="87">
        <f t="shared" si="14"/>
        <v>3876.6320000000005</v>
      </c>
      <c r="U61" s="90">
        <f>'All Parts'!O6</f>
        <v>26.752393980848154</v>
      </c>
      <c r="V61" s="90">
        <f>'All Parts'!P6</f>
        <v>25.266757865937073</v>
      </c>
      <c r="W61" s="92">
        <f>'All Parts'!Q6</f>
        <v>543</v>
      </c>
      <c r="X61" s="91">
        <f>'All Parts'!R6</f>
        <v>0</v>
      </c>
      <c r="Y61" s="56">
        <f>'All Parts'!S6</f>
        <v>0</v>
      </c>
      <c r="Z61" s="56">
        <f>'All Parts'!T6</f>
        <v>0</v>
      </c>
      <c r="AA61" s="91">
        <f>'All Parts'!U6</f>
        <v>0</v>
      </c>
      <c r="AB61" s="91">
        <f>'All Parts'!V6</f>
        <v>0</v>
      </c>
      <c r="AC61" s="91">
        <f>'All Parts'!W6</f>
        <v>0</v>
      </c>
      <c r="AD61" s="91">
        <f>'All Parts'!X6</f>
        <v>0</v>
      </c>
      <c r="AE61" s="91">
        <f>'All Parts'!Y6</f>
        <v>0</v>
      </c>
      <c r="AF61" s="91">
        <f>'All Parts'!Z6</f>
        <v>0</v>
      </c>
      <c r="AG61" s="1">
        <f>'All Parts'!AG6</f>
        <v>0</v>
      </c>
      <c r="AH61" s="1">
        <f>'All Parts'!AH6</f>
        <v>0</v>
      </c>
      <c r="AI61" s="1"/>
      <c r="AJ61" s="1"/>
      <c r="AK61" s="20"/>
    </row>
    <row r="62" spans="1:37" ht="15" customHeight="1">
      <c r="A62" s="22" t="str">
        <f>'All Parts'!A68</f>
        <v xml:space="preserve">7R73401        </v>
      </c>
      <c r="B62" s="22">
        <f>'All Parts'!B68</f>
        <v>115575</v>
      </c>
      <c r="C62" s="172">
        <f>'All Parts'!C68</f>
        <v>490.8</v>
      </c>
      <c r="D62" s="19" t="str">
        <f>'All Parts'!D68</f>
        <v>2" GR GLD MI CAST</v>
      </c>
      <c r="E62" s="46">
        <f>'All Parts'!E68</f>
        <v>27</v>
      </c>
      <c r="F62" s="32">
        <f>'All Parts'!H68</f>
        <v>606</v>
      </c>
      <c r="G62" s="32">
        <f>'All Parts'!F68</f>
        <v>5850</v>
      </c>
      <c r="H62" s="57">
        <f>'All Parts'!I68</f>
        <v>9.0335917312661493</v>
      </c>
      <c r="I62" s="8">
        <f ca="1">'All Parts'!J68</f>
        <v>45363.762716550926</v>
      </c>
      <c r="J62" s="8">
        <f ca="1">'All Parts'!K68</f>
        <v>45373.478116161066</v>
      </c>
      <c r="K62" s="8">
        <f ca="1">'All Parts'!L68</f>
        <v>45107.478116161066</v>
      </c>
      <c r="L62" s="33">
        <f>'All Parts'!M68</f>
        <v>38</v>
      </c>
      <c r="M62" s="33">
        <f>'All Parts'!N68</f>
        <v>5850</v>
      </c>
      <c r="N62" s="83">
        <f t="shared" si="8"/>
        <v>2871.18</v>
      </c>
      <c r="O62" s="83">
        <f t="shared" si="9"/>
        <v>0</v>
      </c>
      <c r="P62" s="84">
        <f t="shared" si="10"/>
        <v>2871.1800000000003</v>
      </c>
      <c r="Q62" s="84">
        <f t="shared" si="11"/>
        <v>0</v>
      </c>
      <c r="R62" s="85">
        <f t="shared" si="12"/>
        <v>0</v>
      </c>
      <c r="S62" s="87">
        <f t="shared" si="13"/>
        <v>87.362400000000008</v>
      </c>
      <c r="T62" s="87">
        <f t="shared" si="14"/>
        <v>2783.8175999999999</v>
      </c>
      <c r="U62" s="89">
        <f>'All Parts'!O68</f>
        <v>9.3402239448751079</v>
      </c>
      <c r="V62" s="89">
        <f>'All Parts'!P68</f>
        <v>9.0335917312661493</v>
      </c>
      <c r="W62" s="89">
        <f>'All Parts'!Q68</f>
        <v>178</v>
      </c>
      <c r="X62" s="56">
        <f>'All Parts'!R68</f>
        <v>0</v>
      </c>
      <c r="Y62" s="56">
        <f>'All Parts'!S68</f>
        <v>0</v>
      </c>
      <c r="Z62" s="56">
        <f>'All Parts'!T68</f>
        <v>0</v>
      </c>
      <c r="AA62" s="91">
        <f>'All Parts'!U68</f>
        <v>0</v>
      </c>
      <c r="AB62" s="58">
        <f>'All Parts'!V68</f>
        <v>0</v>
      </c>
      <c r="AC62" s="58">
        <f>'All Parts'!W68</f>
        <v>0</v>
      </c>
      <c r="AD62" s="58">
        <f>'All Parts'!X68</f>
        <v>0</v>
      </c>
      <c r="AE62" s="58">
        <f>'All Parts'!Y68</f>
        <v>0</v>
      </c>
      <c r="AF62" s="58">
        <f>'All Parts'!Z68</f>
        <v>0</v>
      </c>
      <c r="AG62" s="21">
        <f>'All Parts'!AG68</f>
        <v>0</v>
      </c>
      <c r="AH62" s="21">
        <f>'All Parts'!AH68</f>
        <v>0</v>
      </c>
      <c r="AI62" s="1"/>
      <c r="AJ62" s="1"/>
      <c r="AK62" s="20"/>
    </row>
    <row r="63" spans="1:37" ht="15" customHeight="1">
      <c r="A63" s="22" t="str">
        <f>'All Parts'!A116</f>
        <v xml:space="preserve">R748907        </v>
      </c>
      <c r="B63" s="22">
        <f>'All Parts'!B116</f>
        <v>115580</v>
      </c>
      <c r="C63" s="172">
        <f>'All Parts'!C116</f>
        <v>181</v>
      </c>
      <c r="D63" s="19" t="str">
        <f>'All Parts'!D116</f>
        <v xml:space="preserve">846 C/N MI CAST </v>
      </c>
      <c r="E63" s="45">
        <f>'All Parts'!E116</f>
        <v>68</v>
      </c>
      <c r="F63" s="34">
        <f>'All Parts'!H116</f>
        <v>909</v>
      </c>
      <c r="G63" s="34">
        <f>'All Parts'!F116</f>
        <v>7015</v>
      </c>
      <c r="H63" s="57">
        <f>'All Parts'!I116</f>
        <v>4.1764705882352944</v>
      </c>
      <c r="I63" s="8">
        <f ca="1">'All Parts'!J116</f>
        <v>45209.868667703318</v>
      </c>
      <c r="J63" s="8">
        <f ca="1">'All Parts'!K116</f>
        <v>45235.073002068646</v>
      </c>
      <c r="K63" s="8">
        <f ca="1">'All Parts'!L116</f>
        <v>44976.073002068646</v>
      </c>
      <c r="L63" s="33">
        <f>'All Parts'!M116</f>
        <v>37</v>
      </c>
      <c r="M63" s="33">
        <f>'All Parts'!N116</f>
        <v>7015</v>
      </c>
      <c r="N63" s="83">
        <f t="shared" si="8"/>
        <v>1269.7149999999999</v>
      </c>
      <c r="O63" s="83">
        <f t="shared" si="9"/>
        <v>0</v>
      </c>
      <c r="P63" s="84">
        <f t="shared" si="10"/>
        <v>1269.7149999999999</v>
      </c>
      <c r="Q63" s="84">
        <f t="shared" si="11"/>
        <v>0</v>
      </c>
      <c r="R63" s="85">
        <f t="shared" si="12"/>
        <v>0</v>
      </c>
      <c r="S63" s="87">
        <f t="shared" si="13"/>
        <v>210.50299999999999</v>
      </c>
      <c r="T63" s="87">
        <f t="shared" si="14"/>
        <v>1059.212</v>
      </c>
      <c r="U63" s="89">
        <f>'All Parts'!O116</f>
        <v>4.9719562243502056</v>
      </c>
      <c r="V63" s="89">
        <f>'All Parts'!P116</f>
        <v>4.1764705882352944</v>
      </c>
      <c r="W63" s="89">
        <f>'All Parts'!Q116</f>
        <v>1163</v>
      </c>
      <c r="X63" s="56">
        <f>'All Parts'!R116</f>
        <v>0</v>
      </c>
      <c r="Y63" s="56">
        <f>'All Parts'!S116</f>
        <v>0</v>
      </c>
      <c r="Z63" s="56">
        <f>'All Parts'!T116</f>
        <v>0</v>
      </c>
      <c r="AA63" s="91">
        <f>'All Parts'!U116</f>
        <v>0</v>
      </c>
      <c r="AB63" s="91">
        <f>'All Parts'!V116</f>
        <v>0</v>
      </c>
      <c r="AC63" s="91">
        <f>'All Parts'!W116</f>
        <v>0</v>
      </c>
      <c r="AD63" s="91">
        <f>'All Parts'!X116</f>
        <v>0</v>
      </c>
      <c r="AE63" s="91">
        <f>'All Parts'!Y116</f>
        <v>0</v>
      </c>
      <c r="AF63" s="91">
        <f>'All Parts'!Z116</f>
        <v>0</v>
      </c>
      <c r="AG63" s="1" t="str">
        <f>'All Parts'!AG116</f>
        <v>18,000 ETA 10/20</v>
      </c>
      <c r="AH63" s="1">
        <f>'All Parts'!AH116</f>
        <v>0</v>
      </c>
      <c r="AI63" s="1"/>
      <c r="AJ63" s="1"/>
      <c r="AK63" s="20"/>
    </row>
    <row r="64" spans="1:37" ht="15" customHeight="1">
      <c r="A64" s="22" t="str">
        <f>'All Parts'!A88</f>
        <v xml:space="preserve">R711201        </v>
      </c>
      <c r="B64" s="22">
        <f>'All Parts'!B88</f>
        <v>115577</v>
      </c>
      <c r="C64" s="172">
        <f>'All Parts'!C88</f>
        <v>719.86320000000001</v>
      </c>
      <c r="D64" s="19" t="str">
        <f>'All Parts'!D88</f>
        <v>681 CS MI CAST</v>
      </c>
      <c r="E64" s="45">
        <f>'All Parts'!E88</f>
        <v>5</v>
      </c>
      <c r="F64" s="32">
        <f>'All Parts'!H88</f>
        <v>112</v>
      </c>
      <c r="G64" s="32">
        <f>'All Parts'!F88</f>
        <v>2563</v>
      </c>
      <c r="H64" s="57">
        <f>'All Parts'!I88</f>
        <v>22.8</v>
      </c>
      <c r="I64" s="8">
        <f ca="1">'All Parts'!J88</f>
        <v>45799.940494328708</v>
      </c>
      <c r="J64" s="8">
        <f ca="1">'All Parts'!K88</f>
        <v>45799.940494328708</v>
      </c>
      <c r="K64" s="8">
        <f ca="1">'All Parts'!L88</f>
        <v>45533.940494328708</v>
      </c>
      <c r="L64" s="33">
        <f>'All Parts'!M88</f>
        <v>38</v>
      </c>
      <c r="M64" s="33">
        <f>'All Parts'!N88</f>
        <v>2563</v>
      </c>
      <c r="N64" s="83">
        <f t="shared" si="8"/>
        <v>1845.0093815999999</v>
      </c>
      <c r="O64" s="83">
        <f t="shared" si="9"/>
        <v>0</v>
      </c>
      <c r="P64" s="84">
        <f t="shared" si="10"/>
        <v>1845.0093816000001</v>
      </c>
      <c r="Q64" s="84">
        <f t="shared" si="11"/>
        <v>0</v>
      </c>
      <c r="R64" s="85">
        <f t="shared" si="12"/>
        <v>0</v>
      </c>
      <c r="S64" s="87">
        <f t="shared" si="13"/>
        <v>0</v>
      </c>
      <c r="T64" s="87">
        <f t="shared" si="14"/>
        <v>1845.0093815999999</v>
      </c>
      <c r="U64" s="89">
        <f>'All Parts'!O88</f>
        <v>22.8</v>
      </c>
      <c r="V64" s="89">
        <f>'All Parts'!P88</f>
        <v>22.8</v>
      </c>
      <c r="W64" s="89">
        <f>'All Parts'!Q88</f>
        <v>0</v>
      </c>
      <c r="X64" s="56">
        <f>'All Parts'!R88</f>
        <v>0</v>
      </c>
      <c r="Y64" s="56">
        <f>'All Parts'!S88</f>
        <v>0</v>
      </c>
      <c r="Z64" s="56">
        <f>'All Parts'!T88</f>
        <v>0</v>
      </c>
      <c r="AA64" s="91">
        <f>'All Parts'!U88</f>
        <v>0</v>
      </c>
      <c r="AB64" s="91">
        <f>'All Parts'!V88</f>
        <v>0</v>
      </c>
      <c r="AC64" s="91">
        <f>'All Parts'!W88</f>
        <v>0</v>
      </c>
      <c r="AD64" s="91">
        <f>'All Parts'!X88</f>
        <v>0</v>
      </c>
      <c r="AE64" s="91">
        <f>'All Parts'!Y88</f>
        <v>0</v>
      </c>
      <c r="AF64" s="91">
        <f>'All Parts'!Z88</f>
        <v>0</v>
      </c>
      <c r="AG64" s="1">
        <f>'All Parts'!AG88</f>
        <v>0</v>
      </c>
      <c r="AH64" s="1">
        <f>'All Parts'!AH88</f>
        <v>0</v>
      </c>
      <c r="AI64" s="1"/>
      <c r="AJ64" s="1"/>
      <c r="AK64" s="20"/>
    </row>
    <row r="65" spans="1:37" ht="15" customHeight="1">
      <c r="A65" s="22" t="str">
        <f>'All Parts'!A91</f>
        <v xml:space="preserve">R712001        </v>
      </c>
      <c r="B65" s="22">
        <f>'All Parts'!B91</f>
        <v>112960</v>
      </c>
      <c r="C65" s="172">
        <f>'All Parts'!C91</f>
        <v>59.875200000000007</v>
      </c>
      <c r="D65" s="19" t="str">
        <f>'All Parts'!D91</f>
        <v>676 BUSH MI CAST</v>
      </c>
      <c r="E65" s="45">
        <f>'All Parts'!E91</f>
        <v>48</v>
      </c>
      <c r="F65" s="32">
        <f>'All Parts'!H91</f>
        <v>1705</v>
      </c>
      <c r="G65" s="32">
        <f>'All Parts'!F91</f>
        <v>19300</v>
      </c>
      <c r="H65" s="57">
        <f>'All Parts'!I91</f>
        <v>17.049418604651162</v>
      </c>
      <c r="I65" s="8">
        <f ca="1">'All Parts'!J91</f>
        <v>45617.73786274976</v>
      </c>
      <c r="J65" s="8">
        <f ca="1">'All Parts'!K91</f>
        <v>45628.790494328707</v>
      </c>
      <c r="K65" s="8">
        <f ca="1">'All Parts'!L91</f>
        <v>45369.790494328707</v>
      </c>
      <c r="L65" s="33">
        <f>'All Parts'!M91</f>
        <v>37</v>
      </c>
      <c r="M65" s="33">
        <f>'All Parts'!N91</f>
        <v>19300</v>
      </c>
      <c r="N65" s="83">
        <f t="shared" si="8"/>
        <v>1155.5913600000001</v>
      </c>
      <c r="O65" s="83">
        <f t="shared" si="9"/>
        <v>0</v>
      </c>
      <c r="P65" s="84">
        <f t="shared" si="10"/>
        <v>1155.5913600000001</v>
      </c>
      <c r="Q65" s="84">
        <f t="shared" si="11"/>
        <v>0</v>
      </c>
      <c r="R65" s="85">
        <f t="shared" si="12"/>
        <v>0</v>
      </c>
      <c r="S65" s="87">
        <f t="shared" si="13"/>
        <v>21.555072000000003</v>
      </c>
      <c r="T65" s="87">
        <f t="shared" si="14"/>
        <v>1134.036288</v>
      </c>
      <c r="U65" s="89">
        <f>'All Parts'!O91</f>
        <v>17.398255813953487</v>
      </c>
      <c r="V65" s="89">
        <f>'All Parts'!P91</f>
        <v>17.049418604651162</v>
      </c>
      <c r="W65" s="89">
        <f>'All Parts'!Q91</f>
        <v>360</v>
      </c>
      <c r="X65" s="56">
        <f>'All Parts'!R91</f>
        <v>0</v>
      </c>
      <c r="Y65" s="56">
        <f>'All Parts'!S91</f>
        <v>0</v>
      </c>
      <c r="Z65" s="56">
        <f>'All Parts'!T91</f>
        <v>0</v>
      </c>
      <c r="AA65" s="91">
        <f>'All Parts'!U91</f>
        <v>0</v>
      </c>
      <c r="AB65" s="93">
        <f>'All Parts'!V91</f>
        <v>0</v>
      </c>
      <c r="AC65" s="93">
        <f>'All Parts'!W91</f>
        <v>0</v>
      </c>
      <c r="AD65" s="93">
        <f>'All Parts'!X91</f>
        <v>0</v>
      </c>
      <c r="AE65" s="93">
        <f>'All Parts'!Y91</f>
        <v>0</v>
      </c>
      <c r="AF65" s="93">
        <f>'All Parts'!Z91</f>
        <v>0</v>
      </c>
      <c r="AG65" s="23">
        <f>'All Parts'!AG91</f>
        <v>0</v>
      </c>
      <c r="AH65" s="23">
        <f>'All Parts'!AH91</f>
        <v>0</v>
      </c>
      <c r="AI65" s="10"/>
      <c r="AJ65" s="10"/>
      <c r="AK65" s="44"/>
    </row>
    <row r="66" spans="1:37" ht="15" customHeight="1">
      <c r="A66" s="22" t="str">
        <f>'All Parts'!A130</f>
        <v>R789701</v>
      </c>
      <c r="B66" s="22">
        <f>'All Parts'!B130</f>
        <v>111007</v>
      </c>
      <c r="C66" s="172">
        <f>'All Parts'!C130</f>
        <v>37</v>
      </c>
      <c r="D66" s="19" t="str">
        <f>'All Parts'!D130</f>
        <v>1276 STRP MI CAST</v>
      </c>
      <c r="E66" s="45">
        <f>'All Parts'!E130</f>
        <v>242</v>
      </c>
      <c r="F66" s="32">
        <f>'All Parts'!H130</f>
        <v>1859</v>
      </c>
      <c r="G66" s="32">
        <f>'All Parts'!F130</f>
        <v>57786</v>
      </c>
      <c r="H66" s="57">
        <f>'All Parts'!I130</f>
        <v>10.748990966749952</v>
      </c>
      <c r="I66" s="8">
        <f ca="1">'All Parts'!J130</f>
        <v>45418.113787064678</v>
      </c>
      <c r="J66" s="8">
        <f ca="1">'All Parts'!K130</f>
        <v>45457.848454311308</v>
      </c>
      <c r="K66" s="8">
        <f ca="1">'All Parts'!L130</f>
        <v>45205.848454311308</v>
      </c>
      <c r="L66" s="33">
        <f>'All Parts'!M130</f>
        <v>36</v>
      </c>
      <c r="M66" s="33">
        <f>'All Parts'!N130</f>
        <v>57786</v>
      </c>
      <c r="N66" s="83">
        <f t="shared" si="8"/>
        <v>2138.0819999999999</v>
      </c>
      <c r="O66" s="83">
        <f t="shared" si="9"/>
        <v>0</v>
      </c>
      <c r="P66" s="84">
        <f t="shared" si="10"/>
        <v>2138.0819999999999</v>
      </c>
      <c r="Q66" s="84">
        <f t="shared" si="11"/>
        <v>0</v>
      </c>
      <c r="R66" s="85">
        <f t="shared" si="12"/>
        <v>0</v>
      </c>
      <c r="S66" s="87">
        <f t="shared" si="13"/>
        <v>241.42499999999998</v>
      </c>
      <c r="T66" s="87">
        <f t="shared" si="14"/>
        <v>1896.6569999999999</v>
      </c>
      <c r="U66" s="89">
        <f>'All Parts'!O130</f>
        <v>12.003075148952528</v>
      </c>
      <c r="V66" s="89">
        <f>'All Parts'!P130</f>
        <v>10.748990966749952</v>
      </c>
      <c r="W66" s="89">
        <f>'All Parts'!Q130</f>
        <v>6525</v>
      </c>
      <c r="X66" s="56">
        <f>'All Parts'!R130</f>
        <v>0</v>
      </c>
      <c r="Y66" s="56">
        <f>'All Parts'!S130</f>
        <v>0</v>
      </c>
      <c r="Z66" s="56">
        <f>'All Parts'!T130</f>
        <v>0</v>
      </c>
      <c r="AA66" s="91">
        <f>'All Parts'!U130</f>
        <v>0</v>
      </c>
      <c r="AB66" s="91">
        <f>'All Parts'!V130</f>
        <v>0</v>
      </c>
      <c r="AC66" s="91">
        <f>'All Parts'!W130</f>
        <v>0</v>
      </c>
      <c r="AD66" s="91">
        <f>'All Parts'!X130</f>
        <v>0</v>
      </c>
      <c r="AE66" s="91">
        <f>'All Parts'!Y130</f>
        <v>0</v>
      </c>
      <c r="AF66" s="91">
        <f>'All Parts'!Z130</f>
        <v>0</v>
      </c>
      <c r="AG66" s="1">
        <f>'All Parts'!AG130</f>
        <v>0</v>
      </c>
      <c r="AH66" s="1">
        <f>'All Parts'!AH130</f>
        <v>0</v>
      </c>
      <c r="AI66" s="1"/>
      <c r="AJ66" s="1"/>
      <c r="AK66" s="20"/>
    </row>
    <row r="67" spans="1:37" ht="15" customHeight="1">
      <c r="A67" s="22" t="str">
        <f>'All Parts'!A17</f>
        <v xml:space="preserve">729R204        </v>
      </c>
      <c r="B67" s="22">
        <f>'All Parts'!B17</f>
        <v>113242</v>
      </c>
      <c r="C67" s="172">
        <f>'All Parts'!C17</f>
        <v>94.802400000000006</v>
      </c>
      <c r="D67" s="19" t="str">
        <f>'All Parts'!D17</f>
        <v>1-1/4" BU MI (3873)</v>
      </c>
      <c r="E67" s="45">
        <f>'All Parts'!E17</f>
        <v>15</v>
      </c>
      <c r="F67" s="32">
        <f>'All Parts'!H17</f>
        <v>0</v>
      </c>
      <c r="G67" s="32">
        <f>'All Parts'!F17</f>
        <v>2100</v>
      </c>
      <c r="H67" s="57">
        <f>'All Parts'!I17</f>
        <v>6.5116279069767442</v>
      </c>
      <c r="I67" s="8">
        <f ca="1">'All Parts'!J17</f>
        <v>45283.856283802394</v>
      </c>
      <c r="J67" s="8">
        <f ca="1">'All Parts'!K17</f>
        <v>45287.196634679582</v>
      </c>
      <c r="K67" s="8">
        <f ca="1">'All Parts'!L17</f>
        <v>45175.196634679582</v>
      </c>
      <c r="L67" s="33">
        <f>'All Parts'!M17</f>
        <v>16</v>
      </c>
      <c r="M67" s="33">
        <f>'All Parts'!N17</f>
        <v>2100</v>
      </c>
      <c r="N67" s="83">
        <f t="shared" ref="N67:N98" si="15">M67*C67/1000</f>
        <v>199.08504000000002</v>
      </c>
      <c r="O67" s="83">
        <f t="shared" ref="O67:O98" si="16">IF(ABS(V67)&lt;=3,N67,0)</f>
        <v>0</v>
      </c>
      <c r="P67" s="84">
        <f t="shared" ref="P67:P98" si="17">C67/1000*G67</f>
        <v>199.08504000000002</v>
      </c>
      <c r="Q67" s="84">
        <f t="shared" ref="Q67:Q98" si="18">IF(ABS(U67)&lt;=3,N67,0)</f>
        <v>0</v>
      </c>
      <c r="R67" s="85">
        <f t="shared" ref="R67:R98" si="19">C67/1000*(X67+Y67+Z67+AA67+AB67+AC67+AD67+AE67+AF67)</f>
        <v>0</v>
      </c>
      <c r="S67" s="87">
        <f t="shared" ref="S67:S98" si="20">C67/1000*W67</f>
        <v>3.2232816000000004</v>
      </c>
      <c r="T67" s="87">
        <f t="shared" ref="T67:T98" si="21">IF((N67-S67)&gt;0,N67-S67,0)</f>
        <v>195.86175840000001</v>
      </c>
      <c r="U67" s="90">
        <f>'All Parts'!O17</f>
        <v>6.6170542635658913</v>
      </c>
      <c r="V67" s="90">
        <f>'All Parts'!P17</f>
        <v>6.5116279069767442</v>
      </c>
      <c r="W67" s="92">
        <f>'All Parts'!Q17</f>
        <v>34</v>
      </c>
      <c r="X67" s="91">
        <f>'All Parts'!R17</f>
        <v>0</v>
      </c>
      <c r="Y67" s="56">
        <f>'All Parts'!S17</f>
        <v>0</v>
      </c>
      <c r="Z67" s="56">
        <f>'All Parts'!T17</f>
        <v>0</v>
      </c>
      <c r="AA67" s="58">
        <f>'All Parts'!U17</f>
        <v>0</v>
      </c>
      <c r="AB67" s="91">
        <f>'All Parts'!V17</f>
        <v>0</v>
      </c>
      <c r="AC67" s="91">
        <f>'All Parts'!W17</f>
        <v>0</v>
      </c>
      <c r="AD67" s="91">
        <f>'All Parts'!X17</f>
        <v>0</v>
      </c>
      <c r="AE67" s="91">
        <f>'All Parts'!Y17</f>
        <v>0</v>
      </c>
      <c r="AF67" s="91">
        <f>'All Parts'!Z17</f>
        <v>0</v>
      </c>
      <c r="AG67" s="1" t="str">
        <f>'All Parts'!AG17</f>
        <v>8,000 ETA 12/8</v>
      </c>
      <c r="AH67" s="1">
        <f>'All Parts'!AH17</f>
        <v>0</v>
      </c>
      <c r="AI67" s="1"/>
      <c r="AJ67" s="1"/>
      <c r="AK67" s="20"/>
    </row>
    <row r="68" spans="1:37" ht="15" customHeight="1">
      <c r="A68" s="114" t="str">
        <f>'All Parts'!A93</f>
        <v xml:space="preserve">R712301        </v>
      </c>
      <c r="B68" s="22">
        <f>'All Parts'!B93</f>
        <v>116396</v>
      </c>
      <c r="C68" s="172">
        <f>'All Parts'!C93</f>
        <v>226.34640000000002</v>
      </c>
      <c r="D68" s="19" t="str">
        <f>'All Parts'!D93</f>
        <v>679 BU MI CAST</v>
      </c>
      <c r="E68" s="46">
        <f>'All Parts'!E93</f>
        <v>8</v>
      </c>
      <c r="F68" s="32">
        <f>'All Parts'!H93</f>
        <v>0</v>
      </c>
      <c r="G68" s="32">
        <f>'All Parts'!F93</f>
        <v>3306</v>
      </c>
      <c r="H68" s="57">
        <f>'All Parts'!I93</f>
        <v>19.220930232558139</v>
      </c>
      <c r="I68" s="8">
        <f ca="1">'All Parts'!J93</f>
        <v>45686.540494328707</v>
      </c>
      <c r="J68" s="8">
        <f ca="1">'All Parts'!K93</f>
        <v>45769.435231170813</v>
      </c>
      <c r="K68" s="8">
        <f ca="1">'All Parts'!L93</f>
        <v>45503.435231170813</v>
      </c>
      <c r="L68" s="33">
        <f>'All Parts'!M93</f>
        <v>38</v>
      </c>
      <c r="M68" s="33">
        <f>'All Parts'!N93</f>
        <v>3306</v>
      </c>
      <c r="N68" s="83">
        <f t="shared" si="15"/>
        <v>748.30119840000009</v>
      </c>
      <c r="O68" s="83">
        <f t="shared" si="16"/>
        <v>0</v>
      </c>
      <c r="P68" s="84">
        <f t="shared" si="17"/>
        <v>748.30119839999998</v>
      </c>
      <c r="Q68" s="84">
        <f t="shared" si="18"/>
        <v>0</v>
      </c>
      <c r="R68" s="85">
        <f t="shared" si="19"/>
        <v>0</v>
      </c>
      <c r="S68" s="87">
        <f t="shared" si="20"/>
        <v>101.85588</v>
      </c>
      <c r="T68" s="87">
        <f t="shared" si="21"/>
        <v>646.44531840000013</v>
      </c>
      <c r="U68" s="89">
        <f>'All Parts'!O93</f>
        <v>21.837209302325583</v>
      </c>
      <c r="V68" s="89">
        <f>'All Parts'!P93</f>
        <v>19.220930232558139</v>
      </c>
      <c r="W68" s="89">
        <f>'All Parts'!Q93</f>
        <v>450</v>
      </c>
      <c r="X68" s="56">
        <f>'All Parts'!R93</f>
        <v>0</v>
      </c>
      <c r="Y68" s="56">
        <f>'All Parts'!S93</f>
        <v>0</v>
      </c>
      <c r="Z68" s="56">
        <f>'All Parts'!T93</f>
        <v>0</v>
      </c>
      <c r="AA68" s="91">
        <f>'All Parts'!U93</f>
        <v>0</v>
      </c>
      <c r="AB68" s="91">
        <f>'All Parts'!V93</f>
        <v>0</v>
      </c>
      <c r="AC68" s="91">
        <f>'All Parts'!W93</f>
        <v>0</v>
      </c>
      <c r="AD68" s="91">
        <f>'All Parts'!X93</f>
        <v>0</v>
      </c>
      <c r="AE68" s="91">
        <f>'All Parts'!Y93</f>
        <v>0</v>
      </c>
      <c r="AF68" s="91">
        <f>'All Parts'!Z93</f>
        <v>0</v>
      </c>
      <c r="AG68" s="1">
        <f>'All Parts'!AG93</f>
        <v>0</v>
      </c>
      <c r="AH68" s="1">
        <f>'All Parts'!AH93</f>
        <v>0</v>
      </c>
      <c r="AI68" s="1"/>
      <c r="AJ68" s="1"/>
      <c r="AK68" s="20"/>
    </row>
    <row r="69" spans="1:37" ht="15" customHeight="1">
      <c r="A69" s="22" t="str">
        <f>'All Parts'!A15</f>
        <v xml:space="preserve">729R202        </v>
      </c>
      <c r="B69" s="22">
        <f>'All Parts'!B15</f>
        <v>113240</v>
      </c>
      <c r="C69" s="172">
        <f>'All Parts'!C15</f>
        <v>40.370400000000004</v>
      </c>
      <c r="D69" s="19" t="str">
        <f>'All Parts'!D15</f>
        <v xml:space="preserve">3/4" BU MI (3871)  </v>
      </c>
      <c r="E69" s="46">
        <f>'All Parts'!E15</f>
        <v>51</v>
      </c>
      <c r="F69" s="32">
        <f>'All Parts'!H15</f>
        <v>0</v>
      </c>
      <c r="G69" s="32">
        <f>'All Parts'!F15</f>
        <v>15680</v>
      </c>
      <c r="H69" s="57">
        <f>'All Parts'!I15</f>
        <v>14.300045599635203</v>
      </c>
      <c r="I69" s="8">
        <f ca="1">'All Parts'!J15</f>
        <v>45530.626149643467</v>
      </c>
      <c r="J69" s="8">
        <f ca="1">'All Parts'!K15</f>
        <v>45532.30210423583</v>
      </c>
      <c r="K69" s="8">
        <f ca="1">'All Parts'!L15</f>
        <v>45427.30210423583</v>
      </c>
      <c r="L69" s="33">
        <f>'All Parts'!M15</f>
        <v>15</v>
      </c>
      <c r="M69" s="33">
        <f>'All Parts'!N15</f>
        <v>15680</v>
      </c>
      <c r="N69" s="83">
        <f t="shared" si="15"/>
        <v>633.00787200000013</v>
      </c>
      <c r="O69" s="83">
        <f t="shared" si="16"/>
        <v>0</v>
      </c>
      <c r="P69" s="84">
        <f t="shared" si="17"/>
        <v>633.00787200000002</v>
      </c>
      <c r="Q69" s="84">
        <f t="shared" si="18"/>
        <v>0</v>
      </c>
      <c r="R69" s="85">
        <f t="shared" si="19"/>
        <v>0</v>
      </c>
      <c r="S69" s="87">
        <f t="shared" si="20"/>
        <v>2.3414831999999999</v>
      </c>
      <c r="T69" s="87">
        <f t="shared" si="21"/>
        <v>630.66638880000016</v>
      </c>
      <c r="U69" s="90">
        <f>'All Parts'!O15</f>
        <v>14.352941176470589</v>
      </c>
      <c r="V69" s="90">
        <f>'All Parts'!P15</f>
        <v>14.300045599635203</v>
      </c>
      <c r="W69" s="92">
        <f>'All Parts'!Q15</f>
        <v>58</v>
      </c>
      <c r="X69" s="91">
        <f>'All Parts'!R15</f>
        <v>0</v>
      </c>
      <c r="Y69" s="56">
        <f>'All Parts'!S15</f>
        <v>0</v>
      </c>
      <c r="Z69" s="56">
        <f>'All Parts'!T15</f>
        <v>0</v>
      </c>
      <c r="AA69" s="91">
        <f>'All Parts'!U15</f>
        <v>0</v>
      </c>
      <c r="AB69" s="91">
        <f>'All Parts'!V15</f>
        <v>0</v>
      </c>
      <c r="AC69" s="91">
        <f>'All Parts'!W15</f>
        <v>0</v>
      </c>
      <c r="AD69" s="91">
        <f>'All Parts'!X15</f>
        <v>0</v>
      </c>
      <c r="AE69" s="91">
        <f>'All Parts'!Y15</f>
        <v>0</v>
      </c>
      <c r="AF69" s="91">
        <f>'All Parts'!Z15</f>
        <v>0</v>
      </c>
      <c r="AG69" s="1">
        <f>'All Parts'!AG15</f>
        <v>0</v>
      </c>
      <c r="AH69" s="1">
        <f>'All Parts'!AH15</f>
        <v>0</v>
      </c>
      <c r="AI69" s="1"/>
      <c r="AJ69" s="1"/>
      <c r="AK69" s="52"/>
    </row>
    <row r="70" spans="1:37" ht="15" customHeight="1">
      <c r="A70" s="22" t="str">
        <f>'All Parts'!A123</f>
        <v xml:space="preserve">R760901        </v>
      </c>
      <c r="B70" s="22">
        <f>'All Parts'!B123</f>
        <v>116293</v>
      </c>
      <c r="C70" s="172">
        <f>'All Parts'!C123</f>
        <v>316.61279999999999</v>
      </c>
      <c r="D70" s="19" t="str">
        <f>'All Parts'!D123</f>
        <v>682 RG MI CAST</v>
      </c>
      <c r="E70" s="45">
        <f>'All Parts'!E123</f>
        <v>6</v>
      </c>
      <c r="F70" s="32">
        <f>'All Parts'!H123</f>
        <v>0</v>
      </c>
      <c r="G70" s="32">
        <f>'All Parts'!F123</f>
        <v>857</v>
      </c>
      <c r="H70" s="57">
        <f>'All Parts'!I123</f>
        <v>6.6434108527131785</v>
      </c>
      <c r="I70" s="8">
        <f ca="1">'All Parts'!J123</f>
        <v>45288.031722398882</v>
      </c>
      <c r="J70" s="8">
        <f ca="1">'All Parts'!K123</f>
        <v>45558.207160995371</v>
      </c>
      <c r="K70" s="8">
        <f ca="1">'All Parts'!L123</f>
        <v>45285.207160995371</v>
      </c>
      <c r="L70" s="33">
        <f>'All Parts'!M123</f>
        <v>39</v>
      </c>
      <c r="M70" s="33">
        <f>'All Parts'!N123</f>
        <v>857</v>
      </c>
      <c r="N70" s="83">
        <f t="shared" si="15"/>
        <v>271.33716960000004</v>
      </c>
      <c r="O70" s="83">
        <f t="shared" si="16"/>
        <v>0</v>
      </c>
      <c r="P70" s="84">
        <f t="shared" si="17"/>
        <v>271.33716959999998</v>
      </c>
      <c r="Q70" s="84">
        <f t="shared" si="18"/>
        <v>0</v>
      </c>
      <c r="R70" s="85">
        <f t="shared" si="19"/>
        <v>0</v>
      </c>
      <c r="S70" s="87">
        <f t="shared" si="20"/>
        <v>348.27407999999997</v>
      </c>
      <c r="T70" s="87">
        <f t="shared" si="21"/>
        <v>0</v>
      </c>
      <c r="U70" s="89">
        <f>'All Parts'!O123</f>
        <v>15.170542635658915</v>
      </c>
      <c r="V70" s="89">
        <f>'All Parts'!P123</f>
        <v>6.6434108527131785</v>
      </c>
      <c r="W70" s="89">
        <f>'All Parts'!Q123</f>
        <v>1100</v>
      </c>
      <c r="X70" s="56">
        <f>'All Parts'!R123</f>
        <v>0</v>
      </c>
      <c r="Y70" s="56">
        <f>'All Parts'!S123</f>
        <v>0</v>
      </c>
      <c r="Z70" s="56">
        <f>'All Parts'!T123</f>
        <v>0</v>
      </c>
      <c r="AA70" s="91">
        <f>'All Parts'!U123</f>
        <v>0</v>
      </c>
      <c r="AB70" s="93">
        <f>'All Parts'!V123</f>
        <v>0</v>
      </c>
      <c r="AC70" s="93">
        <f>'All Parts'!W123</f>
        <v>0</v>
      </c>
      <c r="AD70" s="93">
        <f>'All Parts'!X123</f>
        <v>0</v>
      </c>
      <c r="AE70" s="93">
        <f>'All Parts'!Y123</f>
        <v>0</v>
      </c>
      <c r="AF70" s="93">
        <f>'All Parts'!Z123</f>
        <v>0</v>
      </c>
      <c r="AG70" s="23">
        <f>'All Parts'!AG123</f>
        <v>0</v>
      </c>
      <c r="AH70" s="23">
        <f>'All Parts'!AH123</f>
        <v>0</v>
      </c>
      <c r="AI70" s="23"/>
      <c r="AJ70" s="23"/>
      <c r="AK70" s="48"/>
    </row>
    <row r="71" spans="1:37" ht="15" customHeight="1">
      <c r="A71" s="22" t="str">
        <f>'All Parts'!A39</f>
        <v xml:space="preserve">75R6001        </v>
      </c>
      <c r="B71" s="22">
        <f>'All Parts'!B39</f>
        <v>115593</v>
      </c>
      <c r="C71" s="172">
        <f>'All Parts'!C39</f>
        <v>971.61120000000005</v>
      </c>
      <c r="D71" s="19" t="str">
        <f>'All Parts'!D39</f>
        <v>5257 ELB MI CAST</v>
      </c>
      <c r="E71" s="46">
        <f>'All Parts'!E39</f>
        <v>101</v>
      </c>
      <c r="F71" s="32">
        <f>'All Parts'!H39</f>
        <v>2278</v>
      </c>
      <c r="G71" s="32">
        <f>'All Parts'!F39</f>
        <v>14881</v>
      </c>
      <c r="H71" s="57">
        <f>'All Parts'!I39</f>
        <v>5.8038222426893853</v>
      </c>
      <c r="I71" s="8">
        <f ca="1">'All Parts'!J39</f>
        <v>45261.430020123393</v>
      </c>
      <c r="J71" s="8">
        <f ca="1">'All Parts'!K39</f>
        <v>45274.736950816463</v>
      </c>
      <c r="K71" s="8">
        <f ca="1">'All Parts'!L39</f>
        <v>45162.736950816463</v>
      </c>
      <c r="L71" s="33">
        <f>'All Parts'!M39</f>
        <v>16</v>
      </c>
      <c r="M71" s="33">
        <f>'All Parts'!N39</f>
        <v>14881</v>
      </c>
      <c r="N71" s="83">
        <f t="shared" si="15"/>
        <v>14458.546267200001</v>
      </c>
      <c r="O71" s="83">
        <f t="shared" si="16"/>
        <v>0</v>
      </c>
      <c r="P71" s="84">
        <f t="shared" si="17"/>
        <v>14458.546267199999</v>
      </c>
      <c r="Q71" s="84">
        <f t="shared" si="18"/>
        <v>0</v>
      </c>
      <c r="R71" s="85">
        <f t="shared" si="19"/>
        <v>0</v>
      </c>
      <c r="S71" s="87">
        <f t="shared" si="20"/>
        <v>886.10941439999999</v>
      </c>
      <c r="T71" s="87">
        <f t="shared" si="21"/>
        <v>13572.436852800001</v>
      </c>
      <c r="U71" s="90">
        <f>'All Parts'!O39</f>
        <v>6.2238084273543635</v>
      </c>
      <c r="V71" s="90">
        <f>'All Parts'!P39</f>
        <v>5.8038222426893853</v>
      </c>
      <c r="W71" s="92">
        <f>'All Parts'!Q39</f>
        <v>912</v>
      </c>
      <c r="X71" s="91">
        <f>'All Parts'!R39</f>
        <v>0</v>
      </c>
      <c r="Y71" s="56">
        <f>'All Parts'!S39</f>
        <v>0</v>
      </c>
      <c r="Z71" s="56">
        <f>'All Parts'!T39</f>
        <v>0</v>
      </c>
      <c r="AA71" s="91">
        <f>'All Parts'!U39</f>
        <v>0</v>
      </c>
      <c r="AB71" s="93">
        <f>'All Parts'!V39</f>
        <v>0</v>
      </c>
      <c r="AC71" s="93">
        <f>'All Parts'!W39</f>
        <v>0</v>
      </c>
      <c r="AD71" s="93">
        <f>'All Parts'!X39</f>
        <v>0</v>
      </c>
      <c r="AE71" s="93">
        <f>'All Parts'!Y39</f>
        <v>0</v>
      </c>
      <c r="AF71" s="93">
        <f>'All Parts'!Z39</f>
        <v>0</v>
      </c>
      <c r="AG71" s="23" t="str">
        <f>'All Parts'!AG39</f>
        <v>8,000 ETA 11/10</v>
      </c>
      <c r="AH71" s="23">
        <f>'All Parts'!AH39</f>
        <v>0</v>
      </c>
      <c r="AI71" s="23"/>
      <c r="AJ71" s="23"/>
      <c r="AK71" s="20"/>
    </row>
    <row r="72" spans="1:37" ht="15" customHeight="1">
      <c r="A72" s="114" t="str">
        <f>'All Parts'!A118</f>
        <v xml:space="preserve">R748911        </v>
      </c>
      <c r="B72" s="22">
        <f>'All Parts'!B118</f>
        <v>116349</v>
      </c>
      <c r="C72" s="172">
        <f>'All Parts'!C118</f>
        <v>335.21039999999999</v>
      </c>
      <c r="D72" s="19" t="str">
        <f>'All Parts'!D118</f>
        <v xml:space="preserve">848 C/N MI CAST  </v>
      </c>
      <c r="E72" s="45">
        <f>'All Parts'!E118</f>
        <v>7</v>
      </c>
      <c r="F72" s="34">
        <f>'All Parts'!H118</f>
        <v>201</v>
      </c>
      <c r="G72" s="34">
        <f>'All Parts'!F118</f>
        <v>2470</v>
      </c>
      <c r="H72" s="57">
        <f>'All Parts'!I118</f>
        <v>15.076411960132891</v>
      </c>
      <c r="I72" s="8">
        <f ca="1">'All Parts'!J118</f>
        <v>45555.22470485502</v>
      </c>
      <c r="J72" s="8">
        <f ca="1">'All Parts'!K118</f>
        <v>45571.6457574866</v>
      </c>
      <c r="K72" s="8">
        <f ca="1">'All Parts'!L118</f>
        <v>45298.6457574866</v>
      </c>
      <c r="L72" s="33">
        <f>'All Parts'!M118</f>
        <v>39</v>
      </c>
      <c r="M72" s="33">
        <f>'All Parts'!N118</f>
        <v>2470</v>
      </c>
      <c r="N72" s="83">
        <f t="shared" si="15"/>
        <v>827.96968800000002</v>
      </c>
      <c r="O72" s="83">
        <f t="shared" si="16"/>
        <v>0</v>
      </c>
      <c r="P72" s="84">
        <f t="shared" si="17"/>
        <v>827.96968800000002</v>
      </c>
      <c r="Q72" s="84">
        <f t="shared" si="18"/>
        <v>0</v>
      </c>
      <c r="R72" s="85">
        <f t="shared" si="19"/>
        <v>0</v>
      </c>
      <c r="S72" s="87">
        <f t="shared" si="20"/>
        <v>26.146411200000003</v>
      </c>
      <c r="T72" s="87">
        <f t="shared" si="21"/>
        <v>801.82327680000003</v>
      </c>
      <c r="U72" s="89">
        <f>'All Parts'!O118</f>
        <v>15.59468438538206</v>
      </c>
      <c r="V72" s="89">
        <f>'All Parts'!P118</f>
        <v>15.076411960132891</v>
      </c>
      <c r="W72" s="89">
        <f>'All Parts'!Q118</f>
        <v>78</v>
      </c>
      <c r="X72" s="56">
        <f>'All Parts'!R118</f>
        <v>0</v>
      </c>
      <c r="Y72" s="56">
        <f>'All Parts'!S118</f>
        <v>0</v>
      </c>
      <c r="Z72" s="56">
        <f>'All Parts'!T118</f>
        <v>0</v>
      </c>
      <c r="AA72" s="91">
        <f>'All Parts'!U118</f>
        <v>0</v>
      </c>
      <c r="AB72" s="91">
        <f>'All Parts'!V118</f>
        <v>0</v>
      </c>
      <c r="AC72" s="91">
        <f>'All Parts'!W118</f>
        <v>0</v>
      </c>
      <c r="AD72" s="91">
        <f>'All Parts'!X118</f>
        <v>0</v>
      </c>
      <c r="AE72" s="91">
        <f>'All Parts'!Y118</f>
        <v>0</v>
      </c>
      <c r="AF72" s="91">
        <f>'All Parts'!Z118</f>
        <v>0</v>
      </c>
      <c r="AG72" s="1">
        <f>'All Parts'!AG118</f>
        <v>0</v>
      </c>
      <c r="AH72" s="1">
        <f>'All Parts'!AH118</f>
        <v>0</v>
      </c>
      <c r="AI72" s="1"/>
      <c r="AJ72" s="1"/>
      <c r="AK72" s="15"/>
    </row>
    <row r="73" spans="1:37" ht="15" customHeight="1">
      <c r="A73" s="54" t="str">
        <f>'All Parts'!A86</f>
        <v xml:space="preserve">R710601        </v>
      </c>
      <c r="B73" s="22">
        <f>'All Parts'!B86</f>
        <v>112969</v>
      </c>
      <c r="C73" s="172">
        <f>'All Parts'!C86</f>
        <v>55</v>
      </c>
      <c r="D73" s="19" t="str">
        <f>'All Parts'!D86</f>
        <v>675 CS MI CAST</v>
      </c>
      <c r="E73" s="45">
        <f>'All Parts'!E86</f>
        <v>17</v>
      </c>
      <c r="F73" s="32">
        <f>'All Parts'!H86</f>
        <v>0</v>
      </c>
      <c r="G73" s="32">
        <f>'All Parts'!F86</f>
        <v>9320</v>
      </c>
      <c r="H73" s="57">
        <f>'All Parts'!I86</f>
        <v>25.499316005471957</v>
      </c>
      <c r="I73" s="8">
        <f ca="1">'All Parts'!J86</f>
        <v>45885.466190923136</v>
      </c>
      <c r="J73" s="8">
        <f ca="1">'All Parts'!K86</f>
        <v>45906.011082564</v>
      </c>
      <c r="K73" s="8">
        <f ca="1">'All Parts'!L86</f>
        <v>45640.011082564</v>
      </c>
      <c r="L73" s="33">
        <f>'All Parts'!M86</f>
        <v>38</v>
      </c>
      <c r="M73" s="33">
        <f>'All Parts'!N86</f>
        <v>9320</v>
      </c>
      <c r="N73" s="83">
        <f t="shared" si="15"/>
        <v>512.6</v>
      </c>
      <c r="O73" s="83">
        <f t="shared" si="16"/>
        <v>0</v>
      </c>
      <c r="P73" s="84">
        <f t="shared" si="17"/>
        <v>512.6</v>
      </c>
      <c r="Q73" s="84">
        <f t="shared" si="18"/>
        <v>0</v>
      </c>
      <c r="R73" s="85">
        <f t="shared" si="19"/>
        <v>0</v>
      </c>
      <c r="S73" s="87">
        <f t="shared" si="20"/>
        <v>13.035</v>
      </c>
      <c r="T73" s="87">
        <f t="shared" si="21"/>
        <v>499.565</v>
      </c>
      <c r="U73" s="89">
        <f>'All Parts'!O86</f>
        <v>26.147742818057456</v>
      </c>
      <c r="V73" s="89">
        <f>'All Parts'!P86</f>
        <v>25.499316005471957</v>
      </c>
      <c r="W73" s="89">
        <f>'All Parts'!Q86</f>
        <v>237</v>
      </c>
      <c r="X73" s="56">
        <f>'All Parts'!R86</f>
        <v>0</v>
      </c>
      <c r="Y73" s="56">
        <f>'All Parts'!S86</f>
        <v>0</v>
      </c>
      <c r="Z73" s="56">
        <f>'All Parts'!T86</f>
        <v>0</v>
      </c>
      <c r="AA73" s="91">
        <f>'All Parts'!U86</f>
        <v>0</v>
      </c>
      <c r="AB73" s="91">
        <f>'All Parts'!V86</f>
        <v>0</v>
      </c>
      <c r="AC73" s="91">
        <f>'All Parts'!W86</f>
        <v>0</v>
      </c>
      <c r="AD73" s="91">
        <f>'All Parts'!X86</f>
        <v>0</v>
      </c>
      <c r="AE73" s="91">
        <f>'All Parts'!Y86</f>
        <v>0</v>
      </c>
      <c r="AF73" s="91">
        <f>'All Parts'!Z86</f>
        <v>0</v>
      </c>
      <c r="AG73" s="1">
        <f>'All Parts'!AG86</f>
        <v>0</v>
      </c>
      <c r="AH73" s="1">
        <f>'All Parts'!AH86</f>
        <v>0</v>
      </c>
      <c r="AI73" s="1"/>
      <c r="AJ73" s="1"/>
      <c r="AK73" s="20"/>
    </row>
    <row r="74" spans="1:37" ht="15" customHeight="1">
      <c r="A74" s="22" t="str">
        <f>'All Parts'!A101</f>
        <v xml:space="preserve">R723009        </v>
      </c>
      <c r="B74" s="22">
        <f>'All Parts'!B101</f>
        <v>115921</v>
      </c>
      <c r="C74" s="172">
        <f>'All Parts'!C101</f>
        <v>127.00800000000002</v>
      </c>
      <c r="D74" s="19" t="str">
        <f>'All Parts'!D101</f>
        <v>4250 BO MI CAST</v>
      </c>
      <c r="E74" s="46">
        <f>'All Parts'!E101</f>
        <v>147</v>
      </c>
      <c r="F74" s="32">
        <f>'All Parts'!H101</f>
        <v>401</v>
      </c>
      <c r="G74" s="32">
        <f>'All Parts'!F101</f>
        <v>32640</v>
      </c>
      <c r="H74" s="57">
        <f>'All Parts'!I101</f>
        <v>10.200601170700839</v>
      </c>
      <c r="I74" s="8">
        <f ca="1">'All Parts'!J101</f>
        <v>45400.738489316172</v>
      </c>
      <c r="J74" s="8">
        <f ca="1">'All Parts'!K101</f>
        <v>45479.425206108157</v>
      </c>
      <c r="K74" s="8">
        <f ca="1">'All Parts'!L101</f>
        <v>45220.425206108157</v>
      </c>
      <c r="L74" s="33">
        <f>'All Parts'!M101</f>
        <v>37</v>
      </c>
      <c r="M74" s="33">
        <f>'All Parts'!N101</f>
        <v>32640</v>
      </c>
      <c r="N74" s="83">
        <f t="shared" si="15"/>
        <v>4145.5411200000008</v>
      </c>
      <c r="O74" s="83">
        <f t="shared" si="16"/>
        <v>0</v>
      </c>
      <c r="P74" s="84">
        <f t="shared" si="17"/>
        <v>4145.5411200000008</v>
      </c>
      <c r="Q74" s="84">
        <f t="shared" si="18"/>
        <v>0</v>
      </c>
      <c r="R74" s="85">
        <f t="shared" si="19"/>
        <v>0</v>
      </c>
      <c r="S74" s="87">
        <f t="shared" si="20"/>
        <v>996.88579200000027</v>
      </c>
      <c r="T74" s="87">
        <f t="shared" si="21"/>
        <v>3148.6553280000007</v>
      </c>
      <c r="U74" s="89">
        <f>'All Parts'!O101</f>
        <v>12.684068976427781</v>
      </c>
      <c r="V74" s="89">
        <f>'All Parts'!P101</f>
        <v>10.200601170700839</v>
      </c>
      <c r="W74" s="89">
        <f>'All Parts'!Q101</f>
        <v>7849</v>
      </c>
      <c r="X74" s="56">
        <f>'All Parts'!R101</f>
        <v>0</v>
      </c>
      <c r="Y74" s="56">
        <f>'All Parts'!S101</f>
        <v>0</v>
      </c>
      <c r="Z74" s="56">
        <f>'All Parts'!T101</f>
        <v>0</v>
      </c>
      <c r="AA74" s="91">
        <f>'All Parts'!U101</f>
        <v>0</v>
      </c>
      <c r="AB74" s="91">
        <f>'All Parts'!V101</f>
        <v>0</v>
      </c>
      <c r="AC74" s="91">
        <f>'All Parts'!W101</f>
        <v>0</v>
      </c>
      <c r="AD74" s="91">
        <f>'All Parts'!X101</f>
        <v>0</v>
      </c>
      <c r="AE74" s="91">
        <f>'All Parts'!Y101</f>
        <v>0</v>
      </c>
      <c r="AF74" s="91">
        <f>'All Parts'!Z101</f>
        <v>0</v>
      </c>
      <c r="AG74" s="1">
        <f>'All Parts'!AG101</f>
        <v>0</v>
      </c>
      <c r="AH74" s="1">
        <f>'All Parts'!AH101</f>
        <v>0</v>
      </c>
      <c r="AI74" s="1"/>
      <c r="AJ74" s="1"/>
      <c r="AK74" s="15"/>
    </row>
    <row r="75" spans="1:37" ht="15" customHeight="1">
      <c r="A75" s="22" t="str">
        <f>'All Parts'!A3</f>
        <v xml:space="preserve">218411         </v>
      </c>
      <c r="B75" s="22">
        <f>'All Parts'!B3</f>
        <v>115617</v>
      </c>
      <c r="C75" s="172">
        <f>'All Parts'!C3</f>
        <v>424.56960000000004</v>
      </c>
      <c r="D75" s="19" t="str">
        <f>'All Parts'!D3</f>
        <v xml:space="preserve">PAT 841 RB 175 6  </v>
      </c>
      <c r="E75" s="45">
        <f>'All Parts'!E3</f>
        <v>4</v>
      </c>
      <c r="F75" s="34">
        <f>'All Parts'!H3</f>
        <v>225</v>
      </c>
      <c r="G75" s="34">
        <f>'All Parts'!F3</f>
        <v>1214</v>
      </c>
      <c r="H75" s="57">
        <f>'All Parts'!I3</f>
        <v>11.5</v>
      </c>
      <c r="I75" s="8">
        <f ca="1">'All Parts'!J3</f>
        <v>45441.90891538134</v>
      </c>
      <c r="J75" s="8">
        <f ca="1">'All Parts'!K3</f>
        <v>45478.382599591867</v>
      </c>
      <c r="K75" s="8">
        <f ca="1">'All Parts'!L3</f>
        <v>45373.382599591867</v>
      </c>
      <c r="L75" s="33">
        <f>'All Parts'!M3</f>
        <v>15</v>
      </c>
      <c r="M75" s="33">
        <f>'All Parts'!N3</f>
        <v>1214</v>
      </c>
      <c r="N75" s="83">
        <f t="shared" si="15"/>
        <v>515.4274944</v>
      </c>
      <c r="O75" s="83">
        <f t="shared" si="16"/>
        <v>0</v>
      </c>
      <c r="P75" s="84">
        <f t="shared" si="17"/>
        <v>515.4274944</v>
      </c>
      <c r="Q75" s="84">
        <f t="shared" si="18"/>
        <v>0</v>
      </c>
      <c r="R75" s="85">
        <f t="shared" si="19"/>
        <v>0</v>
      </c>
      <c r="S75" s="87">
        <f t="shared" si="20"/>
        <v>42.032390400000004</v>
      </c>
      <c r="T75" s="87">
        <f t="shared" si="21"/>
        <v>473.395104</v>
      </c>
      <c r="U75" s="90">
        <f>'All Parts'!O3</f>
        <v>12.651162790697674</v>
      </c>
      <c r="V75" s="90">
        <f>'All Parts'!P3</f>
        <v>11.5</v>
      </c>
      <c r="W75" s="92">
        <f>'All Parts'!Q3</f>
        <v>99</v>
      </c>
      <c r="X75" s="91">
        <f>'All Parts'!R3</f>
        <v>0</v>
      </c>
      <c r="Y75" s="56">
        <f>'All Parts'!S3</f>
        <v>0</v>
      </c>
      <c r="Z75" s="56">
        <f>'All Parts'!T3</f>
        <v>0</v>
      </c>
      <c r="AA75" s="91">
        <f>'All Parts'!U3</f>
        <v>0</v>
      </c>
      <c r="AB75" s="93">
        <f>'All Parts'!V3</f>
        <v>0</v>
      </c>
      <c r="AC75" s="93">
        <f>'All Parts'!W3</f>
        <v>0</v>
      </c>
      <c r="AD75" s="93">
        <f>'All Parts'!X3</f>
        <v>0</v>
      </c>
      <c r="AE75" s="93">
        <f>'All Parts'!Y3</f>
        <v>0</v>
      </c>
      <c r="AF75" s="93">
        <f>'All Parts'!Z3</f>
        <v>0</v>
      </c>
      <c r="AG75" s="23">
        <f>'All Parts'!AG3</f>
        <v>0</v>
      </c>
      <c r="AH75" s="23">
        <f>'All Parts'!AH3</f>
        <v>0</v>
      </c>
      <c r="AI75" s="23"/>
      <c r="AJ75" s="23"/>
      <c r="AK75" s="20"/>
    </row>
    <row r="76" spans="1:37" ht="15" customHeight="1">
      <c r="A76" s="22" t="str">
        <f>'All Parts'!A24</f>
        <v xml:space="preserve">729R401        </v>
      </c>
      <c r="B76" s="22">
        <f>'All Parts'!B24</f>
        <v>113263</v>
      </c>
      <c r="C76" s="172">
        <f>'All Parts'!C24</f>
        <v>648</v>
      </c>
      <c r="D76" s="19" t="str">
        <f>'All Parts'!D24</f>
        <v xml:space="preserve">5" BU MI (3880) </v>
      </c>
      <c r="E76" s="45">
        <f>'All Parts'!E24</f>
        <v>1</v>
      </c>
      <c r="F76" s="32">
        <f>'All Parts'!H24</f>
        <v>121</v>
      </c>
      <c r="G76" s="32">
        <f>'All Parts'!F24</f>
        <v>855</v>
      </c>
      <c r="H76" s="57">
        <f>'All Parts'!I24</f>
        <v>34.139534883720927</v>
      </c>
      <c r="I76" s="8">
        <f ca="1">'All Parts'!J24</f>
        <v>46159.22470485502</v>
      </c>
      <c r="J76" s="8">
        <f ca="1">'All Parts'!K24</f>
        <v>46159.22470485502</v>
      </c>
      <c r="K76" s="8">
        <f ca="1">'All Parts'!L24</f>
        <v>46047.22470485502</v>
      </c>
      <c r="L76" s="33">
        <f>'All Parts'!M24</f>
        <v>16</v>
      </c>
      <c r="M76" s="33">
        <f>'All Parts'!N24</f>
        <v>855</v>
      </c>
      <c r="N76" s="83">
        <f t="shared" si="15"/>
        <v>554.04</v>
      </c>
      <c r="O76" s="83">
        <f t="shared" si="16"/>
        <v>0</v>
      </c>
      <c r="P76" s="84">
        <f t="shared" si="17"/>
        <v>554.04</v>
      </c>
      <c r="Q76" s="84">
        <f t="shared" si="18"/>
        <v>0</v>
      </c>
      <c r="R76" s="85">
        <f t="shared" si="19"/>
        <v>0</v>
      </c>
      <c r="S76" s="87">
        <f t="shared" si="20"/>
        <v>0</v>
      </c>
      <c r="T76" s="87">
        <f t="shared" si="21"/>
        <v>554.04</v>
      </c>
      <c r="U76" s="90">
        <f>'All Parts'!O24</f>
        <v>34.139534883720927</v>
      </c>
      <c r="V76" s="90">
        <f>'All Parts'!P24</f>
        <v>34.139534883720927</v>
      </c>
      <c r="W76" s="92">
        <f>'All Parts'!Q24</f>
        <v>0</v>
      </c>
      <c r="X76" s="91">
        <f>'All Parts'!R24</f>
        <v>0</v>
      </c>
      <c r="Y76" s="56">
        <f>'All Parts'!S24</f>
        <v>0</v>
      </c>
      <c r="Z76" s="56">
        <f>'All Parts'!T24</f>
        <v>0</v>
      </c>
      <c r="AA76" s="91">
        <f>'All Parts'!U24</f>
        <v>0</v>
      </c>
      <c r="AB76" s="93">
        <f>'All Parts'!V24</f>
        <v>0</v>
      </c>
      <c r="AC76" s="93">
        <f>'All Parts'!W24</f>
        <v>0</v>
      </c>
      <c r="AD76" s="93">
        <f>'All Parts'!X24</f>
        <v>0</v>
      </c>
      <c r="AE76" s="93">
        <f>'All Parts'!Y24</f>
        <v>0</v>
      </c>
      <c r="AF76" s="93">
        <f>'All Parts'!Z24</f>
        <v>0</v>
      </c>
      <c r="AG76" s="23">
        <f>'All Parts'!AG24</f>
        <v>0</v>
      </c>
      <c r="AH76" s="23">
        <f>'All Parts'!AH24</f>
        <v>0</v>
      </c>
      <c r="AI76" s="23"/>
      <c r="AJ76" s="23"/>
      <c r="AK76" s="48"/>
    </row>
    <row r="77" spans="1:37" ht="15" customHeight="1">
      <c r="A77" s="22" t="str">
        <f>'All Parts'!A126</f>
        <v xml:space="preserve">R786101        </v>
      </c>
      <c r="B77" s="22">
        <f>'All Parts'!B126</f>
        <v>115583</v>
      </c>
      <c r="C77" s="172">
        <f>'All Parts'!C126</f>
        <v>66.679199999999994</v>
      </c>
      <c r="D77" s="19" t="str">
        <f>'All Parts'!D126</f>
        <v>1251 RDCR MI CAST</v>
      </c>
      <c r="E77" s="46">
        <f>'All Parts'!E126</f>
        <v>32</v>
      </c>
      <c r="F77" s="32">
        <f>'All Parts'!H126</f>
        <v>753</v>
      </c>
      <c r="G77" s="32">
        <f>'All Parts'!F126</f>
        <v>15013</v>
      </c>
      <c r="H77" s="57">
        <f>'All Parts'!I126</f>
        <v>20.726744186046513</v>
      </c>
      <c r="I77" s="8">
        <f ca="1">'All Parts'!J126</f>
        <v>45734.251020644493</v>
      </c>
      <c r="J77" s="8">
        <f ca="1">'All Parts'!K126</f>
        <v>45743.277336433966</v>
      </c>
      <c r="K77" s="8">
        <f ca="1">'All Parts'!L126</f>
        <v>45491.277336433966</v>
      </c>
      <c r="L77" s="33">
        <f>'All Parts'!M126</f>
        <v>36</v>
      </c>
      <c r="M77" s="33">
        <f>'All Parts'!N126</f>
        <v>15013</v>
      </c>
      <c r="N77" s="83">
        <f t="shared" si="15"/>
        <v>1001.0548295999999</v>
      </c>
      <c r="O77" s="83">
        <f t="shared" si="16"/>
        <v>0</v>
      </c>
      <c r="P77" s="84">
        <f t="shared" si="17"/>
        <v>1001.0548295999999</v>
      </c>
      <c r="Q77" s="84">
        <f t="shared" si="18"/>
        <v>0</v>
      </c>
      <c r="R77" s="85">
        <f t="shared" si="19"/>
        <v>0</v>
      </c>
      <c r="S77" s="87">
        <f t="shared" si="20"/>
        <v>13.069123199999998</v>
      </c>
      <c r="T77" s="87">
        <f t="shared" si="21"/>
        <v>987.98570639999991</v>
      </c>
      <c r="U77" s="89">
        <f>'All Parts'!O126</f>
        <v>21.011627906976745</v>
      </c>
      <c r="V77" s="89">
        <f>'All Parts'!P126</f>
        <v>20.726744186046513</v>
      </c>
      <c r="W77" s="89">
        <f>'All Parts'!Q126</f>
        <v>196</v>
      </c>
      <c r="X77" s="56">
        <f>'All Parts'!R126</f>
        <v>0</v>
      </c>
      <c r="Y77" s="56">
        <f>'All Parts'!S126</f>
        <v>0</v>
      </c>
      <c r="Z77" s="56">
        <f>'All Parts'!T126</f>
        <v>0</v>
      </c>
      <c r="AA77" s="91">
        <f>'All Parts'!U126</f>
        <v>0</v>
      </c>
      <c r="AB77" s="93">
        <f>'All Parts'!V126</f>
        <v>0</v>
      </c>
      <c r="AC77" s="93">
        <f>'All Parts'!W126</f>
        <v>0</v>
      </c>
      <c r="AD77" s="93">
        <f>'All Parts'!X126</f>
        <v>0</v>
      </c>
      <c r="AE77" s="93">
        <f>'All Parts'!Y126</f>
        <v>0</v>
      </c>
      <c r="AF77" s="93">
        <f>'All Parts'!Z126</f>
        <v>0</v>
      </c>
      <c r="AG77" s="23">
        <f>'All Parts'!AG126</f>
        <v>0</v>
      </c>
      <c r="AH77" s="23">
        <f>'All Parts'!AH126</f>
        <v>0</v>
      </c>
      <c r="AI77" s="23"/>
      <c r="AJ77" s="23"/>
      <c r="AK77" s="20"/>
    </row>
    <row r="78" spans="1:37" ht="15" customHeight="1">
      <c r="A78" s="22" t="str">
        <f>'All Parts'!A115</f>
        <v xml:space="preserve">R748905        </v>
      </c>
      <c r="B78" s="22">
        <f>'All Parts'!B115</f>
        <v>115579</v>
      </c>
      <c r="C78" s="172">
        <f>'All Parts'!C115</f>
        <v>115.6</v>
      </c>
      <c r="D78" s="19" t="str">
        <f>'All Parts'!D115</f>
        <v xml:space="preserve">845 C/N MI CAST  </v>
      </c>
      <c r="E78" s="46">
        <f>'All Parts'!E115</f>
        <v>31</v>
      </c>
      <c r="F78" s="32">
        <f>'All Parts'!H115</f>
        <v>0</v>
      </c>
      <c r="G78" s="32">
        <f>'All Parts'!F115</f>
        <v>6145</v>
      </c>
      <c r="H78" s="57">
        <f>'All Parts'!I115</f>
        <v>9.2198049512378102</v>
      </c>
      <c r="I78" s="8">
        <f ca="1">'All Parts'!J115</f>
        <v>45369.662735415295</v>
      </c>
      <c r="J78" s="8">
        <f ca="1">'All Parts'!K115</f>
        <v>45393.05152998236</v>
      </c>
      <c r="K78" s="8">
        <f ca="1">'All Parts'!L115</f>
        <v>45134.05152998236</v>
      </c>
      <c r="L78" s="33">
        <f>'All Parts'!M115</f>
        <v>37</v>
      </c>
      <c r="M78" s="33">
        <f>'All Parts'!N115</f>
        <v>6145</v>
      </c>
      <c r="N78" s="83">
        <f t="shared" si="15"/>
        <v>710.36199999999997</v>
      </c>
      <c r="O78" s="83">
        <f t="shared" si="16"/>
        <v>0</v>
      </c>
      <c r="P78" s="84">
        <f t="shared" si="17"/>
        <v>710.36199999999997</v>
      </c>
      <c r="Q78" s="84">
        <f t="shared" si="18"/>
        <v>0</v>
      </c>
      <c r="R78" s="85">
        <f t="shared" si="19"/>
        <v>0</v>
      </c>
      <c r="S78" s="87">
        <f t="shared" si="20"/>
        <v>56.8752</v>
      </c>
      <c r="T78" s="87">
        <f t="shared" si="21"/>
        <v>653.48680000000002</v>
      </c>
      <c r="U78" s="89">
        <f>'All Parts'!O115</f>
        <v>9.9579894973743439</v>
      </c>
      <c r="V78" s="89">
        <f>'All Parts'!P115</f>
        <v>9.2198049512378102</v>
      </c>
      <c r="W78" s="89">
        <f>'All Parts'!Q115</f>
        <v>492</v>
      </c>
      <c r="X78" s="56">
        <f>'All Parts'!R115</f>
        <v>0</v>
      </c>
      <c r="Y78" s="56">
        <f>'All Parts'!S115</f>
        <v>0</v>
      </c>
      <c r="Z78" s="56">
        <f>'All Parts'!T115</f>
        <v>0</v>
      </c>
      <c r="AA78" s="91">
        <f>'All Parts'!U115</f>
        <v>0</v>
      </c>
      <c r="AB78" s="93">
        <f>'All Parts'!V115</f>
        <v>0</v>
      </c>
      <c r="AC78" s="93">
        <f>'All Parts'!W115</f>
        <v>0</v>
      </c>
      <c r="AD78" s="93">
        <f>'All Parts'!X115</f>
        <v>0</v>
      </c>
      <c r="AE78" s="93">
        <f>'All Parts'!Y115</f>
        <v>0</v>
      </c>
      <c r="AF78" s="93">
        <f>'All Parts'!Z115</f>
        <v>0</v>
      </c>
      <c r="AG78" s="23">
        <f>'All Parts'!AG115</f>
        <v>0</v>
      </c>
      <c r="AH78" s="23">
        <f>'All Parts'!AH115</f>
        <v>0</v>
      </c>
      <c r="AI78" s="23"/>
      <c r="AJ78" s="23"/>
      <c r="AK78" s="20"/>
    </row>
    <row r="79" spans="1:37" ht="15" customHeight="1">
      <c r="A79" s="22" t="str">
        <f>'All Parts'!A49</f>
        <v xml:space="preserve">7R14901        </v>
      </c>
      <c r="B79" s="22">
        <f>'All Parts'!B49</f>
        <v>115568</v>
      </c>
      <c r="C79" s="172">
        <f>'All Parts'!C49</f>
        <v>82.2</v>
      </c>
      <c r="D79" s="19" t="str">
        <f>'All Parts'!D49</f>
        <v xml:space="preserve">1261 RDCR MI CAST </v>
      </c>
      <c r="E79" s="45">
        <f>'All Parts'!E49</f>
        <v>20</v>
      </c>
      <c r="F79" s="32">
        <f>'All Parts'!H49</f>
        <v>501</v>
      </c>
      <c r="G79" s="32">
        <f>'All Parts'!F49</f>
        <v>8400</v>
      </c>
      <c r="H79" s="57">
        <f>'All Parts'!I49</f>
        <v>18.369767441860464</v>
      </c>
      <c r="I79" s="8">
        <f ca="1">'All Parts'!J49</f>
        <v>45659.572073276075</v>
      </c>
      <c r="J79" s="8">
        <f ca="1">'All Parts'!K49</f>
        <v>45663.91944169713</v>
      </c>
      <c r="K79" s="8">
        <f ca="1">'All Parts'!L49</f>
        <v>45565.91944169713</v>
      </c>
      <c r="L79" s="33">
        <f>'All Parts'!M49</f>
        <v>14</v>
      </c>
      <c r="M79" s="33">
        <f>'All Parts'!N49</f>
        <v>8400</v>
      </c>
      <c r="N79" s="83">
        <f t="shared" si="15"/>
        <v>690.48</v>
      </c>
      <c r="O79" s="83">
        <f t="shared" si="16"/>
        <v>0</v>
      </c>
      <c r="P79" s="84">
        <f t="shared" si="17"/>
        <v>690.48000000000013</v>
      </c>
      <c r="Q79" s="84">
        <f t="shared" si="18"/>
        <v>0</v>
      </c>
      <c r="R79" s="85">
        <f t="shared" si="19"/>
        <v>0</v>
      </c>
      <c r="S79" s="87">
        <f t="shared" si="20"/>
        <v>4.8498000000000001</v>
      </c>
      <c r="T79" s="87">
        <f t="shared" si="21"/>
        <v>685.63020000000006</v>
      </c>
      <c r="U79" s="90">
        <f>'All Parts'!O49</f>
        <v>18.506976744186048</v>
      </c>
      <c r="V79" s="90">
        <f>'All Parts'!P49</f>
        <v>18.369767441860464</v>
      </c>
      <c r="W79" s="92">
        <f>'All Parts'!Q49</f>
        <v>59</v>
      </c>
      <c r="X79" s="91">
        <f>'All Parts'!R49</f>
        <v>0</v>
      </c>
      <c r="Y79" s="56">
        <f>'All Parts'!S49</f>
        <v>0</v>
      </c>
      <c r="Z79" s="56">
        <f>'All Parts'!T49</f>
        <v>0</v>
      </c>
      <c r="AA79" s="91">
        <f>'All Parts'!U49</f>
        <v>0</v>
      </c>
      <c r="AB79" s="91">
        <f>'All Parts'!V49</f>
        <v>0</v>
      </c>
      <c r="AC79" s="91">
        <f>'All Parts'!W49</f>
        <v>0</v>
      </c>
      <c r="AD79" s="91">
        <f>'All Parts'!X49</f>
        <v>0</v>
      </c>
      <c r="AE79" s="91">
        <f>'All Parts'!Y49</f>
        <v>0</v>
      </c>
      <c r="AF79" s="91">
        <f>'All Parts'!Z49</f>
        <v>0</v>
      </c>
      <c r="AG79" s="1">
        <f>'All Parts'!AG49</f>
        <v>0</v>
      </c>
      <c r="AH79" s="1">
        <f>'All Parts'!AH49</f>
        <v>0</v>
      </c>
      <c r="AI79" s="1"/>
      <c r="AJ79" s="1"/>
      <c r="AK79" s="20"/>
    </row>
    <row r="80" spans="1:37" ht="15" customHeight="1">
      <c r="A80" s="22" t="str">
        <f>'All Parts'!A92</f>
        <v xml:space="preserve">R712101        </v>
      </c>
      <c r="B80" s="22">
        <f>'All Parts'!B92</f>
        <v>115915</v>
      </c>
      <c r="C80" s="172">
        <f>'All Parts'!C92</f>
        <v>130.6</v>
      </c>
      <c r="D80" s="19" t="str">
        <f>'All Parts'!D92</f>
        <v xml:space="preserve">677 BUSH MI CAST </v>
      </c>
      <c r="E80" s="45">
        <f>'All Parts'!E92</f>
        <v>63</v>
      </c>
      <c r="F80" s="34">
        <f>'All Parts'!H92</f>
        <v>2340</v>
      </c>
      <c r="G80" s="34">
        <f>'All Parts'!F92</f>
        <v>5940</v>
      </c>
      <c r="H80" s="57">
        <f>'All Parts'!I92</f>
        <v>2.6578073089700998</v>
      </c>
      <c r="I80" s="8">
        <f ca="1">'All Parts'!J92</f>
        <v>45161.751020644493</v>
      </c>
      <c r="J80" s="8">
        <f ca="1">'All Parts'!K92</f>
        <v>45173.517102515842</v>
      </c>
      <c r="K80" s="8">
        <f ca="1">'All Parts'!L92</f>
        <v>44914.517102515842</v>
      </c>
      <c r="L80" s="33">
        <f>'All Parts'!M92</f>
        <v>37</v>
      </c>
      <c r="M80" s="33">
        <f>'All Parts'!N92</f>
        <v>5940</v>
      </c>
      <c r="N80" s="83">
        <f t="shared" si="15"/>
        <v>775.76400000000001</v>
      </c>
      <c r="O80" s="83">
        <f t="shared" si="16"/>
        <v>775.76400000000001</v>
      </c>
      <c r="P80" s="84">
        <f t="shared" si="17"/>
        <v>775.76400000000001</v>
      </c>
      <c r="Q80" s="84">
        <f t="shared" si="18"/>
        <v>0</v>
      </c>
      <c r="R80" s="85">
        <f t="shared" si="19"/>
        <v>0</v>
      </c>
      <c r="S80" s="87">
        <f t="shared" si="20"/>
        <v>65.691800000000001</v>
      </c>
      <c r="T80" s="87">
        <f t="shared" si="21"/>
        <v>710.07220000000007</v>
      </c>
      <c r="U80" s="89">
        <f>'All Parts'!O92</f>
        <v>3.0291620524178664</v>
      </c>
      <c r="V80" s="89">
        <f>'All Parts'!P92</f>
        <v>2.6578073089700998</v>
      </c>
      <c r="W80" s="89">
        <f>'All Parts'!Q92</f>
        <v>503</v>
      </c>
      <c r="X80" s="56">
        <f>'All Parts'!R92</f>
        <v>0</v>
      </c>
      <c r="Y80" s="56">
        <f>'All Parts'!S92</f>
        <v>0</v>
      </c>
      <c r="Z80" s="56">
        <f>'All Parts'!T92</f>
        <v>0</v>
      </c>
      <c r="AA80" s="91">
        <f>'All Parts'!U92</f>
        <v>0</v>
      </c>
      <c r="AB80" s="91">
        <f>'All Parts'!V92</f>
        <v>0</v>
      </c>
      <c r="AC80" s="91">
        <f>'All Parts'!W92</f>
        <v>0</v>
      </c>
      <c r="AD80" s="91">
        <f>'All Parts'!X92</f>
        <v>0</v>
      </c>
      <c r="AE80" s="91">
        <f>'All Parts'!Y92</f>
        <v>0</v>
      </c>
      <c r="AF80" s="91">
        <f>'All Parts'!Z92</f>
        <v>0</v>
      </c>
      <c r="AG80" s="1" t="str">
        <f>'All Parts'!AG92</f>
        <v>10,000 ETA 9/29</v>
      </c>
      <c r="AH80" s="1">
        <f>'All Parts'!AH92</f>
        <v>0</v>
      </c>
      <c r="AI80" s="1"/>
      <c r="AJ80" s="1"/>
      <c r="AK80" s="20"/>
    </row>
    <row r="81" spans="1:37" ht="15" customHeight="1">
      <c r="A81" s="22" t="str">
        <f>'All Parts'!A43</f>
        <v xml:space="preserve">77R8201        </v>
      </c>
      <c r="B81" s="22">
        <f>'All Parts'!B43</f>
        <v>115927</v>
      </c>
      <c r="C81" s="172">
        <f>'All Parts'!C43</f>
        <v>172.82160000000002</v>
      </c>
      <c r="D81" s="19" t="str">
        <f>'All Parts'!D43</f>
        <v>306 BO MI CAST</v>
      </c>
      <c r="E81" s="46">
        <f>'All Parts'!E43</f>
        <v>84</v>
      </c>
      <c r="F81" s="32">
        <f>'All Parts'!H43</f>
        <v>0</v>
      </c>
      <c r="G81" s="32">
        <f>'All Parts'!F43</f>
        <v>5085</v>
      </c>
      <c r="H81" s="57">
        <f>'All Parts'!I43</f>
        <v>2.8156146179401995</v>
      </c>
      <c r="I81" s="8">
        <f ca="1">'All Parts'!J43</f>
        <v>45166.751020644493</v>
      </c>
      <c r="J81" s="8">
        <f ca="1">'All Parts'!K43</f>
        <v>45182.382599591867</v>
      </c>
      <c r="K81" s="8">
        <f ca="1">'All Parts'!L43</f>
        <v>45077.382599591867</v>
      </c>
      <c r="L81" s="33">
        <f>'All Parts'!M43</f>
        <v>15</v>
      </c>
      <c r="M81" s="33">
        <f>'All Parts'!N43</f>
        <v>5085</v>
      </c>
      <c r="N81" s="83">
        <f t="shared" si="15"/>
        <v>878.79783600000007</v>
      </c>
      <c r="O81" s="83">
        <f t="shared" si="16"/>
        <v>878.79783600000007</v>
      </c>
      <c r="P81" s="84">
        <f t="shared" si="17"/>
        <v>878.79783600000007</v>
      </c>
      <c r="Q81" s="84">
        <f t="shared" si="18"/>
        <v>0</v>
      </c>
      <c r="R81" s="85">
        <f t="shared" si="19"/>
        <v>0</v>
      </c>
      <c r="S81" s="87">
        <f t="shared" si="20"/>
        <v>153.98404560000003</v>
      </c>
      <c r="T81" s="87">
        <f t="shared" si="21"/>
        <v>724.81379040000002</v>
      </c>
      <c r="U81" s="90">
        <f>'All Parts'!O43</f>
        <v>3.308970099667774</v>
      </c>
      <c r="V81" s="90">
        <f>'All Parts'!P43</f>
        <v>2.8156146179401995</v>
      </c>
      <c r="W81" s="92">
        <f>'All Parts'!Q43</f>
        <v>891</v>
      </c>
      <c r="X81" s="91">
        <f>'All Parts'!R43</f>
        <v>0</v>
      </c>
      <c r="Y81" s="56">
        <f>'All Parts'!S43</f>
        <v>0</v>
      </c>
      <c r="Z81" s="56">
        <f>'All Parts'!T43</f>
        <v>0</v>
      </c>
      <c r="AA81" s="91">
        <f>'All Parts'!U43</f>
        <v>0</v>
      </c>
      <c r="AB81" s="91">
        <f>'All Parts'!V43</f>
        <v>0</v>
      </c>
      <c r="AC81" s="91">
        <f>'All Parts'!W43</f>
        <v>0</v>
      </c>
      <c r="AD81" s="91">
        <f>'All Parts'!X43</f>
        <v>0</v>
      </c>
      <c r="AE81" s="91">
        <f>'All Parts'!Y43</f>
        <v>0</v>
      </c>
      <c r="AF81" s="91">
        <f>'All Parts'!Z43</f>
        <v>0</v>
      </c>
      <c r="AG81" s="1" t="str">
        <f>'All Parts'!AG43</f>
        <v>20,000 ETA 8/25</v>
      </c>
      <c r="AH81" s="1">
        <f>'All Parts'!AH43</f>
        <v>0</v>
      </c>
      <c r="AI81" s="1"/>
      <c r="AJ81" s="1"/>
      <c r="AK81" s="20"/>
    </row>
    <row r="82" spans="1:37" ht="15" customHeight="1">
      <c r="A82" s="22" t="str">
        <f>'All Parts'!A18</f>
        <v xml:space="preserve">729R205        </v>
      </c>
      <c r="B82" s="22">
        <f>'All Parts'!B18</f>
        <v>113243</v>
      </c>
      <c r="C82" s="172">
        <f>'All Parts'!C18</f>
        <v>106</v>
      </c>
      <c r="D82" s="19" t="str">
        <f>'All Parts'!D18</f>
        <v>1-1/2" BU MI (3874)</v>
      </c>
      <c r="E82" s="45">
        <f>'All Parts'!E18</f>
        <v>23</v>
      </c>
      <c r="F82" s="34">
        <f>'All Parts'!H18</f>
        <v>320</v>
      </c>
      <c r="G82" s="34">
        <f>'All Parts'!F18</f>
        <v>3335</v>
      </c>
      <c r="H82" s="57">
        <f>'All Parts'!I18</f>
        <v>6.0970677451971689</v>
      </c>
      <c r="I82" s="8">
        <f ca="1">'All Parts'!J18</f>
        <v>45270.721272360744</v>
      </c>
      <c r="J82" s="8">
        <f ca="1">'All Parts'!K18</f>
        <v>45269.439807829847</v>
      </c>
      <c r="K82" s="8">
        <f ca="1">'All Parts'!L18</f>
        <v>45157.439807829847</v>
      </c>
      <c r="L82" s="33">
        <f>'All Parts'!M18</f>
        <v>16</v>
      </c>
      <c r="M82" s="33">
        <f>'All Parts'!N18</f>
        <v>3335</v>
      </c>
      <c r="N82" s="83">
        <f t="shared" si="15"/>
        <v>353.51</v>
      </c>
      <c r="O82" s="83">
        <f t="shared" si="16"/>
        <v>0</v>
      </c>
      <c r="P82" s="84">
        <f t="shared" si="17"/>
        <v>353.51</v>
      </c>
      <c r="Q82" s="84">
        <f t="shared" si="18"/>
        <v>0</v>
      </c>
      <c r="R82" s="85">
        <f t="shared" si="19"/>
        <v>0</v>
      </c>
      <c r="S82" s="87">
        <f t="shared" si="20"/>
        <v>-2.12</v>
      </c>
      <c r="T82" s="87">
        <f t="shared" si="21"/>
        <v>355.63</v>
      </c>
      <c r="U82" s="90">
        <f>'All Parts'!O18</f>
        <v>6.0566228513650149</v>
      </c>
      <c r="V82" s="90">
        <f>'All Parts'!P18</f>
        <v>6.0970677451971689</v>
      </c>
      <c r="W82" s="92">
        <f>'All Parts'!Q18</f>
        <v>-20</v>
      </c>
      <c r="X82" s="91">
        <f>'All Parts'!R18</f>
        <v>0</v>
      </c>
      <c r="Y82" s="56">
        <f>'All Parts'!S18</f>
        <v>0</v>
      </c>
      <c r="Z82" s="56">
        <f>'All Parts'!T18</f>
        <v>0</v>
      </c>
      <c r="AA82" s="91">
        <f>'All Parts'!U18</f>
        <v>0</v>
      </c>
      <c r="AB82" s="93">
        <f>'All Parts'!V18</f>
        <v>0</v>
      </c>
      <c r="AC82" s="93">
        <f>'All Parts'!W18</f>
        <v>0</v>
      </c>
      <c r="AD82" s="93">
        <f>'All Parts'!X18</f>
        <v>0</v>
      </c>
      <c r="AE82" s="93">
        <f>'All Parts'!Y18</f>
        <v>0</v>
      </c>
      <c r="AF82" s="93">
        <f>'All Parts'!Z18</f>
        <v>0</v>
      </c>
      <c r="AG82" s="23">
        <f>'All Parts'!AG18</f>
        <v>0</v>
      </c>
      <c r="AH82" s="23">
        <f>'All Parts'!AH18</f>
        <v>0</v>
      </c>
      <c r="AI82" s="23"/>
      <c r="AJ82" s="23"/>
      <c r="AK82" s="48"/>
    </row>
    <row r="83" spans="1:37" ht="15" customHeight="1">
      <c r="A83" s="50" t="str">
        <f>'All Parts'!A51</f>
        <v xml:space="preserve">7R20901        </v>
      </c>
      <c r="B83" s="22">
        <f>'All Parts'!B51</f>
        <v>115486</v>
      </c>
      <c r="C83" s="172">
        <f>'All Parts'!C51</f>
        <v>89.359200000000001</v>
      </c>
      <c r="D83" s="19" t="str">
        <f>'All Parts'!D51</f>
        <v>3307 2" CLIP MI CAST</v>
      </c>
      <c r="E83" s="45">
        <f>'All Parts'!E51</f>
        <v>30</v>
      </c>
      <c r="F83" s="32">
        <f>'All Parts'!H51</f>
        <v>0</v>
      </c>
      <c r="G83" s="32">
        <f>'All Parts'!F51</f>
        <v>10140</v>
      </c>
      <c r="H83" s="57">
        <f>'All Parts'!I51</f>
        <v>15.720930232558139</v>
      </c>
      <c r="I83" s="8">
        <f ca="1">'All Parts'!J51</f>
        <v>45575.6457574866</v>
      </c>
      <c r="J83" s="8">
        <f ca="1">'All Parts'!K51</f>
        <v>45668.48786274976</v>
      </c>
      <c r="K83" s="8">
        <f ca="1">'All Parts'!L51</f>
        <v>45563.48786274976</v>
      </c>
      <c r="L83" s="33">
        <f>'All Parts'!M51</f>
        <v>15</v>
      </c>
      <c r="M83" s="33">
        <f>'All Parts'!N51</f>
        <v>10140</v>
      </c>
      <c r="N83" s="83">
        <f t="shared" si="15"/>
        <v>906.10228800000004</v>
      </c>
      <c r="O83" s="83">
        <f t="shared" si="16"/>
        <v>0</v>
      </c>
      <c r="P83" s="84">
        <f t="shared" si="17"/>
        <v>906.10228800000004</v>
      </c>
      <c r="Q83" s="84">
        <f t="shared" si="18"/>
        <v>0</v>
      </c>
      <c r="R83" s="85">
        <f t="shared" si="19"/>
        <v>0</v>
      </c>
      <c r="S83" s="87">
        <f t="shared" si="20"/>
        <v>168.88888800000001</v>
      </c>
      <c r="T83" s="87">
        <f t="shared" si="21"/>
        <v>737.21340000000009</v>
      </c>
      <c r="U83" s="89">
        <f>'All Parts'!O51</f>
        <v>18.651162790697676</v>
      </c>
      <c r="V83" s="89">
        <f>'All Parts'!P51</f>
        <v>15.720930232558139</v>
      </c>
      <c r="W83" s="89">
        <f>'All Parts'!Q51</f>
        <v>1890</v>
      </c>
      <c r="X83" s="56">
        <f>'All Parts'!R51</f>
        <v>0</v>
      </c>
      <c r="Y83" s="56">
        <f>'All Parts'!S51</f>
        <v>0</v>
      </c>
      <c r="Z83" s="56">
        <f>'All Parts'!T51</f>
        <v>0</v>
      </c>
      <c r="AA83" s="91">
        <f>'All Parts'!U51</f>
        <v>0</v>
      </c>
      <c r="AB83" s="91">
        <f>'All Parts'!V51</f>
        <v>0</v>
      </c>
      <c r="AC83" s="91">
        <f>'All Parts'!W51</f>
        <v>0</v>
      </c>
      <c r="AD83" s="91">
        <f>'All Parts'!X51</f>
        <v>0</v>
      </c>
      <c r="AE83" s="91">
        <f>'All Parts'!Y51</f>
        <v>0</v>
      </c>
      <c r="AF83" s="91">
        <f>'All Parts'!Z51</f>
        <v>0</v>
      </c>
      <c r="AG83" s="1">
        <f>'All Parts'!AG51</f>
        <v>0</v>
      </c>
      <c r="AH83" s="1">
        <f>'All Parts'!AH51</f>
        <v>0</v>
      </c>
      <c r="AI83" s="1"/>
      <c r="AJ83" s="1"/>
      <c r="AK83" s="48"/>
    </row>
    <row r="84" spans="1:37" ht="15" customHeight="1">
      <c r="A84" s="22" t="str">
        <f>'All Parts'!A23</f>
        <v xml:space="preserve">729R304        </v>
      </c>
      <c r="B84" s="22">
        <f>'All Parts'!B23</f>
        <v>113246</v>
      </c>
      <c r="C84" s="172">
        <f>'All Parts'!C23</f>
        <v>470</v>
      </c>
      <c r="D84" s="19" t="str">
        <f>'All Parts'!D23</f>
        <v xml:space="preserve">4" BU MI (3879) </v>
      </c>
      <c r="E84" s="45">
        <f>'All Parts'!E23</f>
        <v>11</v>
      </c>
      <c r="F84" s="32">
        <f>'All Parts'!H23</f>
        <v>201</v>
      </c>
      <c r="G84" s="32">
        <f>'All Parts'!F23</f>
        <v>1205</v>
      </c>
      <c r="H84" s="57">
        <f>'All Parts'!I23</f>
        <v>4.2452431289640593</v>
      </c>
      <c r="I84" s="8">
        <f ca="1">'All Parts'!J23</f>
        <v>45212.047671362197</v>
      </c>
      <c r="J84" s="8">
        <f ca="1">'All Parts'!K23</f>
        <v>45221.425661792819</v>
      </c>
      <c r="K84" s="8">
        <f ca="1">'All Parts'!L23</f>
        <v>45109.425661792819</v>
      </c>
      <c r="L84" s="33">
        <f>'All Parts'!M23</f>
        <v>16</v>
      </c>
      <c r="M84" s="33">
        <f>'All Parts'!N23</f>
        <v>1205</v>
      </c>
      <c r="N84" s="83">
        <f t="shared" si="15"/>
        <v>566.35</v>
      </c>
      <c r="O84" s="83">
        <f t="shared" si="16"/>
        <v>0</v>
      </c>
      <c r="P84" s="84">
        <f t="shared" si="17"/>
        <v>566.35</v>
      </c>
      <c r="Q84" s="84">
        <f t="shared" si="18"/>
        <v>0</v>
      </c>
      <c r="R84" s="85">
        <f t="shared" si="19"/>
        <v>0</v>
      </c>
      <c r="S84" s="87">
        <f t="shared" si="20"/>
        <v>32.9</v>
      </c>
      <c r="T84" s="87">
        <f t="shared" si="21"/>
        <v>533.45000000000005</v>
      </c>
      <c r="U84" s="90">
        <f>'All Parts'!O23</f>
        <v>4.5412262156448202</v>
      </c>
      <c r="V84" s="90">
        <f>'All Parts'!P23</f>
        <v>4.2452431289640593</v>
      </c>
      <c r="W84" s="92">
        <f>'All Parts'!Q23</f>
        <v>70</v>
      </c>
      <c r="X84" s="91">
        <f>'All Parts'!R23</f>
        <v>0</v>
      </c>
      <c r="Y84" s="56">
        <f>'All Parts'!S23</f>
        <v>0</v>
      </c>
      <c r="Z84" s="56">
        <f>'All Parts'!T23</f>
        <v>0</v>
      </c>
      <c r="AA84" s="91">
        <f>'All Parts'!U23</f>
        <v>0</v>
      </c>
      <c r="AB84" s="58">
        <f>'All Parts'!V23</f>
        <v>0</v>
      </c>
      <c r="AC84" s="58">
        <f>'All Parts'!W23</f>
        <v>0</v>
      </c>
      <c r="AD84" s="58">
        <f>'All Parts'!X23</f>
        <v>0</v>
      </c>
      <c r="AE84" s="58">
        <f>'All Parts'!Y23</f>
        <v>0</v>
      </c>
      <c r="AF84" s="58">
        <f>'All Parts'!Z23</f>
        <v>0</v>
      </c>
      <c r="AG84" s="21" t="str">
        <f>'All Parts'!AG23</f>
        <v>1,795 ETA 2/3</v>
      </c>
      <c r="AH84" s="21">
        <f>'All Parts'!AH23</f>
        <v>0</v>
      </c>
      <c r="AI84" s="1"/>
      <c r="AJ84" s="1"/>
      <c r="AK84" s="20"/>
    </row>
    <row r="85" spans="1:37" ht="15" customHeight="1">
      <c r="A85" s="22" t="str">
        <f>'All Parts'!A19</f>
        <v xml:space="preserve">729R206        </v>
      </c>
      <c r="B85" s="22">
        <f>'All Parts'!B19</f>
        <v>113244</v>
      </c>
      <c r="C85" s="172">
        <f>'All Parts'!C19</f>
        <v>163.74960000000002</v>
      </c>
      <c r="D85" s="19" t="str">
        <f>'All Parts'!D19</f>
        <v>2" BU MI (3875)</v>
      </c>
      <c r="E85" s="45">
        <f>'All Parts'!E19</f>
        <v>30</v>
      </c>
      <c r="F85" s="34">
        <f>'All Parts'!H19</f>
        <v>520</v>
      </c>
      <c r="G85" s="34">
        <f>'All Parts'!F19</f>
        <v>1045</v>
      </c>
      <c r="H85" s="57">
        <f>'All Parts'!I19</f>
        <v>0.81395348837209303</v>
      </c>
      <c r="I85" s="8">
        <f ca="1">'All Parts'!J19</f>
        <v>45401.996634679585</v>
      </c>
      <c r="J85" s="8">
        <f ca="1">'All Parts'!K19</f>
        <v>45445.961546960287</v>
      </c>
      <c r="K85" s="8">
        <f ca="1">'All Parts'!L19</f>
        <v>45333.961546960287</v>
      </c>
      <c r="L85" s="33">
        <f>'All Parts'!M19</f>
        <v>16</v>
      </c>
      <c r="M85" s="33">
        <f>'All Parts'!N19</f>
        <v>7125</v>
      </c>
      <c r="N85" s="83">
        <f t="shared" si="15"/>
        <v>1166.7159000000001</v>
      </c>
      <c r="O85" s="83">
        <f t="shared" si="16"/>
        <v>0</v>
      </c>
      <c r="P85" s="84">
        <f t="shared" si="17"/>
        <v>171.11833200000004</v>
      </c>
      <c r="Q85" s="84">
        <f t="shared" si="18"/>
        <v>0</v>
      </c>
      <c r="R85" s="85">
        <f t="shared" si="19"/>
        <v>995.59756800000014</v>
      </c>
      <c r="S85" s="87">
        <f t="shared" si="20"/>
        <v>146.55589200000003</v>
      </c>
      <c r="T85" s="87">
        <f t="shared" si="21"/>
        <v>1020.1600080000001</v>
      </c>
      <c r="U85" s="90">
        <f>'All Parts'!O19</f>
        <v>11.627906976744185</v>
      </c>
      <c r="V85" s="90">
        <f>'All Parts'!P19</f>
        <v>10.24031007751938</v>
      </c>
      <c r="W85" s="92">
        <f>'All Parts'!Q19</f>
        <v>895</v>
      </c>
      <c r="X85" s="91">
        <f>'All Parts'!R19</f>
        <v>6080</v>
      </c>
      <c r="Y85" s="56">
        <f>'All Parts'!S19</f>
        <v>0</v>
      </c>
      <c r="Z85" s="56">
        <f>'All Parts'!T19</f>
        <v>0</v>
      </c>
      <c r="AA85" s="91">
        <f>'All Parts'!U19</f>
        <v>0</v>
      </c>
      <c r="AB85" s="58">
        <f>'All Parts'!V19</f>
        <v>0</v>
      </c>
      <c r="AC85" s="58">
        <f>'All Parts'!W19</f>
        <v>0</v>
      </c>
      <c r="AD85" s="58">
        <f>'All Parts'!X19</f>
        <v>0</v>
      </c>
      <c r="AE85" s="58">
        <f>'All Parts'!Y19</f>
        <v>0</v>
      </c>
      <c r="AF85" s="58">
        <f>'All Parts'!Z19</f>
        <v>0</v>
      </c>
      <c r="AG85" s="21">
        <f>'All Parts'!AG19</f>
        <v>0</v>
      </c>
      <c r="AH85" s="21">
        <f>'All Parts'!AH19</f>
        <v>0</v>
      </c>
      <c r="AI85" s="1"/>
      <c r="AJ85" s="1"/>
      <c r="AK85" s="48"/>
    </row>
    <row r="86" spans="1:37" ht="15" customHeight="1">
      <c r="A86" s="22" t="str">
        <f>'All Parts'!A5</f>
        <v xml:space="preserve">70R4601        </v>
      </c>
      <c r="B86" s="22">
        <f>'All Parts'!B5</f>
        <v>116300</v>
      </c>
      <c r="C86" s="172">
        <f>'All Parts'!C5</f>
        <v>255.37679999999997</v>
      </c>
      <c r="D86" s="19" t="str">
        <f>'All Parts'!D5</f>
        <v xml:space="preserve">678 CS MI CAST  </v>
      </c>
      <c r="E86" s="45">
        <f>'All Parts'!E5</f>
        <v>7</v>
      </c>
      <c r="F86" s="32">
        <f>'All Parts'!H5</f>
        <v>0</v>
      </c>
      <c r="G86" s="32">
        <f>'All Parts'!F5</f>
        <v>1950</v>
      </c>
      <c r="H86" s="57">
        <f>'All Parts'!I5</f>
        <v>12.956810631229235</v>
      </c>
      <c r="I86" s="8">
        <f ca="1">'All Parts'!J5</f>
        <v>45488.06681011818</v>
      </c>
      <c r="J86" s="8">
        <f ca="1">'All Parts'!K5</f>
        <v>46251.6457574866</v>
      </c>
      <c r="K86" s="8">
        <f ca="1">'All Parts'!L5</f>
        <v>46139.6457574866</v>
      </c>
      <c r="L86" s="33">
        <f>'All Parts'!M5</f>
        <v>16</v>
      </c>
      <c r="M86" s="33">
        <f>'All Parts'!N5</f>
        <v>1950</v>
      </c>
      <c r="N86" s="83">
        <f t="shared" si="15"/>
        <v>497.98475999999994</v>
      </c>
      <c r="O86" s="83">
        <f t="shared" si="16"/>
        <v>0</v>
      </c>
      <c r="P86" s="84">
        <f t="shared" si="17"/>
        <v>497.98475999999994</v>
      </c>
      <c r="Q86" s="84">
        <f t="shared" si="18"/>
        <v>0</v>
      </c>
      <c r="R86" s="85">
        <f t="shared" si="19"/>
        <v>0</v>
      </c>
      <c r="S86" s="87">
        <f t="shared" si="20"/>
        <v>926.25165359999983</v>
      </c>
      <c r="T86" s="87">
        <f t="shared" si="21"/>
        <v>0</v>
      </c>
      <c r="U86" s="90">
        <f>'All Parts'!O5</f>
        <v>37.056478405315616</v>
      </c>
      <c r="V86" s="90">
        <f>'All Parts'!P5</f>
        <v>12.956810631229235</v>
      </c>
      <c r="W86" s="92">
        <f>'All Parts'!Q5</f>
        <v>3627</v>
      </c>
      <c r="X86" s="91">
        <f>'All Parts'!R5</f>
        <v>0</v>
      </c>
      <c r="Y86" s="56">
        <f>'All Parts'!S5</f>
        <v>0</v>
      </c>
      <c r="Z86" s="56">
        <f>'All Parts'!T5</f>
        <v>0</v>
      </c>
      <c r="AA86" s="91">
        <f>'All Parts'!U5</f>
        <v>0</v>
      </c>
      <c r="AB86" s="91">
        <f>'All Parts'!V5</f>
        <v>0</v>
      </c>
      <c r="AC86" s="91">
        <f>'All Parts'!W5</f>
        <v>0</v>
      </c>
      <c r="AD86" s="91">
        <f>'All Parts'!X5</f>
        <v>0</v>
      </c>
      <c r="AE86" s="91">
        <f>'All Parts'!Y5</f>
        <v>0</v>
      </c>
      <c r="AF86" s="91">
        <f>'All Parts'!Z5</f>
        <v>0</v>
      </c>
      <c r="AG86" s="1">
        <f>'All Parts'!AG5</f>
        <v>0</v>
      </c>
      <c r="AH86" s="1">
        <f>'All Parts'!AH5</f>
        <v>0</v>
      </c>
      <c r="AI86" s="1"/>
      <c r="AJ86" s="1"/>
      <c r="AK86" s="20"/>
    </row>
    <row r="87" spans="1:37" ht="15" customHeight="1">
      <c r="A87" s="178" t="str">
        <f>'All Parts'!A74</f>
        <v xml:space="preserve">R654501        </v>
      </c>
      <c r="B87" s="179">
        <f>'All Parts'!B74</f>
        <v>116270</v>
      </c>
      <c r="C87" s="180">
        <f>'All Parts'!C74</f>
        <v>100</v>
      </c>
      <c r="D87" s="19" t="str">
        <f>'All Parts'!D74</f>
        <v>3/4" GRD BU CAST MI (14-20)</v>
      </c>
      <c r="E87" s="45">
        <f>'All Parts'!E74</f>
        <v>5</v>
      </c>
      <c r="F87" s="32">
        <f>'All Parts'!H74</f>
        <v>600</v>
      </c>
      <c r="G87" s="32">
        <f>'All Parts'!F74</f>
        <v>4804</v>
      </c>
      <c r="H87" s="57">
        <f>'All Parts'!I74</f>
        <v>39.106976744186049</v>
      </c>
      <c r="I87" s="8">
        <f ca="1">'All Parts'!J74</f>
        <v>46316.614178539232</v>
      </c>
      <c r="J87" s="8">
        <f ca="1">'All Parts'!K74</f>
        <v>46316.614178539232</v>
      </c>
      <c r="K87" s="8">
        <f ca="1">'All Parts'!L74</f>
        <v>46050.614178539232</v>
      </c>
      <c r="L87" s="33">
        <f>'All Parts'!M74</f>
        <v>38</v>
      </c>
      <c r="M87" s="33">
        <f>'All Parts'!N74</f>
        <v>4804</v>
      </c>
      <c r="N87" s="83">
        <f t="shared" si="15"/>
        <v>480.4</v>
      </c>
      <c r="O87" s="83">
        <f t="shared" si="16"/>
        <v>0</v>
      </c>
      <c r="P87" s="84">
        <f t="shared" si="17"/>
        <v>480.40000000000003</v>
      </c>
      <c r="Q87" s="84">
        <f t="shared" si="18"/>
        <v>0</v>
      </c>
      <c r="R87" s="85">
        <f t="shared" si="19"/>
        <v>0</v>
      </c>
      <c r="S87" s="87">
        <f t="shared" si="20"/>
        <v>0</v>
      </c>
      <c r="T87" s="87">
        <f t="shared" si="21"/>
        <v>480.4</v>
      </c>
      <c r="U87" s="89">
        <f>'All Parts'!O74</f>
        <v>39.106976744186049</v>
      </c>
      <c r="V87" s="89">
        <f>'All Parts'!P74</f>
        <v>39.106976744186049</v>
      </c>
      <c r="W87" s="89">
        <f>'All Parts'!Q74</f>
        <v>0</v>
      </c>
      <c r="X87" s="56">
        <f>'All Parts'!R74</f>
        <v>0</v>
      </c>
      <c r="Y87" s="56">
        <f>'All Parts'!S74</f>
        <v>0</v>
      </c>
      <c r="Z87" s="56">
        <f>'All Parts'!T74</f>
        <v>0</v>
      </c>
      <c r="AA87" s="94">
        <f>'All Parts'!U74</f>
        <v>0</v>
      </c>
      <c r="AB87" s="91">
        <f>'All Parts'!V74</f>
        <v>0</v>
      </c>
      <c r="AC87" s="91">
        <f>'All Parts'!W74</f>
        <v>0</v>
      </c>
      <c r="AD87" s="91">
        <f>'All Parts'!X74</f>
        <v>0</v>
      </c>
      <c r="AE87" s="91">
        <f>'All Parts'!Y74</f>
        <v>0</v>
      </c>
      <c r="AF87" s="91">
        <f>'All Parts'!Z74</f>
        <v>0</v>
      </c>
      <c r="AG87" s="1">
        <f>'All Parts'!AG74</f>
        <v>0</v>
      </c>
      <c r="AH87" s="1">
        <f>'All Parts'!AH74</f>
        <v>0</v>
      </c>
      <c r="AI87" s="1"/>
      <c r="AJ87" s="1"/>
      <c r="AK87" s="20"/>
    </row>
    <row r="88" spans="1:37" ht="15" customHeight="1">
      <c r="A88" s="115" t="str">
        <f>'All Parts'!A70</f>
        <v xml:space="preserve">7R86701        </v>
      </c>
      <c r="B88" s="22">
        <f>'All Parts'!B70</f>
        <v>115493</v>
      </c>
      <c r="C88" s="172">
        <f>'All Parts'!C70</f>
        <v>420</v>
      </c>
      <c r="D88" s="19" t="str">
        <f>'All Parts'!D70</f>
        <v>259 BO CAST</v>
      </c>
      <c r="E88" s="46">
        <f>'All Parts'!E70</f>
        <v>5</v>
      </c>
      <c r="F88" s="32">
        <f>'All Parts'!H70</f>
        <v>276</v>
      </c>
      <c r="G88" s="32">
        <f>'All Parts'!F70</f>
        <v>3716</v>
      </c>
      <c r="H88" s="57">
        <f>'All Parts'!I70</f>
        <v>32</v>
      </c>
      <c r="I88" s="8">
        <f ca="1">'All Parts'!J70</f>
        <v>46091.435231170813</v>
      </c>
      <c r="J88" s="8">
        <f ca="1">'All Parts'!K70</f>
        <v>46091.435231170813</v>
      </c>
      <c r="K88" s="8">
        <f ca="1">'All Parts'!L70</f>
        <v>45811.435231170813</v>
      </c>
      <c r="L88" s="33">
        <f>'All Parts'!M70</f>
        <v>40</v>
      </c>
      <c r="M88" s="33">
        <f>'All Parts'!N70</f>
        <v>3716</v>
      </c>
      <c r="N88" s="83">
        <f t="shared" si="15"/>
        <v>1560.72</v>
      </c>
      <c r="O88" s="83">
        <f t="shared" si="16"/>
        <v>0</v>
      </c>
      <c r="P88" s="84">
        <f t="shared" si="17"/>
        <v>1560.72</v>
      </c>
      <c r="Q88" s="84">
        <f t="shared" si="18"/>
        <v>0</v>
      </c>
      <c r="R88" s="85">
        <f t="shared" si="19"/>
        <v>0</v>
      </c>
      <c r="S88" s="87">
        <f t="shared" si="20"/>
        <v>0</v>
      </c>
      <c r="T88" s="87">
        <f t="shared" si="21"/>
        <v>1560.72</v>
      </c>
      <c r="U88" s="89">
        <f>'All Parts'!O70</f>
        <v>32</v>
      </c>
      <c r="V88" s="89">
        <f>'All Parts'!P70</f>
        <v>32</v>
      </c>
      <c r="W88" s="89">
        <f>'All Parts'!Q70</f>
        <v>0</v>
      </c>
      <c r="X88" s="56">
        <f>'All Parts'!R70</f>
        <v>0</v>
      </c>
      <c r="Y88" s="56">
        <f>'All Parts'!S70</f>
        <v>0</v>
      </c>
      <c r="Z88" s="56">
        <f>'All Parts'!T70</f>
        <v>0</v>
      </c>
      <c r="AA88" s="91">
        <f>'All Parts'!U70</f>
        <v>0</v>
      </c>
      <c r="AB88" s="91">
        <f>'All Parts'!V70</f>
        <v>0</v>
      </c>
      <c r="AC88" s="91">
        <f>'All Parts'!W70</f>
        <v>0</v>
      </c>
      <c r="AD88" s="91">
        <f>'All Parts'!X70</f>
        <v>0</v>
      </c>
      <c r="AE88" s="91">
        <f>'All Parts'!Y70</f>
        <v>0</v>
      </c>
      <c r="AF88" s="91">
        <f>'All Parts'!Z70</f>
        <v>0</v>
      </c>
      <c r="AG88" s="1" t="e">
        <f>'All Parts'!#REF!</f>
        <v>#REF!</v>
      </c>
      <c r="AH88" s="1" t="e">
        <f>'All Parts'!#REF!</f>
        <v>#REF!</v>
      </c>
      <c r="AI88" s="1"/>
      <c r="AJ88" s="1"/>
      <c r="AK88" s="20"/>
    </row>
    <row r="89" spans="1:37" ht="15" customHeight="1">
      <c r="A89" s="22" t="str">
        <f>'All Parts'!A14</f>
        <v xml:space="preserve">729R201        </v>
      </c>
      <c r="B89" s="22">
        <f>'All Parts'!B14</f>
        <v>113269</v>
      </c>
      <c r="C89" s="172">
        <f>'All Parts'!C14</f>
        <v>26.7624</v>
      </c>
      <c r="D89" s="19" t="str">
        <f>'All Parts'!D14</f>
        <v xml:space="preserve">1/2" BU MI (3870)  </v>
      </c>
      <c r="E89" s="45">
        <f>'All Parts'!E14</f>
        <v>15</v>
      </c>
      <c r="F89" s="32">
        <f>'All Parts'!H14</f>
        <v>900</v>
      </c>
      <c r="G89" s="32">
        <f>'All Parts'!F14</f>
        <v>17070</v>
      </c>
      <c r="H89" s="57">
        <f>'All Parts'!I14</f>
        <v>50.139534883720927</v>
      </c>
      <c r="I89" s="8">
        <f ca="1">'All Parts'!J14</f>
        <v>46666.172073276073</v>
      </c>
      <c r="J89" s="8">
        <f ca="1">'All Parts'!K14</f>
        <v>46685.035231170812</v>
      </c>
      <c r="K89" s="8">
        <f ca="1">'All Parts'!L14</f>
        <v>46580.035231170812</v>
      </c>
      <c r="L89" s="33">
        <f>'All Parts'!M14</f>
        <v>15</v>
      </c>
      <c r="M89" s="33">
        <f>'All Parts'!N14</f>
        <v>17070</v>
      </c>
      <c r="N89" s="83">
        <f t="shared" si="15"/>
        <v>456.83416799999998</v>
      </c>
      <c r="O89" s="83">
        <f t="shared" si="16"/>
        <v>0</v>
      </c>
      <c r="P89" s="84">
        <f t="shared" si="17"/>
        <v>456.83416799999998</v>
      </c>
      <c r="Q89" s="84">
        <f t="shared" si="18"/>
        <v>0</v>
      </c>
      <c r="R89" s="85">
        <f t="shared" si="19"/>
        <v>0</v>
      </c>
      <c r="S89" s="87">
        <f t="shared" si="20"/>
        <v>5.1383808000000002</v>
      </c>
      <c r="T89" s="87">
        <f t="shared" si="21"/>
        <v>451.69578719999998</v>
      </c>
      <c r="U89" s="90">
        <f>'All Parts'!O14</f>
        <v>50.734883720930235</v>
      </c>
      <c r="V89" s="90">
        <f>'All Parts'!P14</f>
        <v>50.139534883720927</v>
      </c>
      <c r="W89" s="92">
        <f>'All Parts'!Q14</f>
        <v>192</v>
      </c>
      <c r="X89" s="91">
        <f>'All Parts'!R14</f>
        <v>0</v>
      </c>
      <c r="Y89" s="56">
        <f>'All Parts'!S14</f>
        <v>0</v>
      </c>
      <c r="Z89" s="56">
        <f>'All Parts'!T14</f>
        <v>0</v>
      </c>
      <c r="AA89" s="91">
        <f>'All Parts'!U14</f>
        <v>0</v>
      </c>
      <c r="AB89" s="91">
        <f>'All Parts'!V14</f>
        <v>0</v>
      </c>
      <c r="AC89" s="91">
        <f>'All Parts'!W14</f>
        <v>0</v>
      </c>
      <c r="AD89" s="91">
        <f>'All Parts'!X14</f>
        <v>0</v>
      </c>
      <c r="AE89" s="91">
        <f>'All Parts'!Y14</f>
        <v>0</v>
      </c>
      <c r="AF89" s="91">
        <f>'All Parts'!Z14</f>
        <v>0</v>
      </c>
      <c r="AG89" s="1">
        <f>'All Parts'!AG14</f>
        <v>0</v>
      </c>
      <c r="AH89" s="1">
        <f>'All Parts'!AH14</f>
        <v>0</v>
      </c>
      <c r="AI89" s="1"/>
      <c r="AJ89" s="1"/>
      <c r="AK89" s="48"/>
    </row>
    <row r="90" spans="1:37" ht="15" customHeight="1">
      <c r="A90" s="22" t="str">
        <f>'All Parts'!A25</f>
        <v xml:space="preserve">729R402        </v>
      </c>
      <c r="B90" s="22">
        <f>'All Parts'!B25</f>
        <v>113247</v>
      </c>
      <c r="C90" s="172">
        <f>'All Parts'!C25</f>
        <v>765</v>
      </c>
      <c r="D90" s="19" t="str">
        <f>'All Parts'!D25</f>
        <v xml:space="preserve">6" BU MI (3881) </v>
      </c>
      <c r="E90" s="45">
        <f>'All Parts'!E25</f>
        <v>1</v>
      </c>
      <c r="F90" s="32">
        <f>'All Parts'!H25</f>
        <v>1</v>
      </c>
      <c r="G90" s="32">
        <f>'All Parts'!F25</f>
        <v>488</v>
      </c>
      <c r="H90" s="57">
        <f>'All Parts'!I25</f>
        <v>22.651162790697676</v>
      </c>
      <c r="I90" s="8">
        <f ca="1">'All Parts'!J25</f>
        <v>45795.22470485502</v>
      </c>
      <c r="J90" s="8">
        <f ca="1">'All Parts'!K25</f>
        <v>45795.22470485502</v>
      </c>
      <c r="K90" s="8">
        <f ca="1">'All Parts'!L25</f>
        <v>45683.22470485502</v>
      </c>
      <c r="L90" s="33">
        <f>'All Parts'!M25</f>
        <v>16</v>
      </c>
      <c r="M90" s="33">
        <f>'All Parts'!N25</f>
        <v>488</v>
      </c>
      <c r="N90" s="83">
        <f t="shared" si="15"/>
        <v>373.32</v>
      </c>
      <c r="O90" s="83">
        <f t="shared" si="16"/>
        <v>0</v>
      </c>
      <c r="P90" s="84">
        <f t="shared" si="17"/>
        <v>373.32</v>
      </c>
      <c r="Q90" s="84">
        <f t="shared" si="18"/>
        <v>0</v>
      </c>
      <c r="R90" s="85">
        <f t="shared" si="19"/>
        <v>0</v>
      </c>
      <c r="S90" s="87">
        <f t="shared" si="20"/>
        <v>0</v>
      </c>
      <c r="T90" s="87">
        <f t="shared" si="21"/>
        <v>373.32</v>
      </c>
      <c r="U90" s="90">
        <f>'All Parts'!O25</f>
        <v>22.651162790697676</v>
      </c>
      <c r="V90" s="90">
        <f>'All Parts'!P25</f>
        <v>22.651162790697676</v>
      </c>
      <c r="W90" s="92">
        <f>'All Parts'!Q25</f>
        <v>0</v>
      </c>
      <c r="X90" s="91">
        <f>'All Parts'!R25</f>
        <v>0</v>
      </c>
      <c r="Y90" s="56">
        <f>'All Parts'!S25</f>
        <v>0</v>
      </c>
      <c r="Z90" s="56">
        <f>'All Parts'!T25</f>
        <v>0</v>
      </c>
      <c r="AA90" s="91">
        <f>'All Parts'!U25</f>
        <v>0</v>
      </c>
      <c r="AB90" s="91">
        <f>'All Parts'!V25</f>
        <v>0</v>
      </c>
      <c r="AC90" s="91">
        <f>'All Parts'!W25</f>
        <v>0</v>
      </c>
      <c r="AD90" s="91">
        <f>'All Parts'!X25</f>
        <v>0</v>
      </c>
      <c r="AE90" s="91">
        <f>'All Parts'!Y25</f>
        <v>0</v>
      </c>
      <c r="AF90" s="91">
        <f>'All Parts'!Z25</f>
        <v>0</v>
      </c>
      <c r="AG90" s="1">
        <f>'All Parts'!AG25</f>
        <v>0</v>
      </c>
      <c r="AH90" s="1">
        <f>'All Parts'!AH25</f>
        <v>0</v>
      </c>
      <c r="AI90" s="1"/>
      <c r="AJ90" s="1"/>
      <c r="AK90" s="20"/>
    </row>
    <row r="91" spans="1:37" ht="15" customHeight="1">
      <c r="A91" s="22" t="str">
        <f>'All Parts'!A11</f>
        <v xml:space="preserve">722R101        </v>
      </c>
      <c r="B91" s="22">
        <f>'All Parts'!B11</f>
        <v>113566</v>
      </c>
      <c r="C91" s="172">
        <f>'All Parts'!C11</f>
        <v>82.3</v>
      </c>
      <c r="D91" s="19" t="str">
        <f>'All Parts'!D11</f>
        <v xml:space="preserve">8121 BO MI CAST  </v>
      </c>
      <c r="E91" s="45">
        <f>'All Parts'!E11</f>
        <v>12</v>
      </c>
      <c r="F91" s="32">
        <f>'All Parts'!H11</f>
        <v>3041</v>
      </c>
      <c r="G91" s="32">
        <f>'All Parts'!F11</f>
        <v>24840</v>
      </c>
      <c r="H91" s="57">
        <f>'All Parts'!I11</f>
        <v>84.492248062015506</v>
      </c>
      <c r="I91" s="8">
        <f ca="1">'All Parts'!J11</f>
        <v>47754.610669767302</v>
      </c>
      <c r="J91" s="8">
        <f ca="1">'All Parts'!K11</f>
        <v>47828.663301346249</v>
      </c>
      <c r="K91" s="8">
        <f ca="1">'All Parts'!L11</f>
        <v>47723.663301346249</v>
      </c>
      <c r="L91" s="33">
        <f>'All Parts'!M11</f>
        <v>15</v>
      </c>
      <c r="M91" s="33">
        <f>'All Parts'!N11</f>
        <v>24840</v>
      </c>
      <c r="N91" s="83">
        <f t="shared" si="15"/>
        <v>2044.3320000000001</v>
      </c>
      <c r="O91" s="83">
        <f t="shared" si="16"/>
        <v>0</v>
      </c>
      <c r="P91" s="84">
        <f t="shared" si="17"/>
        <v>2044.3319999999999</v>
      </c>
      <c r="Q91" s="84">
        <f t="shared" si="18"/>
        <v>0</v>
      </c>
      <c r="R91" s="85">
        <f t="shared" si="19"/>
        <v>0</v>
      </c>
      <c r="S91" s="87">
        <f t="shared" si="20"/>
        <v>49.626899999999999</v>
      </c>
      <c r="T91" s="87">
        <f t="shared" si="21"/>
        <v>1994.7051000000001</v>
      </c>
      <c r="U91" s="90">
        <f>'All Parts'!O11</f>
        <v>86.829457364341081</v>
      </c>
      <c r="V91" s="90">
        <f>'All Parts'!P11</f>
        <v>84.492248062015506</v>
      </c>
      <c r="W91" s="92">
        <f>'All Parts'!Q11</f>
        <v>603</v>
      </c>
      <c r="X91" s="91">
        <f>'All Parts'!R11</f>
        <v>0</v>
      </c>
      <c r="Y91" s="56">
        <f>'All Parts'!S11</f>
        <v>0</v>
      </c>
      <c r="Z91" s="56">
        <f>'All Parts'!T11</f>
        <v>0</v>
      </c>
      <c r="AA91" s="91">
        <f>'All Parts'!U11</f>
        <v>0</v>
      </c>
      <c r="AB91" s="91">
        <f>'All Parts'!V11</f>
        <v>0</v>
      </c>
      <c r="AC91" s="91">
        <f>'All Parts'!W11</f>
        <v>0</v>
      </c>
      <c r="AD91" s="91">
        <f>'All Parts'!X11</f>
        <v>0</v>
      </c>
      <c r="AE91" s="91">
        <f>'All Parts'!Y11</f>
        <v>0</v>
      </c>
      <c r="AF91" s="91">
        <f>'All Parts'!Z11</f>
        <v>0</v>
      </c>
      <c r="AG91" s="1">
        <f>'All Parts'!AG11</f>
        <v>0</v>
      </c>
      <c r="AH91" s="1">
        <f>'All Parts'!AH11</f>
        <v>0</v>
      </c>
      <c r="AI91" s="1"/>
      <c r="AJ91" s="1"/>
      <c r="AK91" s="20"/>
    </row>
    <row r="92" spans="1:37" ht="15" customHeight="1">
      <c r="A92" s="22" t="str">
        <f>'All Parts'!A120</f>
        <v xml:space="preserve">R751402        </v>
      </c>
      <c r="B92" s="22">
        <f>'All Parts'!B120</f>
        <v>115591</v>
      </c>
      <c r="C92" s="172">
        <f>'All Parts'!C120</f>
        <v>101.15280000000001</v>
      </c>
      <c r="D92" s="19" t="str">
        <f>'All Parts'!D120</f>
        <v>127 BU MI CAST</v>
      </c>
      <c r="E92" s="45">
        <f>'All Parts'!E120</f>
        <v>10</v>
      </c>
      <c r="F92" s="32">
        <f>'All Parts'!H120</f>
        <v>0</v>
      </c>
      <c r="G92" s="32">
        <f>'All Parts'!F120</f>
        <v>6866</v>
      </c>
      <c r="H92" s="57">
        <f>'All Parts'!I120</f>
        <v>31.934883720930234</v>
      </c>
      <c r="I92" s="8">
        <f ca="1">'All Parts'!J120</f>
        <v>46089.372073276078</v>
      </c>
      <c r="J92" s="8">
        <f ca="1">'All Parts'!K120</f>
        <v>46157.751020644493</v>
      </c>
      <c r="K92" s="8">
        <f ca="1">'All Parts'!L120</f>
        <v>45891.751020644493</v>
      </c>
      <c r="L92" s="33">
        <f>'All Parts'!M120</f>
        <v>38</v>
      </c>
      <c r="M92" s="33">
        <f>'All Parts'!N120</f>
        <v>6866</v>
      </c>
      <c r="N92" s="83">
        <f t="shared" si="15"/>
        <v>694.51512480000008</v>
      </c>
      <c r="O92" s="83">
        <f t="shared" si="16"/>
        <v>0</v>
      </c>
      <c r="P92" s="84">
        <f t="shared" si="17"/>
        <v>694.51512480000008</v>
      </c>
      <c r="Q92" s="84">
        <f t="shared" si="18"/>
        <v>0</v>
      </c>
      <c r="R92" s="85">
        <f t="shared" si="19"/>
        <v>0</v>
      </c>
      <c r="S92" s="87">
        <f t="shared" si="20"/>
        <v>46.934899200000004</v>
      </c>
      <c r="T92" s="87">
        <f t="shared" si="21"/>
        <v>647.58022560000006</v>
      </c>
      <c r="U92" s="89">
        <f>'All Parts'!O120</f>
        <v>34.093023255813954</v>
      </c>
      <c r="V92" s="89">
        <f>'All Parts'!P120</f>
        <v>31.934883720930234</v>
      </c>
      <c r="W92" s="89">
        <f>'All Parts'!Q120</f>
        <v>464</v>
      </c>
      <c r="X92" s="56">
        <f>'All Parts'!R120</f>
        <v>0</v>
      </c>
      <c r="Y92" s="56">
        <f>'All Parts'!S120</f>
        <v>0</v>
      </c>
      <c r="Z92" s="56">
        <f>'All Parts'!T120</f>
        <v>0</v>
      </c>
      <c r="AA92" s="91">
        <f>'All Parts'!U120</f>
        <v>0</v>
      </c>
      <c r="AB92" s="91">
        <f>'All Parts'!V120</f>
        <v>0</v>
      </c>
      <c r="AC92" s="91">
        <f>'All Parts'!W120</f>
        <v>0</v>
      </c>
      <c r="AD92" s="91">
        <f>'All Parts'!X120</f>
        <v>0</v>
      </c>
      <c r="AE92" s="91">
        <f>'All Parts'!Y120</f>
        <v>0</v>
      </c>
      <c r="AF92" s="91">
        <f>'All Parts'!Z120</f>
        <v>0</v>
      </c>
      <c r="AG92" s="1">
        <f>'All Parts'!AG120</f>
        <v>0</v>
      </c>
      <c r="AH92" s="1">
        <f>'All Parts'!AH120</f>
        <v>0</v>
      </c>
      <c r="AI92" s="1"/>
      <c r="AJ92" s="1"/>
      <c r="AK92" s="20"/>
    </row>
    <row r="93" spans="1:37" ht="15" customHeight="1">
      <c r="A93" s="181" t="str">
        <f>'All Parts'!A72</f>
        <v xml:space="preserve">R647401        </v>
      </c>
      <c r="B93" s="182">
        <f>'All Parts'!B72</f>
        <v>116276</v>
      </c>
      <c r="C93" s="183">
        <f>'All Parts'!C72</f>
        <v>176.4504</v>
      </c>
      <c r="D93" s="19" t="str">
        <f>'All Parts'!D72</f>
        <v xml:space="preserve">2" GRD BUSH CAST MI (14-20) </v>
      </c>
      <c r="E93" s="45">
        <f>'All Parts'!E72</f>
        <v>31</v>
      </c>
      <c r="F93" s="32">
        <f>'All Parts'!H72</f>
        <v>3150</v>
      </c>
      <c r="G93" s="32">
        <f>'All Parts'!F72</f>
        <v>10972</v>
      </c>
      <c r="H93" s="57">
        <f>'All Parts'!I72</f>
        <v>11.735933983495874</v>
      </c>
      <c r="I93" s="8">
        <f ca="1">'All Parts'!J72</f>
        <v>45449.384297384735</v>
      </c>
      <c r="J93" s="8">
        <f ca="1">'All Parts'!K72</f>
        <v>45449.384297384735</v>
      </c>
      <c r="K93" s="8">
        <f ca="1">'All Parts'!L72</f>
        <v>45176.384297384735</v>
      </c>
      <c r="L93" s="33">
        <f>'All Parts'!M72</f>
        <v>39</v>
      </c>
      <c r="M93" s="33">
        <f>'All Parts'!N72</f>
        <v>10972</v>
      </c>
      <c r="N93" s="83">
        <f t="shared" si="15"/>
        <v>1936.0137887999999</v>
      </c>
      <c r="O93" s="83">
        <f t="shared" si="16"/>
        <v>0</v>
      </c>
      <c r="P93" s="84">
        <f t="shared" si="17"/>
        <v>1936.0137888000002</v>
      </c>
      <c r="Q93" s="84">
        <f t="shared" si="18"/>
        <v>0</v>
      </c>
      <c r="R93" s="85">
        <f t="shared" si="19"/>
        <v>0</v>
      </c>
      <c r="S93" s="87">
        <f t="shared" si="20"/>
        <v>0</v>
      </c>
      <c r="T93" s="87">
        <f t="shared" si="21"/>
        <v>1936.0137887999999</v>
      </c>
      <c r="U93" s="89">
        <f>'All Parts'!O72</f>
        <v>11.735933983495874</v>
      </c>
      <c r="V93" s="89">
        <f>'All Parts'!P72</f>
        <v>11.735933983495874</v>
      </c>
      <c r="W93" s="89">
        <f>'All Parts'!Q72</f>
        <v>0</v>
      </c>
      <c r="X93" s="56">
        <f>'All Parts'!R72</f>
        <v>0</v>
      </c>
      <c r="Y93" s="56">
        <f>'All Parts'!S72</f>
        <v>0</v>
      </c>
      <c r="Z93" s="56">
        <f>'All Parts'!T72</f>
        <v>0</v>
      </c>
      <c r="AA93" s="94">
        <f>'All Parts'!U72</f>
        <v>0</v>
      </c>
      <c r="AB93" s="91">
        <f>'All Parts'!V72</f>
        <v>0</v>
      </c>
      <c r="AC93" s="91">
        <f>'All Parts'!W72</f>
        <v>0</v>
      </c>
      <c r="AD93" s="91">
        <f>'All Parts'!X72</f>
        <v>0</v>
      </c>
      <c r="AE93" s="91">
        <f>'All Parts'!Y72</f>
        <v>0</v>
      </c>
      <c r="AF93" s="91">
        <f>'All Parts'!Z72</f>
        <v>0</v>
      </c>
      <c r="AG93" s="1" t="str">
        <f>'All Parts'!AG72</f>
        <v>4,520 ETA 3/25</v>
      </c>
      <c r="AH93" s="1">
        <f>'All Parts'!AH72</f>
        <v>0</v>
      </c>
      <c r="AI93" s="1"/>
      <c r="AJ93" s="1"/>
      <c r="AK93" s="20"/>
    </row>
    <row r="94" spans="1:37" ht="15" customHeight="1">
      <c r="A94" s="50" t="str">
        <f>'All Parts'!A34</f>
        <v xml:space="preserve">74R5301        </v>
      </c>
      <c r="B94" s="22">
        <f>'All Parts'!B34</f>
        <v>111999</v>
      </c>
      <c r="C94" s="172">
        <f>'All Parts'!C34</f>
        <v>137.89439999999999</v>
      </c>
      <c r="D94" s="19" t="str">
        <f>'All Parts'!D34</f>
        <v xml:space="preserve">273 BO MI CAST </v>
      </c>
      <c r="E94" s="45">
        <f>'All Parts'!E34</f>
        <v>6</v>
      </c>
      <c r="F94" s="32">
        <f>'All Parts'!H34</f>
        <v>113</v>
      </c>
      <c r="G94" s="32">
        <f>'All Parts'!F34</f>
        <v>3882</v>
      </c>
      <c r="H94" s="57">
        <f>'All Parts'!I34</f>
        <v>29.217054263565892</v>
      </c>
      <c r="I94" s="8">
        <f ca="1">'All Parts'!J34</f>
        <v>46003.259792574318</v>
      </c>
      <c r="J94" s="8">
        <f ca="1">'All Parts'!K34</f>
        <v>46057.540494328707</v>
      </c>
      <c r="K94" s="8">
        <f ca="1">'All Parts'!L34</f>
        <v>45952.540494328707</v>
      </c>
      <c r="L94" s="33">
        <f>'All Parts'!M34</f>
        <v>15</v>
      </c>
      <c r="M94" s="33">
        <f>'All Parts'!N34</f>
        <v>3882</v>
      </c>
      <c r="N94" s="83">
        <f t="shared" si="15"/>
        <v>535.30606079999995</v>
      </c>
      <c r="O94" s="83">
        <f t="shared" si="16"/>
        <v>0</v>
      </c>
      <c r="P94" s="84">
        <f t="shared" si="17"/>
        <v>535.30606079999995</v>
      </c>
      <c r="Q94" s="84">
        <f t="shared" si="18"/>
        <v>0</v>
      </c>
      <c r="R94" s="85">
        <f t="shared" si="19"/>
        <v>0</v>
      </c>
      <c r="S94" s="87">
        <f t="shared" si="20"/>
        <v>30.4746624</v>
      </c>
      <c r="T94" s="87">
        <f t="shared" si="21"/>
        <v>504.83139839999996</v>
      </c>
      <c r="U94" s="90">
        <f>'All Parts'!O34</f>
        <v>30.930232558139537</v>
      </c>
      <c r="V94" s="90">
        <f>'All Parts'!P34</f>
        <v>29.217054263565892</v>
      </c>
      <c r="W94" s="92">
        <f>'All Parts'!Q34</f>
        <v>221</v>
      </c>
      <c r="X94" s="91">
        <f>'All Parts'!R34</f>
        <v>0</v>
      </c>
      <c r="Y94" s="56">
        <f>'All Parts'!S34</f>
        <v>0</v>
      </c>
      <c r="Z94" s="56">
        <f>'All Parts'!T34</f>
        <v>0</v>
      </c>
      <c r="AA94" s="91">
        <f>'All Parts'!U34</f>
        <v>0</v>
      </c>
      <c r="AB94" s="91">
        <f>'All Parts'!V34</f>
        <v>0</v>
      </c>
      <c r="AC94" s="91">
        <f>'All Parts'!W34</f>
        <v>0</v>
      </c>
      <c r="AD94" s="91">
        <f>'All Parts'!X34</f>
        <v>0</v>
      </c>
      <c r="AE94" s="91">
        <f>'All Parts'!Y34</f>
        <v>0</v>
      </c>
      <c r="AF94" s="91">
        <f>'All Parts'!Z34</f>
        <v>0</v>
      </c>
      <c r="AG94" s="1">
        <f>'All Parts'!AG34</f>
        <v>0</v>
      </c>
      <c r="AH94" s="1">
        <f>'All Parts'!AH34</f>
        <v>0</v>
      </c>
      <c r="AI94" s="1"/>
      <c r="AJ94" s="1"/>
      <c r="AK94" s="20"/>
    </row>
    <row r="95" spans="1:37" ht="15" customHeight="1">
      <c r="A95" s="115" t="str">
        <f>'All Parts'!A106</f>
        <v xml:space="preserve">R726603        </v>
      </c>
      <c r="B95" s="22">
        <f>'All Parts'!B106</f>
        <v>115485</v>
      </c>
      <c r="C95" s="172">
        <f>'All Parts'!C106</f>
        <v>241.31520000000003</v>
      </c>
      <c r="D95" s="19" t="str">
        <f>'All Parts'!D106</f>
        <v>257 BO MI CAST</v>
      </c>
      <c r="E95" s="46">
        <f>'All Parts'!E106</f>
        <v>11</v>
      </c>
      <c r="F95" s="32">
        <f>'All Parts'!H106</f>
        <v>0</v>
      </c>
      <c r="G95" s="32">
        <f>'All Parts'!F106</f>
        <v>3290</v>
      </c>
      <c r="H95" s="57">
        <f>'All Parts'!I106</f>
        <v>13.911205073995772</v>
      </c>
      <c r="I95" s="8">
        <f ca="1">'All Parts'!J106</f>
        <v>45518.306044567944</v>
      </c>
      <c r="J95" s="8">
        <f ca="1">'All Parts'!K106</f>
        <v>45578.995039783251</v>
      </c>
      <c r="K95" s="8">
        <f ca="1">'All Parts'!L106</f>
        <v>45319.995039783251</v>
      </c>
      <c r="L95" s="33">
        <f>'All Parts'!M106</f>
        <v>37</v>
      </c>
      <c r="M95" s="33">
        <f>'All Parts'!N106</f>
        <v>3290</v>
      </c>
      <c r="N95" s="83">
        <f t="shared" si="15"/>
        <v>793.92700800000011</v>
      </c>
      <c r="O95" s="83">
        <f t="shared" si="16"/>
        <v>0</v>
      </c>
      <c r="P95" s="84">
        <f t="shared" si="17"/>
        <v>793.92700800000011</v>
      </c>
      <c r="Q95" s="84">
        <f t="shared" si="18"/>
        <v>0</v>
      </c>
      <c r="R95" s="85">
        <f t="shared" si="19"/>
        <v>0</v>
      </c>
      <c r="S95" s="87">
        <f t="shared" si="20"/>
        <v>109.31578560000001</v>
      </c>
      <c r="T95" s="87">
        <f t="shared" si="21"/>
        <v>684.61122240000009</v>
      </c>
      <c r="U95" s="89">
        <f>'All Parts'!O106</f>
        <v>15.826638477801268</v>
      </c>
      <c r="V95" s="89">
        <f>'All Parts'!P106</f>
        <v>13.911205073995772</v>
      </c>
      <c r="W95" s="89">
        <f>'All Parts'!Q106</f>
        <v>453</v>
      </c>
      <c r="X95" s="56">
        <f>'All Parts'!R106</f>
        <v>0</v>
      </c>
      <c r="Y95" s="56">
        <f>'All Parts'!S106</f>
        <v>0</v>
      </c>
      <c r="Z95" s="56">
        <f>'All Parts'!T106</f>
        <v>0</v>
      </c>
      <c r="AA95" s="91">
        <f>'All Parts'!U106</f>
        <v>0</v>
      </c>
      <c r="AB95" s="91">
        <f>'All Parts'!V106</f>
        <v>0</v>
      </c>
      <c r="AC95" s="91">
        <f>'All Parts'!W106</f>
        <v>0</v>
      </c>
      <c r="AD95" s="91">
        <f>'All Parts'!X106</f>
        <v>0</v>
      </c>
      <c r="AE95" s="91">
        <f>'All Parts'!Y106</f>
        <v>0</v>
      </c>
      <c r="AF95" s="91">
        <f>'All Parts'!Z106</f>
        <v>0</v>
      </c>
      <c r="AG95" s="1">
        <f>'All Parts'!AG106</f>
        <v>0</v>
      </c>
      <c r="AH95" s="1">
        <f>'All Parts'!AH106</f>
        <v>0</v>
      </c>
      <c r="AI95" s="1"/>
      <c r="AJ95" s="1"/>
      <c r="AK95" s="20"/>
    </row>
    <row r="96" spans="1:37" ht="15" customHeight="1">
      <c r="A96" s="22" t="str">
        <f>'All Parts'!A48</f>
        <v xml:space="preserve">7R06601        </v>
      </c>
      <c r="B96" s="22">
        <f>'All Parts'!B48</f>
        <v>115920</v>
      </c>
      <c r="C96" s="172">
        <f>'All Parts'!C48</f>
        <v>171.46080000000001</v>
      </c>
      <c r="D96" s="19" t="str">
        <f>'All Parts'!D48</f>
        <v>460 BO MI CAST</v>
      </c>
      <c r="E96" s="45">
        <f>'All Parts'!E48</f>
        <v>25</v>
      </c>
      <c r="F96" s="32">
        <f>'All Parts'!H48</f>
        <v>501</v>
      </c>
      <c r="G96" s="32">
        <f>'All Parts'!F48</f>
        <v>9380</v>
      </c>
      <c r="H96" s="57">
        <f>'All Parts'!I48</f>
        <v>16.519069767441859</v>
      </c>
      <c r="I96" s="8">
        <f ca="1">'All Parts'!J48</f>
        <v>45600.934178539232</v>
      </c>
      <c r="J96" s="8">
        <f ca="1">'All Parts'!K48</f>
        <v>45625.161546960284</v>
      </c>
      <c r="K96" s="8">
        <f ca="1">'All Parts'!L48</f>
        <v>45520.161546960284</v>
      </c>
      <c r="L96" s="33">
        <f>'All Parts'!M48</f>
        <v>15</v>
      </c>
      <c r="M96" s="33">
        <f>'All Parts'!N48</f>
        <v>9380</v>
      </c>
      <c r="N96" s="83">
        <f t="shared" si="15"/>
        <v>1608.302304</v>
      </c>
      <c r="O96" s="83">
        <f t="shared" si="16"/>
        <v>0</v>
      </c>
      <c r="P96" s="84">
        <f t="shared" si="17"/>
        <v>1608.302304</v>
      </c>
      <c r="Q96" s="84">
        <f t="shared" si="18"/>
        <v>0</v>
      </c>
      <c r="R96" s="85">
        <f t="shared" si="19"/>
        <v>0</v>
      </c>
      <c r="S96" s="87">
        <f t="shared" si="20"/>
        <v>70.470388799999995</v>
      </c>
      <c r="T96" s="87">
        <f t="shared" si="21"/>
        <v>1537.8319152000001</v>
      </c>
      <c r="U96" s="90">
        <f>'All Parts'!O48</f>
        <v>17.283720930232558</v>
      </c>
      <c r="V96" s="90">
        <f>'All Parts'!P48</f>
        <v>16.519069767441859</v>
      </c>
      <c r="W96" s="92">
        <f>'All Parts'!Q48</f>
        <v>411</v>
      </c>
      <c r="X96" s="91">
        <f>'All Parts'!R48</f>
        <v>0</v>
      </c>
      <c r="Y96" s="56">
        <f>'All Parts'!S48</f>
        <v>0</v>
      </c>
      <c r="Z96" s="56">
        <f>'All Parts'!T48</f>
        <v>0</v>
      </c>
      <c r="AA96" s="91">
        <f>'All Parts'!U48</f>
        <v>0</v>
      </c>
      <c r="AB96" s="91">
        <f>'All Parts'!V48</f>
        <v>0</v>
      </c>
      <c r="AC96" s="91">
        <f>'All Parts'!W48</f>
        <v>0</v>
      </c>
      <c r="AD96" s="91">
        <f>'All Parts'!X48</f>
        <v>0</v>
      </c>
      <c r="AE96" s="91">
        <f>'All Parts'!Y48</f>
        <v>0</v>
      </c>
      <c r="AF96" s="91">
        <f>'All Parts'!Z48</f>
        <v>0</v>
      </c>
      <c r="AG96" s="1">
        <f>'All Parts'!AG48</f>
        <v>0</v>
      </c>
      <c r="AH96" s="1">
        <f>'All Parts'!AH48</f>
        <v>0</v>
      </c>
      <c r="AI96" s="1"/>
      <c r="AJ96" s="1"/>
      <c r="AK96" s="20"/>
    </row>
    <row r="97" spans="1:37" ht="15" customHeight="1">
      <c r="A97" s="54" t="str">
        <f>'All Parts'!A13</f>
        <v xml:space="preserve">724R901        </v>
      </c>
      <c r="B97" s="22">
        <f>'All Parts'!B13</f>
        <v>115566</v>
      </c>
      <c r="C97" s="172">
        <f>'All Parts'!C13</f>
        <v>363.78720000000004</v>
      </c>
      <c r="D97" s="19" t="str">
        <f>'All Parts'!D13</f>
        <v>327 BO MI CAST</v>
      </c>
      <c r="E97" s="45">
        <f>'All Parts'!E13</f>
        <v>3</v>
      </c>
      <c r="F97" s="34">
        <f>'All Parts'!H13</f>
        <v>0</v>
      </c>
      <c r="G97" s="34">
        <f>'All Parts'!F13</f>
        <v>2040</v>
      </c>
      <c r="H97" s="57">
        <f>'All Parts'!I13</f>
        <v>31.627906976744185</v>
      </c>
      <c r="I97" s="8">
        <f ca="1">'All Parts'!J13</f>
        <v>46079.6457574866</v>
      </c>
      <c r="J97" s="8">
        <f ca="1">'All Parts'!K13</f>
        <v>46204.417687311165</v>
      </c>
      <c r="K97" s="8">
        <f ca="1">'All Parts'!L13</f>
        <v>46099.417687311165</v>
      </c>
      <c r="L97" s="33">
        <f>'All Parts'!M13</f>
        <v>15</v>
      </c>
      <c r="M97" s="33">
        <f>'All Parts'!N13</f>
        <v>2040</v>
      </c>
      <c r="N97" s="83">
        <f t="shared" si="15"/>
        <v>742.12588800000003</v>
      </c>
      <c r="O97" s="83">
        <f t="shared" si="16"/>
        <v>0</v>
      </c>
      <c r="P97" s="84">
        <f t="shared" si="17"/>
        <v>742.12588800000003</v>
      </c>
      <c r="Q97" s="84">
        <f t="shared" si="18"/>
        <v>0</v>
      </c>
      <c r="R97" s="85">
        <f t="shared" si="19"/>
        <v>0</v>
      </c>
      <c r="S97" s="87">
        <f t="shared" si="20"/>
        <v>92.401948800000014</v>
      </c>
      <c r="T97" s="87">
        <f t="shared" si="21"/>
        <v>649.72393920000002</v>
      </c>
      <c r="U97" s="90">
        <f>'All Parts'!O13</f>
        <v>35.565891472868216</v>
      </c>
      <c r="V97" s="90">
        <f>'All Parts'!P13</f>
        <v>31.627906976744185</v>
      </c>
      <c r="W97" s="92">
        <f>'All Parts'!Q13</f>
        <v>254</v>
      </c>
      <c r="X97" s="91">
        <f>'All Parts'!R13</f>
        <v>0</v>
      </c>
      <c r="Y97" s="56">
        <f>'All Parts'!S13</f>
        <v>0</v>
      </c>
      <c r="Z97" s="56">
        <f>'All Parts'!T13</f>
        <v>0</v>
      </c>
      <c r="AA97" s="91">
        <f>'All Parts'!U13</f>
        <v>0</v>
      </c>
      <c r="AB97" s="91">
        <f>'All Parts'!V13</f>
        <v>0</v>
      </c>
      <c r="AC97" s="91">
        <f>'All Parts'!W13</f>
        <v>0</v>
      </c>
      <c r="AD97" s="91">
        <f>'All Parts'!X13</f>
        <v>0</v>
      </c>
      <c r="AE97" s="91">
        <f>'All Parts'!Y13</f>
        <v>0</v>
      </c>
      <c r="AF97" s="91">
        <f>'All Parts'!Z13</f>
        <v>0</v>
      </c>
      <c r="AG97" s="1">
        <f>'All Parts'!AG13</f>
        <v>0</v>
      </c>
      <c r="AH97" s="1">
        <f>'All Parts'!AH13</f>
        <v>0</v>
      </c>
      <c r="AI97" s="1"/>
      <c r="AJ97" s="1"/>
      <c r="AK97" s="20"/>
    </row>
    <row r="98" spans="1:37" ht="15" customHeight="1">
      <c r="A98" s="22" t="str">
        <f>'All Parts'!A69</f>
        <v xml:space="preserve">7R79201        </v>
      </c>
      <c r="B98" s="22">
        <f>'All Parts'!B69</f>
        <v>116354</v>
      </c>
      <c r="C98" s="172">
        <f>'All Parts'!C69</f>
        <v>1110</v>
      </c>
      <c r="D98" s="19" t="str">
        <f>'All Parts'!D69</f>
        <v xml:space="preserve">3122 BO MI CAST  </v>
      </c>
      <c r="E98" s="45">
        <f>'All Parts'!E69</f>
        <v>3</v>
      </c>
      <c r="F98" s="32">
        <f>'All Parts'!H69</f>
        <v>114</v>
      </c>
      <c r="G98" s="32">
        <f>'All Parts'!F69</f>
        <v>1395</v>
      </c>
      <c r="H98" s="57">
        <f>'All Parts'!I69</f>
        <v>19.86046511627907</v>
      </c>
      <c r="I98" s="8">
        <f ca="1">'All Parts'!J69</f>
        <v>45706.803652223447</v>
      </c>
      <c r="J98" s="8">
        <f ca="1">'All Parts'!K69</f>
        <v>45707.294880293615</v>
      </c>
      <c r="K98" s="8">
        <f ca="1">'All Parts'!L69</f>
        <v>45441.294880293615</v>
      </c>
      <c r="L98" s="33">
        <f>'All Parts'!M69</f>
        <v>38</v>
      </c>
      <c r="M98" s="33">
        <f>'All Parts'!N69</f>
        <v>1395</v>
      </c>
      <c r="N98" s="83">
        <f t="shared" si="15"/>
        <v>1548.45</v>
      </c>
      <c r="O98" s="83">
        <f t="shared" si="16"/>
        <v>0</v>
      </c>
      <c r="P98" s="84">
        <f t="shared" si="17"/>
        <v>1548.45</v>
      </c>
      <c r="Q98" s="84">
        <f t="shared" si="18"/>
        <v>0</v>
      </c>
      <c r="R98" s="85">
        <f t="shared" si="19"/>
        <v>0</v>
      </c>
      <c r="S98" s="87">
        <f t="shared" si="20"/>
        <v>1.1100000000000001</v>
      </c>
      <c r="T98" s="87">
        <f t="shared" si="21"/>
        <v>1547.3400000000001</v>
      </c>
      <c r="U98" s="89">
        <f>'All Parts'!O69</f>
        <v>19.875968992248062</v>
      </c>
      <c r="V98" s="89">
        <f>'All Parts'!P69</f>
        <v>19.86046511627907</v>
      </c>
      <c r="W98" s="89">
        <f>'All Parts'!Q69</f>
        <v>1</v>
      </c>
      <c r="X98" s="56">
        <f>'All Parts'!R69</f>
        <v>0</v>
      </c>
      <c r="Y98" s="56">
        <f>'All Parts'!S69</f>
        <v>0</v>
      </c>
      <c r="Z98" s="56">
        <f>'All Parts'!T69</f>
        <v>0</v>
      </c>
      <c r="AA98" s="91">
        <f>'All Parts'!U69</f>
        <v>0</v>
      </c>
      <c r="AB98" s="91">
        <f>'All Parts'!V69</f>
        <v>0</v>
      </c>
      <c r="AC98" s="91">
        <f>'All Parts'!W69</f>
        <v>0</v>
      </c>
      <c r="AD98" s="91">
        <f>'All Parts'!X69</f>
        <v>0</v>
      </c>
      <c r="AE98" s="91">
        <f>'All Parts'!Y69</f>
        <v>0</v>
      </c>
      <c r="AF98" s="91">
        <f>'All Parts'!Z69</f>
        <v>0</v>
      </c>
      <c r="AG98" s="1" t="str">
        <f>'All Parts'!AG69</f>
        <v>105 ETA 8/12</v>
      </c>
      <c r="AH98" s="1">
        <f>'All Parts'!AH69</f>
        <v>0</v>
      </c>
      <c r="AI98" s="1"/>
      <c r="AJ98" s="1"/>
      <c r="AK98" s="20"/>
    </row>
    <row r="99" spans="1:37" ht="15" customHeight="1">
      <c r="A99" s="175" t="str">
        <f>'All Parts'!A81</f>
        <v xml:space="preserve">R659601        </v>
      </c>
      <c r="B99" s="176">
        <f>'All Parts'!B81</f>
        <v>116275</v>
      </c>
      <c r="C99" s="177">
        <f>'All Parts'!C81</f>
        <v>175.4</v>
      </c>
      <c r="D99" s="19" t="str">
        <f>'All Parts'!D81</f>
        <v xml:space="preserve">1 1/2" GRD BU CAST MI14-20 </v>
      </c>
      <c r="E99" s="45">
        <f>'All Parts'!E81</f>
        <v>6</v>
      </c>
      <c r="F99" s="34">
        <f>'All Parts'!H81</f>
        <v>600</v>
      </c>
      <c r="G99" s="34">
        <f>'All Parts'!F81</f>
        <v>5991</v>
      </c>
      <c r="H99" s="57">
        <f>'All Parts'!I81</f>
        <v>41.790697674418603</v>
      </c>
      <c r="I99" s="8">
        <f ca="1">'All Parts'!J81</f>
        <v>46401.6457574866</v>
      </c>
      <c r="J99" s="8">
        <f ca="1">'All Parts'!K81</f>
        <v>46401.6457574866</v>
      </c>
      <c r="K99" s="8">
        <f ca="1">'All Parts'!L81</f>
        <v>46135.6457574866</v>
      </c>
      <c r="L99" s="33">
        <f>'All Parts'!M81</f>
        <v>38</v>
      </c>
      <c r="M99" s="33">
        <f>'All Parts'!N81</f>
        <v>5991</v>
      </c>
      <c r="N99" s="83">
        <f t="shared" ref="N99:N126" si="22">M99*C99/1000</f>
        <v>1050.8214</v>
      </c>
      <c r="O99" s="83">
        <f t="shared" ref="O99:O126" si="23">IF(ABS(V99)&lt;=3,N99,0)</f>
        <v>0</v>
      </c>
      <c r="P99" s="84">
        <f t="shared" ref="P99:P126" si="24">C99/1000*G99</f>
        <v>1050.8214</v>
      </c>
      <c r="Q99" s="84">
        <f t="shared" ref="Q99:Q126" si="25">IF(ABS(U99)&lt;=3,N99,0)</f>
        <v>0</v>
      </c>
      <c r="R99" s="85">
        <f t="shared" ref="R99:R126" si="26">C99/1000*(X99+Y99+Z99+AA99+AB99+AC99+AD99+AE99+AF99)</f>
        <v>0</v>
      </c>
      <c r="S99" s="87">
        <f t="shared" ref="S99:S126" si="27">C99/1000*W99</f>
        <v>0</v>
      </c>
      <c r="T99" s="87">
        <f t="shared" ref="T99:T126" si="28">IF((N99-S99)&gt;0,N99-S99,0)</f>
        <v>1050.8214</v>
      </c>
      <c r="U99" s="89">
        <f>'All Parts'!O81</f>
        <v>41.790697674418603</v>
      </c>
      <c r="V99" s="89">
        <f>'All Parts'!P81</f>
        <v>41.790697674418603</v>
      </c>
      <c r="W99" s="89">
        <f>'All Parts'!Q81</f>
        <v>0</v>
      </c>
      <c r="X99" s="56">
        <f>'All Parts'!R81</f>
        <v>0</v>
      </c>
      <c r="Y99" s="56">
        <f>'All Parts'!S81</f>
        <v>0</v>
      </c>
      <c r="Z99" s="56">
        <f>'All Parts'!T81</f>
        <v>0</v>
      </c>
      <c r="AA99" s="91">
        <f>'All Parts'!U81</f>
        <v>0</v>
      </c>
      <c r="AB99" s="91">
        <f>'All Parts'!V81</f>
        <v>0</v>
      </c>
      <c r="AC99" s="91">
        <f>'All Parts'!W81</f>
        <v>0</v>
      </c>
      <c r="AD99" s="91">
        <f>'All Parts'!X81</f>
        <v>0</v>
      </c>
      <c r="AE99" s="91">
        <f>'All Parts'!Y81</f>
        <v>0</v>
      </c>
      <c r="AF99" s="91">
        <f>'All Parts'!Z81</f>
        <v>0</v>
      </c>
      <c r="AG99" s="1">
        <f>'All Parts'!AG81</f>
        <v>0</v>
      </c>
      <c r="AH99" s="1">
        <f>'All Parts'!AH81</f>
        <v>0</v>
      </c>
      <c r="AI99" s="1"/>
      <c r="AJ99" s="1"/>
      <c r="AK99" s="20"/>
    </row>
    <row r="100" spans="1:37" ht="15" customHeight="1">
      <c r="A100" s="50" t="str">
        <f>'All Parts'!A61</f>
        <v xml:space="preserve">7R41501        </v>
      </c>
      <c r="B100" s="22">
        <f>'All Parts'!B61</f>
        <v>115600</v>
      </c>
      <c r="C100" s="172">
        <f>'All Parts'!C61</f>
        <v>18.597600000000003</v>
      </c>
      <c r="D100" s="19" t="str">
        <f>'All Parts'!D61</f>
        <v>4176 1/2 STRAP MI CAST</v>
      </c>
      <c r="E100" s="45">
        <f>'All Parts'!E61</f>
        <v>14</v>
      </c>
      <c r="F100" s="32">
        <f>'All Parts'!H61</f>
        <v>0</v>
      </c>
      <c r="G100" s="32">
        <f>'All Parts'!F61</f>
        <v>2243</v>
      </c>
      <c r="H100" s="57">
        <f>'All Parts'!I61</f>
        <v>7.4518272425249172</v>
      </c>
      <c r="I100" s="8">
        <f ca="1">'All Parts'!J61</f>
        <v>45313.6457574866</v>
      </c>
      <c r="J100" s="8">
        <f ca="1">'All Parts'!K61</f>
        <v>45340.277336433966</v>
      </c>
      <c r="K100" s="8">
        <f ca="1">'All Parts'!L61</f>
        <v>45242.277336433966</v>
      </c>
      <c r="L100" s="33">
        <f>'All Parts'!M61</f>
        <v>14</v>
      </c>
      <c r="M100" s="33">
        <f>'All Parts'!N61</f>
        <v>2243</v>
      </c>
      <c r="N100" s="83">
        <f t="shared" si="22"/>
        <v>41.714416800000009</v>
      </c>
      <c r="O100" s="83">
        <f t="shared" si="23"/>
        <v>0</v>
      </c>
      <c r="P100" s="84">
        <f t="shared" si="24"/>
        <v>41.714416800000002</v>
      </c>
      <c r="Q100" s="84">
        <f t="shared" si="25"/>
        <v>0</v>
      </c>
      <c r="R100" s="85">
        <f t="shared" si="26"/>
        <v>0</v>
      </c>
      <c r="S100" s="87">
        <f t="shared" si="27"/>
        <v>4.7051928000000007</v>
      </c>
      <c r="T100" s="87">
        <f t="shared" si="28"/>
        <v>37.00922400000001</v>
      </c>
      <c r="U100" s="89">
        <f>'All Parts'!O61</f>
        <v>8.2923588039867102</v>
      </c>
      <c r="V100" s="89">
        <f>'All Parts'!P61</f>
        <v>7.4518272425249172</v>
      </c>
      <c r="W100" s="89">
        <f>'All Parts'!Q61</f>
        <v>253</v>
      </c>
      <c r="X100" s="56">
        <f>'All Parts'!R61</f>
        <v>0</v>
      </c>
      <c r="Y100" s="56">
        <f>'All Parts'!S61</f>
        <v>0</v>
      </c>
      <c r="Z100" s="56">
        <f>'All Parts'!T61</f>
        <v>0</v>
      </c>
      <c r="AA100" s="91">
        <f>'All Parts'!U61</f>
        <v>0</v>
      </c>
      <c r="AB100" s="91">
        <f>'All Parts'!V61</f>
        <v>0</v>
      </c>
      <c r="AC100" s="91">
        <f>'All Parts'!W61</f>
        <v>0</v>
      </c>
      <c r="AD100" s="91">
        <f>'All Parts'!X61</f>
        <v>0</v>
      </c>
      <c r="AE100" s="91">
        <f>'All Parts'!Y61</f>
        <v>0</v>
      </c>
      <c r="AF100" s="91">
        <f>'All Parts'!Z61</f>
        <v>0</v>
      </c>
      <c r="AG100" s="1">
        <f>'All Parts'!AG61</f>
        <v>0</v>
      </c>
      <c r="AH100" s="1">
        <f>'All Parts'!AH61</f>
        <v>0</v>
      </c>
      <c r="AI100" s="1"/>
      <c r="AJ100" s="1"/>
      <c r="AK100" s="20"/>
    </row>
    <row r="101" spans="1:37" ht="15" customHeight="1">
      <c r="A101" s="178" t="str">
        <f>'All Parts'!A75</f>
        <v xml:space="preserve">R654601        </v>
      </c>
      <c r="B101" s="179">
        <f>'All Parts'!B75</f>
        <v>116273</v>
      </c>
      <c r="C101" s="180">
        <f>'All Parts'!C75</f>
        <v>105</v>
      </c>
      <c r="D101" s="19" t="str">
        <f>'All Parts'!D75</f>
        <v>1" GRD BUSH CAST MI (14-20)</v>
      </c>
      <c r="E101" s="45">
        <f>'All Parts'!E75</f>
        <v>11</v>
      </c>
      <c r="F101" s="34">
        <f>'All Parts'!H75</f>
        <v>750</v>
      </c>
      <c r="G101" s="34">
        <f>'All Parts'!F75</f>
        <v>6811</v>
      </c>
      <c r="H101" s="57">
        <f>'All Parts'!I75</f>
        <v>25.627906976744185</v>
      </c>
      <c r="I101" s="8">
        <f ca="1">'All Parts'!J75</f>
        <v>45889.540494328707</v>
      </c>
      <c r="J101" s="8">
        <f ca="1">'All Parts'!K75</f>
        <v>45889.540494328707</v>
      </c>
      <c r="K101" s="8">
        <f ca="1">'All Parts'!L75</f>
        <v>45623.540494328707</v>
      </c>
      <c r="L101" s="33">
        <f>'All Parts'!M75</f>
        <v>38</v>
      </c>
      <c r="M101" s="33">
        <f>'All Parts'!N75</f>
        <v>6811</v>
      </c>
      <c r="N101" s="83">
        <f t="shared" si="22"/>
        <v>715.15499999999997</v>
      </c>
      <c r="O101" s="83">
        <f t="shared" si="23"/>
        <v>0</v>
      </c>
      <c r="P101" s="84">
        <f t="shared" si="24"/>
        <v>715.15499999999997</v>
      </c>
      <c r="Q101" s="84">
        <f t="shared" si="25"/>
        <v>0</v>
      </c>
      <c r="R101" s="85">
        <f t="shared" si="26"/>
        <v>0</v>
      </c>
      <c r="S101" s="87">
        <f t="shared" si="27"/>
        <v>0</v>
      </c>
      <c r="T101" s="87">
        <f t="shared" si="28"/>
        <v>715.15499999999997</v>
      </c>
      <c r="U101" s="89">
        <f>'All Parts'!O75</f>
        <v>25.627906976744185</v>
      </c>
      <c r="V101" s="89">
        <f>'All Parts'!P75</f>
        <v>25.627906976744185</v>
      </c>
      <c r="W101" s="89">
        <f>'All Parts'!Q75</f>
        <v>0</v>
      </c>
      <c r="X101" s="56">
        <f>'All Parts'!R75</f>
        <v>0</v>
      </c>
      <c r="Y101" s="56">
        <f>'All Parts'!S75</f>
        <v>0</v>
      </c>
      <c r="Z101" s="56">
        <f>'All Parts'!T75</f>
        <v>0</v>
      </c>
      <c r="AA101" s="95">
        <f>'All Parts'!U75</f>
        <v>0</v>
      </c>
      <c r="AB101" s="91">
        <f>'All Parts'!V75</f>
        <v>0</v>
      </c>
      <c r="AC101" s="91">
        <f>'All Parts'!W75</f>
        <v>0</v>
      </c>
      <c r="AD101" s="91">
        <f>'All Parts'!X75</f>
        <v>0</v>
      </c>
      <c r="AE101" s="91">
        <f>'All Parts'!Y75</f>
        <v>0</v>
      </c>
      <c r="AF101" s="91">
        <f>'All Parts'!Z75</f>
        <v>0</v>
      </c>
      <c r="AG101" s="1" t="str">
        <f>'All Parts'!AG75</f>
        <v>6,000 ETA 10/5</v>
      </c>
      <c r="AH101" s="1">
        <f>'All Parts'!AH75</f>
        <v>0</v>
      </c>
      <c r="AI101" s="1"/>
      <c r="AJ101" s="1"/>
      <c r="AK101" s="20"/>
    </row>
    <row r="102" spans="1:37" ht="15" customHeight="1">
      <c r="A102" s="22" t="str">
        <f>'All Parts'!A62</f>
        <v xml:space="preserve">7R41601        </v>
      </c>
      <c r="B102" s="22">
        <f>'All Parts'!B62</f>
        <v>116265</v>
      </c>
      <c r="C102" s="172">
        <f>'All Parts'!C62</f>
        <v>21.319200000000002</v>
      </c>
      <c r="D102" s="19" t="str">
        <f>'All Parts'!D62</f>
        <v>4177 3/4 STRP MI CAST</v>
      </c>
      <c r="E102" s="45">
        <f>'All Parts'!E62</f>
        <v>7</v>
      </c>
      <c r="F102" s="32">
        <f>'All Parts'!H62</f>
        <v>0</v>
      </c>
      <c r="G102" s="32">
        <f>'All Parts'!F62</f>
        <v>2640</v>
      </c>
      <c r="H102" s="57">
        <f>'All Parts'!I62</f>
        <v>17.541528239202659</v>
      </c>
      <c r="I102" s="8">
        <f ca="1">'All Parts'!J62</f>
        <v>45633.32996801292</v>
      </c>
      <c r="J102" s="8">
        <f ca="1">'All Parts'!K62</f>
        <v>45648.698389065547</v>
      </c>
      <c r="K102" s="8">
        <f ca="1">'All Parts'!L62</f>
        <v>45550.698389065547</v>
      </c>
      <c r="L102" s="33">
        <f>'All Parts'!M62</f>
        <v>14</v>
      </c>
      <c r="M102" s="33">
        <f>'All Parts'!N62</f>
        <v>2640</v>
      </c>
      <c r="N102" s="83">
        <f t="shared" si="22"/>
        <v>56.282688000000007</v>
      </c>
      <c r="O102" s="83">
        <f t="shared" si="23"/>
        <v>0</v>
      </c>
      <c r="P102" s="84">
        <f t="shared" si="24"/>
        <v>56.282688000000007</v>
      </c>
      <c r="Q102" s="84">
        <f t="shared" si="25"/>
        <v>0</v>
      </c>
      <c r="R102" s="85">
        <f t="shared" si="26"/>
        <v>0</v>
      </c>
      <c r="S102" s="87">
        <f t="shared" si="27"/>
        <v>1.5563016000000003</v>
      </c>
      <c r="T102" s="87">
        <f t="shared" si="28"/>
        <v>54.72638640000001</v>
      </c>
      <c r="U102" s="89">
        <f>'All Parts'!O62</f>
        <v>18.026578073089702</v>
      </c>
      <c r="V102" s="89">
        <f>'All Parts'!P62</f>
        <v>17.541528239202659</v>
      </c>
      <c r="W102" s="89">
        <f>'All Parts'!Q62</f>
        <v>73</v>
      </c>
      <c r="X102" s="56">
        <f>'All Parts'!R62</f>
        <v>0</v>
      </c>
      <c r="Y102" s="56">
        <f>'All Parts'!S62</f>
        <v>0</v>
      </c>
      <c r="Z102" s="56">
        <f>'All Parts'!T62</f>
        <v>0</v>
      </c>
      <c r="AA102" s="91">
        <f>'All Parts'!U62</f>
        <v>0</v>
      </c>
      <c r="AB102" s="91">
        <f>'All Parts'!V62</f>
        <v>0</v>
      </c>
      <c r="AC102" s="91">
        <f>'All Parts'!W62</f>
        <v>0</v>
      </c>
      <c r="AD102" s="91">
        <f>'All Parts'!X62</f>
        <v>0</v>
      </c>
      <c r="AE102" s="91">
        <f>'All Parts'!Y62</f>
        <v>0</v>
      </c>
      <c r="AF102" s="91">
        <f>'All Parts'!Z62</f>
        <v>0</v>
      </c>
      <c r="AG102" s="1">
        <f>'All Parts'!AG62</f>
        <v>0</v>
      </c>
      <c r="AH102" s="1">
        <f>'All Parts'!AH62</f>
        <v>0</v>
      </c>
      <c r="AI102" s="1"/>
      <c r="AJ102" s="1"/>
      <c r="AK102" s="20"/>
    </row>
    <row r="103" spans="1:37" ht="15" customHeight="1">
      <c r="A103" s="22" t="str">
        <f>'All Parts'!A112</f>
        <v xml:space="preserve">R740001        </v>
      </c>
      <c r="B103" s="22">
        <f>'All Parts'!B112</f>
        <v>115491</v>
      </c>
      <c r="C103" s="172">
        <f>'All Parts'!C112</f>
        <v>118.84320000000001</v>
      </c>
      <c r="D103" s="19" t="str">
        <f>'All Parts'!D112</f>
        <v xml:space="preserve">1227 BU MI CAST  </v>
      </c>
      <c r="E103" s="45">
        <f>'All Parts'!E112</f>
        <v>7</v>
      </c>
      <c r="F103" s="32">
        <f>'All Parts'!H112</f>
        <v>0</v>
      </c>
      <c r="G103" s="32">
        <f>'All Parts'!F112</f>
        <v>5120</v>
      </c>
      <c r="H103" s="57">
        <f>'All Parts'!I112</f>
        <v>34.019933554817278</v>
      </c>
      <c r="I103" s="8">
        <f ca="1">'All Parts'!J112</f>
        <v>46155.435231170813</v>
      </c>
      <c r="J103" s="8">
        <f ca="1">'All Parts'!K112</f>
        <v>46260.698389065547</v>
      </c>
      <c r="K103" s="8">
        <f ca="1">'All Parts'!L112</f>
        <v>45994.698389065547</v>
      </c>
      <c r="L103" s="33">
        <f>'All Parts'!M112</f>
        <v>38</v>
      </c>
      <c r="M103" s="33">
        <f>'All Parts'!N112</f>
        <v>5120</v>
      </c>
      <c r="N103" s="83">
        <f t="shared" si="22"/>
        <v>608.47718399999997</v>
      </c>
      <c r="O103" s="83">
        <f t="shared" si="23"/>
        <v>0</v>
      </c>
      <c r="P103" s="84">
        <f t="shared" si="24"/>
        <v>608.47718400000008</v>
      </c>
      <c r="Q103" s="84">
        <f t="shared" si="25"/>
        <v>0</v>
      </c>
      <c r="R103" s="85">
        <f t="shared" si="26"/>
        <v>0</v>
      </c>
      <c r="S103" s="87">
        <f t="shared" si="27"/>
        <v>59.421600000000005</v>
      </c>
      <c r="T103" s="87">
        <f t="shared" si="28"/>
        <v>549.05558399999995</v>
      </c>
      <c r="U103" s="89">
        <f>'All Parts'!O112</f>
        <v>37.342192691029901</v>
      </c>
      <c r="V103" s="89">
        <f>'All Parts'!P112</f>
        <v>34.019933554817278</v>
      </c>
      <c r="W103" s="89">
        <f>'All Parts'!Q112</f>
        <v>500</v>
      </c>
      <c r="X103" s="56">
        <f>'All Parts'!R112</f>
        <v>0</v>
      </c>
      <c r="Y103" s="56">
        <f>'All Parts'!S112</f>
        <v>0</v>
      </c>
      <c r="Z103" s="56">
        <f>'All Parts'!T112</f>
        <v>0</v>
      </c>
      <c r="AA103" s="91">
        <f>'All Parts'!U112</f>
        <v>0</v>
      </c>
      <c r="AB103" s="91">
        <f>'All Parts'!V112</f>
        <v>0</v>
      </c>
      <c r="AC103" s="91">
        <f>'All Parts'!W112</f>
        <v>0</v>
      </c>
      <c r="AD103" s="91">
        <f>'All Parts'!X112</f>
        <v>0</v>
      </c>
      <c r="AE103" s="91">
        <f>'All Parts'!Y112</f>
        <v>0</v>
      </c>
      <c r="AF103" s="91">
        <f>'All Parts'!Z112</f>
        <v>0</v>
      </c>
      <c r="AG103" s="1">
        <f>'All Parts'!AG112</f>
        <v>0</v>
      </c>
      <c r="AH103" s="1">
        <f>'All Parts'!AH112</f>
        <v>0</v>
      </c>
      <c r="AI103" s="1"/>
      <c r="AJ103" s="1"/>
      <c r="AK103" s="20"/>
    </row>
    <row r="104" spans="1:37" ht="15" customHeight="1">
      <c r="A104" s="115" t="str">
        <f>'All Parts'!A52</f>
        <v xml:space="preserve">7R23601        </v>
      </c>
      <c r="B104" s="22">
        <f>'All Parts'!B52</f>
        <v>115569</v>
      </c>
      <c r="C104" s="172">
        <f>'All Parts'!C52</f>
        <v>617</v>
      </c>
      <c r="D104" s="19" t="str">
        <f>'All Parts'!D52</f>
        <v>249 BO MI CAST</v>
      </c>
      <c r="E104" s="45">
        <f>'All Parts'!E52</f>
        <v>2</v>
      </c>
      <c r="F104" s="32">
        <f>'All Parts'!H52</f>
        <v>1</v>
      </c>
      <c r="G104" s="32">
        <f>'All Parts'!F52</f>
        <v>500</v>
      </c>
      <c r="H104" s="57">
        <f>'All Parts'!I52</f>
        <v>11.604651162790697</v>
      </c>
      <c r="I104" s="8">
        <f ca="1">'All Parts'!J52</f>
        <v>45445.22470485502</v>
      </c>
      <c r="J104" s="8">
        <f ca="1">'All Parts'!K52</f>
        <v>45556.48786274976</v>
      </c>
      <c r="K104" s="8">
        <f ca="1">'All Parts'!L52</f>
        <v>45444.48786274976</v>
      </c>
      <c r="L104" s="33">
        <f>'All Parts'!M52</f>
        <v>16</v>
      </c>
      <c r="M104" s="33">
        <f>'All Parts'!N52</f>
        <v>500</v>
      </c>
      <c r="N104" s="83">
        <f t="shared" si="22"/>
        <v>308.5</v>
      </c>
      <c r="O104" s="83">
        <f t="shared" si="23"/>
        <v>0</v>
      </c>
      <c r="P104" s="84">
        <f t="shared" si="24"/>
        <v>308.5</v>
      </c>
      <c r="Q104" s="84">
        <f t="shared" si="25"/>
        <v>0</v>
      </c>
      <c r="R104" s="85">
        <f t="shared" si="26"/>
        <v>0</v>
      </c>
      <c r="S104" s="87">
        <f t="shared" si="27"/>
        <v>93.167000000000002</v>
      </c>
      <c r="T104" s="87">
        <f t="shared" si="28"/>
        <v>215.333</v>
      </c>
      <c r="U104" s="89">
        <f>'All Parts'!O52</f>
        <v>15.116279069767442</v>
      </c>
      <c r="V104" s="89">
        <f>'All Parts'!P52</f>
        <v>11.604651162790697</v>
      </c>
      <c r="W104" s="89">
        <f>'All Parts'!Q52</f>
        <v>151</v>
      </c>
      <c r="X104" s="56">
        <f>'All Parts'!R52</f>
        <v>0</v>
      </c>
      <c r="Y104" s="56">
        <f>'All Parts'!S52</f>
        <v>0</v>
      </c>
      <c r="Z104" s="56">
        <f>'All Parts'!T52</f>
        <v>0</v>
      </c>
      <c r="AA104" s="91">
        <f>'All Parts'!U52</f>
        <v>0</v>
      </c>
      <c r="AB104" s="91">
        <f>'All Parts'!V52</f>
        <v>0</v>
      </c>
      <c r="AC104" s="91">
        <f>'All Parts'!W52</f>
        <v>0</v>
      </c>
      <c r="AD104" s="91">
        <f>'All Parts'!X52</f>
        <v>0</v>
      </c>
      <c r="AE104" s="91">
        <f>'All Parts'!Y52</f>
        <v>0</v>
      </c>
      <c r="AF104" s="91">
        <f>'All Parts'!Z52</f>
        <v>0</v>
      </c>
      <c r="AG104" s="1">
        <f>'All Parts'!AG52</f>
        <v>0</v>
      </c>
      <c r="AH104" s="1">
        <f>'All Parts'!AH52</f>
        <v>0</v>
      </c>
      <c r="AI104" s="1"/>
      <c r="AJ104" s="1"/>
      <c r="AK104" s="48"/>
    </row>
    <row r="105" spans="1:37" ht="15" customHeight="1">
      <c r="A105" s="22" t="str">
        <f>'All Parts'!A29</f>
        <v xml:space="preserve">73R6202        </v>
      </c>
      <c r="B105" s="22">
        <f>'All Parts'!B29</f>
        <v>113479</v>
      </c>
      <c r="C105" s="172">
        <f>'All Parts'!C29</f>
        <v>105</v>
      </c>
      <c r="D105" s="19" t="str">
        <f>'All Parts'!D29</f>
        <v>4230 BO MI CAST</v>
      </c>
      <c r="E105" s="46">
        <f>'All Parts'!E29</f>
        <v>17</v>
      </c>
      <c r="F105" s="32">
        <f>'All Parts'!H29</f>
        <v>352</v>
      </c>
      <c r="G105" s="32">
        <f>'All Parts'!F29</f>
        <v>11070</v>
      </c>
      <c r="H105" s="57">
        <f>'All Parts'!I29</f>
        <v>29.324213406292749</v>
      </c>
      <c r="I105" s="8">
        <f ca="1">'All Parts'!J29</f>
        <v>46006.655045412299</v>
      </c>
      <c r="J105" s="8">
        <f ca="1">'All Parts'!K29</f>
        <v>46015.930587207964</v>
      </c>
      <c r="K105" s="8">
        <f ca="1">'All Parts'!L29</f>
        <v>45910.930587207964</v>
      </c>
      <c r="L105" s="33">
        <f>'All Parts'!M29</f>
        <v>15</v>
      </c>
      <c r="M105" s="33">
        <f>'All Parts'!N29</f>
        <v>11070</v>
      </c>
      <c r="N105" s="83">
        <f t="shared" si="22"/>
        <v>1162.3499999999999</v>
      </c>
      <c r="O105" s="83">
        <f t="shared" si="23"/>
        <v>0</v>
      </c>
      <c r="P105" s="84">
        <f t="shared" si="24"/>
        <v>1162.3499999999999</v>
      </c>
      <c r="Q105" s="84">
        <f t="shared" si="25"/>
        <v>0</v>
      </c>
      <c r="R105" s="85">
        <f t="shared" si="26"/>
        <v>0</v>
      </c>
      <c r="S105" s="87">
        <f t="shared" si="27"/>
        <v>11.234999999999999</v>
      </c>
      <c r="T105" s="87">
        <f t="shared" si="28"/>
        <v>1151.115</v>
      </c>
      <c r="U105" s="90">
        <f>'All Parts'!O29</f>
        <v>29.616963064295486</v>
      </c>
      <c r="V105" s="90">
        <f>'All Parts'!P29</f>
        <v>29.324213406292749</v>
      </c>
      <c r="W105" s="92">
        <f>'All Parts'!Q29</f>
        <v>107</v>
      </c>
      <c r="X105" s="91">
        <f>'All Parts'!R29</f>
        <v>0</v>
      </c>
      <c r="Y105" s="56">
        <f>'All Parts'!S29</f>
        <v>0</v>
      </c>
      <c r="Z105" s="56">
        <f>'All Parts'!T29</f>
        <v>0</v>
      </c>
      <c r="AA105" s="91">
        <f>'All Parts'!U29</f>
        <v>0</v>
      </c>
      <c r="AB105" s="91">
        <f>'All Parts'!V29</f>
        <v>0</v>
      </c>
      <c r="AC105" s="91">
        <f>'All Parts'!W29</f>
        <v>0</v>
      </c>
      <c r="AD105" s="91">
        <f>'All Parts'!X29</f>
        <v>0</v>
      </c>
      <c r="AE105" s="91">
        <f>'All Parts'!Y29</f>
        <v>0</v>
      </c>
      <c r="AF105" s="91">
        <f>'All Parts'!Z29</f>
        <v>0</v>
      </c>
      <c r="AG105" s="1">
        <f>'All Parts'!AG29</f>
        <v>0</v>
      </c>
      <c r="AH105" s="1">
        <f>'All Parts'!AH29</f>
        <v>0</v>
      </c>
      <c r="AI105" s="1"/>
      <c r="AJ105" s="1"/>
      <c r="AK105" s="20"/>
    </row>
    <row r="106" spans="1:37" ht="15" customHeight="1">
      <c r="A106" s="22" t="str">
        <f>'All Parts'!A66</f>
        <v xml:space="preserve">7R70701        </v>
      </c>
      <c r="B106" s="22">
        <f>'All Parts'!B66</f>
        <v>115573</v>
      </c>
      <c r="C106" s="172">
        <f>'All Parts'!C66</f>
        <v>1014</v>
      </c>
      <c r="D106" s="19" t="str">
        <f>'All Parts'!D66</f>
        <v>314 3121 MI BODY CST</v>
      </c>
      <c r="E106" s="46">
        <f>'All Parts'!E66</f>
        <v>6</v>
      </c>
      <c r="F106" s="32">
        <f>'All Parts'!H66</f>
        <v>0</v>
      </c>
      <c r="G106" s="32">
        <f>'All Parts'!F66</f>
        <v>2084</v>
      </c>
      <c r="H106" s="57">
        <f>'All Parts'!I66</f>
        <v>16.155038759689923</v>
      </c>
      <c r="I106" s="8">
        <f ca="1">'All Parts'!J66</f>
        <v>45589.400143451516</v>
      </c>
      <c r="J106" s="8">
        <f ca="1">'All Parts'!K66</f>
        <v>45739.22470485502</v>
      </c>
      <c r="K106" s="8">
        <f ca="1">'All Parts'!L66</f>
        <v>45473.22470485502</v>
      </c>
      <c r="L106" s="33">
        <f>'All Parts'!M66</f>
        <v>38</v>
      </c>
      <c r="M106" s="33">
        <f>'All Parts'!N66</f>
        <v>2084</v>
      </c>
      <c r="N106" s="83">
        <f t="shared" si="22"/>
        <v>2113.1759999999999</v>
      </c>
      <c r="O106" s="83">
        <f t="shared" si="23"/>
        <v>0</v>
      </c>
      <c r="P106" s="84">
        <f t="shared" si="24"/>
        <v>2113.1759999999999</v>
      </c>
      <c r="Q106" s="84">
        <f t="shared" si="25"/>
        <v>0</v>
      </c>
      <c r="R106" s="85">
        <f t="shared" si="26"/>
        <v>0</v>
      </c>
      <c r="S106" s="87">
        <f t="shared" si="27"/>
        <v>618.54</v>
      </c>
      <c r="T106" s="87">
        <f t="shared" si="28"/>
        <v>1494.636</v>
      </c>
      <c r="U106" s="89">
        <f>'All Parts'!O66</f>
        <v>20.88372093023256</v>
      </c>
      <c r="V106" s="89">
        <f>'All Parts'!P66</f>
        <v>16.155038759689923</v>
      </c>
      <c r="W106" s="89">
        <f>'All Parts'!Q66</f>
        <v>610</v>
      </c>
      <c r="X106" s="56">
        <f>'All Parts'!R66</f>
        <v>0</v>
      </c>
      <c r="Y106" s="56">
        <f>'All Parts'!S66</f>
        <v>0</v>
      </c>
      <c r="Z106" s="56">
        <f>'All Parts'!T66</f>
        <v>0</v>
      </c>
      <c r="AA106" s="91">
        <f>'All Parts'!U66</f>
        <v>0</v>
      </c>
      <c r="AB106" s="91">
        <f>'All Parts'!V66</f>
        <v>0</v>
      </c>
      <c r="AC106" s="91">
        <f>'All Parts'!W66</f>
        <v>0</v>
      </c>
      <c r="AD106" s="91">
        <f>'All Parts'!X66</f>
        <v>0</v>
      </c>
      <c r="AE106" s="91">
        <f>'All Parts'!Y66</f>
        <v>0</v>
      </c>
      <c r="AF106" s="91">
        <f>'All Parts'!Z66</f>
        <v>0</v>
      </c>
      <c r="AG106" s="1">
        <f>'All Parts'!AG66</f>
        <v>0</v>
      </c>
      <c r="AH106" s="1">
        <f>'All Parts'!AH66</f>
        <v>0</v>
      </c>
      <c r="AI106" s="1"/>
      <c r="AJ106" s="1"/>
      <c r="AK106" s="20"/>
    </row>
    <row r="107" spans="1:37" ht="15" customHeight="1">
      <c r="A107" s="22" t="str">
        <f>'All Parts'!A110</f>
        <v xml:space="preserve">R739901        </v>
      </c>
      <c r="B107" s="22">
        <f>'All Parts'!B110</f>
        <v>112987</v>
      </c>
      <c r="C107" s="172">
        <f>'All Parts'!C110</f>
        <v>86</v>
      </c>
      <c r="D107" s="19" t="str">
        <f>'All Parts'!D110</f>
        <v>8120 BO MI CAST</v>
      </c>
      <c r="E107" s="45">
        <f>'All Parts'!E110</f>
        <v>5</v>
      </c>
      <c r="F107" s="32">
        <f>'All Parts'!H110</f>
        <v>2409</v>
      </c>
      <c r="G107" s="32">
        <f>'All Parts'!F110</f>
        <v>550</v>
      </c>
      <c r="H107" s="57">
        <f>'All Parts'!I110</f>
        <v>-17.293023255813953</v>
      </c>
      <c r="I107" s="8">
        <f ca="1">'All Parts'!J110</f>
        <v>44529.624704855021</v>
      </c>
      <c r="J107" s="8">
        <f ca="1">'All Parts'!K110</f>
        <v>44545.540494328707</v>
      </c>
      <c r="K107" s="8">
        <f ca="1">'All Parts'!L110</f>
        <v>44286.540494328707</v>
      </c>
      <c r="L107" s="33">
        <f>'All Parts'!M110</f>
        <v>37</v>
      </c>
      <c r="M107" s="33">
        <f>'All Parts'!N110</f>
        <v>550</v>
      </c>
      <c r="N107" s="83">
        <f t="shared" si="22"/>
        <v>47.3</v>
      </c>
      <c r="O107" s="83">
        <f t="shared" si="23"/>
        <v>0</v>
      </c>
      <c r="P107" s="84">
        <f t="shared" si="24"/>
        <v>47.3</v>
      </c>
      <c r="Q107" s="84">
        <f t="shared" si="25"/>
        <v>0</v>
      </c>
      <c r="R107" s="85">
        <f t="shared" si="26"/>
        <v>0</v>
      </c>
      <c r="S107" s="87">
        <f t="shared" si="27"/>
        <v>4.6439999999999992</v>
      </c>
      <c r="T107" s="87">
        <f t="shared" si="28"/>
        <v>42.655999999999999</v>
      </c>
      <c r="U107" s="89">
        <f>'All Parts'!O110</f>
        <v>-16.790697674418606</v>
      </c>
      <c r="V107" s="89">
        <f>'All Parts'!P110</f>
        <v>-17.293023255813953</v>
      </c>
      <c r="W107" s="89">
        <f>'All Parts'!Q110</f>
        <v>54</v>
      </c>
      <c r="X107" s="56">
        <f>'All Parts'!R110</f>
        <v>0</v>
      </c>
      <c r="Y107" s="56">
        <f>'All Parts'!S110</f>
        <v>0</v>
      </c>
      <c r="Z107" s="56">
        <f>'All Parts'!T110</f>
        <v>0</v>
      </c>
      <c r="AA107" s="91">
        <f>'All Parts'!U110</f>
        <v>0</v>
      </c>
      <c r="AB107" s="91">
        <f>'All Parts'!V110</f>
        <v>0</v>
      </c>
      <c r="AC107" s="91">
        <f>'All Parts'!W110</f>
        <v>0</v>
      </c>
      <c r="AD107" s="91">
        <f>'All Parts'!X110</f>
        <v>0</v>
      </c>
      <c r="AE107" s="91">
        <f>'All Parts'!Y110</f>
        <v>0</v>
      </c>
      <c r="AF107" s="91">
        <f>'All Parts'!Z110</f>
        <v>0</v>
      </c>
      <c r="AG107" s="1" t="str">
        <f>'All Parts'!AG110</f>
        <v>11,000 ETA 11/30</v>
      </c>
      <c r="AH107" s="1">
        <f>'All Parts'!AH110</f>
        <v>0</v>
      </c>
      <c r="AI107" s="1"/>
      <c r="AJ107" s="1"/>
      <c r="AK107" s="20"/>
    </row>
    <row r="108" spans="1:37" ht="15" customHeight="1">
      <c r="A108" s="175" t="str">
        <f>'All Parts'!A79</f>
        <v xml:space="preserve">R659401        </v>
      </c>
      <c r="B108" s="176">
        <f>'All Parts'!B79</f>
        <v>116278</v>
      </c>
      <c r="C108" s="177">
        <f>'All Parts'!C79</f>
        <v>319.78800000000001</v>
      </c>
      <c r="D108" s="19" t="str">
        <f>'All Parts'!D79</f>
        <v>2 1/2" GRD BUSH CAST MI (14-20)</v>
      </c>
      <c r="E108" s="45">
        <f>'All Parts'!E79</f>
        <v>2</v>
      </c>
      <c r="F108" s="32">
        <f>'All Parts'!H79</f>
        <v>100</v>
      </c>
      <c r="G108" s="32">
        <f>'All Parts'!F79</f>
        <v>3339</v>
      </c>
      <c r="H108" s="57">
        <f>'All Parts'!I79</f>
        <v>75.325581395348834</v>
      </c>
      <c r="I108" s="8">
        <f ca="1">'All Parts'!J79</f>
        <v>47464.172073276073</v>
      </c>
      <c r="J108" s="8">
        <f ca="1">'All Parts'!K79</f>
        <v>47464.172073276073</v>
      </c>
      <c r="K108" s="8">
        <f ca="1">'All Parts'!L79</f>
        <v>47191.172073276073</v>
      </c>
      <c r="L108" s="33">
        <f>'All Parts'!M79</f>
        <v>39</v>
      </c>
      <c r="M108" s="33">
        <f>'All Parts'!N79</f>
        <v>3339</v>
      </c>
      <c r="N108" s="83">
        <f t="shared" si="22"/>
        <v>1067.7721320000001</v>
      </c>
      <c r="O108" s="83">
        <f t="shared" si="23"/>
        <v>0</v>
      </c>
      <c r="P108" s="84">
        <f t="shared" si="24"/>
        <v>1067.7721320000001</v>
      </c>
      <c r="Q108" s="84">
        <f t="shared" si="25"/>
        <v>0</v>
      </c>
      <c r="R108" s="85">
        <f t="shared" si="26"/>
        <v>0</v>
      </c>
      <c r="S108" s="87">
        <f t="shared" si="27"/>
        <v>0</v>
      </c>
      <c r="T108" s="87">
        <f t="shared" si="28"/>
        <v>1067.7721320000001</v>
      </c>
      <c r="U108" s="89">
        <f>'All Parts'!O79</f>
        <v>75.325581395348834</v>
      </c>
      <c r="V108" s="89">
        <f>'All Parts'!P79</f>
        <v>75.325581395348834</v>
      </c>
      <c r="W108" s="89">
        <f>'All Parts'!Q79</f>
        <v>0</v>
      </c>
      <c r="X108" s="56">
        <f>'All Parts'!R79</f>
        <v>0</v>
      </c>
      <c r="Y108" s="56">
        <f>'All Parts'!S79</f>
        <v>0</v>
      </c>
      <c r="Z108" s="56">
        <f>'All Parts'!T79</f>
        <v>0</v>
      </c>
      <c r="AA108" s="94">
        <f>'All Parts'!U79</f>
        <v>0</v>
      </c>
      <c r="AB108" s="91">
        <f>'All Parts'!V79</f>
        <v>0</v>
      </c>
      <c r="AC108" s="91">
        <f>'All Parts'!W79</f>
        <v>0</v>
      </c>
      <c r="AD108" s="91">
        <f>'All Parts'!X79</f>
        <v>0</v>
      </c>
      <c r="AE108" s="91">
        <f>'All Parts'!Y79</f>
        <v>0</v>
      </c>
      <c r="AF108" s="91">
        <f>'All Parts'!Z79</f>
        <v>0</v>
      </c>
      <c r="AG108" s="1">
        <f>'All Parts'!AG79</f>
        <v>0</v>
      </c>
      <c r="AH108" s="1">
        <f>'All Parts'!AH79</f>
        <v>0</v>
      </c>
      <c r="AI108" s="1"/>
      <c r="AJ108" s="1"/>
      <c r="AK108" s="20"/>
    </row>
    <row r="109" spans="1:37" ht="15" customHeight="1">
      <c r="A109" s="54" t="str">
        <f>'All Parts'!A31</f>
        <v xml:space="preserve">74R0601        </v>
      </c>
      <c r="B109" s="22">
        <f>'All Parts'!B31</f>
        <v>116417</v>
      </c>
      <c r="C109" s="172">
        <f>'All Parts'!C31</f>
        <v>348.8184</v>
      </c>
      <c r="D109" s="19" t="str">
        <f>'All Parts'!D31</f>
        <v xml:space="preserve">258 BO MI CAST </v>
      </c>
      <c r="E109" s="46">
        <f>'All Parts'!E31</f>
        <v>5</v>
      </c>
      <c r="F109" s="32">
        <f>'All Parts'!H31</f>
        <v>329</v>
      </c>
      <c r="G109" s="32">
        <f>'All Parts'!F31</f>
        <v>1590</v>
      </c>
      <c r="H109" s="57">
        <f>'All Parts'!I31</f>
        <v>11.730232558139535</v>
      </c>
      <c r="I109" s="8">
        <f ca="1">'All Parts'!J31</f>
        <v>45449.203652223441</v>
      </c>
      <c r="J109" s="8">
        <f ca="1">'All Parts'!K31</f>
        <v>45449.203652223441</v>
      </c>
      <c r="K109" s="8">
        <f ca="1">'All Parts'!L31</f>
        <v>45330.203652223441</v>
      </c>
      <c r="L109" s="33">
        <f>'All Parts'!M31</f>
        <v>17</v>
      </c>
      <c r="M109" s="33">
        <f>'All Parts'!N31</f>
        <v>1590</v>
      </c>
      <c r="N109" s="83">
        <f t="shared" si="22"/>
        <v>554.62125600000002</v>
      </c>
      <c r="O109" s="83">
        <f t="shared" si="23"/>
        <v>0</v>
      </c>
      <c r="P109" s="84">
        <f t="shared" si="24"/>
        <v>554.6212559999999</v>
      </c>
      <c r="Q109" s="84">
        <f t="shared" si="25"/>
        <v>0</v>
      </c>
      <c r="R109" s="85">
        <f t="shared" si="26"/>
        <v>0</v>
      </c>
      <c r="S109" s="87">
        <f t="shared" si="27"/>
        <v>0</v>
      </c>
      <c r="T109" s="87">
        <f t="shared" si="28"/>
        <v>554.62125600000002</v>
      </c>
      <c r="U109" s="90">
        <f>'All Parts'!O31</f>
        <v>11.730232558139535</v>
      </c>
      <c r="V109" s="90">
        <f>'All Parts'!P31</f>
        <v>11.730232558139535</v>
      </c>
      <c r="W109" s="92">
        <f>'All Parts'!Q31</f>
        <v>0</v>
      </c>
      <c r="X109" s="91">
        <f>'All Parts'!R31</f>
        <v>0</v>
      </c>
      <c r="Y109" s="56">
        <f>'All Parts'!S31</f>
        <v>0</v>
      </c>
      <c r="Z109" s="56">
        <f>'All Parts'!T31</f>
        <v>0</v>
      </c>
      <c r="AA109" s="91">
        <f>'All Parts'!U31</f>
        <v>0</v>
      </c>
      <c r="AB109" s="91">
        <f>'All Parts'!V31</f>
        <v>0</v>
      </c>
      <c r="AC109" s="91">
        <f>'All Parts'!W31</f>
        <v>0</v>
      </c>
      <c r="AD109" s="91">
        <f>'All Parts'!X31</f>
        <v>0</v>
      </c>
      <c r="AE109" s="91">
        <f>'All Parts'!Y31</f>
        <v>0</v>
      </c>
      <c r="AF109" s="91">
        <f>'All Parts'!Z31</f>
        <v>0</v>
      </c>
      <c r="AG109" s="1">
        <f>'All Parts'!AG31</f>
        <v>0</v>
      </c>
      <c r="AH109" s="1">
        <f>'All Parts'!AH31</f>
        <v>0</v>
      </c>
      <c r="AI109" s="1"/>
      <c r="AJ109" s="1"/>
      <c r="AK109" s="20"/>
    </row>
    <row r="110" spans="1:37" ht="15" customHeight="1">
      <c r="A110" s="50" t="str">
        <f>'All Parts'!A10</f>
        <v xml:space="preserve">720R701        </v>
      </c>
      <c r="B110" s="22">
        <f>'All Parts'!B10</f>
        <v>115565</v>
      </c>
      <c r="C110" s="172">
        <f>'All Parts'!C10</f>
        <v>270</v>
      </c>
      <c r="D110" s="19" t="str">
        <f>'All Parts'!D10</f>
        <v>274 BO MI CAST</v>
      </c>
      <c r="E110" s="46">
        <f>'All Parts'!E10</f>
        <v>5</v>
      </c>
      <c r="F110" s="32">
        <f>'All Parts'!H10</f>
        <v>0</v>
      </c>
      <c r="G110" s="32">
        <f>'All Parts'!F10</f>
        <v>1784</v>
      </c>
      <c r="H110" s="57">
        <f>'All Parts'!I10</f>
        <v>16.595348837209304</v>
      </c>
      <c r="I110" s="8">
        <f ca="1">'All Parts'!J10</f>
        <v>45603.351020644499</v>
      </c>
      <c r="J110" s="8">
        <f ca="1">'All Parts'!K10</f>
        <v>45656.698389065547</v>
      </c>
      <c r="K110" s="8">
        <f ca="1">'All Parts'!L10</f>
        <v>45551.698389065547</v>
      </c>
      <c r="L110" s="33">
        <f>'All Parts'!M10</f>
        <v>15</v>
      </c>
      <c r="M110" s="33">
        <f>'All Parts'!N10</f>
        <v>1784</v>
      </c>
      <c r="N110" s="83">
        <f t="shared" si="22"/>
        <v>481.68</v>
      </c>
      <c r="O110" s="83">
        <f t="shared" si="23"/>
        <v>0</v>
      </c>
      <c r="P110" s="84">
        <f t="shared" si="24"/>
        <v>481.68</v>
      </c>
      <c r="Q110" s="84">
        <f t="shared" si="25"/>
        <v>0</v>
      </c>
      <c r="R110" s="85">
        <f t="shared" si="26"/>
        <v>0</v>
      </c>
      <c r="S110" s="87">
        <f t="shared" si="27"/>
        <v>48.870000000000005</v>
      </c>
      <c r="T110" s="87">
        <f t="shared" si="28"/>
        <v>432.81</v>
      </c>
      <c r="U110" s="90">
        <f>'All Parts'!O10</f>
        <v>18.279069767441861</v>
      </c>
      <c r="V110" s="90">
        <f>'All Parts'!P10</f>
        <v>16.595348837209304</v>
      </c>
      <c r="W110" s="92">
        <f>'All Parts'!Q10</f>
        <v>181</v>
      </c>
      <c r="X110" s="91">
        <f>'All Parts'!R10</f>
        <v>0</v>
      </c>
      <c r="Y110" s="56">
        <f>'All Parts'!S10</f>
        <v>0</v>
      </c>
      <c r="Z110" s="56">
        <f>'All Parts'!T10</f>
        <v>0</v>
      </c>
      <c r="AA110" s="91">
        <f>'All Parts'!U10</f>
        <v>0</v>
      </c>
      <c r="AB110" s="91">
        <f>'All Parts'!V10</f>
        <v>0</v>
      </c>
      <c r="AC110" s="91">
        <f>'All Parts'!W10</f>
        <v>0</v>
      </c>
      <c r="AD110" s="91">
        <f>'All Parts'!X10</f>
        <v>0</v>
      </c>
      <c r="AE110" s="91">
        <f>'All Parts'!Y10</f>
        <v>0</v>
      </c>
      <c r="AF110" s="91">
        <f>'All Parts'!Z10</f>
        <v>0</v>
      </c>
      <c r="AG110" s="1">
        <f>'All Parts'!AG10</f>
        <v>0</v>
      </c>
      <c r="AH110" s="1">
        <f>'All Parts'!AH10</f>
        <v>0</v>
      </c>
      <c r="AI110" s="1"/>
      <c r="AJ110" s="1"/>
      <c r="AK110" s="20"/>
    </row>
    <row r="111" spans="1:37" ht="15" customHeight="1">
      <c r="A111" s="54" t="str">
        <f>'All Parts'!A97</f>
        <v xml:space="preserve">R719201        </v>
      </c>
      <c r="B111" s="22">
        <f>'All Parts'!B97</f>
        <v>115611</v>
      </c>
      <c r="C111" s="172">
        <f>'All Parts'!C97</f>
        <v>715.32720000000006</v>
      </c>
      <c r="D111" s="19" t="str">
        <f>'All Parts'!D97</f>
        <v>277 BO MI CAST</v>
      </c>
      <c r="E111" s="45">
        <f>'All Parts'!E97</f>
        <v>4</v>
      </c>
      <c r="F111" s="32">
        <f>'All Parts'!H97</f>
        <v>0</v>
      </c>
      <c r="G111" s="32">
        <f>'All Parts'!F97</f>
        <v>268</v>
      </c>
      <c r="H111" s="57">
        <f>'All Parts'!I97</f>
        <v>3.1162790697674421</v>
      </c>
      <c r="I111" s="8">
        <f ca="1">'All Parts'!J97</f>
        <v>45176.277336433966</v>
      </c>
      <c r="J111" s="8">
        <f ca="1">'All Parts'!K97</f>
        <v>45253.6457574866</v>
      </c>
      <c r="K111" s="8">
        <f ca="1">'All Parts'!L97</f>
        <v>44980.6457574866</v>
      </c>
      <c r="L111" s="33">
        <f>'All Parts'!M97</f>
        <v>39</v>
      </c>
      <c r="M111" s="33">
        <f>'All Parts'!N97</f>
        <v>268</v>
      </c>
      <c r="N111" s="83">
        <f t="shared" si="22"/>
        <v>191.70768960000001</v>
      </c>
      <c r="O111" s="83">
        <f t="shared" si="23"/>
        <v>0</v>
      </c>
      <c r="P111" s="84">
        <f t="shared" si="24"/>
        <v>191.70768960000001</v>
      </c>
      <c r="Q111" s="84">
        <f t="shared" si="25"/>
        <v>0</v>
      </c>
      <c r="R111" s="85">
        <f t="shared" si="26"/>
        <v>0</v>
      </c>
      <c r="S111" s="87">
        <f t="shared" si="27"/>
        <v>150.21871200000001</v>
      </c>
      <c r="T111" s="87">
        <f t="shared" si="28"/>
        <v>41.488977599999998</v>
      </c>
      <c r="U111" s="89">
        <f>'All Parts'!O97</f>
        <v>5.558139534883721</v>
      </c>
      <c r="V111" s="89">
        <f>'All Parts'!P97</f>
        <v>3.1162790697674421</v>
      </c>
      <c r="W111" s="89">
        <f>'All Parts'!Q97</f>
        <v>210</v>
      </c>
      <c r="X111" s="56">
        <f>'All Parts'!R97</f>
        <v>0</v>
      </c>
      <c r="Y111" s="56">
        <f>'All Parts'!S97</f>
        <v>0</v>
      </c>
      <c r="Z111" s="56">
        <f>'All Parts'!T97</f>
        <v>0</v>
      </c>
      <c r="AA111" s="91">
        <f>'All Parts'!U97</f>
        <v>0</v>
      </c>
      <c r="AB111" s="91">
        <f>'All Parts'!V97</f>
        <v>0</v>
      </c>
      <c r="AC111" s="91">
        <f>'All Parts'!W97</f>
        <v>0</v>
      </c>
      <c r="AD111" s="91">
        <f>'All Parts'!X97</f>
        <v>0</v>
      </c>
      <c r="AE111" s="91">
        <f>'All Parts'!Y97</f>
        <v>0</v>
      </c>
      <c r="AF111" s="91">
        <f>'All Parts'!Z97</f>
        <v>0</v>
      </c>
      <c r="AG111" s="1" t="str">
        <f>'All Parts'!AG97</f>
        <v>1,500 ETA 3/31 (DIRECT)</v>
      </c>
      <c r="AH111" s="1">
        <f>'All Parts'!AH97</f>
        <v>0</v>
      </c>
      <c r="AI111" s="1"/>
      <c r="AJ111" s="1"/>
      <c r="AK111" s="20"/>
    </row>
    <row r="112" spans="1:37" ht="15" customHeight="1">
      <c r="A112" s="175" t="str">
        <f>'All Parts'!A80</f>
        <v xml:space="preserve">R659501        </v>
      </c>
      <c r="B112" s="176">
        <f>'All Parts'!B80</f>
        <v>116277</v>
      </c>
      <c r="C112" s="177">
        <f>'All Parts'!C80</f>
        <v>348.3648</v>
      </c>
      <c r="D112" s="19" t="str">
        <f>'All Parts'!D80</f>
        <v xml:space="preserve">2 1/2"GRD BUSH CAST MI (6-40)  </v>
      </c>
      <c r="E112" s="45">
        <f>'All Parts'!E80</f>
        <v>2</v>
      </c>
      <c r="F112" s="32">
        <f>'All Parts'!H80</f>
        <v>0</v>
      </c>
      <c r="G112" s="32">
        <f>'All Parts'!F80</f>
        <v>1606</v>
      </c>
      <c r="H112" s="57">
        <f>'All Parts'!I80</f>
        <v>37.348837209302324</v>
      </c>
      <c r="I112" s="8">
        <f ca="1">'All Parts'!J80</f>
        <v>46260.90891538134</v>
      </c>
      <c r="J112" s="8">
        <f ca="1">'All Parts'!K80</f>
        <v>46260.90891538134</v>
      </c>
      <c r="K112" s="8">
        <f ca="1">'All Parts'!L80</f>
        <v>45987.90891538134</v>
      </c>
      <c r="L112" s="33">
        <f>'All Parts'!M80</f>
        <v>39</v>
      </c>
      <c r="M112" s="33">
        <f>'All Parts'!N80</f>
        <v>1606</v>
      </c>
      <c r="N112" s="83">
        <f t="shared" si="22"/>
        <v>559.4738688000001</v>
      </c>
      <c r="O112" s="83">
        <f t="shared" si="23"/>
        <v>0</v>
      </c>
      <c r="P112" s="84">
        <f t="shared" si="24"/>
        <v>559.4738688000001</v>
      </c>
      <c r="Q112" s="84">
        <f t="shared" si="25"/>
        <v>0</v>
      </c>
      <c r="R112" s="85">
        <f t="shared" si="26"/>
        <v>0</v>
      </c>
      <c r="S112" s="87">
        <f t="shared" si="27"/>
        <v>0</v>
      </c>
      <c r="T112" s="87">
        <f t="shared" si="28"/>
        <v>559.4738688000001</v>
      </c>
      <c r="U112" s="89">
        <f>'All Parts'!O80</f>
        <v>37.348837209302324</v>
      </c>
      <c r="V112" s="89">
        <f>'All Parts'!P80</f>
        <v>37.348837209302324</v>
      </c>
      <c r="W112" s="89">
        <f>'All Parts'!Q80</f>
        <v>0</v>
      </c>
      <c r="X112" s="56">
        <f>'All Parts'!R80</f>
        <v>0</v>
      </c>
      <c r="Y112" s="56">
        <f>'All Parts'!S80</f>
        <v>0</v>
      </c>
      <c r="Z112" s="56">
        <f>'All Parts'!T80</f>
        <v>0</v>
      </c>
      <c r="AA112" s="91">
        <f>'All Parts'!U80</f>
        <v>0</v>
      </c>
      <c r="AB112" s="91">
        <f>'All Parts'!V80</f>
        <v>0</v>
      </c>
      <c r="AC112" s="91">
        <f>'All Parts'!W80</f>
        <v>0</v>
      </c>
      <c r="AD112" s="91">
        <f>'All Parts'!X80</f>
        <v>0</v>
      </c>
      <c r="AE112" s="91">
        <f>'All Parts'!Y80</f>
        <v>0</v>
      </c>
      <c r="AF112" s="91">
        <f>'All Parts'!Z80</f>
        <v>0</v>
      </c>
      <c r="AG112" s="1">
        <f>'All Parts'!AG80</f>
        <v>0</v>
      </c>
      <c r="AH112" s="1">
        <f>'All Parts'!AH80</f>
        <v>0</v>
      </c>
      <c r="AI112" s="1"/>
      <c r="AJ112" s="1"/>
      <c r="AK112" s="20"/>
    </row>
    <row r="113" spans="1:37" ht="15" customHeight="1">
      <c r="A113" s="22" t="str">
        <f>'All Parts'!A20</f>
        <v xml:space="preserve">729R301        </v>
      </c>
      <c r="B113" s="22">
        <f>'All Parts'!B20</f>
        <v>113245</v>
      </c>
      <c r="C113" s="172">
        <f>'All Parts'!C20</f>
        <v>254</v>
      </c>
      <c r="D113" s="19" t="str">
        <f>'All Parts'!D20</f>
        <v>2-1/2" BU MI (3876)</v>
      </c>
      <c r="E113" s="45">
        <f>'All Parts'!E20</f>
        <v>6</v>
      </c>
      <c r="F113" s="32">
        <f>'All Parts'!H20</f>
        <v>0</v>
      </c>
      <c r="G113" s="32">
        <f>'All Parts'!F20</f>
        <v>3260</v>
      </c>
      <c r="H113" s="57">
        <f>'All Parts'!I20</f>
        <v>25.271317829457363</v>
      </c>
      <c r="I113" s="8">
        <f ca="1">'All Parts'!J20</f>
        <v>45878.242248714669</v>
      </c>
      <c r="J113" s="8">
        <f ca="1">'All Parts'!K20</f>
        <v>45878.242248714669</v>
      </c>
      <c r="K113" s="8">
        <f ca="1">'All Parts'!L20</f>
        <v>45766.242248714669</v>
      </c>
      <c r="L113" s="33">
        <f>'All Parts'!M20</f>
        <v>16</v>
      </c>
      <c r="M113" s="33">
        <f>'All Parts'!N20</f>
        <v>3260</v>
      </c>
      <c r="N113" s="83">
        <f t="shared" si="22"/>
        <v>828.04</v>
      </c>
      <c r="O113" s="83">
        <f t="shared" si="23"/>
        <v>0</v>
      </c>
      <c r="P113" s="84">
        <f t="shared" si="24"/>
        <v>828.04</v>
      </c>
      <c r="Q113" s="84">
        <f t="shared" si="25"/>
        <v>0</v>
      </c>
      <c r="R113" s="85">
        <f t="shared" si="26"/>
        <v>0</v>
      </c>
      <c r="S113" s="87">
        <f t="shared" si="27"/>
        <v>0</v>
      </c>
      <c r="T113" s="87">
        <f t="shared" si="28"/>
        <v>828.04</v>
      </c>
      <c r="U113" s="90">
        <f>'All Parts'!O20</f>
        <v>25.271317829457363</v>
      </c>
      <c r="V113" s="90">
        <f>'All Parts'!P20</f>
        <v>25.271317829457363</v>
      </c>
      <c r="W113" s="92">
        <f>'All Parts'!Q20</f>
        <v>0</v>
      </c>
      <c r="X113" s="91">
        <f>'All Parts'!R20</f>
        <v>0</v>
      </c>
      <c r="Y113" s="56">
        <f>'All Parts'!S20</f>
        <v>0</v>
      </c>
      <c r="Z113" s="56">
        <f>'All Parts'!T20</f>
        <v>0</v>
      </c>
      <c r="AA113" s="91">
        <f>'All Parts'!U20</f>
        <v>0</v>
      </c>
      <c r="AB113" s="91">
        <f>'All Parts'!V20</f>
        <v>0</v>
      </c>
      <c r="AC113" s="91">
        <f>'All Parts'!W20</f>
        <v>0</v>
      </c>
      <c r="AD113" s="91">
        <f>'All Parts'!X20</f>
        <v>0</v>
      </c>
      <c r="AE113" s="91">
        <f>'All Parts'!Y20</f>
        <v>0</v>
      </c>
      <c r="AF113" s="91">
        <f>'All Parts'!Z20</f>
        <v>0</v>
      </c>
      <c r="AG113" s="1">
        <f>'All Parts'!AG20</f>
        <v>0</v>
      </c>
      <c r="AH113" s="1">
        <f>'All Parts'!AH20</f>
        <v>0</v>
      </c>
      <c r="AI113" s="1"/>
      <c r="AJ113" s="1"/>
      <c r="AK113" s="20"/>
    </row>
    <row r="114" spans="1:37" ht="15" customHeight="1">
      <c r="A114" s="22" t="str">
        <f>'All Parts'!A85</f>
        <v xml:space="preserve">R709504        </v>
      </c>
      <c r="B114" s="22">
        <f>'All Parts'!B85</f>
        <v>116312</v>
      </c>
      <c r="C114" s="172">
        <f>'All Parts'!C85</f>
        <v>295.29360000000003</v>
      </c>
      <c r="D114" s="19" t="str">
        <f>'All Parts'!D85</f>
        <v>115 L/N MI CAST</v>
      </c>
      <c r="E114" s="45">
        <f>'All Parts'!E85</f>
        <v>1</v>
      </c>
      <c r="F114" s="32">
        <f>'All Parts'!H85</f>
        <v>0</v>
      </c>
      <c r="G114" s="32">
        <f>'All Parts'!F85</f>
        <v>1118</v>
      </c>
      <c r="H114" s="57">
        <f>'All Parts'!I85</f>
        <v>52</v>
      </c>
      <c r="I114" s="8">
        <f ca="1">'All Parts'!J85</f>
        <v>46725.119441697127</v>
      </c>
      <c r="J114" s="8">
        <f ca="1">'All Parts'!K85</f>
        <v>46843.014178539233</v>
      </c>
      <c r="K114" s="8">
        <f ca="1">'All Parts'!L85</f>
        <v>46570.014178539233</v>
      </c>
      <c r="L114" s="33">
        <f>'All Parts'!M85</f>
        <v>39</v>
      </c>
      <c r="M114" s="33">
        <f>'All Parts'!N85</f>
        <v>1118</v>
      </c>
      <c r="N114" s="83">
        <f t="shared" si="22"/>
        <v>330.13824480000005</v>
      </c>
      <c r="O114" s="83">
        <f t="shared" si="23"/>
        <v>0</v>
      </c>
      <c r="P114" s="84">
        <f t="shared" si="24"/>
        <v>330.13824480000005</v>
      </c>
      <c r="Q114" s="84">
        <f t="shared" si="25"/>
        <v>0</v>
      </c>
      <c r="R114" s="85">
        <f t="shared" si="26"/>
        <v>0</v>
      </c>
      <c r="S114" s="87">
        <f t="shared" si="27"/>
        <v>23.623488000000002</v>
      </c>
      <c r="T114" s="87">
        <f t="shared" si="28"/>
        <v>306.51475680000004</v>
      </c>
      <c r="U114" s="89">
        <f>'All Parts'!O85</f>
        <v>55.720930232558139</v>
      </c>
      <c r="V114" s="89">
        <f>'All Parts'!P85</f>
        <v>52</v>
      </c>
      <c r="W114" s="89">
        <f>'All Parts'!Q85</f>
        <v>80</v>
      </c>
      <c r="X114" s="56">
        <f>'All Parts'!R85</f>
        <v>0</v>
      </c>
      <c r="Y114" s="56">
        <f>'All Parts'!S85</f>
        <v>0</v>
      </c>
      <c r="Z114" s="56">
        <f>'All Parts'!T85</f>
        <v>0</v>
      </c>
      <c r="AA114" s="91">
        <f>'All Parts'!U85</f>
        <v>0</v>
      </c>
      <c r="AB114" s="91">
        <f>'All Parts'!V85</f>
        <v>0</v>
      </c>
      <c r="AC114" s="91">
        <f>'All Parts'!W85</f>
        <v>0</v>
      </c>
      <c r="AD114" s="91">
        <f>'All Parts'!X85</f>
        <v>0</v>
      </c>
      <c r="AE114" s="91">
        <f>'All Parts'!Y85</f>
        <v>0</v>
      </c>
      <c r="AF114" s="91">
        <f>'All Parts'!Z85</f>
        <v>0</v>
      </c>
      <c r="AG114" s="1">
        <f>'All Parts'!AG85</f>
        <v>0</v>
      </c>
      <c r="AH114" s="1">
        <f>'All Parts'!AH85</f>
        <v>0</v>
      </c>
      <c r="AI114" s="1"/>
      <c r="AJ114" s="1"/>
      <c r="AK114" s="20"/>
    </row>
    <row r="115" spans="1:37" ht="15" customHeight="1">
      <c r="A115" s="51" t="str">
        <f>'All Parts'!A73</f>
        <v xml:space="preserve">R647501        </v>
      </c>
      <c r="B115" s="184">
        <f>'All Parts'!B73</f>
        <v>116268</v>
      </c>
      <c r="C115" s="185">
        <f>'All Parts'!C73</f>
        <v>81.647999999999996</v>
      </c>
      <c r="D115" s="19" t="str">
        <f>'All Parts'!D73</f>
        <v xml:space="preserve">1/2" GRD BUSH CAST MI (14-20) </v>
      </c>
      <c r="E115" s="45">
        <f>'All Parts'!E73</f>
        <v>1</v>
      </c>
      <c r="F115" s="32">
        <f>'All Parts'!H73</f>
        <v>256</v>
      </c>
      <c r="G115" s="32">
        <f>'All Parts'!F73</f>
        <v>1445</v>
      </c>
      <c r="H115" s="57">
        <f>'All Parts'!I73</f>
        <v>55.302325581395351</v>
      </c>
      <c r="I115" s="8">
        <f ca="1">'All Parts'!J73</f>
        <v>46829.751020644493</v>
      </c>
      <c r="J115" s="8">
        <f ca="1">'All Parts'!K73</f>
        <v>46829.751020644493</v>
      </c>
      <c r="K115" s="8">
        <f ca="1">'All Parts'!L73</f>
        <v>46563.751020644493</v>
      </c>
      <c r="L115" s="33">
        <f>'All Parts'!M73</f>
        <v>38</v>
      </c>
      <c r="M115" s="33">
        <f>'All Parts'!N73</f>
        <v>1445</v>
      </c>
      <c r="N115" s="83">
        <f t="shared" si="22"/>
        <v>117.98136</v>
      </c>
      <c r="O115" s="83">
        <f t="shared" si="23"/>
        <v>0</v>
      </c>
      <c r="P115" s="84">
        <f t="shared" si="24"/>
        <v>117.98136</v>
      </c>
      <c r="Q115" s="84">
        <f t="shared" si="25"/>
        <v>0</v>
      </c>
      <c r="R115" s="85">
        <f t="shared" si="26"/>
        <v>0</v>
      </c>
      <c r="S115" s="87">
        <f t="shared" si="27"/>
        <v>0</v>
      </c>
      <c r="T115" s="87">
        <f t="shared" si="28"/>
        <v>117.98136</v>
      </c>
      <c r="U115" s="89">
        <f>'All Parts'!O73</f>
        <v>55.302325581395351</v>
      </c>
      <c r="V115" s="89">
        <f>'All Parts'!P73</f>
        <v>55.302325581395351</v>
      </c>
      <c r="W115" s="89">
        <f>'All Parts'!Q73</f>
        <v>0</v>
      </c>
      <c r="X115" s="56">
        <f>'All Parts'!R73</f>
        <v>0</v>
      </c>
      <c r="Y115" s="56">
        <f>'All Parts'!S73</f>
        <v>0</v>
      </c>
      <c r="Z115" s="56">
        <f>'All Parts'!T73</f>
        <v>0</v>
      </c>
      <c r="AA115" s="91">
        <f>'All Parts'!U73</f>
        <v>0</v>
      </c>
      <c r="AB115" s="91">
        <f>'All Parts'!V73</f>
        <v>0</v>
      </c>
      <c r="AC115" s="91">
        <f>'All Parts'!W73</f>
        <v>0</v>
      </c>
      <c r="AD115" s="91">
        <f>'All Parts'!X73</f>
        <v>0</v>
      </c>
      <c r="AE115" s="91">
        <f>'All Parts'!Y73</f>
        <v>0</v>
      </c>
      <c r="AF115" s="91">
        <f>'All Parts'!Z73</f>
        <v>0</v>
      </c>
      <c r="AG115" s="1">
        <f>'All Parts'!AG73</f>
        <v>0</v>
      </c>
      <c r="AH115" s="1">
        <f>'All Parts'!AH73</f>
        <v>0</v>
      </c>
      <c r="AI115" s="1"/>
      <c r="AJ115" s="1"/>
      <c r="AK115" s="20"/>
    </row>
    <row r="116" spans="1:37" ht="15" customHeight="1">
      <c r="A116" s="50" t="str">
        <f>'All Parts'!A54</f>
        <v xml:space="preserve">7R25701        </v>
      </c>
      <c r="B116" s="22">
        <f>'All Parts'!B54</f>
        <v>116259</v>
      </c>
      <c r="C116" s="172">
        <f>'All Parts'!C54</f>
        <v>285.76800000000003</v>
      </c>
      <c r="D116" s="19" t="str">
        <f>'All Parts'!D54</f>
        <v>1254 RDCR MI CAST</v>
      </c>
      <c r="E116" s="45">
        <f>'All Parts'!E54</f>
        <v>4</v>
      </c>
      <c r="F116" s="32">
        <f>'All Parts'!H54</f>
        <v>173</v>
      </c>
      <c r="G116" s="32">
        <f>'All Parts'!F54</f>
        <v>173</v>
      </c>
      <c r="H116" s="57">
        <f>'All Parts'!I54</f>
        <v>0</v>
      </c>
      <c r="I116" s="8">
        <f ca="1">'All Parts'!J54</f>
        <v>46801.751020644493</v>
      </c>
      <c r="J116" s="8">
        <f ca="1">'All Parts'!K54</f>
        <v>46820.172073276073</v>
      </c>
      <c r="K116" s="8">
        <f ca="1">'All Parts'!L54</f>
        <v>46708.172073276073</v>
      </c>
      <c r="L116" s="33">
        <f>'All Parts'!M54</f>
        <v>16</v>
      </c>
      <c r="M116" s="33">
        <f>'All Parts'!N54</f>
        <v>4853</v>
      </c>
      <c r="N116" s="83">
        <f t="shared" si="22"/>
        <v>1386.8321040000001</v>
      </c>
      <c r="O116" s="83">
        <f t="shared" si="23"/>
        <v>0</v>
      </c>
      <c r="P116" s="84">
        <f t="shared" si="24"/>
        <v>49.437864000000005</v>
      </c>
      <c r="Q116" s="84">
        <f t="shared" si="25"/>
        <v>0</v>
      </c>
      <c r="R116" s="85">
        <f t="shared" si="26"/>
        <v>1337.3942400000001</v>
      </c>
      <c r="S116" s="87">
        <f t="shared" si="27"/>
        <v>14.288400000000001</v>
      </c>
      <c r="T116" s="87">
        <f t="shared" si="28"/>
        <v>1372.5437040000002</v>
      </c>
      <c r="U116" s="89">
        <f>'All Parts'!O54</f>
        <v>55</v>
      </c>
      <c r="V116" s="89">
        <f>'All Parts'!P54</f>
        <v>54.418604651162788</v>
      </c>
      <c r="W116" s="89">
        <f>'All Parts'!Q54</f>
        <v>50</v>
      </c>
      <c r="X116" s="56">
        <f>'All Parts'!R54</f>
        <v>4680</v>
      </c>
      <c r="Y116" s="56">
        <f>'All Parts'!S54</f>
        <v>0</v>
      </c>
      <c r="Z116" s="56">
        <f>'All Parts'!T54</f>
        <v>0</v>
      </c>
      <c r="AA116" s="91">
        <f>'All Parts'!U54</f>
        <v>0</v>
      </c>
      <c r="AB116" s="91">
        <f>'All Parts'!V54</f>
        <v>0</v>
      </c>
      <c r="AC116" s="91">
        <f>'All Parts'!W54</f>
        <v>0</v>
      </c>
      <c r="AD116" s="91">
        <f>'All Parts'!X54</f>
        <v>0</v>
      </c>
      <c r="AE116" s="91">
        <f>'All Parts'!Y54</f>
        <v>0</v>
      </c>
      <c r="AF116" s="91">
        <f>'All Parts'!Z54</f>
        <v>0</v>
      </c>
      <c r="AG116" s="1">
        <f>'All Parts'!AG54</f>
        <v>0</v>
      </c>
      <c r="AH116" s="1">
        <f>'All Parts'!AH54</f>
        <v>0</v>
      </c>
      <c r="AI116" s="1"/>
      <c r="AJ116" s="1"/>
      <c r="AK116" s="49"/>
    </row>
    <row r="117" spans="1:37" ht="15" customHeight="1">
      <c r="A117" s="50" t="str">
        <f>'All Parts'!A57</f>
        <v xml:space="preserve">7R31201        </v>
      </c>
      <c r="B117" s="22">
        <f>'All Parts'!B57</f>
        <v>116313</v>
      </c>
      <c r="C117" s="172">
        <f>'All Parts'!C57</f>
        <v>1485</v>
      </c>
      <c r="D117" s="19" t="str">
        <f>'All Parts'!D57</f>
        <v>8825 BO MI CAST</v>
      </c>
      <c r="E117" s="45">
        <f>'All Parts'!E57</f>
        <v>1</v>
      </c>
      <c r="F117" s="32">
        <f>'All Parts'!H57</f>
        <v>0</v>
      </c>
      <c r="G117" s="32">
        <f>'All Parts'!F57</f>
        <v>1217</v>
      </c>
      <c r="H117" s="57">
        <f>'All Parts'!I57</f>
        <v>56.604651162790695</v>
      </c>
      <c r="I117" s="8">
        <f ca="1">'All Parts'!J57</f>
        <v>46871.014178539233</v>
      </c>
      <c r="J117" s="8">
        <f ca="1">'All Parts'!K57</f>
        <v>46873.961546960287</v>
      </c>
      <c r="K117" s="8">
        <f ca="1">'All Parts'!L57</f>
        <v>46761.961546960287</v>
      </c>
      <c r="L117" s="33">
        <f>'All Parts'!M57</f>
        <v>16</v>
      </c>
      <c r="M117" s="33">
        <f>'All Parts'!N57</f>
        <v>1217</v>
      </c>
      <c r="N117" s="83">
        <f t="shared" si="22"/>
        <v>1807.2449999999999</v>
      </c>
      <c r="O117" s="83">
        <f t="shared" si="23"/>
        <v>0</v>
      </c>
      <c r="P117" s="84">
        <f t="shared" si="24"/>
        <v>1807.2450000000001</v>
      </c>
      <c r="Q117" s="84">
        <f t="shared" si="25"/>
        <v>0</v>
      </c>
      <c r="R117" s="85">
        <f t="shared" si="26"/>
        <v>0</v>
      </c>
      <c r="S117" s="87">
        <f t="shared" si="27"/>
        <v>2.97</v>
      </c>
      <c r="T117" s="87">
        <f t="shared" si="28"/>
        <v>1804.2749999999999</v>
      </c>
      <c r="U117" s="89">
        <f>'All Parts'!O57</f>
        <v>56.697674418604649</v>
      </c>
      <c r="V117" s="89">
        <f>'All Parts'!P57</f>
        <v>56.604651162790695</v>
      </c>
      <c r="W117" s="89">
        <f>'All Parts'!Q57</f>
        <v>2</v>
      </c>
      <c r="X117" s="56">
        <f>'All Parts'!R57</f>
        <v>0</v>
      </c>
      <c r="Y117" s="56">
        <f>'All Parts'!S57</f>
        <v>0</v>
      </c>
      <c r="Z117" s="56">
        <f>'All Parts'!T57</f>
        <v>0</v>
      </c>
      <c r="AA117" s="91">
        <f>'All Parts'!U57</f>
        <v>0</v>
      </c>
      <c r="AB117" s="91">
        <f>'All Parts'!V57</f>
        <v>0</v>
      </c>
      <c r="AC117" s="91">
        <f>'All Parts'!W57</f>
        <v>0</v>
      </c>
      <c r="AD117" s="91">
        <f>'All Parts'!X57</f>
        <v>0</v>
      </c>
      <c r="AE117" s="91">
        <f>'All Parts'!Y57</f>
        <v>0</v>
      </c>
      <c r="AF117" s="91">
        <f>'All Parts'!Z57</f>
        <v>0</v>
      </c>
      <c r="AG117" s="1">
        <f>'All Parts'!AG57</f>
        <v>0</v>
      </c>
      <c r="AH117" s="1">
        <f>'All Parts'!AH57</f>
        <v>0</v>
      </c>
      <c r="AI117" s="1"/>
      <c r="AJ117" s="1"/>
      <c r="AK117" s="20"/>
    </row>
    <row r="118" spans="1:37" ht="15" customHeight="1">
      <c r="A118" s="186" t="str">
        <f>'All Parts'!A78</f>
        <v xml:space="preserve">R658501        </v>
      </c>
      <c r="B118" s="173">
        <f>'All Parts'!B78</f>
        <v>116272</v>
      </c>
      <c r="C118" s="174">
        <f>'All Parts'!C78</f>
        <v>90</v>
      </c>
      <c r="D118" s="19" t="str">
        <f>'All Parts'!D78</f>
        <v xml:space="preserve">1" GRD BUSH CAST MI (14-4) </v>
      </c>
      <c r="E118" s="45">
        <f>'All Parts'!E78</f>
        <v>1</v>
      </c>
      <c r="F118" s="32">
        <f>'All Parts'!H78</f>
        <v>0</v>
      </c>
      <c r="G118" s="32">
        <f>'All Parts'!F78</f>
        <v>3678</v>
      </c>
      <c r="H118" s="57">
        <f>'All Parts'!I78</f>
        <v>171.06976744186048</v>
      </c>
      <c r="I118" s="8">
        <f ca="1">'All Parts'!J78</f>
        <v>50497.7510206445</v>
      </c>
      <c r="J118" s="8">
        <f ca="1">'All Parts'!K78</f>
        <v>50497.7510206445</v>
      </c>
      <c r="K118" s="8">
        <f ca="1">'All Parts'!L78</f>
        <v>50231.7510206445</v>
      </c>
      <c r="L118" s="33">
        <f>'All Parts'!M78</f>
        <v>38</v>
      </c>
      <c r="M118" s="33">
        <f>'All Parts'!N78</f>
        <v>3678</v>
      </c>
      <c r="N118" s="83">
        <f t="shared" si="22"/>
        <v>331.02</v>
      </c>
      <c r="O118" s="83">
        <f t="shared" si="23"/>
        <v>0</v>
      </c>
      <c r="P118" s="84">
        <f t="shared" si="24"/>
        <v>331.02</v>
      </c>
      <c r="Q118" s="84">
        <f t="shared" si="25"/>
        <v>0</v>
      </c>
      <c r="R118" s="85">
        <f t="shared" si="26"/>
        <v>0</v>
      </c>
      <c r="S118" s="87">
        <f t="shared" si="27"/>
        <v>0</v>
      </c>
      <c r="T118" s="87">
        <f t="shared" si="28"/>
        <v>331.02</v>
      </c>
      <c r="U118" s="89">
        <f>'All Parts'!O78</f>
        <v>171.06976744186048</v>
      </c>
      <c r="V118" s="89">
        <f>'All Parts'!P78</f>
        <v>171.06976744186048</v>
      </c>
      <c r="W118" s="89">
        <f>'All Parts'!Q78</f>
        <v>0</v>
      </c>
      <c r="X118" s="56">
        <f>'All Parts'!R78</f>
        <v>0</v>
      </c>
      <c r="Y118" s="56">
        <f>'All Parts'!S78</f>
        <v>0</v>
      </c>
      <c r="Z118" s="56">
        <f>'All Parts'!T78</f>
        <v>0</v>
      </c>
      <c r="AA118" s="58">
        <f>'All Parts'!U78</f>
        <v>0</v>
      </c>
      <c r="AB118" s="91">
        <f>'All Parts'!V78</f>
        <v>0</v>
      </c>
      <c r="AC118" s="91">
        <f>'All Parts'!W78</f>
        <v>0</v>
      </c>
      <c r="AD118" s="91">
        <f>'All Parts'!X78</f>
        <v>0</v>
      </c>
      <c r="AE118" s="91">
        <f>'All Parts'!Y78</f>
        <v>0</v>
      </c>
      <c r="AF118" s="91">
        <f>'All Parts'!Z78</f>
        <v>0</v>
      </c>
      <c r="AG118" s="1">
        <f>'All Parts'!AG78</f>
        <v>0</v>
      </c>
      <c r="AH118" s="1">
        <f>'All Parts'!AH78</f>
        <v>0</v>
      </c>
      <c r="AI118" s="1"/>
      <c r="AJ118" s="1"/>
      <c r="AK118" s="20"/>
    </row>
    <row r="119" spans="1:37" ht="15" customHeight="1">
      <c r="A119" s="22" t="str">
        <f>'All Parts'!A22</f>
        <v xml:space="preserve">729R303        </v>
      </c>
      <c r="B119" s="22">
        <f>'All Parts'!B22</f>
        <v>113262</v>
      </c>
      <c r="C119" s="172">
        <f>'All Parts'!C22</f>
        <v>401</v>
      </c>
      <c r="D119" s="19" t="str">
        <f>'All Parts'!D22</f>
        <v>3-1/2" BU MI (3878)</v>
      </c>
      <c r="E119" s="45">
        <f>'All Parts'!E22</f>
        <v>1</v>
      </c>
      <c r="F119" s="32">
        <f>'All Parts'!H22</f>
        <v>0</v>
      </c>
      <c r="G119" s="32">
        <f>'All Parts'!F22</f>
        <v>1717</v>
      </c>
      <c r="H119" s="57">
        <f>'All Parts'!I22</f>
        <v>79.860465116279073</v>
      </c>
      <c r="I119" s="8">
        <f ca="1">'All Parts'!J22</f>
        <v>47607.856283802394</v>
      </c>
      <c r="J119" s="8">
        <f ca="1">'All Parts'!K22</f>
        <v>47607.856283802394</v>
      </c>
      <c r="K119" s="8">
        <f ca="1">'All Parts'!L22</f>
        <v>47495.856283802394</v>
      </c>
      <c r="L119" s="33">
        <f>'All Parts'!M22</f>
        <v>16</v>
      </c>
      <c r="M119" s="33">
        <f>'All Parts'!N22</f>
        <v>1717</v>
      </c>
      <c r="N119" s="83">
        <f t="shared" si="22"/>
        <v>688.51700000000005</v>
      </c>
      <c r="O119" s="83">
        <f t="shared" si="23"/>
        <v>0</v>
      </c>
      <c r="P119" s="84">
        <f t="shared" si="24"/>
        <v>688.51700000000005</v>
      </c>
      <c r="Q119" s="84">
        <f t="shared" si="25"/>
        <v>0</v>
      </c>
      <c r="R119" s="85">
        <f t="shared" si="26"/>
        <v>0</v>
      </c>
      <c r="S119" s="87">
        <f t="shared" si="27"/>
        <v>0</v>
      </c>
      <c r="T119" s="87">
        <f t="shared" si="28"/>
        <v>688.51700000000005</v>
      </c>
      <c r="U119" s="90">
        <f>'All Parts'!O22</f>
        <v>79.860465116279073</v>
      </c>
      <c r="V119" s="90">
        <f>'All Parts'!P22</f>
        <v>79.860465116279073</v>
      </c>
      <c r="W119" s="92">
        <f>'All Parts'!Q22</f>
        <v>0</v>
      </c>
      <c r="X119" s="91">
        <f>'All Parts'!R22</f>
        <v>0</v>
      </c>
      <c r="Y119" s="56">
        <f>'All Parts'!S22</f>
        <v>0</v>
      </c>
      <c r="Z119" s="56">
        <f>'All Parts'!T22</f>
        <v>0</v>
      </c>
      <c r="AA119" s="96">
        <f>'All Parts'!U22</f>
        <v>0</v>
      </c>
      <c r="AB119" s="91">
        <f>'All Parts'!V22</f>
        <v>0</v>
      </c>
      <c r="AC119" s="91">
        <f>'All Parts'!W22</f>
        <v>0</v>
      </c>
      <c r="AD119" s="91">
        <f>'All Parts'!X22</f>
        <v>0</v>
      </c>
      <c r="AE119" s="91">
        <f>'All Parts'!Y22</f>
        <v>0</v>
      </c>
      <c r="AF119" s="91">
        <f>'All Parts'!Z22</f>
        <v>0</v>
      </c>
      <c r="AG119" s="1">
        <f>'All Parts'!AG22</f>
        <v>0</v>
      </c>
      <c r="AH119" s="1">
        <f>'All Parts'!AH22</f>
        <v>0</v>
      </c>
      <c r="AI119" s="1"/>
      <c r="AJ119" s="1"/>
      <c r="AK119" s="20"/>
    </row>
    <row r="120" spans="1:37" ht="15" customHeight="1">
      <c r="A120" s="50" t="str">
        <f>'All Parts'!A58</f>
        <v xml:space="preserve">7R31901        </v>
      </c>
      <c r="B120" s="22">
        <f>'All Parts'!B58</f>
        <v>116314</v>
      </c>
      <c r="C120" s="172">
        <f>'All Parts'!C58</f>
        <v>220.4496</v>
      </c>
      <c r="D120" s="19" t="str">
        <f>'All Parts'!D58</f>
        <v xml:space="preserve">693 HNGR MI CAST  </v>
      </c>
      <c r="E120" s="45">
        <f>'All Parts'!E58</f>
        <v>1</v>
      </c>
      <c r="F120" s="32">
        <f>'All Parts'!H58</f>
        <v>0</v>
      </c>
      <c r="G120" s="32">
        <f>'All Parts'!F58</f>
        <v>500</v>
      </c>
      <c r="H120" s="57">
        <f>'All Parts'!I58</f>
        <v>23.255813953488371</v>
      </c>
      <c r="I120" s="8">
        <f ca="1">'All Parts'!J58</f>
        <v>45814.382599591867</v>
      </c>
      <c r="J120" s="8">
        <f ca="1">'All Parts'!K58</f>
        <v>45986.803652223447</v>
      </c>
      <c r="K120" s="8">
        <f ca="1">'All Parts'!L58</f>
        <v>45874.803652223447</v>
      </c>
      <c r="L120" s="33">
        <f>'All Parts'!M58</f>
        <v>16</v>
      </c>
      <c r="M120" s="33">
        <f>'All Parts'!N58</f>
        <v>500</v>
      </c>
      <c r="N120" s="83">
        <f t="shared" si="22"/>
        <v>110.2248</v>
      </c>
      <c r="O120" s="83">
        <f t="shared" si="23"/>
        <v>0</v>
      </c>
      <c r="P120" s="84">
        <f t="shared" si="24"/>
        <v>110.2248</v>
      </c>
      <c r="Q120" s="84">
        <f t="shared" si="25"/>
        <v>0</v>
      </c>
      <c r="R120" s="85">
        <f t="shared" si="26"/>
        <v>0</v>
      </c>
      <c r="S120" s="87">
        <f t="shared" si="27"/>
        <v>25.792603199999999</v>
      </c>
      <c r="T120" s="87">
        <f t="shared" si="28"/>
        <v>84.4321968</v>
      </c>
      <c r="U120" s="89">
        <f>'All Parts'!O58</f>
        <v>28.697674418604652</v>
      </c>
      <c r="V120" s="89">
        <f>'All Parts'!P58</f>
        <v>23.255813953488371</v>
      </c>
      <c r="W120" s="89">
        <f>'All Parts'!Q58</f>
        <v>117</v>
      </c>
      <c r="X120" s="56">
        <f>'All Parts'!R58</f>
        <v>0</v>
      </c>
      <c r="Y120" s="56">
        <f>'All Parts'!S58</f>
        <v>0</v>
      </c>
      <c r="Z120" s="56">
        <f>'All Parts'!T58</f>
        <v>0</v>
      </c>
      <c r="AA120" s="91">
        <f>'All Parts'!U58</f>
        <v>0</v>
      </c>
      <c r="AB120" s="91">
        <f>'All Parts'!V58</f>
        <v>0</v>
      </c>
      <c r="AC120" s="91">
        <f>'All Parts'!W58</f>
        <v>0</v>
      </c>
      <c r="AD120" s="91">
        <f>'All Parts'!X58</f>
        <v>0</v>
      </c>
      <c r="AE120" s="91">
        <f>'All Parts'!Y58</f>
        <v>0</v>
      </c>
      <c r="AF120" s="91">
        <f>'All Parts'!Z58</f>
        <v>0</v>
      </c>
      <c r="AG120" s="1">
        <f>'All Parts'!AG58</f>
        <v>0</v>
      </c>
      <c r="AH120" s="1">
        <f>'All Parts'!AH58</f>
        <v>0</v>
      </c>
      <c r="AI120" s="1"/>
      <c r="AJ120" s="1"/>
      <c r="AK120" s="16"/>
    </row>
    <row r="121" spans="1:37" ht="15" customHeight="1">
      <c r="A121" s="50" t="str">
        <f>'All Parts'!A64</f>
        <v xml:space="preserve">7R55401        </v>
      </c>
      <c r="B121" s="22">
        <f>'All Parts'!B64</f>
        <v>130315</v>
      </c>
      <c r="C121" s="172">
        <f>'All Parts'!C64</f>
        <v>269.4384</v>
      </c>
      <c r="D121" s="19" t="str">
        <f>'All Parts'!D64</f>
        <v xml:space="preserve">5 CBAR MI CAST </v>
      </c>
      <c r="E121" s="45">
        <f>'All Parts'!E64</f>
        <v>1</v>
      </c>
      <c r="F121" s="34">
        <f>'All Parts'!H64</f>
        <v>16</v>
      </c>
      <c r="G121" s="34">
        <f>'All Parts'!F64</f>
        <v>1754</v>
      </c>
      <c r="H121" s="57">
        <f>'All Parts'!I64</f>
        <v>80.837209302325576</v>
      </c>
      <c r="I121" s="8">
        <f ca="1">'All Parts'!J64</f>
        <v>47638.803652223447</v>
      </c>
      <c r="J121" s="8">
        <f ca="1">'All Parts'!K64</f>
        <v>47643.22470485502</v>
      </c>
      <c r="K121" s="8">
        <f ca="1">'All Parts'!L64</f>
        <v>47377.22470485502</v>
      </c>
      <c r="L121" s="33">
        <f>'All Parts'!M64</f>
        <v>38</v>
      </c>
      <c r="M121" s="33">
        <f>'All Parts'!N64</f>
        <v>1754</v>
      </c>
      <c r="N121" s="83">
        <f t="shared" si="22"/>
        <v>472.5949536</v>
      </c>
      <c r="O121" s="83">
        <f t="shared" si="23"/>
        <v>0</v>
      </c>
      <c r="P121" s="84">
        <f t="shared" si="24"/>
        <v>472.59495360000005</v>
      </c>
      <c r="Q121" s="84">
        <f t="shared" si="25"/>
        <v>0</v>
      </c>
      <c r="R121" s="85">
        <f t="shared" si="26"/>
        <v>0</v>
      </c>
      <c r="S121" s="87">
        <f t="shared" si="27"/>
        <v>0.80831520000000001</v>
      </c>
      <c r="T121" s="87">
        <f t="shared" si="28"/>
        <v>471.78663840000002</v>
      </c>
      <c r="U121" s="89">
        <f>'All Parts'!O64</f>
        <v>80.976744186046517</v>
      </c>
      <c r="V121" s="89">
        <f>'All Parts'!P64</f>
        <v>80.837209302325576</v>
      </c>
      <c r="W121" s="89">
        <f>'All Parts'!Q64</f>
        <v>3</v>
      </c>
      <c r="X121" s="56">
        <f>'All Parts'!R64</f>
        <v>0</v>
      </c>
      <c r="Y121" s="56">
        <f>'All Parts'!S64</f>
        <v>0</v>
      </c>
      <c r="Z121" s="56">
        <f>'All Parts'!T64</f>
        <v>0</v>
      </c>
      <c r="AA121" s="91">
        <f>'All Parts'!U64</f>
        <v>0</v>
      </c>
      <c r="AB121" s="91">
        <f>'All Parts'!V64</f>
        <v>0</v>
      </c>
      <c r="AC121" s="91">
        <f>'All Parts'!W64</f>
        <v>0</v>
      </c>
      <c r="AD121" s="91">
        <f>'All Parts'!X64</f>
        <v>0</v>
      </c>
      <c r="AE121" s="91">
        <f>'All Parts'!Y64</f>
        <v>0</v>
      </c>
      <c r="AF121" s="91">
        <f>'All Parts'!Z64</f>
        <v>0</v>
      </c>
      <c r="AG121" s="1">
        <f>'All Parts'!AG64</f>
        <v>0</v>
      </c>
      <c r="AH121" s="1">
        <f>'All Parts'!AH64</f>
        <v>0</v>
      </c>
      <c r="AI121" s="1"/>
      <c r="AJ121" s="1"/>
      <c r="AK121" s="16"/>
    </row>
    <row r="122" spans="1:37" ht="15" customHeight="1">
      <c r="A122" s="54" t="str">
        <f>'All Parts'!A59</f>
        <v xml:space="preserve">7R37501        </v>
      </c>
      <c r="B122" s="22">
        <f>'All Parts'!B59</f>
        <v>113000</v>
      </c>
      <c r="C122" s="172">
        <f>'All Parts'!C59</f>
        <v>88</v>
      </c>
      <c r="D122" s="19" t="str">
        <f>'All Parts'!D59</f>
        <v xml:space="preserve">1440 EXT MI CAST  </v>
      </c>
      <c r="E122" s="45">
        <f>'All Parts'!E59</f>
        <v>3</v>
      </c>
      <c r="F122" s="32">
        <f>'All Parts'!H59</f>
        <v>0</v>
      </c>
      <c r="G122" s="32">
        <f>'All Parts'!F59</f>
        <v>7415</v>
      </c>
      <c r="H122" s="57">
        <f>'All Parts'!I59</f>
        <v>114.96124031007751</v>
      </c>
      <c r="I122" s="8">
        <f ca="1">'All Parts'!J59</f>
        <v>48719.996634679585</v>
      </c>
      <c r="J122" s="8">
        <f ca="1">'All Parts'!K59</f>
        <v>49078.593125907653</v>
      </c>
      <c r="K122" s="8">
        <f ca="1">'All Parts'!L59</f>
        <v>48966.593125907653</v>
      </c>
      <c r="L122" s="33">
        <f>'All Parts'!M59</f>
        <v>16</v>
      </c>
      <c r="M122" s="33">
        <f>'All Parts'!N59</f>
        <v>7415</v>
      </c>
      <c r="N122" s="83">
        <f t="shared" si="22"/>
        <v>652.52</v>
      </c>
      <c r="O122" s="83">
        <f t="shared" si="23"/>
        <v>0</v>
      </c>
      <c r="P122" s="84">
        <f t="shared" si="24"/>
        <v>652.52</v>
      </c>
      <c r="Q122" s="84">
        <f t="shared" si="25"/>
        <v>0</v>
      </c>
      <c r="R122" s="85">
        <f t="shared" si="26"/>
        <v>0</v>
      </c>
      <c r="S122" s="87">
        <f t="shared" si="27"/>
        <v>64.239999999999995</v>
      </c>
      <c r="T122" s="87">
        <f t="shared" si="28"/>
        <v>588.28</v>
      </c>
      <c r="U122" s="89">
        <f>'All Parts'!O59</f>
        <v>126.27906976744185</v>
      </c>
      <c r="V122" s="89">
        <f>'All Parts'!P59</f>
        <v>114.96124031007751</v>
      </c>
      <c r="W122" s="89">
        <f>'All Parts'!Q59</f>
        <v>730</v>
      </c>
      <c r="X122" s="56">
        <f>'All Parts'!R59</f>
        <v>0</v>
      </c>
      <c r="Y122" s="56">
        <f>'All Parts'!S59</f>
        <v>0</v>
      </c>
      <c r="Z122" s="56">
        <f>'All Parts'!T59</f>
        <v>0</v>
      </c>
      <c r="AA122" s="91">
        <f>'All Parts'!U59</f>
        <v>0</v>
      </c>
      <c r="AB122" s="91">
        <f>'All Parts'!V59</f>
        <v>0</v>
      </c>
      <c r="AC122" s="91">
        <f>'All Parts'!W59</f>
        <v>0</v>
      </c>
      <c r="AD122" s="91">
        <f>'All Parts'!X59</f>
        <v>0</v>
      </c>
      <c r="AE122" s="91">
        <f>'All Parts'!Y59</f>
        <v>0</v>
      </c>
      <c r="AF122" s="91">
        <f>'All Parts'!Z59</f>
        <v>0</v>
      </c>
      <c r="AG122" s="1">
        <f>'All Parts'!AG59</f>
        <v>0</v>
      </c>
      <c r="AH122" s="1">
        <f>'All Parts'!AH59</f>
        <v>0</v>
      </c>
      <c r="AI122" s="1"/>
      <c r="AJ122" s="1"/>
      <c r="AK122" s="20"/>
    </row>
    <row r="123" spans="1:37" ht="15" customHeight="1">
      <c r="A123" s="22" t="str">
        <f>'All Parts'!A124</f>
        <v xml:space="preserve">R773301        </v>
      </c>
      <c r="B123" s="22">
        <f>'All Parts'!B124</f>
        <v>114185</v>
      </c>
      <c r="C123" s="172">
        <f>'All Parts'!C124</f>
        <v>63.05040000000001</v>
      </c>
      <c r="D123" s="19" t="str">
        <f>'All Parts'!D124</f>
        <v xml:space="preserve">291 BO MI CAST </v>
      </c>
      <c r="E123" s="46">
        <f>'All Parts'!E124</f>
        <v>63</v>
      </c>
      <c r="F123" s="32">
        <f>'All Parts'!H124</f>
        <v>63</v>
      </c>
      <c r="G123" s="32">
        <f>'All Parts'!F124</f>
        <v>9743</v>
      </c>
      <c r="H123" s="57">
        <f>'All Parts'!I124</f>
        <v>7.1465485418973795</v>
      </c>
      <c r="I123" s="8">
        <f ca="1">'All Parts'!J124</f>
        <v>45303.973242866719</v>
      </c>
      <c r="J123" s="8">
        <f ca="1">'All Parts'!K124</f>
        <v>45303.973242866719</v>
      </c>
      <c r="K123" s="8">
        <f ca="1">'All Parts'!L124</f>
        <v>45037.973242866719</v>
      </c>
      <c r="L123" s="33">
        <f>'All Parts'!M124</f>
        <v>38</v>
      </c>
      <c r="M123" s="33">
        <f>'All Parts'!N124</f>
        <v>9743</v>
      </c>
      <c r="N123" s="83">
        <f t="shared" si="22"/>
        <v>614.30004720000011</v>
      </c>
      <c r="O123" s="83">
        <f t="shared" si="23"/>
        <v>0</v>
      </c>
      <c r="P123" s="84">
        <f t="shared" si="24"/>
        <v>614.30004720000011</v>
      </c>
      <c r="Q123" s="84">
        <f t="shared" si="25"/>
        <v>0</v>
      </c>
      <c r="R123" s="85">
        <f t="shared" si="26"/>
        <v>0</v>
      </c>
      <c r="S123" s="87">
        <f t="shared" si="27"/>
        <v>0</v>
      </c>
      <c r="T123" s="87">
        <f t="shared" si="28"/>
        <v>614.30004720000011</v>
      </c>
      <c r="U123" s="89">
        <f>'All Parts'!O124</f>
        <v>7.1465485418973795</v>
      </c>
      <c r="V123" s="89">
        <f>'All Parts'!P124</f>
        <v>7.1465485418973795</v>
      </c>
      <c r="W123" s="89">
        <f>'All Parts'!Q124</f>
        <v>0</v>
      </c>
      <c r="X123" s="56">
        <f>'All Parts'!R124</f>
        <v>0</v>
      </c>
      <c r="Y123" s="56">
        <f>'All Parts'!S124</f>
        <v>0</v>
      </c>
      <c r="Z123" s="56">
        <f>'All Parts'!T124</f>
        <v>0</v>
      </c>
      <c r="AA123" s="91">
        <f>'All Parts'!U124</f>
        <v>0</v>
      </c>
      <c r="AB123" s="91">
        <f>'All Parts'!V124</f>
        <v>0</v>
      </c>
      <c r="AC123" s="91">
        <f>'All Parts'!W124</f>
        <v>0</v>
      </c>
      <c r="AD123" s="91">
        <f>'All Parts'!X124</f>
        <v>0</v>
      </c>
      <c r="AE123" s="91">
        <f>'All Parts'!Y124</f>
        <v>0</v>
      </c>
      <c r="AF123" s="91">
        <f>'All Parts'!Z124</f>
        <v>0</v>
      </c>
      <c r="AG123" s="1">
        <f>'All Parts'!AG124</f>
        <v>0</v>
      </c>
      <c r="AH123" s="1">
        <f>'All Parts'!AH124</f>
        <v>0</v>
      </c>
      <c r="AI123" s="1"/>
      <c r="AJ123" s="1"/>
      <c r="AK123" s="20"/>
    </row>
    <row r="124" spans="1:37" ht="15" customHeight="1">
      <c r="A124" s="187" t="str">
        <f>'All Parts'!A76</f>
        <v xml:space="preserve">R658301        </v>
      </c>
      <c r="B124" s="184">
        <f>'All Parts'!B76</f>
        <v>116269</v>
      </c>
      <c r="C124" s="185">
        <f>'All Parts'!C76</f>
        <v>70.761600000000001</v>
      </c>
      <c r="D124" s="19" t="str">
        <f>'All Parts'!D76</f>
        <v>1/2" GRD BU CAST MI 14-4</v>
      </c>
      <c r="E124" s="45">
        <f>'All Parts'!E76</f>
        <v>1</v>
      </c>
      <c r="F124" s="32">
        <f>'All Parts'!H76</f>
        <v>0</v>
      </c>
      <c r="G124" s="32">
        <f>'All Parts'!F76</f>
        <v>2555</v>
      </c>
      <c r="H124" s="57">
        <f>'All Parts'!I76</f>
        <v>118.83720930232558</v>
      </c>
      <c r="I124" s="8">
        <f ca="1">'All Parts'!J76</f>
        <v>48842.80365222344</v>
      </c>
      <c r="J124" s="8">
        <f ca="1">'All Parts'!K76</f>
        <v>48842.80365222344</v>
      </c>
      <c r="K124" s="8">
        <f ca="1">'All Parts'!L76</f>
        <v>48576.80365222344</v>
      </c>
      <c r="L124" s="33">
        <f>'All Parts'!M76</f>
        <v>38</v>
      </c>
      <c r="M124" s="33">
        <f>'All Parts'!N76</f>
        <v>2555</v>
      </c>
      <c r="N124" s="83">
        <f t="shared" si="22"/>
        <v>180.79588800000002</v>
      </c>
      <c r="O124" s="83">
        <f t="shared" si="23"/>
        <v>0</v>
      </c>
      <c r="P124" s="84">
        <f t="shared" si="24"/>
        <v>180.79588800000002</v>
      </c>
      <c r="Q124" s="84">
        <f t="shared" si="25"/>
        <v>0</v>
      </c>
      <c r="R124" s="85">
        <f t="shared" si="26"/>
        <v>0</v>
      </c>
      <c r="S124" s="87">
        <f t="shared" si="27"/>
        <v>0</v>
      </c>
      <c r="T124" s="87">
        <f t="shared" si="28"/>
        <v>180.79588800000002</v>
      </c>
      <c r="U124" s="89">
        <f>'All Parts'!O76</f>
        <v>118.83720930232558</v>
      </c>
      <c r="V124" s="89">
        <f>'All Parts'!P76</f>
        <v>118.83720930232558</v>
      </c>
      <c r="W124" s="89">
        <f>'All Parts'!Q76</f>
        <v>0</v>
      </c>
      <c r="X124" s="56">
        <f>'All Parts'!R76</f>
        <v>0</v>
      </c>
      <c r="Y124" s="56">
        <f>'All Parts'!S76</f>
        <v>0</v>
      </c>
      <c r="Z124" s="56">
        <f>'All Parts'!T76</f>
        <v>0</v>
      </c>
      <c r="AA124" s="91">
        <f>'All Parts'!U76</f>
        <v>0</v>
      </c>
      <c r="AB124" s="91">
        <f>'All Parts'!V76</f>
        <v>0</v>
      </c>
      <c r="AC124" s="91">
        <f>'All Parts'!W76</f>
        <v>0</v>
      </c>
      <c r="AD124" s="91">
        <f>'All Parts'!X76</f>
        <v>0</v>
      </c>
      <c r="AE124" s="91">
        <f>'All Parts'!Y76</f>
        <v>0</v>
      </c>
      <c r="AF124" s="91">
        <f>'All Parts'!Z76</f>
        <v>0</v>
      </c>
      <c r="AG124" s="1">
        <f>'All Parts'!AG76</f>
        <v>0</v>
      </c>
      <c r="AH124" s="1">
        <f>'All Parts'!AH76</f>
        <v>0</v>
      </c>
      <c r="AI124" s="1"/>
      <c r="AJ124" s="1"/>
      <c r="AK124" s="20"/>
    </row>
    <row r="125" spans="1:37" ht="15" customHeight="1">
      <c r="A125" s="50" t="str">
        <f>'All Parts'!A128</f>
        <v xml:space="preserve">R788603        </v>
      </c>
      <c r="B125" s="22">
        <f>'All Parts'!B128</f>
        <v>115588</v>
      </c>
      <c r="C125" s="172">
        <f>'All Parts'!C128</f>
        <v>31.298400000000004</v>
      </c>
      <c r="D125" s="19" t="str">
        <f>'All Parts'!D128</f>
        <v>3826 1/2-3/4 CAP MI CAST</v>
      </c>
      <c r="E125" s="45">
        <f>'All Parts'!E128</f>
        <v>2</v>
      </c>
      <c r="F125" s="32">
        <f>'All Parts'!H128</f>
        <v>0</v>
      </c>
      <c r="G125" s="32">
        <f>'All Parts'!F128</f>
        <v>11400</v>
      </c>
      <c r="H125" s="57">
        <f>'All Parts'!I128</f>
        <v>265.11627906976742</v>
      </c>
      <c r="I125" s="8">
        <f ca="1">'All Parts'!J128</f>
        <v>53477.540494328707</v>
      </c>
      <c r="J125" s="8">
        <f ca="1">'All Parts'!K128</f>
        <v>55060.277336433966</v>
      </c>
      <c r="K125" s="8">
        <f ca="1">'All Parts'!L128</f>
        <v>54808.277336433966</v>
      </c>
      <c r="L125" s="33">
        <f>'All Parts'!M128</f>
        <v>36</v>
      </c>
      <c r="M125" s="33">
        <f>'All Parts'!N128</f>
        <v>11400</v>
      </c>
      <c r="N125" s="83">
        <f t="shared" si="22"/>
        <v>356.80176000000006</v>
      </c>
      <c r="O125" s="83">
        <f t="shared" si="23"/>
        <v>0</v>
      </c>
      <c r="P125" s="84">
        <f t="shared" si="24"/>
        <v>356.80176000000006</v>
      </c>
      <c r="Q125" s="84">
        <f t="shared" si="25"/>
        <v>0</v>
      </c>
      <c r="R125" s="85">
        <f t="shared" si="26"/>
        <v>0</v>
      </c>
      <c r="S125" s="87">
        <f t="shared" si="27"/>
        <v>67.22896320000001</v>
      </c>
      <c r="T125" s="87">
        <f t="shared" si="28"/>
        <v>289.57279680000005</v>
      </c>
      <c r="U125" s="89">
        <f>'All Parts'!O128</f>
        <v>315.06976744186045</v>
      </c>
      <c r="V125" s="89">
        <f>'All Parts'!P128</f>
        <v>265.11627906976742</v>
      </c>
      <c r="W125" s="89">
        <f>'All Parts'!Q128</f>
        <v>2148</v>
      </c>
      <c r="X125" s="56">
        <f>'All Parts'!R128</f>
        <v>0</v>
      </c>
      <c r="Y125" s="56">
        <f>'All Parts'!S128</f>
        <v>0</v>
      </c>
      <c r="Z125" s="56">
        <f>'All Parts'!T128</f>
        <v>0</v>
      </c>
      <c r="AA125" s="91">
        <f>'All Parts'!U128</f>
        <v>0</v>
      </c>
      <c r="AB125" s="91">
        <f>'All Parts'!V128</f>
        <v>0</v>
      </c>
      <c r="AC125" s="91">
        <f>'All Parts'!W128</f>
        <v>0</v>
      </c>
      <c r="AD125" s="91">
        <f>'All Parts'!X128</f>
        <v>0</v>
      </c>
      <c r="AE125" s="91">
        <f>'All Parts'!Y128</f>
        <v>0</v>
      </c>
      <c r="AF125" s="91">
        <f>'All Parts'!Z128</f>
        <v>0</v>
      </c>
      <c r="AG125" s="1">
        <f>'All Parts'!AG128</f>
        <v>0</v>
      </c>
      <c r="AH125" s="1">
        <f>'All Parts'!AH128</f>
        <v>0</v>
      </c>
      <c r="AI125" s="1"/>
      <c r="AJ125" s="1"/>
      <c r="AK125" s="20"/>
    </row>
    <row r="126" spans="1:37" ht="15" customHeight="1">
      <c r="A126" s="50" t="str">
        <f>'All Parts'!A127</f>
        <v xml:space="preserve">R788601        </v>
      </c>
      <c r="B126" s="22">
        <f>'All Parts'!B127</f>
        <v>115584</v>
      </c>
      <c r="C126" s="172">
        <f>'All Parts'!C127</f>
        <v>31.752000000000006</v>
      </c>
      <c r="D126" s="19" t="str">
        <f>'All Parts'!D127</f>
        <v xml:space="preserve">3826 1/2-3/4 BO MI CAST </v>
      </c>
      <c r="E126" s="45">
        <f>'All Parts'!E127</f>
        <v>2</v>
      </c>
      <c r="F126" s="32">
        <f>'All Parts'!H127</f>
        <v>0</v>
      </c>
      <c r="G126" s="32">
        <f>'All Parts'!F127</f>
        <v>20320</v>
      </c>
      <c r="H126" s="57">
        <f>'All Parts'!I127</f>
        <v>472.55813953488371</v>
      </c>
      <c r="I126" s="8">
        <f ca="1">'All Parts'!J127</f>
        <v>60050.172073276073</v>
      </c>
      <c r="J126" s="8">
        <f ca="1">'All Parts'!K127</f>
        <v>60923.32996801292</v>
      </c>
      <c r="K126" s="8">
        <f ca="1">'All Parts'!L127</f>
        <v>60671.32996801292</v>
      </c>
      <c r="L126" s="33">
        <f>'All Parts'!M127</f>
        <v>36</v>
      </c>
      <c r="M126" s="33">
        <f>'All Parts'!N127</f>
        <v>20320</v>
      </c>
      <c r="N126" s="83">
        <f t="shared" si="22"/>
        <v>645.20064000000013</v>
      </c>
      <c r="O126" s="83">
        <f t="shared" si="23"/>
        <v>0</v>
      </c>
      <c r="P126" s="84">
        <f t="shared" si="24"/>
        <v>645.20064000000013</v>
      </c>
      <c r="Q126" s="84">
        <f t="shared" si="25"/>
        <v>0</v>
      </c>
      <c r="R126" s="85">
        <f t="shared" si="26"/>
        <v>0</v>
      </c>
      <c r="S126" s="87">
        <f t="shared" si="27"/>
        <v>37.626120000000014</v>
      </c>
      <c r="T126" s="87">
        <f t="shared" si="28"/>
        <v>607.57452000000012</v>
      </c>
      <c r="U126" s="89">
        <f>'All Parts'!O127</f>
        <v>500.11627906976742</v>
      </c>
      <c r="V126" s="89">
        <f>'All Parts'!P127</f>
        <v>472.55813953488371</v>
      </c>
      <c r="W126" s="89">
        <f>'All Parts'!Q127</f>
        <v>1185</v>
      </c>
      <c r="X126" s="56">
        <f>'All Parts'!R127</f>
        <v>0</v>
      </c>
      <c r="Y126" s="56">
        <f>'All Parts'!S127</f>
        <v>0</v>
      </c>
      <c r="Z126" s="56">
        <f>'All Parts'!T127</f>
        <v>0</v>
      </c>
      <c r="AA126" s="91">
        <f>'All Parts'!U127</f>
        <v>0</v>
      </c>
      <c r="AB126" s="91">
        <f>'All Parts'!V127</f>
        <v>0</v>
      </c>
      <c r="AC126" s="91">
        <f>'All Parts'!W127</f>
        <v>0</v>
      </c>
      <c r="AD126" s="91">
        <f>'All Parts'!X127</f>
        <v>0</v>
      </c>
      <c r="AE126" s="91">
        <f>'All Parts'!Y127</f>
        <v>0</v>
      </c>
      <c r="AF126" s="91">
        <f>'All Parts'!Z127</f>
        <v>0</v>
      </c>
      <c r="AG126" s="1">
        <f>'All Parts'!AG127</f>
        <v>0</v>
      </c>
      <c r="AH126" s="1">
        <f>'All Parts'!AH127</f>
        <v>0</v>
      </c>
      <c r="AI126" s="1"/>
      <c r="AJ126" s="1"/>
      <c r="AK126" s="20"/>
    </row>
    <row r="127" spans="1:37">
      <c r="A127" s="38"/>
      <c r="B127" s="7"/>
      <c r="C127" s="6"/>
      <c r="D127" s="38"/>
      <c r="E127" s="188"/>
      <c r="F127" s="188"/>
      <c r="G127" s="188"/>
      <c r="H127" s="7"/>
      <c r="L127" s="7"/>
      <c r="M127" s="7"/>
      <c r="N127" s="7"/>
      <c r="O127" s="7"/>
      <c r="P127" s="7"/>
      <c r="Q127" s="7"/>
      <c r="R127" s="7"/>
      <c r="S127" s="7"/>
      <c r="T127" s="7"/>
      <c r="U127" s="7"/>
      <c r="V127" s="128"/>
      <c r="W127" s="65"/>
      <c r="X127" s="1"/>
      <c r="Y127" s="1"/>
      <c r="Z127" s="1"/>
      <c r="AA127" s="1"/>
      <c r="AB127" s="1"/>
      <c r="AC127" s="1"/>
      <c r="AD127" s="1"/>
      <c r="AE127" s="1"/>
      <c r="AF127" s="1"/>
      <c r="AG127" s="3"/>
      <c r="AH127" s="18"/>
    </row>
    <row r="128" spans="1:37">
      <c r="A128" s="38"/>
      <c r="B128" s="7"/>
      <c r="C128" s="6"/>
      <c r="D128" s="38"/>
      <c r="E128" s="188"/>
      <c r="F128" s="26"/>
      <c r="G128" s="26"/>
      <c r="H128" s="25"/>
      <c r="L128" s="7"/>
      <c r="M128" s="25"/>
      <c r="N128" s="7"/>
      <c r="O128" s="7"/>
      <c r="P128" s="7"/>
      <c r="Q128" s="7"/>
      <c r="R128" s="7"/>
      <c r="S128" s="7"/>
      <c r="T128" s="7"/>
      <c r="U128" s="25"/>
      <c r="V128" s="28"/>
      <c r="W128" s="65"/>
      <c r="X128" s="1"/>
      <c r="Y128" s="1"/>
      <c r="Z128" s="1"/>
      <c r="AA128" s="1"/>
      <c r="AB128" s="1"/>
      <c r="AC128" s="1"/>
      <c r="AD128" s="1"/>
      <c r="AE128" s="1"/>
      <c r="AF128" s="1"/>
      <c r="AG128" s="3"/>
      <c r="AH128" s="1"/>
    </row>
    <row r="129" spans="1:34" s="30" customFormat="1">
      <c r="A129" s="39"/>
      <c r="B129" s="25"/>
      <c r="C129" s="59"/>
      <c r="D129" s="39"/>
      <c r="E129" s="26"/>
      <c r="F129" s="188"/>
      <c r="G129" s="188"/>
      <c r="H129" s="7"/>
      <c r="I129" s="61"/>
      <c r="J129" s="61"/>
      <c r="K129" s="61"/>
      <c r="L129" s="25"/>
      <c r="M129" s="7"/>
      <c r="U129" s="7"/>
      <c r="V129" s="128"/>
      <c r="W129" s="66" t="e">
        <f>'All Parts'!#REF!</f>
        <v>#REF!</v>
      </c>
      <c r="X129" s="29" t="e">
        <f>'All Parts'!#REF!</f>
        <v>#REF!</v>
      </c>
      <c r="Y129" s="29" t="e">
        <f>'All Parts'!#REF!</f>
        <v>#REF!</v>
      </c>
      <c r="Z129" s="29" t="e">
        <f>'All Parts'!#REF!</f>
        <v>#REF!</v>
      </c>
      <c r="AA129" s="29" t="e">
        <f>'All Parts'!#REF!</f>
        <v>#REF!</v>
      </c>
      <c r="AB129" s="29" t="e">
        <f>'All Parts'!#REF!</f>
        <v>#REF!</v>
      </c>
      <c r="AC129" s="29" t="e">
        <f>'All Parts'!#REF!</f>
        <v>#REF!</v>
      </c>
      <c r="AD129" s="29" t="e">
        <f>'All Parts'!#REF!</f>
        <v>#REF!</v>
      </c>
      <c r="AE129" s="29" t="e">
        <f>'All Parts'!#REF!</f>
        <v>#REF!</v>
      </c>
      <c r="AF129" s="29" t="e">
        <f>'All Parts'!#REF!</f>
        <v>#REF!</v>
      </c>
      <c r="AG129" s="3"/>
      <c r="AH129" s="29"/>
    </row>
    <row r="130" spans="1:34">
      <c r="A130" s="38"/>
      <c r="B130" s="7"/>
      <c r="C130" s="6"/>
      <c r="D130" s="38"/>
      <c r="E130" s="188"/>
      <c r="F130" s="188"/>
      <c r="G130" s="188"/>
      <c r="H130" s="7"/>
      <c r="L130" s="7"/>
      <c r="M130" s="7"/>
      <c r="N130" s="7"/>
      <c r="O130" s="7"/>
      <c r="P130" s="7"/>
      <c r="Q130" s="7"/>
      <c r="R130" s="7"/>
      <c r="S130" s="7"/>
      <c r="T130" s="7"/>
      <c r="U130" s="7"/>
      <c r="V130" s="128"/>
      <c r="W130" s="65"/>
      <c r="X130" s="1">
        <f>'All Parts'!O134</f>
        <v>-4.3220035778175312</v>
      </c>
      <c r="Y130" s="1">
        <f>'All Parts'!P134</f>
        <v>-4.4597495527728084</v>
      </c>
      <c r="Z130" s="1">
        <f>'All Parts'!T134</f>
        <v>0</v>
      </c>
      <c r="AA130" s="1">
        <f>'All Parts'!R134</f>
        <v>375</v>
      </c>
      <c r="AB130" s="1">
        <f>'All Parts'!V134</f>
        <v>0</v>
      </c>
      <c r="AC130" s="1">
        <f>'All Parts'!W134</f>
        <v>0</v>
      </c>
      <c r="AD130" s="1">
        <f>'All Parts'!X134</f>
        <v>0</v>
      </c>
      <c r="AE130" s="1">
        <f>'All Parts'!Y134</f>
        <v>0</v>
      </c>
      <c r="AF130" s="1">
        <f>'All Parts'!Z134</f>
        <v>0</v>
      </c>
      <c r="AG130" s="3"/>
      <c r="AH130" s="1"/>
    </row>
    <row r="131" spans="1:34">
      <c r="A131" s="38"/>
      <c r="B131" s="7"/>
      <c r="C131" s="6"/>
      <c r="D131" s="38"/>
      <c r="E131" s="188"/>
      <c r="L131" s="7"/>
      <c r="N131" s="7"/>
      <c r="P131" s="7"/>
      <c r="R131" s="7"/>
      <c r="S131" s="7"/>
      <c r="V131" s="98"/>
      <c r="W131" s="65"/>
      <c r="X131" s="1">
        <f>'All Parts'!O135</f>
        <v>0</v>
      </c>
      <c r="Y131" s="1">
        <f>'All Parts'!P135</f>
        <v>0</v>
      </c>
      <c r="Z131" s="1">
        <f>'All Parts'!Q135</f>
        <v>0</v>
      </c>
      <c r="AA131" s="1">
        <f>'All Parts'!R135</f>
        <v>0</v>
      </c>
      <c r="AB131" s="1">
        <f>'All Parts'!V135</f>
        <v>0</v>
      </c>
      <c r="AC131" s="1">
        <f>'All Parts'!W135</f>
        <v>0</v>
      </c>
      <c r="AD131" s="1">
        <f>'All Parts'!X135</f>
        <v>0</v>
      </c>
      <c r="AE131" s="1">
        <f>'All Parts'!Y135</f>
        <v>0</v>
      </c>
      <c r="AF131" s="1">
        <f>'All Parts'!Z135</f>
        <v>0</v>
      </c>
      <c r="AH131" s="1"/>
    </row>
    <row r="132" spans="1:34">
      <c r="E132" s="10"/>
      <c r="V132" s="98"/>
      <c r="X132" s="1">
        <f>'All Parts'!O136</f>
        <v>0</v>
      </c>
      <c r="Y132" s="1">
        <f>'All Parts'!P136</f>
        <v>0</v>
      </c>
      <c r="Z132" s="1">
        <f>'All Parts'!Q136</f>
        <v>0</v>
      </c>
      <c r="AA132" s="1">
        <f>'All Parts'!R136</f>
        <v>0</v>
      </c>
      <c r="AB132" s="1">
        <f>'All Parts'!V136</f>
        <v>0</v>
      </c>
      <c r="AC132" s="1">
        <f>'All Parts'!W136</f>
        <v>0</v>
      </c>
      <c r="AD132" s="1">
        <f>'All Parts'!X136</f>
        <v>0</v>
      </c>
      <c r="AE132" s="1">
        <f>'All Parts'!Y136</f>
        <v>0</v>
      </c>
      <c r="AF132" s="1">
        <f>'All Parts'!Z136</f>
        <v>0</v>
      </c>
      <c r="AH132" s="1"/>
    </row>
    <row r="133" spans="1:34">
      <c r="E133" s="10"/>
      <c r="V133" s="98"/>
      <c r="X133" s="1">
        <f>'All Parts'!R137</f>
        <v>0</v>
      </c>
      <c r="Y133" s="1">
        <f>'All Parts'!S137</f>
        <v>0</v>
      </c>
      <c r="Z133" s="1">
        <f>'All Parts'!T137</f>
        <v>0</v>
      </c>
      <c r="AA133" s="1">
        <f>'All Parts'!U137</f>
        <v>0</v>
      </c>
      <c r="AB133" s="1">
        <f>'All Parts'!V137</f>
        <v>0</v>
      </c>
      <c r="AC133" s="1">
        <f>'All Parts'!W137</f>
        <v>0</v>
      </c>
      <c r="AD133" s="1">
        <f>'All Parts'!X137</f>
        <v>0</v>
      </c>
      <c r="AE133" s="1">
        <f>'All Parts'!Y137</f>
        <v>0</v>
      </c>
      <c r="AF133" s="1">
        <f>'All Parts'!Z137</f>
        <v>0</v>
      </c>
      <c r="AH133" s="1"/>
    </row>
    <row r="134" spans="1:34">
      <c r="E134" s="10"/>
      <c r="V134" s="98"/>
      <c r="X134" s="1">
        <f>'All Parts'!R138</f>
        <v>0</v>
      </c>
      <c r="Y134" s="1">
        <f>'All Parts'!S138</f>
        <v>0</v>
      </c>
      <c r="Z134" s="1">
        <f>'All Parts'!T138</f>
        <v>0</v>
      </c>
      <c r="AA134" s="1">
        <f>'All Parts'!U138</f>
        <v>0</v>
      </c>
      <c r="AB134" s="1">
        <f>'All Parts'!V138</f>
        <v>0</v>
      </c>
      <c r="AC134" s="1">
        <f>'All Parts'!W138</f>
        <v>0</v>
      </c>
      <c r="AD134" s="1">
        <f>'All Parts'!X138</f>
        <v>0</v>
      </c>
      <c r="AE134" s="1">
        <f>'All Parts'!Y138</f>
        <v>0</v>
      </c>
      <c r="AF134" s="1">
        <f>'All Parts'!Z138</f>
        <v>0</v>
      </c>
      <c r="AH134" s="1"/>
    </row>
    <row r="135" spans="1:34">
      <c r="E135" s="10"/>
      <c r="V135" s="98"/>
      <c r="X135" s="1">
        <f>'All Parts'!R139</f>
        <v>0</v>
      </c>
      <c r="Y135" s="1">
        <f>'All Parts'!S139</f>
        <v>0</v>
      </c>
      <c r="Z135" s="1">
        <f>'All Parts'!T139</f>
        <v>0</v>
      </c>
      <c r="AA135" s="1">
        <f>'All Parts'!U139</f>
        <v>0</v>
      </c>
      <c r="AB135" s="1">
        <f>'All Parts'!V139</f>
        <v>0</v>
      </c>
      <c r="AC135" s="1">
        <f>'All Parts'!W139</f>
        <v>0</v>
      </c>
      <c r="AD135" s="1">
        <f>'All Parts'!X139</f>
        <v>0</v>
      </c>
      <c r="AE135" s="1">
        <f>'All Parts'!Y139</f>
        <v>0</v>
      </c>
      <c r="AF135" s="1">
        <f>'All Parts'!Z139</f>
        <v>0</v>
      </c>
      <c r="AH135" s="1"/>
    </row>
    <row r="136" spans="1:34">
      <c r="E136" s="10"/>
      <c r="V136" s="98"/>
      <c r="X136" s="1"/>
      <c r="Y136" s="1"/>
      <c r="Z136" s="1"/>
      <c r="AA136" s="1"/>
      <c r="AB136" s="1"/>
      <c r="AC136" s="1"/>
      <c r="AD136" s="1"/>
      <c r="AE136" s="1"/>
      <c r="AF136" s="1"/>
      <c r="AH136" s="1"/>
    </row>
    <row r="137" spans="1:34">
      <c r="E137" s="10"/>
      <c r="V137" s="98"/>
      <c r="X137" s="1"/>
      <c r="Y137" s="1"/>
      <c r="Z137" s="1"/>
      <c r="AA137" s="1"/>
      <c r="AB137" s="1"/>
      <c r="AC137" s="1"/>
      <c r="AD137" s="1"/>
      <c r="AE137" s="1"/>
      <c r="AF137" s="1"/>
      <c r="AH137" s="1"/>
    </row>
    <row r="138" spans="1:34">
      <c r="E138" s="10"/>
      <c r="V138" s="98"/>
      <c r="X138" s="1"/>
      <c r="Y138" s="1"/>
      <c r="Z138" s="1"/>
      <c r="AA138" s="1"/>
      <c r="AB138" s="1"/>
      <c r="AC138" s="1"/>
      <c r="AD138" s="1"/>
      <c r="AE138" s="1"/>
      <c r="AF138" s="1"/>
      <c r="AH138" s="1"/>
    </row>
    <row r="139" spans="1:34">
      <c r="E139" s="10"/>
      <c r="V139" s="98"/>
      <c r="X139" s="1"/>
      <c r="Y139" s="1"/>
      <c r="Z139" s="1"/>
      <c r="AA139" s="1"/>
      <c r="AB139" s="1"/>
      <c r="AC139" s="1"/>
      <c r="AD139" s="1"/>
      <c r="AE139" s="1"/>
      <c r="AF139" s="1"/>
      <c r="AH139" s="1"/>
    </row>
    <row r="140" spans="1:34">
      <c r="E140" s="10"/>
      <c r="V140" s="98"/>
    </row>
    <row r="141" spans="1:34">
      <c r="E141" s="10"/>
      <c r="V141" s="98"/>
    </row>
    <row r="142" spans="1:34">
      <c r="E142" s="10"/>
      <c r="V142" s="98"/>
    </row>
    <row r="143" spans="1:34">
      <c r="E143" s="10"/>
      <c r="V143" s="98"/>
    </row>
    <row r="144" spans="1:34">
      <c r="E144" s="10"/>
      <c r="V144" s="98"/>
    </row>
    <row r="145" spans="1:35">
      <c r="E145" s="10"/>
      <c r="V145" s="98"/>
    </row>
    <row r="146" spans="1:35" s="10" customFormat="1">
      <c r="A146" s="2"/>
      <c r="B146" s="4"/>
      <c r="C146" s="60"/>
      <c r="D146" s="2"/>
      <c r="H146" s="4"/>
      <c r="I146" s="61"/>
      <c r="J146" s="61"/>
      <c r="K146" s="61"/>
      <c r="L146" s="4"/>
      <c r="M146" s="4"/>
      <c r="N146" s="4"/>
      <c r="O146" s="4"/>
      <c r="P146" s="4"/>
      <c r="Q146" s="4"/>
      <c r="R146" s="4"/>
      <c r="S146" s="4"/>
      <c r="T146" s="4"/>
      <c r="U146" s="4"/>
      <c r="V146" s="98"/>
      <c r="W146" s="67"/>
      <c r="X146" s="23"/>
      <c r="Y146" s="23"/>
      <c r="Z146" s="23"/>
      <c r="AA146" s="23"/>
      <c r="AB146" s="23"/>
      <c r="AC146" s="23"/>
      <c r="AD146" s="23"/>
      <c r="AE146" s="23"/>
      <c r="AF146" s="23"/>
      <c r="AG146" s="5"/>
      <c r="AH146" s="13"/>
      <c r="AI146" s="4"/>
    </row>
    <row r="147" spans="1:35" s="10" customFormat="1">
      <c r="A147" s="2"/>
      <c r="B147" s="4"/>
      <c r="C147" s="60"/>
      <c r="D147" s="2"/>
      <c r="H147" s="4"/>
      <c r="I147" s="61"/>
      <c r="J147" s="61"/>
      <c r="K147" s="61"/>
      <c r="L147" s="4"/>
      <c r="M147" s="4"/>
      <c r="N147" s="4"/>
      <c r="O147" s="4"/>
      <c r="P147" s="4"/>
      <c r="Q147" s="4"/>
      <c r="R147" s="4"/>
      <c r="S147" s="4"/>
      <c r="T147" s="4"/>
      <c r="U147" s="4"/>
      <c r="V147" s="98"/>
      <c r="W147" s="67"/>
      <c r="X147" s="23"/>
      <c r="Y147" s="23"/>
      <c r="Z147" s="23"/>
      <c r="AA147" s="23"/>
      <c r="AB147" s="23"/>
      <c r="AC147" s="23"/>
      <c r="AD147" s="23"/>
      <c r="AE147" s="23"/>
      <c r="AF147" s="23"/>
      <c r="AG147" s="5"/>
      <c r="AH147" s="13"/>
      <c r="AI147" s="4"/>
    </row>
    <row r="148" spans="1:35" s="10" customFormat="1">
      <c r="A148" s="2"/>
      <c r="B148" s="4"/>
      <c r="C148" s="60"/>
      <c r="D148" s="2"/>
      <c r="H148" s="4"/>
      <c r="I148" s="61"/>
      <c r="J148" s="61"/>
      <c r="K148" s="61"/>
      <c r="L148" s="4"/>
      <c r="M148" s="4"/>
      <c r="N148" s="4"/>
      <c r="O148" s="4"/>
      <c r="P148" s="4"/>
      <c r="Q148" s="4"/>
      <c r="R148" s="4"/>
      <c r="S148" s="4"/>
      <c r="T148" s="4"/>
      <c r="U148" s="4"/>
      <c r="V148" s="98"/>
      <c r="W148" s="67"/>
      <c r="X148" s="23"/>
      <c r="Y148" s="23"/>
      <c r="Z148" s="23"/>
      <c r="AA148" s="23"/>
      <c r="AB148" s="23"/>
      <c r="AC148" s="23"/>
      <c r="AD148" s="23"/>
      <c r="AE148" s="23"/>
      <c r="AF148" s="23"/>
      <c r="AG148" s="5"/>
      <c r="AH148" s="13"/>
      <c r="AI148" s="4"/>
    </row>
    <row r="149" spans="1:35" s="10" customFormat="1">
      <c r="A149" s="2"/>
      <c r="B149" s="4"/>
      <c r="C149" s="60"/>
      <c r="D149" s="2"/>
      <c r="H149" s="4"/>
      <c r="I149" s="61"/>
      <c r="J149" s="61"/>
      <c r="K149" s="61"/>
      <c r="L149" s="4"/>
      <c r="M149" s="4"/>
      <c r="N149" s="4"/>
      <c r="O149" s="4"/>
      <c r="P149" s="4"/>
      <c r="Q149" s="4"/>
      <c r="R149" s="4"/>
      <c r="S149" s="4"/>
      <c r="T149" s="4"/>
      <c r="U149" s="4"/>
      <c r="V149" s="98"/>
      <c r="W149" s="67"/>
      <c r="X149" s="23"/>
      <c r="Y149" s="23"/>
      <c r="Z149" s="23"/>
      <c r="AA149" s="23"/>
      <c r="AB149" s="23"/>
      <c r="AC149" s="23"/>
      <c r="AD149" s="23"/>
      <c r="AE149" s="23"/>
      <c r="AF149" s="23"/>
      <c r="AG149" s="5"/>
      <c r="AH149" s="13"/>
      <c r="AI149" s="4"/>
    </row>
    <row r="150" spans="1:35" s="10" customFormat="1">
      <c r="A150" s="2"/>
      <c r="B150" s="4"/>
      <c r="C150" s="60"/>
      <c r="D150" s="2"/>
      <c r="H150" s="4"/>
      <c r="I150" s="61"/>
      <c r="J150" s="61"/>
      <c r="K150" s="61"/>
      <c r="L150" s="4"/>
      <c r="M150" s="4"/>
      <c r="N150" s="4"/>
      <c r="O150" s="4"/>
      <c r="P150" s="4"/>
      <c r="Q150" s="4"/>
      <c r="R150" s="4"/>
      <c r="S150" s="4"/>
      <c r="T150" s="4"/>
      <c r="U150" s="4"/>
      <c r="V150" s="98"/>
      <c r="W150" s="67"/>
      <c r="X150" s="23"/>
      <c r="Y150" s="23"/>
      <c r="Z150" s="23"/>
      <c r="AA150" s="23"/>
      <c r="AB150" s="23"/>
      <c r="AC150" s="23"/>
      <c r="AD150" s="23"/>
      <c r="AE150" s="23"/>
      <c r="AF150" s="23"/>
      <c r="AG150" s="5"/>
      <c r="AH150" s="13"/>
      <c r="AI150" s="4"/>
    </row>
    <row r="151" spans="1:35" s="10" customFormat="1">
      <c r="A151" s="2"/>
      <c r="B151" s="4"/>
      <c r="C151" s="60"/>
      <c r="D151" s="2"/>
      <c r="H151" s="4"/>
      <c r="I151" s="61"/>
      <c r="J151" s="61"/>
      <c r="K151" s="61"/>
      <c r="L151" s="4"/>
      <c r="M151" s="4"/>
      <c r="N151" s="4"/>
      <c r="O151" s="4"/>
      <c r="P151" s="4"/>
      <c r="Q151" s="4"/>
      <c r="R151" s="4"/>
      <c r="S151" s="4"/>
      <c r="T151" s="4"/>
      <c r="U151" s="4"/>
      <c r="V151" s="98"/>
      <c r="W151" s="67"/>
      <c r="X151" s="23"/>
      <c r="Y151" s="23"/>
      <c r="Z151" s="23"/>
      <c r="AA151" s="23"/>
      <c r="AB151" s="23"/>
      <c r="AC151" s="23"/>
      <c r="AD151" s="23"/>
      <c r="AE151" s="23"/>
      <c r="AF151" s="23"/>
      <c r="AG151" s="5"/>
      <c r="AH151" s="13"/>
      <c r="AI151" s="4"/>
    </row>
    <row r="152" spans="1:35" s="10" customFormat="1">
      <c r="A152" s="2"/>
      <c r="B152" s="4"/>
      <c r="C152" s="60"/>
      <c r="D152" s="2"/>
      <c r="H152" s="4"/>
      <c r="I152" s="61"/>
      <c r="J152" s="61"/>
      <c r="K152" s="61"/>
      <c r="L152" s="4"/>
      <c r="M152" s="4"/>
      <c r="N152" s="4"/>
      <c r="O152" s="4"/>
      <c r="P152" s="4"/>
      <c r="Q152" s="4"/>
      <c r="R152" s="4"/>
      <c r="S152" s="4"/>
      <c r="T152" s="4"/>
      <c r="U152" s="4"/>
      <c r="V152" s="98"/>
      <c r="W152" s="67"/>
      <c r="X152" s="23"/>
      <c r="Y152" s="23"/>
      <c r="Z152" s="23"/>
      <c r="AA152" s="23"/>
      <c r="AB152" s="23"/>
      <c r="AC152" s="23"/>
      <c r="AD152" s="23"/>
      <c r="AE152" s="23"/>
      <c r="AF152" s="23"/>
      <c r="AG152" s="5"/>
      <c r="AH152" s="13"/>
      <c r="AI152" s="4"/>
    </row>
    <row r="153" spans="1:35" s="10" customFormat="1">
      <c r="A153" s="2"/>
      <c r="B153" s="4"/>
      <c r="C153" s="60"/>
      <c r="D153" s="2"/>
      <c r="H153" s="4"/>
      <c r="I153" s="61"/>
      <c r="J153" s="61"/>
      <c r="K153" s="61"/>
      <c r="L153" s="4"/>
      <c r="M153" s="4"/>
      <c r="N153" s="4"/>
      <c r="O153" s="4"/>
      <c r="P153" s="4"/>
      <c r="Q153" s="4"/>
      <c r="R153" s="4"/>
      <c r="S153" s="4"/>
      <c r="T153" s="4"/>
      <c r="U153" s="4"/>
      <c r="V153" s="98"/>
      <c r="W153" s="67"/>
      <c r="X153" s="23"/>
      <c r="Y153" s="23"/>
      <c r="Z153" s="23"/>
      <c r="AA153" s="23"/>
      <c r="AB153" s="23"/>
      <c r="AC153" s="23"/>
      <c r="AD153" s="23"/>
      <c r="AE153" s="23"/>
      <c r="AF153" s="23"/>
      <c r="AG153" s="5"/>
      <c r="AH153" s="13"/>
      <c r="AI153" s="4"/>
    </row>
    <row r="154" spans="1:35" s="10" customFormat="1">
      <c r="A154" s="2"/>
      <c r="B154" s="4"/>
      <c r="C154" s="60"/>
      <c r="D154" s="2"/>
      <c r="H154" s="4"/>
      <c r="I154" s="61"/>
      <c r="J154" s="61"/>
      <c r="K154" s="61"/>
      <c r="L154" s="4"/>
      <c r="M154" s="4"/>
      <c r="N154" s="4"/>
      <c r="O154" s="4"/>
      <c r="P154" s="4"/>
      <c r="Q154" s="4"/>
      <c r="R154" s="4"/>
      <c r="S154" s="4"/>
      <c r="T154" s="4"/>
      <c r="U154" s="4"/>
      <c r="V154" s="98"/>
      <c r="W154" s="67"/>
      <c r="X154" s="23"/>
      <c r="Y154" s="23"/>
      <c r="Z154" s="23"/>
      <c r="AA154" s="23"/>
      <c r="AB154" s="23"/>
      <c r="AC154" s="23"/>
      <c r="AD154" s="23"/>
      <c r="AE154" s="23"/>
      <c r="AF154" s="23"/>
      <c r="AG154" s="5"/>
      <c r="AH154" s="13"/>
      <c r="AI154" s="4"/>
    </row>
    <row r="155" spans="1:35" s="10" customFormat="1">
      <c r="A155" s="2"/>
      <c r="B155" s="4"/>
      <c r="C155" s="60"/>
      <c r="D155" s="2"/>
      <c r="H155" s="4"/>
      <c r="I155" s="61"/>
      <c r="J155" s="61"/>
      <c r="K155" s="61"/>
      <c r="L155" s="4"/>
      <c r="M155" s="4"/>
      <c r="N155" s="4"/>
      <c r="O155" s="4"/>
      <c r="P155" s="4"/>
      <c r="Q155" s="4"/>
      <c r="R155" s="4"/>
      <c r="S155" s="4"/>
      <c r="T155" s="4"/>
      <c r="U155" s="4"/>
      <c r="V155" s="98"/>
      <c r="W155" s="67"/>
      <c r="X155" s="23"/>
      <c r="Y155" s="23"/>
      <c r="Z155" s="23"/>
      <c r="AA155" s="23"/>
      <c r="AB155" s="23"/>
      <c r="AC155" s="23"/>
      <c r="AD155" s="23"/>
      <c r="AE155" s="23"/>
      <c r="AF155" s="23"/>
      <c r="AG155" s="5"/>
      <c r="AH155" s="13"/>
      <c r="AI155" s="4"/>
    </row>
    <row r="156" spans="1:35" s="10" customFormat="1">
      <c r="A156" s="2"/>
      <c r="B156" s="4"/>
      <c r="C156" s="60"/>
      <c r="D156" s="2"/>
      <c r="H156" s="4"/>
      <c r="I156" s="61"/>
      <c r="J156" s="61"/>
      <c r="K156" s="61"/>
      <c r="L156" s="4"/>
      <c r="M156" s="4"/>
      <c r="N156" s="4"/>
      <c r="O156" s="4"/>
      <c r="P156" s="4"/>
      <c r="Q156" s="4"/>
      <c r="R156" s="4"/>
      <c r="S156" s="4"/>
      <c r="T156" s="4"/>
      <c r="U156" s="4"/>
      <c r="V156" s="98"/>
      <c r="W156" s="67"/>
      <c r="X156" s="23"/>
      <c r="Y156" s="23"/>
      <c r="Z156" s="23"/>
      <c r="AA156" s="23"/>
      <c r="AB156" s="23"/>
      <c r="AC156" s="23"/>
      <c r="AD156" s="23"/>
      <c r="AE156" s="23"/>
      <c r="AF156" s="23"/>
      <c r="AG156" s="5"/>
      <c r="AH156" s="13"/>
      <c r="AI156" s="4"/>
    </row>
    <row r="157" spans="1:35" s="10" customFormat="1">
      <c r="A157" s="2"/>
      <c r="B157" s="4"/>
      <c r="C157" s="60"/>
      <c r="D157" s="2"/>
      <c r="H157" s="4"/>
      <c r="I157" s="61"/>
      <c r="J157" s="61"/>
      <c r="K157" s="61"/>
      <c r="L157" s="4"/>
      <c r="M157" s="4"/>
      <c r="N157" s="4"/>
      <c r="O157" s="4"/>
      <c r="P157" s="4"/>
      <c r="Q157" s="4"/>
      <c r="R157" s="4"/>
      <c r="S157" s="4"/>
      <c r="T157" s="4"/>
      <c r="U157" s="4"/>
      <c r="V157" s="98"/>
      <c r="W157" s="67"/>
      <c r="X157" s="23"/>
      <c r="Y157" s="23"/>
      <c r="Z157" s="23"/>
      <c r="AA157" s="23"/>
      <c r="AB157" s="23"/>
      <c r="AC157" s="23"/>
      <c r="AD157" s="23"/>
      <c r="AE157" s="23"/>
      <c r="AF157" s="23"/>
      <c r="AG157" s="5"/>
      <c r="AH157" s="13"/>
      <c r="AI157" s="4"/>
    </row>
    <row r="158" spans="1:35" s="10" customFormat="1">
      <c r="A158" s="2"/>
      <c r="B158" s="4"/>
      <c r="C158" s="60"/>
      <c r="D158" s="2"/>
      <c r="H158" s="4"/>
      <c r="I158" s="61"/>
      <c r="J158" s="61"/>
      <c r="K158" s="61"/>
      <c r="L158" s="4"/>
      <c r="M158" s="4"/>
      <c r="N158" s="4"/>
      <c r="O158" s="4"/>
      <c r="P158" s="4"/>
      <c r="Q158" s="4"/>
      <c r="R158" s="4"/>
      <c r="S158" s="4"/>
      <c r="T158" s="4"/>
      <c r="U158" s="4"/>
      <c r="V158" s="98"/>
      <c r="W158" s="67"/>
      <c r="X158" s="23"/>
      <c r="Y158" s="23"/>
      <c r="Z158" s="23"/>
      <c r="AA158" s="23"/>
      <c r="AB158" s="23"/>
      <c r="AC158" s="23"/>
      <c r="AD158" s="23"/>
      <c r="AE158" s="23"/>
      <c r="AF158" s="23"/>
      <c r="AG158" s="5"/>
      <c r="AH158" s="13"/>
      <c r="AI158" s="4"/>
    </row>
    <row r="159" spans="1:35" s="10" customFormat="1">
      <c r="A159" s="2"/>
      <c r="B159" s="4"/>
      <c r="C159" s="60"/>
      <c r="D159" s="2"/>
      <c r="H159" s="4"/>
      <c r="I159" s="61"/>
      <c r="J159" s="61"/>
      <c r="K159" s="61"/>
      <c r="L159" s="4"/>
      <c r="M159" s="4"/>
      <c r="N159" s="4"/>
      <c r="O159" s="4"/>
      <c r="P159" s="4"/>
      <c r="Q159" s="4"/>
      <c r="R159" s="4"/>
      <c r="S159" s="4"/>
      <c r="T159" s="4"/>
      <c r="U159" s="4"/>
      <c r="V159" s="98"/>
      <c r="W159" s="67"/>
      <c r="X159" s="23"/>
      <c r="Y159" s="23"/>
      <c r="Z159" s="23"/>
      <c r="AA159" s="23"/>
      <c r="AB159" s="23"/>
      <c r="AC159" s="23"/>
      <c r="AD159" s="23"/>
      <c r="AE159" s="23"/>
      <c r="AF159" s="23"/>
      <c r="AG159" s="5"/>
      <c r="AH159" s="13"/>
      <c r="AI159" s="4"/>
    </row>
    <row r="160" spans="1:35" s="10" customFormat="1">
      <c r="A160" s="2"/>
      <c r="B160" s="4"/>
      <c r="C160" s="60"/>
      <c r="D160" s="2"/>
      <c r="E160" s="24"/>
      <c r="H160" s="4"/>
      <c r="I160" s="61"/>
      <c r="J160" s="61"/>
      <c r="K160" s="61"/>
      <c r="L160" s="4"/>
      <c r="M160" s="4"/>
      <c r="N160" s="4"/>
      <c r="O160" s="4"/>
      <c r="P160" s="4"/>
      <c r="Q160" s="4"/>
      <c r="R160" s="4"/>
      <c r="S160" s="4"/>
      <c r="T160" s="4"/>
      <c r="U160" s="4"/>
      <c r="V160" s="98"/>
      <c r="W160" s="67"/>
      <c r="X160" s="23"/>
      <c r="Y160" s="23"/>
      <c r="Z160" s="23"/>
      <c r="AA160" s="23"/>
      <c r="AB160" s="23"/>
      <c r="AC160" s="23"/>
      <c r="AD160" s="23"/>
      <c r="AE160" s="23"/>
      <c r="AF160" s="23"/>
      <c r="AG160" s="5"/>
      <c r="AH160" s="13"/>
      <c r="AI160" s="4"/>
    </row>
    <row r="161" spans="1:35" s="10" customFormat="1">
      <c r="A161" s="2"/>
      <c r="B161" s="4"/>
      <c r="C161" s="60"/>
      <c r="D161" s="2"/>
      <c r="E161" s="24"/>
      <c r="H161" s="4"/>
      <c r="I161" s="61"/>
      <c r="J161" s="61"/>
      <c r="K161" s="61"/>
      <c r="L161" s="4"/>
      <c r="M161" s="4"/>
      <c r="N161" s="4"/>
      <c r="O161" s="4"/>
      <c r="P161" s="4"/>
      <c r="Q161" s="4"/>
      <c r="R161" s="4"/>
      <c r="S161" s="4"/>
      <c r="T161" s="4"/>
      <c r="U161" s="4"/>
      <c r="V161" s="98"/>
      <c r="W161" s="67"/>
      <c r="X161" s="23"/>
      <c r="Y161" s="23"/>
      <c r="Z161" s="23"/>
      <c r="AA161" s="23"/>
      <c r="AB161" s="23"/>
      <c r="AC161" s="23"/>
      <c r="AD161" s="23"/>
      <c r="AE161" s="23"/>
      <c r="AF161" s="23"/>
      <c r="AG161" s="5"/>
      <c r="AH161" s="13"/>
      <c r="AI161" s="4"/>
    </row>
    <row r="162" spans="1:35" s="14" customFormat="1">
      <c r="A162" s="2"/>
      <c r="B162" s="4"/>
      <c r="C162" s="60"/>
      <c r="D162" s="2"/>
      <c r="E162" s="24"/>
      <c r="F162" s="10"/>
      <c r="G162" s="10"/>
      <c r="H162" s="4"/>
      <c r="I162" s="61"/>
      <c r="J162" s="61"/>
      <c r="K162" s="61"/>
      <c r="L162" s="4"/>
      <c r="M162" s="4"/>
      <c r="N162" s="4"/>
      <c r="O162" s="4"/>
      <c r="P162" s="4"/>
      <c r="Q162" s="4"/>
      <c r="R162" s="4"/>
      <c r="S162" s="4"/>
      <c r="T162" s="4"/>
      <c r="U162" s="4"/>
      <c r="V162" s="98"/>
      <c r="W162" s="67"/>
      <c r="X162" s="23"/>
      <c r="Y162" s="23"/>
      <c r="Z162" s="23"/>
      <c r="AA162" s="23"/>
      <c r="AB162" s="23"/>
      <c r="AC162" s="23"/>
      <c r="AD162" s="23"/>
      <c r="AE162" s="23"/>
      <c r="AF162" s="23"/>
      <c r="AG162" s="5"/>
      <c r="AH162" s="13"/>
      <c r="AI162" s="4"/>
    </row>
    <row r="163" spans="1:35" s="14" customFormat="1">
      <c r="A163" s="2"/>
      <c r="B163" s="4"/>
      <c r="C163" s="60"/>
      <c r="D163" s="2"/>
      <c r="E163" s="24"/>
      <c r="F163" s="10"/>
      <c r="G163" s="10"/>
      <c r="H163" s="4"/>
      <c r="I163" s="61"/>
      <c r="J163" s="61"/>
      <c r="K163" s="61"/>
      <c r="L163" s="4"/>
      <c r="M163" s="4"/>
      <c r="N163" s="4"/>
      <c r="O163" s="4"/>
      <c r="P163" s="4"/>
      <c r="Q163" s="4"/>
      <c r="R163" s="4"/>
      <c r="S163" s="4"/>
      <c r="T163" s="4"/>
      <c r="U163" s="4"/>
      <c r="V163" s="98"/>
      <c r="W163" s="67"/>
      <c r="X163" s="23"/>
      <c r="Y163" s="23"/>
      <c r="Z163" s="23"/>
      <c r="AA163" s="23"/>
      <c r="AB163" s="23"/>
      <c r="AC163" s="23"/>
      <c r="AD163" s="23"/>
      <c r="AE163" s="23"/>
      <c r="AF163" s="23"/>
      <c r="AG163" s="5"/>
      <c r="AH163" s="13"/>
      <c r="AI163" s="4"/>
    </row>
    <row r="164" spans="1:35" s="14" customFormat="1">
      <c r="A164" s="2"/>
      <c r="B164" s="4"/>
      <c r="C164" s="60"/>
      <c r="D164" s="2"/>
      <c r="E164" s="24"/>
      <c r="F164" s="10"/>
      <c r="G164" s="10"/>
      <c r="H164" s="4"/>
      <c r="I164" s="61"/>
      <c r="J164" s="61"/>
      <c r="K164" s="61"/>
      <c r="L164" s="4"/>
      <c r="M164" s="4"/>
      <c r="N164" s="4"/>
      <c r="O164" s="4"/>
      <c r="P164" s="4"/>
      <c r="Q164" s="4"/>
      <c r="R164" s="4"/>
      <c r="S164" s="4"/>
      <c r="T164" s="4"/>
      <c r="U164" s="4"/>
      <c r="V164" s="98"/>
      <c r="W164" s="67"/>
      <c r="X164" s="23"/>
      <c r="Y164" s="23"/>
      <c r="Z164" s="23"/>
      <c r="AA164" s="23"/>
      <c r="AB164" s="23"/>
      <c r="AC164" s="23"/>
      <c r="AD164" s="23"/>
      <c r="AE164" s="23"/>
      <c r="AF164" s="23"/>
      <c r="AG164" s="5"/>
      <c r="AH164" s="13"/>
      <c r="AI164" s="4"/>
    </row>
    <row r="165" spans="1:35" s="14" customFormat="1">
      <c r="A165" s="2"/>
      <c r="B165" s="4"/>
      <c r="C165" s="60"/>
      <c r="D165" s="2"/>
      <c r="E165" s="24"/>
      <c r="F165" s="10"/>
      <c r="G165" s="10"/>
      <c r="H165" s="4"/>
      <c r="I165" s="61"/>
      <c r="J165" s="61"/>
      <c r="K165" s="61"/>
      <c r="L165" s="4"/>
      <c r="M165" s="4"/>
      <c r="N165" s="4"/>
      <c r="O165" s="4"/>
      <c r="P165" s="4"/>
      <c r="Q165" s="4"/>
      <c r="R165" s="4"/>
      <c r="S165" s="4"/>
      <c r="T165" s="4"/>
      <c r="U165" s="4"/>
      <c r="V165" s="98"/>
      <c r="W165" s="67"/>
      <c r="X165" s="23"/>
      <c r="Y165" s="23"/>
      <c r="Z165" s="23"/>
      <c r="AA165" s="23"/>
      <c r="AB165" s="23"/>
      <c r="AC165" s="23"/>
      <c r="AD165" s="23"/>
      <c r="AE165" s="23"/>
      <c r="AF165" s="23"/>
      <c r="AG165" s="5"/>
      <c r="AH165" s="13"/>
      <c r="AI165" s="4"/>
    </row>
    <row r="166" spans="1:35" s="14" customFormat="1">
      <c r="A166" s="2"/>
      <c r="B166" s="4"/>
      <c r="C166" s="60"/>
      <c r="D166" s="2"/>
      <c r="E166" s="24"/>
      <c r="F166" s="10"/>
      <c r="G166" s="10"/>
      <c r="H166" s="4"/>
      <c r="I166" s="61"/>
      <c r="J166" s="61"/>
      <c r="K166" s="61"/>
      <c r="L166" s="4"/>
      <c r="M166" s="4"/>
      <c r="N166" s="4"/>
      <c r="O166" s="4"/>
      <c r="P166" s="4"/>
      <c r="Q166" s="4"/>
      <c r="R166" s="4"/>
      <c r="S166" s="4"/>
      <c r="T166" s="4"/>
      <c r="U166" s="4"/>
      <c r="V166" s="98"/>
      <c r="W166" s="67"/>
      <c r="X166" s="23"/>
      <c r="Y166" s="23"/>
      <c r="Z166" s="23"/>
      <c r="AA166" s="23"/>
      <c r="AB166" s="23"/>
      <c r="AC166" s="23"/>
      <c r="AD166" s="23"/>
      <c r="AE166" s="23"/>
      <c r="AF166" s="23"/>
      <c r="AG166" s="5"/>
      <c r="AH166" s="13"/>
      <c r="AI166" s="4"/>
    </row>
    <row r="167" spans="1:35" s="14" customFormat="1">
      <c r="A167" s="2"/>
      <c r="B167" s="4"/>
      <c r="C167" s="60"/>
      <c r="D167" s="2"/>
      <c r="E167" s="24"/>
      <c r="F167" s="10"/>
      <c r="G167" s="10"/>
      <c r="H167" s="4"/>
      <c r="I167" s="61"/>
      <c r="J167" s="61"/>
      <c r="K167" s="61"/>
      <c r="L167" s="4"/>
      <c r="M167" s="4"/>
      <c r="N167" s="4"/>
      <c r="O167" s="4"/>
      <c r="P167" s="4"/>
      <c r="Q167" s="4"/>
      <c r="R167" s="4"/>
      <c r="S167" s="4"/>
      <c r="T167" s="4"/>
      <c r="U167" s="4"/>
      <c r="V167" s="98"/>
      <c r="W167" s="67"/>
      <c r="X167" s="23"/>
      <c r="Y167" s="23"/>
      <c r="Z167" s="23"/>
      <c r="AA167" s="23"/>
      <c r="AB167" s="23"/>
      <c r="AC167" s="23"/>
      <c r="AD167" s="23"/>
      <c r="AE167" s="23"/>
      <c r="AF167" s="23"/>
      <c r="AG167" s="5"/>
      <c r="AH167" s="13"/>
      <c r="AI167" s="4"/>
    </row>
    <row r="168" spans="1:35" s="14" customFormat="1">
      <c r="A168" s="2"/>
      <c r="B168" s="4"/>
      <c r="C168" s="60"/>
      <c r="D168" s="2"/>
      <c r="E168" s="24"/>
      <c r="F168" s="10"/>
      <c r="G168" s="10"/>
      <c r="H168" s="4"/>
      <c r="I168" s="61"/>
      <c r="J168" s="61"/>
      <c r="K168" s="61"/>
      <c r="L168" s="4"/>
      <c r="M168" s="4"/>
      <c r="N168" s="4"/>
      <c r="O168" s="4"/>
      <c r="P168" s="4"/>
      <c r="Q168" s="4"/>
      <c r="R168" s="4"/>
      <c r="S168" s="4"/>
      <c r="T168" s="4"/>
      <c r="U168" s="4"/>
      <c r="V168" s="98"/>
      <c r="W168" s="67"/>
      <c r="X168" s="23"/>
      <c r="Y168" s="23"/>
      <c r="Z168" s="23"/>
      <c r="AA168" s="23"/>
      <c r="AB168" s="23"/>
      <c r="AC168" s="23"/>
      <c r="AD168" s="23"/>
      <c r="AE168" s="23"/>
      <c r="AF168" s="23"/>
      <c r="AG168" s="5"/>
      <c r="AH168" s="13"/>
      <c r="AI168" s="4"/>
    </row>
    <row r="169" spans="1:35" s="14" customFormat="1">
      <c r="A169" s="2"/>
      <c r="B169" s="4"/>
      <c r="C169" s="60"/>
      <c r="D169" s="2"/>
      <c r="E169" s="24"/>
      <c r="F169" s="10"/>
      <c r="G169" s="10"/>
      <c r="H169" s="4"/>
      <c r="I169" s="61"/>
      <c r="J169" s="61"/>
      <c r="K169" s="61"/>
      <c r="L169" s="4"/>
      <c r="M169" s="4"/>
      <c r="N169" s="4"/>
      <c r="O169" s="4"/>
      <c r="P169" s="4"/>
      <c r="Q169" s="4"/>
      <c r="R169" s="4"/>
      <c r="S169" s="4"/>
      <c r="T169" s="4"/>
      <c r="U169" s="4"/>
      <c r="V169" s="98"/>
      <c r="W169" s="67"/>
      <c r="X169" s="23"/>
      <c r="Y169" s="23"/>
      <c r="Z169" s="23"/>
      <c r="AA169" s="23"/>
      <c r="AB169" s="23"/>
      <c r="AC169" s="23"/>
      <c r="AD169" s="23"/>
      <c r="AE169" s="23"/>
      <c r="AF169" s="23"/>
      <c r="AG169" s="5"/>
      <c r="AH169" s="13"/>
      <c r="AI169" s="4"/>
    </row>
    <row r="170" spans="1:35" s="14" customFormat="1">
      <c r="A170" s="2"/>
      <c r="B170" s="4"/>
      <c r="C170" s="60"/>
      <c r="D170" s="2"/>
      <c r="E170" s="24"/>
      <c r="F170" s="10"/>
      <c r="G170" s="10"/>
      <c r="H170" s="4"/>
      <c r="I170" s="61"/>
      <c r="J170" s="61"/>
      <c r="K170" s="61"/>
      <c r="L170" s="4"/>
      <c r="M170" s="4"/>
      <c r="N170" s="4"/>
      <c r="O170" s="4"/>
      <c r="P170" s="4"/>
      <c r="Q170" s="4"/>
      <c r="R170" s="4"/>
      <c r="S170" s="4"/>
      <c r="T170" s="4"/>
      <c r="U170" s="4"/>
      <c r="V170" s="98"/>
      <c r="W170" s="67"/>
      <c r="X170" s="23"/>
      <c r="Y170" s="23"/>
      <c r="Z170" s="23"/>
      <c r="AA170" s="23"/>
      <c r="AB170" s="23"/>
      <c r="AC170" s="23"/>
      <c r="AD170" s="23"/>
      <c r="AE170" s="23"/>
      <c r="AF170" s="23"/>
      <c r="AG170" s="5"/>
      <c r="AH170" s="13"/>
      <c r="AI170" s="4"/>
    </row>
    <row r="171" spans="1:35" s="14" customFormat="1">
      <c r="A171" s="2"/>
      <c r="B171" s="4"/>
      <c r="C171" s="60"/>
      <c r="D171" s="2"/>
      <c r="E171" s="24"/>
      <c r="F171" s="10"/>
      <c r="G171" s="10"/>
      <c r="H171" s="4"/>
      <c r="I171" s="61"/>
      <c r="J171" s="61"/>
      <c r="K171" s="61"/>
      <c r="L171" s="4"/>
      <c r="M171" s="4"/>
      <c r="N171" s="4"/>
      <c r="O171" s="4"/>
      <c r="P171" s="4"/>
      <c r="Q171" s="4"/>
      <c r="R171" s="4"/>
      <c r="S171" s="4"/>
      <c r="T171" s="4"/>
      <c r="U171" s="4"/>
      <c r="V171" s="98"/>
      <c r="W171" s="67"/>
      <c r="X171" s="23"/>
      <c r="Y171" s="23"/>
      <c r="Z171" s="23"/>
      <c r="AA171" s="23"/>
      <c r="AB171" s="23"/>
      <c r="AC171" s="23"/>
      <c r="AD171" s="23"/>
      <c r="AE171" s="23"/>
      <c r="AF171" s="23"/>
      <c r="AG171" s="5"/>
      <c r="AH171" s="13"/>
      <c r="AI171" s="4"/>
    </row>
  </sheetData>
  <sortState xmlns:xlrd2="http://schemas.microsoft.com/office/spreadsheetml/2017/richdata2" ref="A3:AH126">
    <sortCondition ref="I3:I126"/>
  </sortState>
  <conditionalFormatting sqref="I3:I126">
    <cfRule type="colorScale" priority="3">
      <colorScale>
        <cfvo type="percentile" val="1"/>
        <cfvo type="percentile" val="3"/>
        <cfvo type="percentile" val="6"/>
        <color rgb="FFFF0000"/>
        <color rgb="FFFFFF00"/>
        <color rgb="FF00B050"/>
      </colorScale>
    </cfRule>
  </conditionalFormatting>
  <conditionalFormatting sqref="J3:J126">
    <cfRule type="colorScale" priority="1">
      <colorScale>
        <cfvo type="percentile" val="1"/>
        <cfvo type="percentile" val="3"/>
        <cfvo type="percentile" val="6"/>
        <color rgb="FFFF0000"/>
        <color rgb="FFFFFF00"/>
        <color rgb="FF00B050"/>
      </colorScale>
    </cfRule>
  </conditionalFormatting>
  <conditionalFormatting sqref="K3:K126">
    <cfRule type="colorScale" priority="2">
      <colorScale>
        <cfvo type="percentile" val="1"/>
        <cfvo type="percentile" val="3"/>
        <cfvo type="percentile" val="6"/>
        <color rgb="FFFF0000"/>
        <color rgb="FFFFFF00"/>
        <color rgb="FF00B050"/>
      </colorScale>
    </cfRule>
  </conditionalFormatting>
  <pageMargins left="0.75" right="0.75" top="1" bottom="1" header="0.5" footer="0.5"/>
  <pageSetup orientation="portrait" horizontalDpi="1200" verticalDpi="1200"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CA388C3EBD0374CBB07C32B9D3E9CFD" ma:contentTypeVersion="10" ma:contentTypeDescription="Create a new document." ma:contentTypeScope="" ma:versionID="911076f1a6a61c9ed6b9befd11a3b39e">
  <xsd:schema xmlns:xsd="http://www.w3.org/2001/XMLSchema" xmlns:xs="http://www.w3.org/2001/XMLSchema" xmlns:p="http://schemas.microsoft.com/office/2006/metadata/properties" xmlns:ns3="bf119421-5b8c-429f-b545-d145133708a3" targetNamespace="http://schemas.microsoft.com/office/2006/metadata/properties" ma:root="true" ma:fieldsID="26d3b0ca15f6937be03048987e40007b" ns3:_="">
    <xsd:import namespace="bf119421-5b8c-429f-b545-d145133708a3"/>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119421-5b8c-429f-b545-d145133708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2330AF9-AA9A-4807-A7EE-C4DB95BC48CD}"/>
</file>

<file path=customXml/itemProps2.xml><?xml version="1.0" encoding="utf-8"?>
<ds:datastoreItem xmlns:ds="http://schemas.openxmlformats.org/officeDocument/2006/customXml" ds:itemID="{4B500560-8493-4ADB-AC01-B3099B13F4A7}"/>
</file>

<file path=customXml/itemProps3.xml><?xml version="1.0" encoding="utf-8"?>
<ds:datastoreItem xmlns:ds="http://schemas.openxmlformats.org/officeDocument/2006/customXml" ds:itemID="{9E1E67DA-71D5-4685-94B9-068033D6E6A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Stancil</dc:creator>
  <cp:keywords/>
  <dc:description/>
  <cp:lastModifiedBy/>
  <cp:revision/>
  <dcterms:created xsi:type="dcterms:W3CDTF">2010-05-26T20:34:40Z</dcterms:created>
  <dcterms:modified xsi:type="dcterms:W3CDTF">2023-05-31T16:58:36Z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0x010100BCA388C3EBD0374CBB07C32B9D3E9CFD</vt:lpwstr>
  </property>
</Properties>
</file>