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1360" windowHeight="15840" tabRatio="465" firstSheet="0" activeTab="0" autoFilterDateGrouping="1"/>
  </bookViews>
  <sheets>
    <sheet name="All Parts" sheetId="1" state="visible" r:id="rId1"/>
    <sheet name="Sorted by VS PN" sheetId="2" state="visible" r:id="rId2"/>
    <sheet name="Sorted by Urgency" sheetId="3" state="visible" r:id="rId3"/>
    <sheet name="Sorted by Urgency kg" sheetId="4" state="visible" r:id="rId4"/>
  </sheets>
  <definedNames>
    <definedName name="_xlnm.Print_Area" localSheetId="0">'All Parts'!$A$1:$AG$134</definedName>
    <definedName name="_xlnm.Print_Area" localSheetId="1">'Sorted by VS PN'!$A$1:$AG$135</definedName>
    <definedName name="_xlnm.Print_Area" localSheetId="2">'Sorted by Urgency'!$A$1:$AG$125</definedName>
  </definedNames>
  <calcPr calcId="191028" fullCalcOnLoad="1"/>
</workbook>
</file>

<file path=xl/styles.xml><?xml version="1.0" encoding="utf-8"?>
<styleSheet xmlns="http://schemas.openxmlformats.org/spreadsheetml/2006/main">
  <numFmts count="5">
    <numFmt numFmtId="164" formatCode="_(* #,##0_);_(* \(#,##0\);_(* &quot;-&quot;??_);_(@_)"/>
    <numFmt numFmtId="165" formatCode="_(* #,##0.0_);_(* \(#,##0.0\);_(* &quot;-&quot;??_);_(@_)"/>
    <numFmt numFmtId="166" formatCode="m/d;@"/>
    <numFmt numFmtId="167" formatCode="#,##0.0"/>
    <numFmt numFmtId="168" formatCode="0.0"/>
  </numFmts>
  <fonts count="27">
    <font>
      <name val="Arial"/>
      <family val="2"/>
      <sz val="10"/>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color indexed="8"/>
      <sz val="10"/>
    </font>
    <font>
      <name val="Arial"/>
      <family val="2"/>
      <color indexed="8"/>
      <sz val="10"/>
    </font>
    <font>
      <name val="Arial"/>
      <family val="2"/>
      <sz val="10"/>
    </font>
    <font>
      <name val="Arial"/>
      <family val="2"/>
      <b val="1"/>
      <sz val="10"/>
    </font>
    <font>
      <name val="Arial"/>
      <family val="2"/>
      <b val="1"/>
      <color indexed="8"/>
      <sz val="10"/>
    </font>
    <font>
      <name val="Arial"/>
      <family val="2"/>
      <sz val="8"/>
    </font>
    <font>
      <name val="Arial"/>
      <family val="2"/>
      <color indexed="8"/>
      <sz val="8"/>
    </font>
    <font>
      <name val="Arial"/>
      <family val="2"/>
      <b val="1"/>
      <sz val="8"/>
    </font>
    <font>
      <name val="Arial"/>
      <family val="2"/>
      <color indexed="8"/>
      <sz val="10"/>
    </font>
    <font>
      <name val="Arial"/>
      <family val="2"/>
      <sz val="9"/>
    </font>
    <font>
      <name val="Arial"/>
      <family val="2"/>
      <b val="1"/>
      <color rgb="FFFF0000"/>
      <sz val="10"/>
    </font>
    <font>
      <name val="Arial"/>
      <family val="2"/>
      <sz val="12"/>
    </font>
    <font>
      <name val="Arial"/>
      <family val="2"/>
      <b val="1"/>
      <color theme="0"/>
      <sz val="8"/>
    </font>
    <font>
      <name val="Arial"/>
      <family val="2"/>
      <color indexed="8"/>
      <sz val="9"/>
    </font>
    <font>
      <name val="Tahoma"/>
      <family val="2"/>
      <color indexed="81"/>
      <sz val="9"/>
    </font>
    <font>
      <name val="Tahoma"/>
      <family val="2"/>
      <b val="1"/>
      <color indexed="81"/>
      <sz val="9"/>
    </font>
    <font>
      <name val="Arial"/>
      <family val="2"/>
      <b val="1"/>
      <color theme="0"/>
      <sz val="10"/>
    </font>
    <font>
      <name val="Arial"/>
      <family val="2"/>
      <b val="1"/>
      <color rgb="FFFF0000"/>
      <sz val="8"/>
    </font>
    <font>
      <name val="Calibri"/>
      <family val="2"/>
      <color rgb="FF006100"/>
      <sz val="11"/>
      <scheme val="minor"/>
    </font>
    <font>
      <name val="Calibri"/>
      <family val="2"/>
      <color rgb="FF9C6500"/>
      <sz val="11"/>
      <scheme val="minor"/>
    </font>
    <font>
      <name val="Calibri"/>
      <family val="2"/>
      <b val="1"/>
      <sz val="14"/>
      <scheme val="minor"/>
    </font>
    <font>
      <name val="Calibri"/>
      <family val="2"/>
      <sz val="11"/>
      <scheme val="minor"/>
    </font>
  </fonts>
  <fills count="29">
    <fill>
      <patternFill/>
    </fill>
    <fill>
      <patternFill patternType="gray125"/>
    </fill>
    <fill>
      <patternFill patternType="solid">
        <fgColor indexed="22"/>
        <bgColor indexed="0"/>
      </patternFill>
    </fill>
    <fill>
      <patternFill patternType="solid">
        <fgColor indexed="43"/>
        <bgColor indexed="8"/>
      </patternFill>
    </fill>
    <fill>
      <patternFill patternType="solid">
        <fgColor indexed="61"/>
        <bgColor indexed="8"/>
      </patternFill>
    </fill>
    <fill>
      <patternFill patternType="solid">
        <fgColor indexed="15"/>
        <bgColor indexed="8"/>
      </patternFill>
    </fill>
    <fill>
      <patternFill patternType="solid">
        <fgColor indexed="61"/>
        <bgColor indexed="64"/>
      </patternFill>
    </fill>
    <fill>
      <patternFill patternType="solid">
        <fgColor indexed="15"/>
        <bgColor indexed="64"/>
      </patternFill>
    </fill>
    <fill>
      <patternFill patternType="solid">
        <fgColor indexed="43"/>
        <bgColor indexed="64"/>
      </patternFill>
    </fill>
    <fill>
      <patternFill patternType="solid">
        <fgColor rgb="FF00B050"/>
        <bgColor indexed="64"/>
      </patternFill>
    </fill>
    <fill>
      <patternFill patternType="solid">
        <fgColor rgb="FFC0C0C0"/>
        <bgColor indexed="0"/>
      </patternFill>
    </fill>
    <fill>
      <patternFill patternType="solid">
        <fgColor theme="2" tint="-0.8999908444471572"/>
        <bgColor indexed="64"/>
      </patternFill>
    </fill>
    <fill>
      <patternFill patternType="solid">
        <fgColor theme="3" tint="0.3999755851924192"/>
        <bgColor indexed="64"/>
      </patternFill>
    </fill>
    <fill>
      <patternFill patternType="solid">
        <fgColor theme="0"/>
        <bgColor indexed="8"/>
      </patternFill>
    </fill>
    <fill>
      <patternFill patternType="solid">
        <fgColor rgb="FFFFFF00"/>
        <bgColor indexed="64"/>
      </patternFill>
    </fill>
    <fill>
      <patternFill patternType="solid">
        <fgColor rgb="FFFF0000"/>
        <bgColor indexed="64"/>
      </patternFill>
    </fill>
    <fill>
      <patternFill patternType="solid">
        <fgColor theme="7" tint="0.5999938962981048"/>
        <bgColor indexed="64"/>
      </patternFill>
    </fill>
    <fill>
      <patternFill patternType="solid">
        <fgColor theme="0" tint="-0.249977111117893"/>
        <bgColor indexed="64"/>
      </patternFill>
    </fill>
    <fill>
      <patternFill patternType="solid">
        <fgColor theme="6" tint="0.3999755851924192"/>
        <bgColor indexed="64"/>
      </patternFill>
    </fill>
    <fill>
      <patternFill patternType="solid">
        <fgColor theme="3" tint="0.5999938962981048"/>
        <bgColor indexed="8"/>
      </patternFill>
    </fill>
    <fill>
      <patternFill patternType="solid">
        <fgColor theme="3" tint="0.5999938962981048"/>
        <bgColor indexed="64"/>
      </patternFill>
    </fill>
    <fill>
      <patternFill patternType="solid">
        <fgColor theme="0" tint="-0.249977111117893"/>
        <bgColor indexed="8"/>
      </patternFill>
    </fill>
    <fill>
      <patternFill patternType="solid">
        <fgColor rgb="FFFFC000"/>
        <bgColor indexed="64"/>
      </patternFill>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FFCC"/>
      </patternFill>
    </fill>
    <fill>
      <patternFill patternType="solid">
        <fgColor theme="4" tint="0.7999816888943144"/>
        <bgColor indexed="65"/>
      </patternFill>
    </fill>
    <fill>
      <patternFill patternType="solid">
        <fgColor rgb="FFCCC0DA"/>
        <bgColor indexed="64"/>
      </patternFill>
    </fill>
  </fills>
  <borders count="14">
    <border>
      <left/>
      <right/>
      <top/>
      <bottom/>
      <diagonal/>
    </border>
    <border>
      <left style="thin">
        <color indexed="22"/>
      </left>
      <right style="thin">
        <color indexed="22"/>
      </right>
      <top style="thin">
        <color indexed="22"/>
      </top>
      <bottom style="thin">
        <color indexed="22"/>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style="thin">
        <color theme="0" tint="-0.1499679555650502"/>
      </left>
      <right style="thin">
        <color theme="0" tint="-0.1499679555650502"/>
      </right>
      <top style="thin">
        <color theme="0" tint="-0.1499679555650502"/>
      </top>
      <bottom/>
      <diagonal/>
    </border>
    <border>
      <left/>
      <right style="thin">
        <color theme="0" tint="-0.1499679555650502"/>
      </right>
      <top/>
      <bottom style="thin">
        <color theme="0" tint="-0.1499679555650502"/>
      </bottom>
      <diagonal/>
    </border>
    <border>
      <left/>
      <right/>
      <top style="thin">
        <color theme="0" tint="-0.249946592608417"/>
      </top>
      <bottom style="thin">
        <color theme="0" tint="-0.249946592608417"/>
      </bottom>
      <diagonal/>
    </border>
    <border>
      <left/>
      <right style="thin">
        <color indexed="8"/>
      </right>
      <top/>
      <bottom/>
      <diagonal/>
    </border>
    <border>
      <left style="medium">
        <color indexed="64"/>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theme="0" tint="-0.1499679555650502"/>
      </left>
      <right/>
      <top style="thin">
        <color theme="0" tint="-0.1499679555650502"/>
      </top>
      <bottom/>
      <diagonal/>
    </border>
    <border>
      <left/>
      <right style="thin">
        <color theme="0" tint="-0.1499679555650502"/>
      </right>
      <top style="thin">
        <color theme="0" tint="-0.1499679555650502"/>
      </top>
      <bottom/>
      <diagonal/>
    </border>
    <border>
      <left style="thin">
        <color theme="0" tint="-0.1499679555650502"/>
      </left>
      <right style="thin">
        <color theme="0" tint="-0.1499679555650502"/>
      </right>
      <top/>
      <bottom style="thin">
        <color theme="0" tint="-0.1499679555650502"/>
      </bottom>
      <diagonal/>
    </border>
    <border>
      <left style="thin">
        <color rgb="FFB2B2B2"/>
      </left>
      <right style="thin">
        <color rgb="FFB2B2B2"/>
      </right>
      <top/>
      <bottom style="thin">
        <color rgb="FFB2B2B2"/>
      </bottom>
      <diagonal/>
    </border>
  </borders>
  <cellStyleXfs count="18">
    <xf numFmtId="0" fontId="7" fillId="0" borderId="0"/>
    <xf numFmtId="43" fontId="13" fillId="0" borderId="0"/>
    <xf numFmtId="0" fontId="7" fillId="0" borderId="0"/>
    <xf numFmtId="0" fontId="13" fillId="0" borderId="0"/>
    <xf numFmtId="164" fontId="7" fillId="9" borderId="4" applyAlignment="1">
      <alignment vertical="center"/>
    </xf>
    <xf numFmtId="164" fontId="7" fillId="14" borderId="2" applyAlignment="1">
      <alignment vertical="center"/>
    </xf>
    <xf numFmtId="164" fontId="7" fillId="15" borderId="2" applyAlignment="1">
      <alignment vertical="center"/>
    </xf>
    <xf numFmtId="164" fontId="9" fillId="0" borderId="5" applyAlignment="1">
      <alignment vertical="center"/>
    </xf>
    <xf numFmtId="0" fontId="13" fillId="0" borderId="0"/>
    <xf numFmtId="0" fontId="13" fillId="0" borderId="0"/>
    <xf numFmtId="0" fontId="4" fillId="0" borderId="0"/>
    <xf numFmtId="0" fontId="23" fillId="24" borderId="0"/>
    <xf numFmtId="0" fontId="24" fillId="25" borderId="0"/>
    <xf numFmtId="0" fontId="7" fillId="26" borderId="8"/>
    <xf numFmtId="0" fontId="4" fillId="27" borderId="0"/>
    <xf numFmtId="0" fontId="4" fillId="0" borderId="0"/>
    <xf numFmtId="0" fontId="4" fillId="0" borderId="0"/>
    <xf numFmtId="43" fontId="13" fillId="0" borderId="0"/>
  </cellStyleXfs>
  <cellXfs count="209">
    <xf numFmtId="0" fontId="0" fillId="0" borderId="0" pivotButton="0" quotePrefix="0" xfId="0"/>
    <xf numFmtId="164" fontId="7" fillId="0" borderId="2" applyAlignment="1" pivotButton="0" quotePrefix="0" xfId="1">
      <alignment horizontal="center" vertical="center"/>
    </xf>
    <xf numFmtId="0" fontId="0" fillId="0" borderId="0" applyAlignment="1" pivotButton="0" quotePrefix="0" xfId="0">
      <alignment vertical="center"/>
    </xf>
    <xf numFmtId="164" fontId="7" fillId="0" borderId="0" applyAlignment="1" pivotButton="0" quotePrefix="0" xfId="1">
      <alignment vertical="center"/>
    </xf>
    <xf numFmtId="0" fontId="0" fillId="0" borderId="0" applyAlignment="1" pivotButton="0" quotePrefix="0" xfId="0">
      <alignment horizontal="center" vertical="center"/>
    </xf>
    <xf numFmtId="0" fontId="7" fillId="0" borderId="0" applyAlignment="1" pivotButton="0" quotePrefix="0" xfId="0">
      <alignment vertical="center"/>
    </xf>
    <xf numFmtId="1" fontId="0" fillId="0" borderId="2" applyAlignment="1" pivotButton="0" quotePrefix="0" xfId="0">
      <alignment horizontal="center" vertical="center"/>
    </xf>
    <xf numFmtId="0" fontId="0" fillId="0" borderId="2" applyAlignment="1" pivotButton="0" quotePrefix="0" xfId="0">
      <alignment horizontal="center" vertical="center"/>
    </xf>
    <xf numFmtId="14" fontId="8" fillId="0" borderId="2" applyAlignment="1" pivotButton="0" quotePrefix="0" xfId="0">
      <alignment horizontal="center" vertical="center"/>
    </xf>
    <xf numFmtId="0" fontId="8" fillId="0" borderId="2" applyAlignment="1" pivotButton="0" quotePrefix="0" xfId="0">
      <alignment horizontal="center" vertical="center"/>
    </xf>
    <xf numFmtId="164" fontId="0" fillId="0" borderId="0" applyAlignment="1" pivotButton="0" quotePrefix="0" xfId="1">
      <alignment horizontal="center" vertical="center"/>
    </xf>
    <xf numFmtId="0" fontId="8" fillId="0" borderId="0" applyAlignment="1" pivotButton="0" quotePrefix="0" xfId="0">
      <alignment horizontal="center" vertical="center"/>
    </xf>
    <xf numFmtId="0" fontId="6" fillId="0" borderId="0" applyAlignment="1" pivotButton="0" quotePrefix="0" xfId="0">
      <alignment horizontal="center" vertical="center"/>
    </xf>
    <xf numFmtId="0" fontId="7" fillId="0" borderId="0" applyAlignment="1" pivotButton="0" quotePrefix="0" xfId="0">
      <alignment horizontal="center" vertical="center"/>
    </xf>
    <xf numFmtId="0" fontId="0" fillId="0" borderId="0" applyAlignment="1" pivotButton="0" quotePrefix="0" xfId="0">
      <alignment horizontal="left" vertical="center"/>
    </xf>
    <xf numFmtId="164" fontId="7" fillId="0" borderId="2" applyAlignment="1" pivotButton="0" quotePrefix="0" xfId="1">
      <alignment horizontal="left" vertical="center"/>
    </xf>
    <xf numFmtId="164" fontId="7" fillId="0" borderId="2" applyAlignment="1" pivotButton="0" quotePrefix="1" xfId="1">
      <alignment horizontal="left" vertical="center"/>
    </xf>
    <xf numFmtId="0" fontId="0" fillId="0" borderId="2" applyAlignment="1" pivotButton="0" quotePrefix="0" xfId="0">
      <alignment horizontal="left" vertical="center"/>
    </xf>
    <xf numFmtId="0" fontId="7" fillId="0" borderId="2" applyAlignment="1" pivotButton="0" quotePrefix="0" xfId="0">
      <alignment horizontal="center" vertical="center"/>
    </xf>
    <xf numFmtId="0" fontId="5" fillId="0" borderId="2" applyAlignment="1" pivotButton="0" quotePrefix="0" xfId="0">
      <alignment horizontal="left" vertical="center"/>
    </xf>
    <xf numFmtId="164" fontId="0" fillId="0" borderId="2" applyAlignment="1" pivotButton="0" quotePrefix="1" xfId="1">
      <alignment horizontal="left" vertical="center"/>
    </xf>
    <xf numFmtId="164" fontId="0" fillId="0" borderId="2" applyAlignment="1" pivotButton="0" quotePrefix="0" xfId="1">
      <alignment horizontal="center" vertical="center"/>
    </xf>
    <xf numFmtId="0" fontId="5" fillId="0" borderId="2" applyAlignment="1" pivotButton="0" quotePrefix="0" xfId="0">
      <alignment horizontal="center" vertical="center" wrapText="1"/>
    </xf>
    <xf numFmtId="164" fontId="7" fillId="0" borderId="0" applyAlignment="1" pivotButton="0" quotePrefix="0" xfId="1">
      <alignment horizontal="center" vertical="center"/>
    </xf>
    <xf numFmtId="165" fontId="0" fillId="0" borderId="0" applyAlignment="1" pivotButton="0" quotePrefix="0" xfId="1">
      <alignment horizontal="center" vertical="center"/>
    </xf>
    <xf numFmtId="0" fontId="10" fillId="0" borderId="2" applyAlignment="1" pivotButton="0" quotePrefix="0" xfId="0">
      <alignment horizontal="center" vertical="center"/>
    </xf>
    <xf numFmtId="164" fontId="11" fillId="0" borderId="2" applyAlignment="1" pivotButton="0" quotePrefix="0" xfId="1">
      <alignment horizontal="center" vertical="center"/>
    </xf>
    <xf numFmtId="0" fontId="12" fillId="0" borderId="2" applyAlignment="1" pivotButton="0" quotePrefix="0" xfId="0">
      <alignment horizontal="center" vertical="center"/>
    </xf>
    <xf numFmtId="0" fontId="11" fillId="0" borderId="2" applyAlignment="1" pivotButton="0" quotePrefix="0" xfId="0">
      <alignment horizontal="center" vertical="center"/>
    </xf>
    <xf numFmtId="164" fontId="10" fillId="0" borderId="2" applyAlignment="1" pivotButton="0" quotePrefix="0" xfId="1">
      <alignment horizontal="center" vertical="center"/>
    </xf>
    <xf numFmtId="0" fontId="10" fillId="0" borderId="0" applyAlignment="1" pivotButton="0" quotePrefix="0" xfId="0">
      <alignment horizontal="center" vertical="center"/>
    </xf>
    <xf numFmtId="0" fontId="11" fillId="2" borderId="3" applyAlignment="1" pivotButton="0" quotePrefix="0" xfId="0">
      <alignment horizontal="center" vertical="center" wrapText="1"/>
    </xf>
    <xf numFmtId="164" fontId="5" fillId="0" borderId="2" applyAlignment="1" pivotButton="0" quotePrefix="0" xfId="1">
      <alignment vertical="center"/>
    </xf>
    <xf numFmtId="164" fontId="5" fillId="0" borderId="2" applyAlignment="1" pivotButton="0" quotePrefix="0" xfId="1">
      <alignment horizontal="center" vertical="center" wrapText="1"/>
    </xf>
    <xf numFmtId="164" fontId="5" fillId="0" borderId="2" applyAlignment="1" pivotButton="0" quotePrefix="0" xfId="1">
      <alignment vertical="center" wrapText="1"/>
    </xf>
    <xf numFmtId="3" fontId="0" fillId="0" borderId="2" applyAlignment="1" pivotButton="0" quotePrefix="0" xfId="0">
      <alignment horizontal="center" vertical="center"/>
    </xf>
    <xf numFmtId="3" fontId="0" fillId="0" borderId="0" applyAlignment="1" pivotButton="0" quotePrefix="0" xfId="0">
      <alignment horizontal="center" vertical="center"/>
    </xf>
    <xf numFmtId="3" fontId="7" fillId="0" borderId="0" applyAlignment="1" pivotButton="0" quotePrefix="0" xfId="0">
      <alignment horizontal="center" vertical="center"/>
    </xf>
    <xf numFmtId="0" fontId="0" fillId="0" borderId="2" applyAlignment="1" pivotButton="0" quotePrefix="0" xfId="0">
      <alignment vertical="center"/>
    </xf>
    <xf numFmtId="0" fontId="10" fillId="0" borderId="2" applyAlignment="1" pivotButton="0" quotePrefix="0" xfId="0">
      <alignment vertical="center"/>
    </xf>
    <xf numFmtId="166" fontId="16" fillId="2" borderId="0" applyAlignment="1" pivotButton="0" quotePrefix="0" xfId="1">
      <alignment horizontal="center" vertical="center" wrapText="1"/>
    </xf>
    <xf numFmtId="0" fontId="10" fillId="17" borderId="3" applyAlignment="1" pivotButton="0" quotePrefix="0" xfId="0">
      <alignment horizontal="center" vertical="center"/>
    </xf>
    <xf numFmtId="0" fontId="7" fillId="0" borderId="0" applyAlignment="1" pivotButton="0" quotePrefix="0" xfId="0">
      <alignment horizontal="left" vertical="center"/>
    </xf>
    <xf numFmtId="164" fontId="11" fillId="2" borderId="3" applyAlignment="1" pivotButton="0" quotePrefix="0" xfId="1">
      <alignment horizontal="center" vertical="center" wrapText="1"/>
    </xf>
    <xf numFmtId="164" fontId="0" fillId="0" borderId="0" applyAlignment="1" pivotButton="0" quotePrefix="1" xfId="1">
      <alignment horizontal="left" vertical="center"/>
    </xf>
    <xf numFmtId="164" fontId="9" fillId="0" borderId="2" applyAlignment="1" pivotButton="0" quotePrefix="0" xfId="1">
      <alignment horizontal="center" vertical="center" wrapText="1"/>
    </xf>
    <xf numFmtId="164" fontId="9" fillId="0" borderId="2" applyAlignment="1" pivotButton="0" quotePrefix="0" xfId="1">
      <alignment horizontal="center" vertical="center"/>
    </xf>
    <xf numFmtId="0" fontId="18" fillId="2" borderId="3" applyAlignment="1" pivotButton="0" quotePrefix="0" xfId="0">
      <alignment horizontal="center" vertical="center" wrapText="1"/>
    </xf>
    <xf numFmtId="164" fontId="0" fillId="0" borderId="1" applyAlignment="1" pivotButton="0" quotePrefix="1" xfId="1">
      <alignment vertical="center"/>
    </xf>
    <xf numFmtId="164" fontId="0" fillId="0" borderId="2" applyAlignment="1" pivotButton="0" quotePrefix="1" xfId="1">
      <alignment vertical="center"/>
    </xf>
    <xf numFmtId="0" fontId="9" fillId="15" borderId="2" applyAlignment="1" pivotButton="0" quotePrefix="0" xfId="0">
      <alignment horizontal="center" vertical="center" wrapText="1"/>
    </xf>
    <xf numFmtId="0" fontId="15" fillId="21" borderId="2" applyAlignment="1" pivotButton="0" quotePrefix="0" xfId="2">
      <alignment horizontal="left" vertical="center" wrapText="1"/>
    </xf>
    <xf numFmtId="164" fontId="0" fillId="0" borderId="2" applyAlignment="1" pivotButton="0" quotePrefix="0" xfId="1">
      <alignment horizontal="left" vertical="center"/>
    </xf>
    <xf numFmtId="164" fontId="5" fillId="22" borderId="2" applyAlignment="1" pivotButton="0" quotePrefix="0" xfId="1">
      <alignment vertical="center" wrapText="1"/>
    </xf>
    <xf numFmtId="0" fontId="21" fillId="23" borderId="2" applyAlignment="1" pivotButton="0" quotePrefix="0" xfId="0">
      <alignment horizontal="center" vertical="center" wrapText="1"/>
    </xf>
    <xf numFmtId="167" fontId="0" fillId="0" borderId="2" applyAlignment="1" pivotButton="0" quotePrefix="0" xfId="0">
      <alignment horizontal="center" vertical="center"/>
    </xf>
    <xf numFmtId="165" fontId="0" fillId="0" borderId="2" applyAlignment="1" pivotButton="0" quotePrefix="0" xfId="0">
      <alignment horizontal="center" vertical="center"/>
    </xf>
    <xf numFmtId="168" fontId="0" fillId="0" borderId="2" applyAlignment="1" pivotButton="0" quotePrefix="0" xfId="0">
      <alignment horizontal="center" vertical="center"/>
    </xf>
    <xf numFmtId="165" fontId="0" fillId="0" borderId="2" applyAlignment="1" pivotButton="0" quotePrefix="0" xfId="1">
      <alignment horizontal="center" vertical="center"/>
    </xf>
    <xf numFmtId="1" fontId="10" fillId="0" borderId="2" applyAlignment="1" pivotButton="0" quotePrefix="0" xfId="0">
      <alignment horizontal="center" vertical="center"/>
    </xf>
    <xf numFmtId="1" fontId="0" fillId="0" borderId="0" applyAlignment="1" pivotButton="0" quotePrefix="0" xfId="0">
      <alignment horizontal="center" vertical="center"/>
    </xf>
    <xf numFmtId="14" fontId="8" fillId="0" borderId="0" applyAlignment="1" pivotButton="0" quotePrefix="0" xfId="0">
      <alignment vertical="center"/>
    </xf>
    <xf numFmtId="14" fontId="22" fillId="11" borderId="7" applyAlignment="1" pivotButton="0" quotePrefix="0" xfId="1">
      <alignment horizontal="center" vertical="center" wrapText="1"/>
    </xf>
    <xf numFmtId="14" fontId="17" fillId="11" borderId="6" applyAlignment="1" pivotButton="0" quotePrefix="0" xfId="1">
      <alignment horizontal="center" vertical="center" wrapText="1"/>
    </xf>
    <xf numFmtId="1" fontId="18" fillId="2" borderId="3" applyAlignment="1" pivotButton="0" quotePrefix="0" xfId="0">
      <alignment horizontal="center" vertical="center" wrapText="1"/>
    </xf>
    <xf numFmtId="164" fontId="7" fillId="0" borderId="2" applyAlignment="1" pivotButton="0" quotePrefix="0" xfId="1">
      <alignment horizontal="right" vertical="center"/>
    </xf>
    <xf numFmtId="164" fontId="10" fillId="0" borderId="2" applyAlignment="1" pivotButton="0" quotePrefix="0" xfId="1">
      <alignment horizontal="right" vertical="center"/>
    </xf>
    <xf numFmtId="164" fontId="7" fillId="0" borderId="0" applyAlignment="1" pivotButton="0" quotePrefix="0" xfId="1">
      <alignment horizontal="right" vertical="center"/>
    </xf>
    <xf numFmtId="164" fontId="14" fillId="2" borderId="3" applyAlignment="1" pivotButton="0" quotePrefix="0" xfId="1">
      <alignment horizontal="right" vertical="center" wrapText="1"/>
    </xf>
    <xf numFmtId="0" fontId="18" fillId="2" borderId="3" applyAlignment="1" pivotButton="0" quotePrefix="0" xfId="0">
      <alignment vertical="center"/>
    </xf>
    <xf numFmtId="0" fontId="18" fillId="2" borderId="10" applyAlignment="1" pivotButton="0" quotePrefix="0" xfId="0">
      <alignment horizontal="center" vertical="center" wrapText="1"/>
    </xf>
    <xf numFmtId="0" fontId="18" fillId="2" borderId="11" applyAlignment="1" pivotButton="0" quotePrefix="0" xfId="0">
      <alignment horizontal="center" vertical="center" wrapText="1"/>
    </xf>
    <xf numFmtId="168" fontId="25" fillId="24" borderId="9" applyAlignment="1" pivotButton="0" quotePrefix="0" xfId="11">
      <alignment horizontal="center" vertical="center" wrapText="1"/>
    </xf>
    <xf numFmtId="168" fontId="25" fillId="25" borderId="9" applyAlignment="1" pivotButton="0" quotePrefix="0" xfId="12">
      <alignment horizontal="center" vertical="center" wrapText="1"/>
    </xf>
    <xf numFmtId="168" fontId="25" fillId="27" borderId="9" applyAlignment="1" pivotButton="0" quotePrefix="0" xfId="14">
      <alignment horizontal="center" vertical="center" wrapText="1"/>
    </xf>
    <xf numFmtId="0" fontId="26" fillId="24" borderId="9" applyAlignment="1" pivotButton="0" quotePrefix="0" xfId="11">
      <alignment horizontal="center" vertical="center" wrapText="1"/>
    </xf>
    <xf numFmtId="0" fontId="26" fillId="25" borderId="9" applyAlignment="1" pivotButton="0" quotePrefix="0" xfId="12">
      <alignment horizontal="center" vertical="center" wrapText="1"/>
    </xf>
    <xf numFmtId="0" fontId="26" fillId="27" borderId="9" applyAlignment="1" pivotButton="0" quotePrefix="0" xfId="14">
      <alignment horizontal="center" vertical="center" wrapText="1"/>
    </xf>
    <xf numFmtId="0" fontId="26" fillId="26" borderId="9" applyAlignment="1" pivotButton="0" quotePrefix="0" xfId="13">
      <alignment horizontal="center" vertical="center" wrapText="1"/>
    </xf>
    <xf numFmtId="168" fontId="25" fillId="26" borderId="9" applyAlignment="1" pivotButton="0" quotePrefix="0" xfId="13">
      <alignment horizontal="center" vertical="center" wrapText="1"/>
    </xf>
    <xf numFmtId="164" fontId="26" fillId="24" borderId="12" applyAlignment="1" pivotButton="0" quotePrefix="0" xfId="11">
      <alignment horizontal="center" vertical="center"/>
    </xf>
    <xf numFmtId="164" fontId="26" fillId="25" borderId="12" applyAlignment="1" pivotButton="0" quotePrefix="0" xfId="12">
      <alignment horizontal="center" vertical="center"/>
    </xf>
    <xf numFmtId="164" fontId="26" fillId="27" borderId="12" applyAlignment="1" pivotButton="0" quotePrefix="0" xfId="14">
      <alignment horizontal="center" vertical="center"/>
    </xf>
    <xf numFmtId="164" fontId="26" fillId="24" borderId="2" applyAlignment="1" pivotButton="0" quotePrefix="0" xfId="11">
      <alignment horizontal="center" vertical="center"/>
    </xf>
    <xf numFmtId="164" fontId="26" fillId="25" borderId="2" applyAlignment="1" pivotButton="0" quotePrefix="0" xfId="12">
      <alignment horizontal="center" vertical="center"/>
    </xf>
    <xf numFmtId="164" fontId="26" fillId="27" borderId="2" applyAlignment="1" pivotButton="0" quotePrefix="0" xfId="14">
      <alignment horizontal="center" vertical="center"/>
    </xf>
    <xf numFmtId="164" fontId="26" fillId="26" borderId="13" applyAlignment="1" pivotButton="0" quotePrefix="0" xfId="13">
      <alignment horizontal="center" vertical="center"/>
    </xf>
    <xf numFmtId="164" fontId="26" fillId="26" borderId="8" applyAlignment="1" pivotButton="0" quotePrefix="0" xfId="13">
      <alignment horizontal="center" vertical="center"/>
    </xf>
    <xf numFmtId="165" fontId="0" fillId="0" borderId="2" applyAlignment="1" pivotButton="0" quotePrefix="0" xfId="0">
      <alignment horizontal="right" vertical="center"/>
    </xf>
    <xf numFmtId="167" fontId="0" fillId="0" borderId="2" applyAlignment="1" pivotButton="0" quotePrefix="0" xfId="0">
      <alignment horizontal="right" vertical="center"/>
    </xf>
    <xf numFmtId="165" fontId="7" fillId="0" borderId="2" applyAlignment="1" pivotButton="0" quotePrefix="0" xfId="1">
      <alignment horizontal="center" vertical="center"/>
    </xf>
    <xf numFmtId="165" fontId="7" fillId="0" borderId="2" applyAlignment="1" pivotButton="0" quotePrefix="0" xfId="1">
      <alignment horizontal="right" vertical="center"/>
    </xf>
    <xf numFmtId="165" fontId="7" fillId="0" borderId="0" applyAlignment="1" pivotButton="0" quotePrefix="0" xfId="1">
      <alignment horizontal="center" vertical="center"/>
    </xf>
    <xf numFmtId="165" fontId="7" fillId="18" borderId="2" applyAlignment="1" pivotButton="0" quotePrefix="0" xfId="1">
      <alignment horizontal="center" vertical="center"/>
    </xf>
    <xf numFmtId="165" fontId="0" fillId="18" borderId="2" applyAlignment="1" pivotButton="0" quotePrefix="0" xfId="1">
      <alignment horizontal="center" vertical="center"/>
    </xf>
    <xf numFmtId="165" fontId="5" fillId="0" borderId="2" applyAlignment="1" pivotButton="0" quotePrefix="0" xfId="1">
      <alignment horizontal="center" vertical="center" wrapText="1"/>
    </xf>
    <xf numFmtId="0" fontId="0" fillId="0" borderId="0" applyAlignment="1" pivotButton="0" quotePrefix="0" xfId="0">
      <alignment horizontal="center" vertical="center" wrapText="1"/>
    </xf>
    <xf numFmtId="0" fontId="5" fillId="0" borderId="0" applyAlignment="1" pivotButton="0" quotePrefix="0" xfId="0">
      <alignment horizontal="center" vertical="center"/>
    </xf>
    <xf numFmtId="164" fontId="0" fillId="0" borderId="0" applyAlignment="1" pivotButton="0" quotePrefix="0" xfId="17">
      <alignment horizontal="center" vertical="center"/>
    </xf>
    <xf numFmtId="164" fontId="0" fillId="0" borderId="0" applyAlignment="1" pivotButton="0" quotePrefix="0" xfId="17">
      <alignment vertical="center"/>
    </xf>
    <xf numFmtId="164" fontId="0" fillId="0" borderId="0" applyAlignment="1" pivotButton="0" quotePrefix="0" xfId="17">
      <alignment horizontal="center" vertical="center" wrapText="1"/>
    </xf>
    <xf numFmtId="164" fontId="0" fillId="0" borderId="2" applyAlignment="1" pivotButton="0" quotePrefix="0" xfId="17">
      <alignment horizontal="center" vertical="center"/>
    </xf>
    <xf numFmtId="3" fontId="5" fillId="0" borderId="0" applyAlignment="1" pivotButton="0" quotePrefix="0" xfId="0">
      <alignment horizontal="center" vertical="center"/>
    </xf>
    <xf numFmtId="3" fontId="7" fillId="0" borderId="2" applyAlignment="1" pivotButton="0" quotePrefix="0" xfId="17">
      <alignment horizontal="center" vertical="center"/>
    </xf>
    <xf numFmtId="3" fontId="5" fillId="0" borderId="2" applyAlignment="1" pivotButton="0" quotePrefix="0" xfId="0">
      <alignment horizontal="center" vertical="center"/>
    </xf>
    <xf numFmtId="164" fontId="5" fillId="0" borderId="2" applyAlignment="1" pivotButton="0" quotePrefix="0" xfId="17">
      <alignment horizontal="center" vertical="center"/>
    </xf>
    <xf numFmtId="3" fontId="0" fillId="0" borderId="2" applyAlignment="1" pivotButton="0" quotePrefix="0" xfId="17">
      <alignment horizontal="center" vertical="center"/>
    </xf>
    <xf numFmtId="164" fontId="0" fillId="0" borderId="2" applyAlignment="1" pivotButton="0" quotePrefix="0" xfId="17">
      <alignment horizontal="center" vertical="center" wrapText="1"/>
    </xf>
    <xf numFmtId="164" fontId="5" fillId="0" borderId="2" applyAlignment="1" pivotButton="0" quotePrefix="0" xfId="17">
      <alignment horizontal="center" vertical="center" wrapText="1"/>
    </xf>
    <xf numFmtId="164" fontId="5" fillId="0" borderId="2" applyAlignment="1" pivotButton="0" quotePrefix="0" xfId="17">
      <alignment vertical="center" wrapText="1"/>
    </xf>
    <xf numFmtId="164" fontId="9" fillId="0" borderId="2" applyAlignment="1" pivotButton="0" quotePrefix="0" xfId="17">
      <alignment horizontal="center" vertical="center" wrapText="1"/>
    </xf>
    <xf numFmtId="1" fontId="5" fillId="0" borderId="2" applyAlignment="1" pivotButton="0" quotePrefix="0" xfId="0">
      <alignment horizontal="center" vertical="center" wrapText="1"/>
    </xf>
    <xf numFmtId="164" fontId="5" fillId="0" borderId="2" applyAlignment="1" pivotButton="0" quotePrefix="0" xfId="17">
      <alignment vertical="center"/>
    </xf>
    <xf numFmtId="0" fontId="5" fillId="16" borderId="2" applyAlignment="1" pivotButton="0" quotePrefix="0" xfId="0">
      <alignment horizontal="center" vertical="center" wrapText="1"/>
    </xf>
    <xf numFmtId="0" fontId="5" fillId="12" borderId="2" applyAlignment="1" pivotButton="0" quotePrefix="0" xfId="0">
      <alignment horizontal="center" vertical="center" wrapText="1"/>
    </xf>
    <xf numFmtId="3" fontId="0" fillId="18" borderId="2" applyAlignment="1" pivotButton="0" quotePrefix="0" xfId="17">
      <alignment horizontal="center" vertical="center"/>
    </xf>
    <xf numFmtId="166" fontId="10" fillId="2" borderId="3" applyAlignment="1" pivotButton="0" quotePrefix="0" xfId="17">
      <alignment horizontal="center" vertical="center" wrapText="1"/>
    </xf>
    <xf numFmtId="164" fontId="11" fillId="10" borderId="3" applyAlignment="1" pivotButton="0" quotePrefix="0" xfId="17">
      <alignment horizontal="center" vertical="center" wrapText="1"/>
    </xf>
    <xf numFmtId="164" fontId="11" fillId="2" borderId="3" applyAlignment="1" pivotButton="0" quotePrefix="0" xfId="17">
      <alignment horizontal="center" vertical="center" wrapText="1"/>
    </xf>
    <xf numFmtId="164" fontId="17" fillId="11" borderId="3" applyAlignment="1" pivotButton="0" quotePrefix="0" xfId="17">
      <alignment horizontal="center" vertical="center" wrapText="1"/>
    </xf>
    <xf numFmtId="164" fontId="0" fillId="0" borderId="2" applyAlignment="1" pivotButton="0" quotePrefix="1" xfId="17">
      <alignment horizontal="left" vertical="center"/>
    </xf>
    <xf numFmtId="164" fontId="7" fillId="0" borderId="2" applyAlignment="1" pivotButton="0" quotePrefix="0" xfId="17">
      <alignment horizontal="left" vertical="center"/>
    </xf>
    <xf numFmtId="164" fontId="7" fillId="0" borderId="2" applyAlignment="1" pivotButton="0" quotePrefix="1" xfId="17">
      <alignment horizontal="left" vertical="center"/>
    </xf>
    <xf numFmtId="164" fontId="0" fillId="0" borderId="1" applyAlignment="1" pivotButton="0" quotePrefix="1" xfId="17">
      <alignment vertical="center"/>
    </xf>
    <xf numFmtId="164" fontId="0" fillId="0" borderId="2" applyAlignment="1" pivotButton="0" quotePrefix="0" xfId="17">
      <alignment horizontal="center" vertical="center"/>
    </xf>
    <xf numFmtId="0" fontId="5" fillId="0" borderId="2" applyAlignment="1" pivotButton="0" quotePrefix="0" xfId="0">
      <alignment horizontal="center" vertical="center"/>
    </xf>
    <xf numFmtId="1" fontId="5" fillId="0" borderId="2" applyAlignment="1" pivotButton="0" quotePrefix="0" xfId="0">
      <alignment horizontal="center" vertical="center"/>
    </xf>
    <xf numFmtId="164" fontId="9" fillId="0" borderId="2" applyAlignment="1" pivotButton="0" quotePrefix="0" xfId="17">
      <alignment horizontal="center" vertical="center"/>
    </xf>
    <xf numFmtId="164" fontId="0" fillId="0" borderId="2" applyAlignment="1" pivotButton="0" quotePrefix="1" xfId="17">
      <alignment vertical="center"/>
    </xf>
    <xf numFmtId="164" fontId="0" fillId="0" borderId="1" applyAlignment="1" pivotButton="0" quotePrefix="1" xfId="17">
      <alignment horizontal="left" vertical="center"/>
    </xf>
    <xf numFmtId="0" fontId="0" fillId="0" borderId="2" applyAlignment="1" pivotButton="0" quotePrefix="0" xfId="0">
      <alignment horizontal="center" vertical="center" wrapText="1"/>
    </xf>
    <xf numFmtId="0" fontId="5" fillId="22" borderId="2" applyAlignment="1" pivotButton="0" quotePrefix="0" xfId="0">
      <alignment horizontal="center" vertical="center" wrapText="1"/>
    </xf>
    <xf numFmtId="0" fontId="5" fillId="19" borderId="2" applyAlignment="1" pivotButton="0" quotePrefix="0" xfId="2">
      <alignment horizontal="center" vertical="center" wrapText="1"/>
    </xf>
    <xf numFmtId="0" fontId="15" fillId="21" borderId="2" applyAlignment="1" pivotButton="0" quotePrefix="0" xfId="2">
      <alignment horizontal="center" vertical="center" wrapText="1"/>
    </xf>
    <xf numFmtId="0" fontId="5" fillId="3" borderId="2" applyAlignment="1" pivotButton="0" quotePrefix="0" xfId="2">
      <alignment horizontal="center" vertical="center" wrapText="1"/>
    </xf>
    <xf numFmtId="0" fontId="5" fillId="13" borderId="2" applyAlignment="1" pivotButton="0" quotePrefix="0" xfId="2">
      <alignment horizontal="center" vertical="center" wrapText="1"/>
    </xf>
    <xf numFmtId="0" fontId="5" fillId="0" borderId="2" applyAlignment="1" pivotButton="0" quotePrefix="1" xfId="0">
      <alignment horizontal="center" vertical="center" wrapText="1"/>
    </xf>
    <xf numFmtId="0" fontId="5" fillId="0" borderId="2" applyAlignment="1" pivotButton="0" quotePrefix="0" xfId="0">
      <alignment horizontal="left" vertical="center" wrapText="1"/>
    </xf>
    <xf numFmtId="168" fontId="0" fillId="0" borderId="2" applyAlignment="1" pivotButton="0" quotePrefix="0" xfId="0">
      <alignment horizontal="center" vertical="center" wrapText="1"/>
    </xf>
    <xf numFmtId="14" fontId="8" fillId="0" borderId="2" applyAlignment="1" pivotButton="0" quotePrefix="0" xfId="0">
      <alignment horizontal="center" vertical="center" wrapText="1"/>
    </xf>
    <xf numFmtId="167" fontId="0" fillId="0" borderId="2" applyAlignment="1" pivotButton="0" quotePrefix="0" xfId="0">
      <alignment horizontal="center" vertical="center" wrapText="1"/>
    </xf>
    <xf numFmtId="3" fontId="7" fillId="0" borderId="2" applyAlignment="1" pivotButton="0" quotePrefix="0" xfId="17">
      <alignment horizontal="center" vertical="center" wrapText="1"/>
    </xf>
    <xf numFmtId="164" fontId="0" fillId="0" borderId="2" applyAlignment="1" pivotButton="0" quotePrefix="1" xfId="17">
      <alignment horizontal="left" vertical="center" wrapText="1"/>
    </xf>
    <xf numFmtId="0" fontId="5" fillId="28" borderId="2" applyAlignment="1" pivotButton="0" quotePrefix="0" xfId="0">
      <alignment horizontal="center" vertical="center" wrapText="1"/>
    </xf>
    <xf numFmtId="0" fontId="15" fillId="22" borderId="2" applyAlignment="1" pivotButton="0" quotePrefix="0" xfId="0">
      <alignment horizontal="center" vertical="center" wrapText="1"/>
    </xf>
    <xf numFmtId="164" fontId="0" fillId="0" borderId="0" applyAlignment="1" pivotButton="0" quotePrefix="0" xfId="17">
      <alignment horizontal="center" vertical="center"/>
    </xf>
    <xf numFmtId="164" fontId="5" fillId="15" borderId="2" applyAlignment="1" pivotButton="0" quotePrefix="0" xfId="17">
      <alignment vertical="center"/>
    </xf>
    <xf numFmtId="164" fontId="0" fillId="0" borderId="2" applyAlignment="1" pivotButton="0" quotePrefix="0" xfId="17">
      <alignment horizontal="left" vertical="center"/>
    </xf>
    <xf numFmtId="164" fontId="0" fillId="0" borderId="2" applyAlignment="1" pivotButton="0" quotePrefix="1" xfId="17">
      <alignment horizontal="left" vertical="center"/>
    </xf>
    <xf numFmtId="0" fontId="5" fillId="2" borderId="3" applyAlignment="1" pivotButton="0" quotePrefix="0" xfId="0">
      <alignment horizontal="center" vertical="center" wrapText="1"/>
    </xf>
    <xf numFmtId="164" fontId="5" fillId="0" borderId="2" applyAlignment="1" pivotButton="0" quotePrefix="0" xfId="17">
      <alignment vertical="center"/>
    </xf>
    <xf numFmtId="0" fontId="5" fillId="7" borderId="2" applyAlignment="1" pivotButton="0" quotePrefix="0" xfId="2">
      <alignment horizontal="center" vertical="center"/>
    </xf>
    <xf numFmtId="1" fontId="5" fillId="7" borderId="2" applyAlignment="1" pivotButton="0" quotePrefix="0" xfId="2">
      <alignment horizontal="center" vertical="center"/>
    </xf>
    <xf numFmtId="0" fontId="5" fillId="8" borderId="2" applyAlignment="1" pivotButton="0" quotePrefix="0" xfId="2">
      <alignment horizontal="center" vertical="center"/>
    </xf>
    <xf numFmtId="1" fontId="5" fillId="8" borderId="2" applyAlignment="1" pivotButton="0" quotePrefix="0" xfId="2">
      <alignment horizontal="center" vertical="center"/>
    </xf>
    <xf numFmtId="0" fontId="5" fillId="0" borderId="2" applyAlignment="1" pivotButton="0" quotePrefix="0" xfId="2">
      <alignment horizontal="center" vertical="center"/>
    </xf>
    <xf numFmtId="1" fontId="5" fillId="0" borderId="2" applyAlignment="1" pivotButton="0" quotePrefix="0" xfId="2">
      <alignment horizontal="center" vertical="center"/>
    </xf>
    <xf numFmtId="0" fontId="5" fillId="20" borderId="2" applyAlignment="1" pivotButton="0" quotePrefix="0" xfId="2">
      <alignment horizontal="center" vertical="center"/>
    </xf>
    <xf numFmtId="1" fontId="5" fillId="20" borderId="2" applyAlignment="1" pivotButton="0" quotePrefix="0" xfId="2">
      <alignment horizontal="center" vertical="center"/>
    </xf>
    <xf numFmtId="0" fontId="5" fillId="6" borderId="2" applyAlignment="1" pivotButton="0" quotePrefix="0" xfId="2">
      <alignment horizontal="center" vertical="center"/>
    </xf>
    <xf numFmtId="1" fontId="5" fillId="6" borderId="2" applyAlignment="1" pivotButton="0" quotePrefix="0" xfId="2">
      <alignment horizontal="center" vertical="center"/>
    </xf>
    <xf numFmtId="164" fontId="9" fillId="14" borderId="2" applyAlignment="1" pivotButton="0" quotePrefix="0" xfId="17">
      <alignment horizontal="center" vertical="center"/>
    </xf>
    <xf numFmtId="0" fontId="11" fillId="13" borderId="2" applyAlignment="1" pivotButton="0" quotePrefix="0" xfId="2">
      <alignment horizontal="center" vertical="center"/>
    </xf>
    <xf numFmtId="14" fontId="0" fillId="0" borderId="0" applyAlignment="1" pivotButton="0" quotePrefix="0" xfId="0">
      <alignment horizontal="center" vertical="center"/>
    </xf>
    <xf numFmtId="164" fontId="0" fillId="0" borderId="2" applyAlignment="1" pivotButton="0" quotePrefix="0" xfId="17">
      <alignment horizontal="left" vertical="center"/>
    </xf>
    <xf numFmtId="164" fontId="0" fillId="0" borderId="2" applyAlignment="1" pivotButton="0" quotePrefix="0" xfId="17">
      <alignment horizontal="center" vertical="center" wrapText="1"/>
    </xf>
    <xf numFmtId="1" fontId="5" fillId="0" borderId="2" applyAlignment="1" pivotButton="0" quotePrefix="0" xfId="0">
      <alignment horizontal="right" vertical="center" wrapText="1"/>
    </xf>
    <xf numFmtId="0" fontId="5" fillId="7" borderId="2" applyAlignment="1" pivotButton="0" quotePrefix="0" xfId="2">
      <alignment horizontal="center" vertical="center" wrapText="1"/>
    </xf>
    <xf numFmtId="1" fontId="5" fillId="7" borderId="2" applyAlignment="1" pivotButton="0" quotePrefix="0" xfId="2">
      <alignment horizontal="right" vertical="center" wrapText="1"/>
    </xf>
    <xf numFmtId="0" fontId="5" fillId="3" borderId="2" applyAlignment="1" pivotButton="0" quotePrefix="0" xfId="2">
      <alignment horizontal="left" vertical="center" wrapText="1"/>
    </xf>
    <xf numFmtId="0" fontId="5" fillId="8" borderId="2" applyAlignment="1" pivotButton="0" quotePrefix="0" xfId="2">
      <alignment horizontal="center" vertical="center" wrapText="1"/>
    </xf>
    <xf numFmtId="1" fontId="5" fillId="8" borderId="2" applyAlignment="1" pivotButton="0" quotePrefix="0" xfId="2">
      <alignment horizontal="right" vertical="center" wrapText="1"/>
    </xf>
    <xf numFmtId="0" fontId="5" fillId="19" borderId="2" applyAlignment="1" pivotButton="0" quotePrefix="0" xfId="2">
      <alignment horizontal="left" vertical="center" wrapText="1"/>
    </xf>
    <xf numFmtId="0" fontId="5" fillId="20" borderId="2" applyAlignment="1" pivotButton="0" quotePrefix="0" xfId="2">
      <alignment horizontal="center" vertical="center" wrapText="1"/>
    </xf>
    <xf numFmtId="1" fontId="5" fillId="20" borderId="2" applyAlignment="1" pivotButton="0" quotePrefix="0" xfId="2">
      <alignment horizontal="right" vertical="center" wrapText="1"/>
    </xf>
    <xf numFmtId="0" fontId="5" fillId="13" borderId="2" applyAlignment="1" pivotButton="0" quotePrefix="0" xfId="2">
      <alignment horizontal="left" vertical="center" wrapText="1"/>
    </xf>
    <xf numFmtId="0" fontId="5" fillId="0" borderId="2" applyAlignment="1" pivotButton="0" quotePrefix="0" xfId="2">
      <alignment horizontal="center" vertical="center" wrapText="1"/>
    </xf>
    <xf numFmtId="1" fontId="5" fillId="0" borderId="2" applyAlignment="1" pivotButton="0" quotePrefix="0" xfId="2">
      <alignment horizontal="right" vertical="center" wrapText="1"/>
    </xf>
    <xf numFmtId="0" fontId="5" fillId="6" borderId="2" applyAlignment="1" pivotButton="0" quotePrefix="0" xfId="2">
      <alignment horizontal="center" vertical="center" wrapText="1"/>
    </xf>
    <xf numFmtId="1" fontId="5" fillId="6" borderId="2" applyAlignment="1" pivotButton="0" quotePrefix="0" xfId="2">
      <alignment horizontal="right" vertical="center" wrapText="1"/>
    </xf>
    <xf numFmtId="0" fontId="5" fillId="5" borderId="2" applyAlignment="1" pivotButton="0" quotePrefix="0" xfId="2">
      <alignment horizontal="left" vertical="center" wrapText="1"/>
    </xf>
    <xf numFmtId="0" fontId="5" fillId="4" borderId="2" applyAlignment="1" pivotButton="0" quotePrefix="0" xfId="2">
      <alignment horizontal="left" vertical="center" wrapText="1"/>
    </xf>
    <xf numFmtId="164" fontId="5" fillId="0" borderId="2" applyAlignment="1" pivotButton="0" quotePrefix="0" xfId="1">
      <alignment horizontal="center" vertical="center"/>
    </xf>
    <xf numFmtId="0" fontId="5" fillId="0" borderId="2" applyAlignment="1" pivotButton="0" quotePrefix="1" xfId="0">
      <alignment vertical="center"/>
    </xf>
    <xf numFmtId="164" fontId="8" fillId="0" borderId="0" applyAlignment="1" pivotButton="0" quotePrefix="0" xfId="17">
      <alignment horizontal="center" vertical="center"/>
    </xf>
    <xf numFmtId="3" fontId="8" fillId="0" borderId="0" applyAlignment="1" pivotButton="0" quotePrefix="0" xfId="0">
      <alignment horizontal="center" vertical="center"/>
    </xf>
    <xf numFmtId="43" fontId="0" fillId="0" borderId="0" applyAlignment="1" pivotButton="0" quotePrefix="0" xfId="0">
      <alignment horizontal="center" vertical="center"/>
    </xf>
    <xf numFmtId="164" fontId="0" fillId="0" borderId="1" applyAlignment="1" pivotButton="0" quotePrefix="1" xfId="17">
      <alignment horizontal="left" vertical="center"/>
    </xf>
    <xf numFmtId="3" fontId="0" fillId="14" borderId="2" applyAlignment="1" pivotButton="0" quotePrefix="0" xfId="17">
      <alignment horizontal="center" vertical="center"/>
    </xf>
    <xf numFmtId="164" fontId="0" fillId="0" borderId="2" applyAlignment="1" pivotButton="0" quotePrefix="1" xfId="17">
      <alignment vertical="center"/>
    </xf>
    <xf numFmtId="0" fontId="5" fillId="15" borderId="2" applyAlignment="1" pivotButton="0" quotePrefix="0" xfId="0">
      <alignment horizontal="center" vertical="center"/>
    </xf>
    <xf numFmtId="165" fontId="7" fillId="0" borderId="0" applyAlignment="1" pivotButton="0" quotePrefix="0" xfId="1">
      <alignment horizontal="center" vertical="center"/>
    </xf>
    <xf numFmtId="164" fontId="7" fillId="0" borderId="0" applyAlignment="1" pivotButton="0" quotePrefix="0" xfId="1">
      <alignment horizontal="center" vertical="center"/>
    </xf>
    <xf numFmtId="165" fontId="0" fillId="0" borderId="0" applyAlignment="1" pivotButton="0" quotePrefix="0" xfId="0">
      <alignment horizontal="center" vertical="center"/>
    </xf>
    <xf numFmtId="164" fontId="0" fillId="0" borderId="2" applyAlignment="1" pivotButton="0" quotePrefix="1" xfId="17">
      <alignment horizontal="center" vertical="center" wrapText="1"/>
    </xf>
    <xf numFmtId="164" fontId="0" fillId="14" borderId="2" applyAlignment="1" pivotButton="0" quotePrefix="0" xfId="17">
      <alignment horizontal="center" vertical="center"/>
    </xf>
    <xf numFmtId="166" fontId="10" fillId="2" borderId="3" applyAlignment="1" pivotButton="0" quotePrefix="0" xfId="17">
      <alignment horizontal="center" vertical="center" wrapText="1"/>
    </xf>
    <xf numFmtId="165" fontId="0" fillId="0" borderId="0" applyAlignment="1" pivotButton="0" quotePrefix="0" xfId="1">
      <alignment horizontal="center" vertical="center"/>
    </xf>
    <xf numFmtId="166" fontId="16" fillId="2" borderId="0" applyAlignment="1" pivotButton="0" quotePrefix="0" xfId="1">
      <alignment horizontal="center" vertical="center" wrapText="1"/>
    </xf>
    <xf numFmtId="165" fontId="0" fillId="0" borderId="2" applyAlignment="1" pivotButton="0" quotePrefix="0" xfId="0">
      <alignment horizontal="right" vertical="center"/>
    </xf>
    <xf numFmtId="165" fontId="0" fillId="0" borderId="2" applyAlignment="1" pivotButton="0" quotePrefix="0" xfId="0">
      <alignment horizontal="center" vertical="center"/>
    </xf>
    <xf numFmtId="165" fontId="7" fillId="0" borderId="2" applyAlignment="1" pivotButton="0" quotePrefix="0" xfId="1">
      <alignment horizontal="center" vertical="center"/>
    </xf>
    <xf numFmtId="165" fontId="0" fillId="0" borderId="0" applyAlignment="1" pivotButton="0" quotePrefix="0" xfId="0">
      <alignment horizontal="center" vertical="center"/>
    </xf>
    <xf numFmtId="165" fontId="7" fillId="0" borderId="2" applyAlignment="1" pivotButton="0" quotePrefix="0" xfId="1">
      <alignment horizontal="right" vertical="center"/>
    </xf>
    <xf numFmtId="165" fontId="0" fillId="0" borderId="2" applyAlignment="1" pivotButton="0" quotePrefix="0" xfId="1">
      <alignment horizontal="center" vertical="center"/>
    </xf>
    <xf numFmtId="165" fontId="7" fillId="0" borderId="0" applyAlignment="1" pivotButton="0" quotePrefix="0" xfId="1">
      <alignment horizontal="center" vertical="center"/>
    </xf>
    <xf numFmtId="165" fontId="7" fillId="18" borderId="2" applyAlignment="1" pivotButton="0" quotePrefix="0" xfId="1">
      <alignment horizontal="center" vertical="center"/>
    </xf>
    <xf numFmtId="165" fontId="0" fillId="18" borderId="2" applyAlignment="1" pivotButton="0" quotePrefix="0" xfId="1">
      <alignment horizontal="center" vertical="center"/>
    </xf>
    <xf numFmtId="165" fontId="5" fillId="0" borderId="2" applyAlignment="1" pivotButton="0" quotePrefix="0" xfId="1">
      <alignment horizontal="center" vertical="center" wrapText="1"/>
    </xf>
  </cellXfs>
  <cellStyles count="18">
    <cellStyle name="Normal" xfId="0" builtinId="0"/>
    <cellStyle name="Comma" xfId="1" builtinId="3"/>
    <cellStyle name="Normal 2" xfId="2"/>
    <cellStyle name="Normal 3" xfId="3"/>
    <cellStyle name="Style 1" xfId="4"/>
    <cellStyle name="Style 2" xfId="5"/>
    <cellStyle name="Style 3" xfId="6"/>
    <cellStyle name="Style 4" xfId="7"/>
    <cellStyle name="Normal 4" xfId="8"/>
    <cellStyle name="Normal 5" xfId="9"/>
    <cellStyle name="Normal 6" xfId="10"/>
    <cellStyle name="Good" xfId="11" builtinId="26"/>
    <cellStyle name="Neutral" xfId="12" builtinId="28"/>
    <cellStyle name="Note" xfId="13" builtinId="10"/>
    <cellStyle name="20% - Accent1" xfId="14" builtinId="30"/>
    <cellStyle name="Normal 7" xfId="15"/>
    <cellStyle name="Normal 8" xfId="16"/>
    <cellStyle name="Comma 2" xfId="17"/>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Oliver Diehm</author>
  </authors>
  <commentList>
    <comment ref="Q50" authorId="0" shapeId="0">
      <text>
        <t>Oliver Diehm:
2,050 pieces are machined for insulated version, likely obosolete.</t>
      </text>
    </comment>
    <comment ref="D73" authorId="0" shapeId="0">
      <text>
        <t>Oliver Diehm:
Shares pattern with R658301.
Shares core box with R654501, R654601, R658301, R658401 and R658501,</t>
      </text>
    </comment>
    <comment ref="D74" authorId="0" shapeId="0">
      <text>
        <t>Oliver Diehm:
Shares pattern with R654601, R658401 and R658501.
Shares core box with R647501, R654601, R658301, R658401 and R658501.</t>
      </text>
    </comment>
    <comment ref="D75" authorId="0" shapeId="0">
      <text>
        <t>Oliver Diehm:
Shares pattern with R654501, R658401 and R658501.
Shares core box with R647501, R654501, R658301, R658401 and R658501.</t>
      </text>
    </comment>
    <comment ref="D76" authorId="0" shapeId="0">
      <text>
        <t>Oliver Diehm:
Shares pattern with R647501.
Shares core box with R654501, R654601, R647501, R658401 and R658501,</t>
      </text>
    </comment>
    <comment ref="D77" authorId="0" shapeId="0">
      <text>
        <t>Oliver Diehm:
Shares pattern with R654501, R654601 and R658501.
Shares core box with R647501, R654501, R654601, R658301 and R658501.</t>
      </text>
    </comment>
    <comment ref="D78" authorId="0" shapeId="0">
      <text>
        <t>Oliver Diehm:
Shares pattern with R654501, R654601 and R658401.
Shares core box with R647501, R654501, R654601, R658301 and R658401.</t>
      </text>
    </comment>
  </commentList>
</comments>
</file>

<file path=xl/comments/comment2.xml><?xml version="1.0" encoding="utf-8"?>
<comments xmlns="http://schemas.openxmlformats.org/spreadsheetml/2006/main">
  <authors>
    <author>Oliver Diehm</author>
  </authors>
  <commentList>
    <comment ref="Q59" authorId="0" shapeId="0">
      <text>
        <t>Oliver Diehm:
2,050 pieces are machined for insulated version, likely obosolete.</t>
      </text>
    </comment>
    <comment ref="Q92" authorId="0" shapeId="0">
      <text>
        <t>Oliver Diehm:
3/3/17:  4,157 in finished goods.</t>
      </text>
    </comment>
  </commentList>
</comments>
</file>

<file path=xl/comments/comment3.xml><?xml version="1.0" encoding="utf-8"?>
<comments xmlns="http://schemas.openxmlformats.org/spreadsheetml/2006/main">
  <authors>
    <author>Oliver Diehm</author>
  </authors>
  <commentList>
    <comment ref="Q64" authorId="0" shapeId="0">
      <text>
        <t>Oliver Diehm:
2,050 pieces are machined for insulated version, likely obsolete.</t>
      </text>
    </comment>
    <comment ref="Q114" authorId="0" shapeId="0">
      <text>
        <t>Oliver Diehm:
3/3/17:  4,157 in finished goods.</t>
      </text>
    </comment>
  </commentList>
</comments>
</file>

<file path=xl/comments/comment4.xml><?xml version="1.0" encoding="utf-8"?>
<comments xmlns="http://schemas.openxmlformats.org/spreadsheetml/2006/main">
  <authors>
    <author>Oliver Diehm</author>
  </authors>
  <commentList>
    <comment ref="E2" authorId="0" shapeId="0">
      <text>
        <t xml:space="preserve">Oliver Diehm:
Täglicher Bedarf:
x20.5 um montalichen Bedarf zu kalkullieren.
Dieser Bedarf wird vom Kunden gemeldet anhand geplanten Umsatzmengen.
</t>
      </text>
    </comment>
    <comment ref="F2" authorId="0" shapeId="0">
      <text>
        <t>Oliver Diehm:
Bestellter Bedarf; diese Menge wird der Kunde mindestens in den naechsten 1-2 Wochen benoetigen (jetzige Umlaufware in Spalte "DOH (incl wip)" wird aber abgezogen!)</t>
      </text>
    </comment>
    <comment ref="G2" authorId="0" shapeId="0">
      <text>
        <t>Oliver Diehm:
Ware im Lager von VS (schon im Lager) und Rohmaterial von T&amp;B).</t>
      </text>
    </comment>
    <comment ref="H2" authorId="0" shapeId="0">
      <text>
        <t>Oliver Diehm:
Tagesmengen vorhanden - berücksichticht NICHT Umlaufware in Spalte M, weil die gelegentlich nicht zum Auftrag passt.</t>
      </text>
    </comment>
    <comment ref="I2" authorId="0" shapeId="0">
      <text>
        <t>Oliver Diehm:
Datum wo das Lager auf 0 ist - ohne Umlaufware zu berücksichtigen, da diese gelegentlich nicht passend ist.</t>
      </text>
    </comment>
    <comment ref="J2" authorId="0" shapeId="0">
      <text>
        <t>Oliver Diehm:
Datum wo Lagerbestand auf 0 ist - inklusive Umlaufware in Spalte M.</t>
      </text>
    </comment>
    <comment ref="K2" authorId="0" shapeId="0">
      <text>
        <t>Oliver Diehm:
Neuer Auftrag muss eingelassen werden bis dieses Datum.
Allerdings muessen alle noch offenen Auftragsmengen zusätzlich berücksichtigt werden.  Dies muss gemacht werden indem Mengen vom Feld in Spalte "Open Orders" auf ein Feld davor übertragen werden.</t>
      </text>
    </comment>
    <comment ref="M2" authorId="0" shapeId="0">
      <text>
        <t>Oliver Diehm:
Gesamter Lagerbetand, inklusive T&amp;B Rohwerte , bearbeitende Menge und gesamter VS Lagerbestand inklusive Ware die noch unterwegs ist.</t>
      </text>
    </comment>
    <comment ref="U2" authorId="0" shapeId="0">
      <text>
        <t>Oliver Diehm:
Tagesmengen die vorhanden sind, inklusiver aller Mengen:  VS und T&amp;B Rohmaterial und bearbeitete Umlaufware.</t>
      </text>
    </comment>
    <comment ref="W2" authorId="0" shapeId="0">
      <text>
        <t>Oliver Diehm:
Bearbeitende Umlaufware von T&amp;B.  Dies wird jede Woche vom Kunden gemeldet.</t>
      </text>
    </comment>
    <comment ref="X2" authorId="0" shapeId="0">
      <text>
        <t>Oliver Diehm:
Container der unterwegs ist:
Datum beim Kunden
Siegel Nummer
Pro Forma Nummer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AG164"/>
  <sheetViews>
    <sheetView tabSelected="1" zoomScaleNormal="100" zoomScaleSheetLayoutView="236" workbookViewId="0">
      <pane xSplit="12" ySplit="1" topLeftCell="M2" activePane="bottomRight" state="frozen"/>
      <selection pane="topRight" activeCell="M1" sqref="M1"/>
      <selection pane="bottomLeft" activeCell="A2" sqref="A2"/>
      <selection pane="bottomRight" activeCell="Q2" sqref="Q2"/>
    </sheetView>
  </sheetViews>
  <sheetFormatPr baseColWidth="10" defaultColWidth="9.1640625" defaultRowHeight="13"/>
  <cols>
    <col width="8" customWidth="1" style="96" min="1" max="1"/>
    <col width="8" bestFit="1" customWidth="1" style="4" min="2" max="2"/>
    <col hidden="1" width="5.5" customWidth="1" style="4" min="3" max="3"/>
    <col width="31.1640625" bestFit="1" customWidth="1" style="14" min="4" max="4"/>
    <col width="6.6640625" bestFit="1" customWidth="1" style="100" min="5" max="5"/>
    <col width="8.6640625" bestFit="1" customWidth="1" style="145" min="6" max="6"/>
    <col width="8.6640625" bestFit="1" customWidth="1" style="99" min="7" max="7"/>
    <col width="7.6640625" bestFit="1" customWidth="1" style="99" min="8" max="8"/>
    <col width="7" bestFit="1" customWidth="1" style="4" min="9" max="9"/>
    <col width="10.1640625" customWidth="1" style="11" min="10" max="11"/>
    <col width="10.1640625" bestFit="1" customWidth="1" style="11" min="12" max="12"/>
    <col width="7.5" bestFit="1" customWidth="1" style="145" min="13" max="13"/>
    <col width="8.6640625" bestFit="1" customWidth="1" style="145" min="14" max="14"/>
    <col width="7" customWidth="1" style="4" min="15" max="15"/>
    <col width="7" customWidth="1" style="97" min="16" max="16"/>
    <col width="7.5" bestFit="1" customWidth="1" style="13" min="17" max="17"/>
    <col width="8.5" customWidth="1" style="13" min="18" max="18"/>
    <col width="9.33203125" customWidth="1" style="13" min="19" max="19"/>
    <col width="8.83203125" customWidth="1" style="13" min="20" max="20"/>
    <col width="8.33203125" customWidth="1" style="13" min="21" max="22"/>
    <col width="9.33203125" customWidth="1" style="13" min="23" max="23"/>
    <col width="8.1640625" customWidth="1" style="13" min="24" max="24"/>
    <col width="8.33203125" customWidth="1" style="13" min="25" max="25"/>
    <col hidden="1" width="7.5" customWidth="1" style="13" min="26" max="26"/>
    <col hidden="1" width="3.83203125" customWidth="1" style="13" min="27" max="28"/>
    <col hidden="1" width="24.1640625" customWidth="1" style="13" min="29" max="32"/>
    <col width="76.33203125" bestFit="1" customWidth="1" style="42" min="33" max="33"/>
    <col width="9.1640625" customWidth="1" style="4" min="34" max="16384"/>
  </cols>
  <sheetData>
    <row r="1" ht="39" customFormat="1" customHeight="1" s="30">
      <c r="A1" s="47" t="inlineStr">
        <is>
          <t>Last updated: 2023-09-24 | WIP: 2023-09-24</t>
        </is>
      </c>
      <c r="B1" s="47" t="inlineStr">
        <is>
          <t>VS PART NO.</t>
        </is>
      </c>
      <c r="C1" s="47" t="inlineStr">
        <is>
          <t>Piece Weight</t>
        </is>
      </c>
      <c r="D1" s="149" t="inlineStr">
        <is>
          <t>PRODUCT DESCRIPTION</t>
        </is>
      </c>
      <c r="E1" s="118" t="inlineStr">
        <is>
          <t>6/16  GDU</t>
        </is>
      </c>
      <c r="F1" s="118" t="inlineStr">
        <is>
          <t>Total Inv:  JBS &amp; T&amp;B</t>
        </is>
      </c>
      <c r="G1" s="118" t="inlineStr">
        <is>
          <t>VS Cons  On Hand</t>
        </is>
      </c>
      <c r="H1" s="118" t="inlineStr">
        <is>
          <t>Current Demand</t>
        </is>
      </c>
      <c r="I1" s="117" t="inlineStr">
        <is>
          <t>MOH        (on hand)</t>
        </is>
      </c>
      <c r="J1" s="119" t="inlineStr">
        <is>
          <t>Out on       (no wip)</t>
        </is>
      </c>
      <c r="K1" s="119" t="inlineStr">
        <is>
          <t>Out incl. wip</t>
        </is>
      </c>
      <c r="L1" s="119" t="inlineStr">
        <is>
          <t>Neuer Auftrag Bis:</t>
        </is>
      </c>
      <c r="M1" s="118" t="inlineStr">
        <is>
          <t>Gesamte Lieferzeit [W]</t>
        </is>
      </c>
      <c r="N1" s="118" t="inlineStr">
        <is>
          <t>Total Inv incl en route</t>
        </is>
      </c>
      <c r="O1" s="117" t="inlineStr">
        <is>
          <t>MOH  (incl wip)</t>
        </is>
      </c>
      <c r="P1" s="117" t="inlineStr">
        <is>
          <t>MOH           (incl en route)</t>
        </is>
      </c>
      <c r="Q1" s="196" t="inlineStr">
        <is>
          <t>WIP</t>
        </is>
      </c>
      <c r="R1" s="196" t="inlineStr">
        <is>
          <t>9/29   SEGU 138035-2      08/1022-3</t>
        </is>
      </c>
      <c r="S1" s="196" t="inlineStr">
        <is>
          <t>9/29     YMLU 361747-4      08/1032-3</t>
        </is>
      </c>
      <c r="T1" s="196" t="inlineStr">
        <is>
          <t>10/6    SEGU 174237-0      08/1047-9</t>
        </is>
      </c>
      <c r="U1" s="196" t="inlineStr">
        <is>
          <t>10/6    YMLU 348929-1      09/1003</t>
        </is>
      </c>
      <c r="V1" s="196" t="inlineStr">
        <is>
          <t>10/20    FCIU 661240-4      09/1026-9</t>
        </is>
      </c>
      <c r="W1" s="196" t="n"/>
      <c r="X1" s="196" t="n"/>
      <c r="Y1" s="196" t="n"/>
      <c r="Z1" s="196" t="n"/>
      <c r="AA1" s="196" t="n"/>
      <c r="AB1" s="196" t="n"/>
      <c r="AC1" s="196" t="n"/>
      <c r="AD1" s="196" t="n"/>
      <c r="AE1" s="196" t="n"/>
      <c r="AF1" s="196" t="n"/>
      <c r="AG1" s="41" t="inlineStr">
        <is>
          <t>Open Orders</t>
        </is>
      </c>
    </row>
    <row r="2">
      <c r="A2" s="22" t="n">
        <v>211158</v>
      </c>
      <c r="B2" s="190">
        <f>1</f>
        <v/>
      </c>
      <c r="C2" s="126" t="n">
        <v>639.576</v>
      </c>
      <c r="D2" s="19">
        <f>B2+1</f>
        <v/>
      </c>
      <c r="E2" s="19">
        <f>D2+1</f>
        <v/>
      </c>
      <c r="F2" s="19">
        <f>E2+1</f>
        <v/>
      </c>
      <c r="G2" s="19">
        <f>F2+1</f>
        <v/>
      </c>
      <c r="H2" s="19">
        <f>G2+1</f>
        <v/>
      </c>
      <c r="I2" s="19">
        <f>H2+1</f>
        <v/>
      </c>
      <c r="J2" s="19">
        <f>I2+1</f>
        <v/>
      </c>
      <c r="K2" s="19">
        <f>J2+1</f>
        <v/>
      </c>
      <c r="L2" s="19">
        <f>K2+1</f>
        <v/>
      </c>
      <c r="M2" s="19">
        <f>L2+1</f>
        <v/>
      </c>
      <c r="N2" s="19">
        <f>M2+1</f>
        <v/>
      </c>
      <c r="O2" s="19">
        <f>N2+1</f>
        <v/>
      </c>
      <c r="P2" s="19">
        <f>O2+1</f>
        <v/>
      </c>
      <c r="Q2" s="19">
        <f>P2+1</f>
        <v/>
      </c>
      <c r="R2" s="124" t="n"/>
      <c r="S2" s="124" t="n"/>
      <c r="T2" s="124" t="n"/>
      <c r="U2" s="124" t="n"/>
      <c r="V2" s="124" t="n"/>
      <c r="W2" s="124" t="n"/>
      <c r="X2" s="124" t="n"/>
      <c r="Y2" s="124" t="n"/>
      <c r="Z2" s="124" t="n"/>
      <c r="AA2" s="124" t="n"/>
      <c r="AB2" s="124" t="n"/>
      <c r="AC2" s="124" t="n"/>
      <c r="AD2" s="124" t="n"/>
      <c r="AE2" s="124" t="n"/>
      <c r="AF2" s="124" t="n"/>
      <c r="AG2" s="148" t="n"/>
    </row>
    <row r="3" ht="14" customHeight="1">
      <c r="A3" s="22" t="inlineStr">
        <is>
          <t xml:space="preserve">218411         </t>
        </is>
      </c>
      <c r="B3" s="125">
        <f>B2+100</f>
        <v/>
      </c>
      <c r="C3" s="125">
        <f>C2+100</f>
        <v/>
      </c>
      <c r="D3" s="125">
        <f>D2+100</f>
        <v/>
      </c>
      <c r="E3" s="125">
        <f>E2+100</f>
        <v/>
      </c>
      <c r="F3" s="125" t="n">
        <v>1214</v>
      </c>
      <c r="G3" s="125" t="n">
        <v>0</v>
      </c>
      <c r="H3" s="125" t="n">
        <v>0</v>
      </c>
      <c r="I3" s="125">
        <f>I2+100</f>
        <v/>
      </c>
      <c r="J3" s="125">
        <f>J2+100</f>
        <v/>
      </c>
      <c r="K3" s="125">
        <f>K2+100</f>
        <v/>
      </c>
      <c r="L3" s="125">
        <f>L2+100</f>
        <v/>
      </c>
      <c r="M3" s="125">
        <f>M2+100</f>
        <v/>
      </c>
      <c r="N3" s="125">
        <f>N2+100</f>
        <v/>
      </c>
      <c r="O3" s="125">
        <f>O2+100</f>
        <v/>
      </c>
      <c r="P3" s="125">
        <f>P2+100</f>
        <v/>
      </c>
      <c r="Q3" s="125" t="n">
        <v>99</v>
      </c>
      <c r="R3" s="124" t="n"/>
      <c r="S3" s="124" t="n"/>
      <c r="T3" s="124" t="n"/>
      <c r="U3" s="124" t="n"/>
      <c r="V3" s="124" t="n"/>
      <c r="W3" s="124" t="n"/>
      <c r="X3" s="124" t="n"/>
      <c r="Y3" s="124" t="n"/>
      <c r="Z3" s="124" t="n"/>
      <c r="AA3" s="124" t="n"/>
      <c r="AB3" s="124" t="n"/>
      <c r="AC3" s="124" t="n"/>
      <c r="AD3" s="124" t="n"/>
      <c r="AE3" s="124" t="n"/>
      <c r="AF3" s="124" t="n"/>
      <c r="AG3" s="148" t="n"/>
    </row>
    <row r="4" ht="14" customHeight="1">
      <c r="A4" s="22" t="inlineStr">
        <is>
          <t xml:space="preserve">218421         </t>
        </is>
      </c>
      <c r="B4" s="125">
        <f>B3+100</f>
        <v/>
      </c>
      <c r="C4" s="125">
        <f>C3+100</f>
        <v/>
      </c>
      <c r="D4" s="125">
        <f>D3+100</f>
        <v/>
      </c>
      <c r="E4" s="125">
        <f>E3+100</f>
        <v/>
      </c>
      <c r="F4" s="125" t="n">
        <v>915</v>
      </c>
      <c r="G4" s="125" t="n">
        <v>0</v>
      </c>
      <c r="H4" s="125" t="n">
        <v>168</v>
      </c>
      <c r="I4" s="125">
        <f>I3+100</f>
        <v/>
      </c>
      <c r="J4" s="125">
        <f>J3+100</f>
        <v/>
      </c>
      <c r="K4" s="125">
        <f>K3+100</f>
        <v/>
      </c>
      <c r="L4" s="125">
        <f>L3+100</f>
        <v/>
      </c>
      <c r="M4" s="125">
        <f>M3+100</f>
        <v/>
      </c>
      <c r="N4" s="125">
        <f>N3+100</f>
        <v/>
      </c>
      <c r="O4" s="125">
        <f>O3+100</f>
        <v/>
      </c>
      <c r="P4" s="125">
        <f>P3+100</f>
        <v/>
      </c>
      <c r="Q4" s="125" t="n">
        <v>48</v>
      </c>
      <c r="R4" s="124" t="n"/>
      <c r="S4" s="124" t="n"/>
      <c r="T4" s="124" t="n"/>
      <c r="U4" s="124" t="n"/>
      <c r="V4" s="124" t="n"/>
      <c r="W4" s="124" t="n"/>
      <c r="X4" s="124" t="n"/>
      <c r="Y4" s="124" t="n"/>
      <c r="Z4" s="124" t="n"/>
      <c r="AA4" s="124" t="n"/>
      <c r="AB4" s="124" t="n"/>
      <c r="AC4" s="124" t="n"/>
      <c r="AD4" s="124" t="n"/>
      <c r="AE4" s="124" t="n"/>
      <c r="AF4" s="124" t="n"/>
      <c r="AG4" s="148" t="n"/>
    </row>
    <row r="5" ht="12.75" customHeight="1">
      <c r="A5" s="22" t="inlineStr">
        <is>
          <t xml:space="preserve">70R4601        </t>
        </is>
      </c>
      <c r="B5" s="125">
        <f>B4+100</f>
        <v/>
      </c>
      <c r="C5" s="125">
        <f>C4+100</f>
        <v/>
      </c>
      <c r="D5" s="125">
        <f>D4+100</f>
        <v/>
      </c>
      <c r="E5" s="125">
        <f>E4+100</f>
        <v/>
      </c>
      <c r="F5" s="125" t="n">
        <v>1950</v>
      </c>
      <c r="G5" s="125" t="n">
        <v>1950</v>
      </c>
      <c r="H5" s="125" t="n">
        <v>0</v>
      </c>
      <c r="I5" s="125">
        <f>I4+100</f>
        <v/>
      </c>
      <c r="J5" s="125">
        <f>J4+100</f>
        <v/>
      </c>
      <c r="K5" s="125">
        <f>K4+100</f>
        <v/>
      </c>
      <c r="L5" s="125">
        <f>L4+100</f>
        <v/>
      </c>
      <c r="M5" s="125">
        <f>M4+100</f>
        <v/>
      </c>
      <c r="N5" s="125">
        <f>N4+100</f>
        <v/>
      </c>
      <c r="O5" s="125">
        <f>O4+100</f>
        <v/>
      </c>
      <c r="P5" s="125">
        <f>P4+100</f>
        <v/>
      </c>
      <c r="Q5" s="125" t="n">
        <v>3627</v>
      </c>
      <c r="R5" s="124" t="n"/>
      <c r="S5" s="124" t="n"/>
      <c r="T5" s="124" t="n"/>
      <c r="U5" s="124" t="n"/>
      <c r="V5" s="124" t="n"/>
      <c r="W5" s="124" t="n"/>
      <c r="X5" s="124" t="n"/>
      <c r="Y5" s="124" t="n"/>
      <c r="Z5" s="124" t="n"/>
      <c r="AA5" s="124" t="n"/>
      <c r="AB5" s="124" t="n"/>
      <c r="AC5" s="124" t="n"/>
      <c r="AD5" s="124" t="n"/>
      <c r="AE5" s="124" t="n"/>
      <c r="AF5" s="124" t="n"/>
      <c r="AG5" s="148" t="n"/>
    </row>
    <row r="6" ht="12.75" customHeight="1">
      <c r="A6" s="22" t="inlineStr">
        <is>
          <t xml:space="preserve">712R301        </t>
        </is>
      </c>
      <c r="B6" s="125">
        <f>B5+100</f>
        <v/>
      </c>
      <c r="C6" s="125">
        <f>C5+100</f>
        <v/>
      </c>
      <c r="D6" s="125">
        <f>D5+100</f>
        <v/>
      </c>
      <c r="E6" s="125">
        <f>E5+100</f>
        <v/>
      </c>
      <c r="F6" s="125" t="n">
        <v>9485</v>
      </c>
      <c r="G6" s="125" t="n">
        <v>9485</v>
      </c>
      <c r="H6" s="125" t="n">
        <v>0</v>
      </c>
      <c r="I6" s="125">
        <f>I5+100</f>
        <v/>
      </c>
      <c r="J6" s="125">
        <f>J5+100</f>
        <v/>
      </c>
      <c r="K6" s="125">
        <f>K5+100</f>
        <v/>
      </c>
      <c r="L6" s="125">
        <f>L5+100</f>
        <v/>
      </c>
      <c r="M6" s="125">
        <f>M5+100</f>
        <v/>
      </c>
      <c r="N6" s="125">
        <f>N5+100</f>
        <v/>
      </c>
      <c r="O6" s="125">
        <f>O5+100</f>
        <v/>
      </c>
      <c r="P6" s="125">
        <f>P5+100</f>
        <v/>
      </c>
      <c r="Q6" s="125" t="n">
        <v>543</v>
      </c>
      <c r="R6" s="124" t="n"/>
      <c r="S6" s="124" t="n"/>
      <c r="T6" s="124" t="n"/>
      <c r="U6" s="124" t="n"/>
      <c r="V6" s="124" t="n"/>
      <c r="W6" s="124" t="n"/>
      <c r="X6" s="124" t="n"/>
      <c r="Y6" s="124" t="n"/>
      <c r="Z6" s="124" t="n"/>
      <c r="AA6" s="124" t="n"/>
      <c r="AB6" s="124" t="n"/>
      <c r="AC6" s="124" t="n"/>
      <c r="AD6" s="124" t="n"/>
      <c r="AE6" s="124" t="n"/>
      <c r="AF6" s="124" t="n"/>
      <c r="AG6" s="148" t="n"/>
    </row>
    <row r="7" ht="12.75" customHeight="1">
      <c r="A7" s="22" t="inlineStr">
        <is>
          <t xml:space="preserve">7144R01        </t>
        </is>
      </c>
      <c r="B7" s="125">
        <f>B6+100</f>
        <v/>
      </c>
      <c r="C7" s="125">
        <f>C6+100</f>
        <v/>
      </c>
      <c r="D7" s="125">
        <f>D6+100</f>
        <v/>
      </c>
      <c r="E7" s="125">
        <f>E6+100</f>
        <v/>
      </c>
      <c r="F7" s="125" t="n">
        <v>32675</v>
      </c>
      <c r="G7" s="125" t="n">
        <v>32675</v>
      </c>
      <c r="H7" s="125" t="n">
        <v>5211</v>
      </c>
      <c r="I7" s="125">
        <f>I6+100</f>
        <v/>
      </c>
      <c r="J7" s="125">
        <f>J6+100</f>
        <v/>
      </c>
      <c r="K7" s="125">
        <f>K6+100</f>
        <v/>
      </c>
      <c r="L7" s="125">
        <f>L6+100</f>
        <v/>
      </c>
      <c r="M7" s="125">
        <f>M6+100</f>
        <v/>
      </c>
      <c r="N7" s="125">
        <f>N6+100</f>
        <v/>
      </c>
      <c r="O7" s="125">
        <f>O6+100</f>
        <v/>
      </c>
      <c r="P7" s="125">
        <f>P6+100</f>
        <v/>
      </c>
      <c r="Q7" s="125" t="n">
        <v>7210</v>
      </c>
      <c r="R7" s="124" t="n"/>
      <c r="S7" s="124" t="n"/>
      <c r="T7" s="124" t="n"/>
      <c r="U7" s="124">
        <f>10290</f>
        <v/>
      </c>
      <c r="V7" s="124" t="n"/>
      <c r="W7" s="124" t="n"/>
      <c r="X7" s="124" t="n"/>
      <c r="Y7" s="124" t="n"/>
      <c r="Z7" s="124" t="n"/>
      <c r="AA7" s="124" t="n"/>
      <c r="AB7" s="124" t="n"/>
      <c r="AC7" s="124" t="n"/>
      <c r="AD7" s="124" t="n"/>
      <c r="AE7" s="124" t="n"/>
      <c r="AF7" s="124" t="n"/>
      <c r="AG7" s="148" t="inlineStr">
        <is>
          <t>1,400 ETA 7/14, 36,000 ETA 2/16/2024</t>
        </is>
      </c>
    </row>
    <row r="8" ht="12.75" customHeight="1">
      <c r="A8" s="22" t="inlineStr">
        <is>
          <t xml:space="preserve">7171R01        </t>
        </is>
      </c>
      <c r="B8" s="125">
        <f>B7+100</f>
        <v/>
      </c>
      <c r="C8" s="125">
        <f>C7+100</f>
        <v/>
      </c>
      <c r="D8" s="125">
        <f>D7+100</f>
        <v/>
      </c>
      <c r="E8" s="125">
        <f>E7+100</f>
        <v/>
      </c>
      <c r="F8" s="125" t="n">
        <v>4800</v>
      </c>
      <c r="G8" s="125" t="n">
        <v>3600</v>
      </c>
      <c r="H8" s="125" t="n">
        <v>817</v>
      </c>
      <c r="I8" s="125">
        <f>I7+100</f>
        <v/>
      </c>
      <c r="J8" s="125">
        <f>J7+100</f>
        <v/>
      </c>
      <c r="K8" s="125">
        <f>K7+100</f>
        <v/>
      </c>
      <c r="L8" s="125">
        <f>L7+100</f>
        <v/>
      </c>
      <c r="M8" s="125">
        <f>M7+100</f>
        <v/>
      </c>
      <c r="N8" s="125">
        <f>N7+100</f>
        <v/>
      </c>
      <c r="O8" s="125">
        <f>O7+100</f>
        <v/>
      </c>
      <c r="P8" s="125">
        <f>P7+100</f>
        <v/>
      </c>
      <c r="Q8" s="125" t="n">
        <v>467</v>
      </c>
      <c r="R8" s="124" t="n"/>
      <c r="S8" s="124" t="n"/>
      <c r="T8" s="124" t="n"/>
      <c r="U8" s="124" t="n"/>
      <c r="V8" s="124" t="n"/>
      <c r="W8" s="124" t="n"/>
      <c r="X8" s="124" t="n"/>
      <c r="Y8" s="124" t="n"/>
      <c r="Z8" s="124" t="n"/>
      <c r="AA8" s="124" t="n"/>
      <c r="AB8" s="124" t="n"/>
      <c r="AC8" s="124" t="n"/>
      <c r="AD8" s="124" t="n"/>
      <c r="AE8" s="124" t="n"/>
      <c r="AF8" s="124" t="n"/>
      <c r="AG8" s="148" t="n"/>
    </row>
    <row r="9" ht="12.75" customHeight="1">
      <c r="A9" s="22" t="inlineStr">
        <is>
          <t xml:space="preserve">71R1301        </t>
        </is>
      </c>
      <c r="B9" s="125">
        <f>B8+100</f>
        <v/>
      </c>
      <c r="C9" s="125">
        <f>C8+100</f>
        <v/>
      </c>
      <c r="D9" s="125">
        <f>D8+100</f>
        <v/>
      </c>
      <c r="E9" s="125">
        <f>E8+100</f>
        <v/>
      </c>
      <c r="F9" s="125" t="n">
        <v>7547</v>
      </c>
      <c r="G9" s="125" t="n">
        <v>7455</v>
      </c>
      <c r="H9" s="125" t="n">
        <v>1265</v>
      </c>
      <c r="I9" s="125">
        <f>I8+100</f>
        <v/>
      </c>
      <c r="J9" s="125">
        <f>J8+100</f>
        <v/>
      </c>
      <c r="K9" s="125">
        <f>K8+100</f>
        <v/>
      </c>
      <c r="L9" s="125">
        <f>L8+100</f>
        <v/>
      </c>
      <c r="M9" s="125">
        <f>M8+100</f>
        <v/>
      </c>
      <c r="N9" s="125">
        <f>N8+100</f>
        <v/>
      </c>
      <c r="O9" s="125">
        <f>O8+100</f>
        <v/>
      </c>
      <c r="P9" s="125">
        <f>P8+100</f>
        <v/>
      </c>
      <c r="Q9" s="125" t="n">
        <v>107</v>
      </c>
      <c r="R9" s="124" t="n"/>
      <c r="S9" s="124" t="n"/>
      <c r="T9" s="124" t="n"/>
      <c r="U9" s="124">
        <f>1817</f>
        <v/>
      </c>
      <c r="V9" s="124" t="n"/>
      <c r="W9" s="124" t="n"/>
      <c r="X9" s="124" t="n"/>
      <c r="Y9" s="124" t="n"/>
      <c r="Z9" s="124" t="n"/>
      <c r="AA9" s="124" t="n"/>
      <c r="AB9" s="124" t="n"/>
      <c r="AC9" s="124" t="n"/>
      <c r="AD9" s="124" t="n"/>
      <c r="AE9" s="124" t="n"/>
      <c r="AF9" s="124" t="n"/>
      <c r="AG9" s="148" t="inlineStr">
        <is>
          <t>4,000 ETA 12/15, 6,000 ETA 5/17/2024</t>
        </is>
      </c>
    </row>
    <row r="10" ht="12.75" customHeight="1">
      <c r="A10" s="50" t="inlineStr">
        <is>
          <t xml:space="preserve">720R701        </t>
        </is>
      </c>
      <c r="B10" s="125">
        <f>B9+100</f>
        <v/>
      </c>
      <c r="C10" s="125">
        <f>C9+100</f>
        <v/>
      </c>
      <c r="D10" s="125">
        <f>D9+100</f>
        <v/>
      </c>
      <c r="E10" s="125">
        <f>E9+100</f>
        <v/>
      </c>
      <c r="F10" s="125" t="n">
        <v>1784</v>
      </c>
      <c r="G10" s="125" t="n">
        <v>0</v>
      </c>
      <c r="H10" s="125" t="n">
        <v>0</v>
      </c>
      <c r="I10" s="125">
        <f>I9+100</f>
        <v/>
      </c>
      <c r="J10" s="125">
        <f>J9+100</f>
        <v/>
      </c>
      <c r="K10" s="125">
        <f>K9+100</f>
        <v/>
      </c>
      <c r="L10" s="125">
        <f>L9+100</f>
        <v/>
      </c>
      <c r="M10" s="125">
        <f>M9+100</f>
        <v/>
      </c>
      <c r="N10" s="125">
        <f>N9+100</f>
        <v/>
      </c>
      <c r="O10" s="125">
        <f>O9+100</f>
        <v/>
      </c>
      <c r="P10" s="125">
        <f>P9+100</f>
        <v/>
      </c>
      <c r="Q10" s="125" t="n">
        <v>181</v>
      </c>
      <c r="R10" s="124" t="n"/>
      <c r="S10" s="124" t="n"/>
      <c r="T10" s="124" t="n"/>
      <c r="U10" s="124" t="n"/>
      <c r="V10" s="124" t="n"/>
      <c r="W10" s="124" t="n"/>
      <c r="X10" s="124" t="n"/>
      <c r="Y10" s="124" t="n"/>
      <c r="Z10" s="124" t="n"/>
      <c r="AA10" s="124" t="n"/>
      <c r="AB10" s="124" t="n"/>
      <c r="AC10" s="124" t="n"/>
      <c r="AD10" s="124" t="n"/>
      <c r="AE10" s="124" t="n"/>
      <c r="AF10" s="124" t="n"/>
      <c r="AG10" s="148" t="inlineStr">
        <is>
          <t>4,500 ETA 11/17 (Direct)</t>
        </is>
      </c>
    </row>
    <row r="11" ht="12.75" customHeight="1">
      <c r="A11" s="22" t="inlineStr">
        <is>
          <t xml:space="preserve">722R101        </t>
        </is>
      </c>
      <c r="B11" s="125">
        <f>B10+100</f>
        <v/>
      </c>
      <c r="C11" s="125">
        <f>C10+100</f>
        <v/>
      </c>
      <c r="D11" s="125">
        <f>D10+100</f>
        <v/>
      </c>
      <c r="E11" s="125">
        <f>E10+100</f>
        <v/>
      </c>
      <c r="F11" s="125" t="n">
        <v>24840</v>
      </c>
      <c r="G11" s="125" t="n">
        <v>21460</v>
      </c>
      <c r="H11" s="125" t="n">
        <v>541</v>
      </c>
      <c r="I11" s="125">
        <f>I10+100</f>
        <v/>
      </c>
      <c r="J11" s="125">
        <f>J10+100</f>
        <v/>
      </c>
      <c r="K11" s="125">
        <f>K10+100</f>
        <v/>
      </c>
      <c r="L11" s="125">
        <f>L10+100</f>
        <v/>
      </c>
      <c r="M11" s="125">
        <f>M10+100</f>
        <v/>
      </c>
      <c r="N11" s="125">
        <f>N10+100</f>
        <v/>
      </c>
      <c r="O11" s="125">
        <f>O10+100</f>
        <v/>
      </c>
      <c r="P11" s="125">
        <f>P10+100</f>
        <v/>
      </c>
      <c r="Q11" s="125" t="n">
        <v>903</v>
      </c>
      <c r="R11" s="124" t="n"/>
      <c r="S11" s="124" t="n"/>
      <c r="T11" s="124" t="n"/>
      <c r="U11" s="124" t="n"/>
      <c r="V11" s="124" t="n"/>
      <c r="W11" s="124" t="n"/>
      <c r="X11" s="124" t="n"/>
      <c r="Y11" s="124" t="n"/>
      <c r="Z11" s="124" t="n"/>
      <c r="AA11" s="124" t="n"/>
      <c r="AB11" s="124" t="n"/>
      <c r="AC11" s="124" t="n"/>
      <c r="AD11" s="124" t="n"/>
      <c r="AE11" s="124" t="n"/>
      <c r="AF11" s="124" t="n"/>
      <c r="AG11" s="148" t="n"/>
    </row>
    <row r="12" ht="12.75" customHeight="1">
      <c r="A12" s="22" t="inlineStr">
        <is>
          <t xml:space="preserve">722R102        </t>
        </is>
      </c>
      <c r="B12" s="125">
        <f>B11+100</f>
        <v/>
      </c>
      <c r="C12" s="125">
        <f>C11+100</f>
        <v/>
      </c>
      <c r="D12" s="125">
        <f>D11+100</f>
        <v/>
      </c>
      <c r="E12" s="125">
        <f>E11+100</f>
        <v/>
      </c>
      <c r="F12" s="125" t="n">
        <v>8470</v>
      </c>
      <c r="G12" s="125" t="n">
        <v>7600</v>
      </c>
      <c r="H12" s="125" t="n">
        <v>1823</v>
      </c>
      <c r="I12" s="125">
        <f>I11+100</f>
        <v/>
      </c>
      <c r="J12" s="125">
        <f>J11+100</f>
        <v/>
      </c>
      <c r="K12" s="125">
        <f>K11+100</f>
        <v/>
      </c>
      <c r="L12" s="125">
        <f>L11+100</f>
        <v/>
      </c>
      <c r="M12" s="125">
        <f>M11+100</f>
        <v/>
      </c>
      <c r="N12" s="125">
        <f>N11+100</f>
        <v/>
      </c>
      <c r="O12" s="125">
        <f>O11+100</f>
        <v/>
      </c>
      <c r="P12" s="125">
        <f>P11+100</f>
        <v/>
      </c>
      <c r="Q12" s="125" t="n">
        <v>1093</v>
      </c>
      <c r="R12" s="124" t="n"/>
      <c r="S12" s="124" t="n"/>
      <c r="T12" s="124" t="n"/>
      <c r="U12" s="124" t="n"/>
      <c r="V12" s="124" t="n"/>
      <c r="W12" s="124" t="n"/>
      <c r="X12" s="124" t="n"/>
      <c r="Y12" s="124" t="n"/>
      <c r="Z12" s="124" t="n"/>
      <c r="AA12" s="124" t="n"/>
      <c r="AB12" s="124" t="n"/>
      <c r="AC12" s="124" t="n"/>
      <c r="AD12" s="124" t="n"/>
      <c r="AE12" s="124" t="n"/>
      <c r="AF12" s="124" t="n"/>
      <c r="AG12" s="148" t="inlineStr">
        <is>
          <t>9,000 ETA 12/15</t>
        </is>
      </c>
    </row>
    <row r="13" ht="12.75" customHeight="1">
      <c r="A13" s="54" t="inlineStr">
        <is>
          <t xml:space="preserve">724R901        </t>
        </is>
      </c>
      <c r="B13" s="125">
        <f>B12+100</f>
        <v/>
      </c>
      <c r="C13" s="125">
        <f>C12+100</f>
        <v/>
      </c>
      <c r="D13" s="125">
        <f>D12+100</f>
        <v/>
      </c>
      <c r="E13" s="125">
        <f>E12+100</f>
        <v/>
      </c>
      <c r="F13" s="125" t="n">
        <v>2040</v>
      </c>
      <c r="G13" s="125" t="n">
        <v>0</v>
      </c>
      <c r="H13" s="125" t="n">
        <v>0</v>
      </c>
      <c r="I13" s="125">
        <f>I12+100</f>
        <v/>
      </c>
      <c r="J13" s="125">
        <f>J12+100</f>
        <v/>
      </c>
      <c r="K13" s="125">
        <f>K12+100</f>
        <v/>
      </c>
      <c r="L13" s="125">
        <f>L12+100</f>
        <v/>
      </c>
      <c r="M13" s="125">
        <f>M12+100</f>
        <v/>
      </c>
      <c r="N13" s="125">
        <f>N12+100</f>
        <v/>
      </c>
      <c r="O13" s="125">
        <f>O12+100</f>
        <v/>
      </c>
      <c r="P13" s="125">
        <f>P12+100</f>
        <v/>
      </c>
      <c r="Q13" s="125" t="n">
        <v>254</v>
      </c>
      <c r="R13" s="124" t="n"/>
      <c r="S13" s="124" t="n"/>
      <c r="T13" s="124" t="n"/>
      <c r="U13" s="124" t="n"/>
      <c r="V13" s="124" t="n"/>
      <c r="W13" s="124" t="n"/>
      <c r="X13" s="124" t="n"/>
      <c r="Y13" s="124" t="n"/>
      <c r="Z13" s="124" t="n"/>
      <c r="AA13" s="124" t="n"/>
      <c r="AB13" s="124" t="n"/>
      <c r="AC13" s="124" t="n"/>
      <c r="AD13" s="124" t="n"/>
      <c r="AE13" s="124" t="n"/>
      <c r="AF13" s="124" t="n"/>
      <c r="AG13" s="148" t="n"/>
    </row>
    <row r="14" ht="12.75" customHeight="1">
      <c r="A14" s="22" t="inlineStr">
        <is>
          <t xml:space="preserve">729R201        </t>
        </is>
      </c>
      <c r="B14" s="125">
        <f>B13+100</f>
        <v/>
      </c>
      <c r="C14" s="125">
        <f>C13+100</f>
        <v/>
      </c>
      <c r="D14" s="125">
        <f>D13+100</f>
        <v/>
      </c>
      <c r="E14" s="125">
        <f>E13+100</f>
        <v/>
      </c>
      <c r="F14" s="125" t="n">
        <v>17070</v>
      </c>
      <c r="G14" s="125" t="n">
        <v>13970</v>
      </c>
      <c r="H14" s="125" t="n">
        <v>0</v>
      </c>
      <c r="I14" s="125">
        <f>I13+100</f>
        <v/>
      </c>
      <c r="J14" s="125">
        <f>J13+100</f>
        <v/>
      </c>
      <c r="K14" s="125">
        <f>K13+100</f>
        <v/>
      </c>
      <c r="L14" s="125">
        <f>L13+100</f>
        <v/>
      </c>
      <c r="M14" s="125">
        <f>M13+100</f>
        <v/>
      </c>
      <c r="N14" s="125">
        <f>N13+100</f>
        <v/>
      </c>
      <c r="O14" s="125">
        <f>O13+100</f>
        <v/>
      </c>
      <c r="P14" s="125">
        <f>P13+100</f>
        <v/>
      </c>
      <c r="Q14" s="125" t="n">
        <v>106</v>
      </c>
      <c r="R14" s="124" t="n"/>
      <c r="S14" s="124" t="n"/>
      <c r="T14" s="124" t="n"/>
      <c r="U14" s="124" t="n"/>
      <c r="V14" s="124" t="n"/>
      <c r="W14" s="124" t="n"/>
      <c r="X14" s="124" t="n"/>
      <c r="Y14" s="124" t="n"/>
      <c r="Z14" s="124" t="n"/>
      <c r="AA14" s="124" t="n"/>
      <c r="AB14" s="124" t="n"/>
      <c r="AC14" s="124" t="n"/>
      <c r="AD14" s="124" t="n"/>
      <c r="AE14" s="124" t="n"/>
      <c r="AF14" s="124" t="n"/>
      <c r="AG14" s="148" t="n"/>
    </row>
    <row r="15" ht="12.75" customHeight="1">
      <c r="A15" s="22" t="inlineStr">
        <is>
          <t xml:space="preserve">729R202        </t>
        </is>
      </c>
      <c r="B15" s="125">
        <f>B14+100</f>
        <v/>
      </c>
      <c r="C15" s="125">
        <f>C14+100</f>
        <v/>
      </c>
      <c r="D15" s="125">
        <f>D14+100</f>
        <v/>
      </c>
      <c r="E15" s="125">
        <f>E14+100</f>
        <v/>
      </c>
      <c r="F15" s="125" t="n">
        <v>16680</v>
      </c>
      <c r="G15" s="125" t="n">
        <v>16680</v>
      </c>
      <c r="H15" s="125" t="n">
        <v>952</v>
      </c>
      <c r="I15" s="125">
        <f>I14+100</f>
        <v/>
      </c>
      <c r="J15" s="125">
        <f>J14+100</f>
        <v/>
      </c>
      <c r="K15" s="125">
        <f>K14+100</f>
        <v/>
      </c>
      <c r="L15" s="125">
        <f>L14+100</f>
        <v/>
      </c>
      <c r="M15" s="125">
        <f>M14+100</f>
        <v/>
      </c>
      <c r="N15" s="125">
        <f>N14+100</f>
        <v/>
      </c>
      <c r="O15" s="125">
        <f>O14+100</f>
        <v/>
      </c>
      <c r="P15" s="125">
        <f>P14+100</f>
        <v/>
      </c>
      <c r="Q15" s="125" t="n">
        <v>590</v>
      </c>
      <c r="R15" s="124" t="n"/>
      <c r="S15" s="124" t="n"/>
      <c r="T15" s="124" t="n"/>
      <c r="U15" s="124" t="n"/>
      <c r="V15" s="124" t="n"/>
      <c r="W15" s="124" t="n"/>
      <c r="X15" s="124" t="n"/>
      <c r="Y15" s="124" t="n"/>
      <c r="Z15" s="124" t="n"/>
      <c r="AA15" s="124" t="n"/>
      <c r="AB15" s="124" t="n"/>
      <c r="AC15" s="124" t="n"/>
      <c r="AD15" s="124" t="n"/>
      <c r="AE15" s="124" t="n"/>
      <c r="AF15" s="124" t="n"/>
      <c r="AG15" s="148" t="n"/>
    </row>
    <row r="16" ht="12.75" customHeight="1">
      <c r="A16" s="22" t="inlineStr">
        <is>
          <t xml:space="preserve">729R203        </t>
        </is>
      </c>
      <c r="B16" s="125">
        <f>B15+100</f>
        <v/>
      </c>
      <c r="C16" s="125">
        <f>C15+100</f>
        <v/>
      </c>
      <c r="D16" s="125">
        <f>D15+100</f>
        <v/>
      </c>
      <c r="E16" s="125">
        <f>E15+100</f>
        <v/>
      </c>
      <c r="F16" s="125" t="n">
        <v>12420</v>
      </c>
      <c r="G16" s="125" t="n">
        <v>9240</v>
      </c>
      <c r="H16" s="125" t="n">
        <v>0</v>
      </c>
      <c r="I16" s="125">
        <f>I15+100</f>
        <v/>
      </c>
      <c r="J16" s="125">
        <f>J15+100</f>
        <v/>
      </c>
      <c r="K16" s="125">
        <f>K15+100</f>
        <v/>
      </c>
      <c r="L16" s="125">
        <f>L15+100</f>
        <v/>
      </c>
      <c r="M16" s="125">
        <f>M15+100</f>
        <v/>
      </c>
      <c r="N16" s="125">
        <f>N15+100</f>
        <v/>
      </c>
      <c r="O16" s="125">
        <f>O15+100</f>
        <v/>
      </c>
      <c r="P16" s="125">
        <f>P15+100</f>
        <v/>
      </c>
      <c r="Q16" s="125" t="n">
        <v>74</v>
      </c>
      <c r="R16" s="124" t="n"/>
      <c r="S16" s="124" t="n"/>
      <c r="T16" s="124" t="n"/>
      <c r="U16" s="124" t="n"/>
      <c r="V16" s="124" t="n"/>
      <c r="W16" s="124" t="n"/>
      <c r="X16" s="124" t="n"/>
      <c r="Y16" s="124" t="n"/>
      <c r="Z16" s="124" t="n"/>
      <c r="AA16" s="124" t="n"/>
      <c r="AB16" s="124" t="n"/>
      <c r="AC16" s="124" t="n"/>
      <c r="AD16" s="124" t="n"/>
      <c r="AE16" s="124" t="n"/>
      <c r="AF16" s="124" t="n"/>
      <c r="AG16" s="148" t="n"/>
    </row>
    <row r="17" ht="12.75" customHeight="1">
      <c r="A17" s="22" t="inlineStr">
        <is>
          <t xml:space="preserve">729R204        </t>
        </is>
      </c>
      <c r="B17" s="125">
        <f>B16+100</f>
        <v/>
      </c>
      <c r="C17" s="125">
        <f>C16+100</f>
        <v/>
      </c>
      <c r="D17" s="125">
        <f>D16+100</f>
        <v/>
      </c>
      <c r="E17" s="125">
        <f>E16+100</f>
        <v/>
      </c>
      <c r="F17" s="125" t="n">
        <v>2700</v>
      </c>
      <c r="G17" s="125" t="n">
        <v>2700</v>
      </c>
      <c r="H17" s="125" t="n">
        <v>301</v>
      </c>
      <c r="I17" s="125">
        <f>I16+100</f>
        <v/>
      </c>
      <c r="J17" s="125">
        <f>J16+100</f>
        <v/>
      </c>
      <c r="K17" s="125">
        <f>K16+100</f>
        <v/>
      </c>
      <c r="L17" s="125">
        <f>L16+100</f>
        <v/>
      </c>
      <c r="M17" s="125">
        <f>M16+100</f>
        <v/>
      </c>
      <c r="N17" s="125">
        <f>N16+100</f>
        <v/>
      </c>
      <c r="O17" s="125">
        <f>O16+100</f>
        <v/>
      </c>
      <c r="P17" s="125">
        <f>P16+100</f>
        <v/>
      </c>
      <c r="Q17" s="125" t="n">
        <v>344</v>
      </c>
      <c r="R17" s="124" t="n"/>
      <c r="S17" s="124" t="n"/>
      <c r="T17" s="124">
        <f>7845</f>
        <v/>
      </c>
      <c r="U17" s="124" t="n"/>
      <c r="V17" s="124" t="n"/>
      <c r="W17" s="124" t="n"/>
      <c r="X17" s="124" t="n"/>
      <c r="Y17" s="124" t="n"/>
      <c r="Z17" s="124" t="n"/>
      <c r="AA17" s="124" t="n"/>
      <c r="AB17" s="124" t="n"/>
      <c r="AC17" s="124" t="n"/>
      <c r="AD17" s="124" t="n"/>
      <c r="AE17" s="124" t="n"/>
      <c r="AF17" s="124" t="n"/>
      <c r="AG17" s="148" t="inlineStr">
        <is>
          <t>155 ETA 10/14</t>
        </is>
      </c>
    </row>
    <row r="18" ht="12.75" customHeight="1">
      <c r="A18" s="22" t="inlineStr">
        <is>
          <t xml:space="preserve">729R205        </t>
        </is>
      </c>
      <c r="B18" s="125">
        <f>B17+100</f>
        <v/>
      </c>
      <c r="C18" s="125">
        <f>C17+100</f>
        <v/>
      </c>
      <c r="D18" s="125">
        <f>D17+100</f>
        <v/>
      </c>
      <c r="E18" s="125">
        <f>E17+100</f>
        <v/>
      </c>
      <c r="F18" s="125" t="n">
        <v>4810</v>
      </c>
      <c r="G18" s="125" t="n">
        <v>3335</v>
      </c>
      <c r="H18" s="125" t="n">
        <v>0</v>
      </c>
      <c r="I18" s="125">
        <f>I17+100</f>
        <v/>
      </c>
      <c r="J18" s="125">
        <f>J17+100</f>
        <v/>
      </c>
      <c r="K18" s="125">
        <f>K17+100</f>
        <v/>
      </c>
      <c r="L18" s="125">
        <f>L17+100</f>
        <v/>
      </c>
      <c r="M18" s="125">
        <f>M17+100</f>
        <v/>
      </c>
      <c r="N18" s="125">
        <f>N17+100</f>
        <v/>
      </c>
      <c r="O18" s="125">
        <f>O17+100</f>
        <v/>
      </c>
      <c r="P18" s="125">
        <f>P17+100</f>
        <v/>
      </c>
      <c r="Q18" s="125" t="n">
        <v>0</v>
      </c>
      <c r="R18" s="124" t="n"/>
      <c r="S18" s="124" t="n"/>
      <c r="T18" s="124" t="n"/>
      <c r="U18" s="124" t="n"/>
      <c r="V18" s="124" t="n"/>
      <c r="W18" s="124" t="n"/>
      <c r="X18" s="124" t="n"/>
      <c r="Y18" s="124" t="n"/>
      <c r="Z18" s="124" t="n"/>
      <c r="AA18" s="124" t="n"/>
      <c r="AB18" s="124" t="n"/>
      <c r="AC18" s="124" t="n"/>
      <c r="AD18" s="124" t="n"/>
      <c r="AE18" s="124" t="n"/>
      <c r="AF18" s="124" t="n"/>
      <c r="AG18" s="148" t="inlineStr">
        <is>
          <t>9,000 ETA 12/22</t>
        </is>
      </c>
    </row>
    <row r="19" ht="12.75" customHeight="1">
      <c r="A19" s="22" t="inlineStr">
        <is>
          <t xml:space="preserve">729R206        </t>
        </is>
      </c>
      <c r="B19" s="125">
        <f>B18+100</f>
        <v/>
      </c>
      <c r="C19" s="125">
        <f>C18+100</f>
        <v/>
      </c>
      <c r="D19" s="125">
        <f>D18+100</f>
        <v/>
      </c>
      <c r="E19" s="125">
        <f>E18+100</f>
        <v/>
      </c>
      <c r="F19" s="125" t="n">
        <v>1045</v>
      </c>
      <c r="G19" s="125" t="n">
        <v>0</v>
      </c>
      <c r="H19" s="125" t="n">
        <v>0</v>
      </c>
      <c r="I19" s="125">
        <f>I18+100</f>
        <v/>
      </c>
      <c r="J19" s="125">
        <f>J18+100</f>
        <v/>
      </c>
      <c r="K19" s="125">
        <f>K18+100</f>
        <v/>
      </c>
      <c r="L19" s="125">
        <f>L18+100</f>
        <v/>
      </c>
      <c r="M19" s="125">
        <f>M18+100</f>
        <v/>
      </c>
      <c r="N19" s="125">
        <f>N18+100</f>
        <v/>
      </c>
      <c r="O19" s="125">
        <f>O18+100</f>
        <v/>
      </c>
      <c r="P19" s="125">
        <f>P18+100</f>
        <v/>
      </c>
      <c r="Q19" s="125" t="n">
        <v>728</v>
      </c>
      <c r="R19" s="124" t="n"/>
      <c r="S19" s="124" t="n"/>
      <c r="T19" s="124" t="n"/>
      <c r="U19" s="124" t="n"/>
      <c r="V19" s="124" t="n"/>
      <c r="W19" s="124" t="n"/>
      <c r="X19" s="124" t="n"/>
      <c r="Y19" s="124" t="n"/>
      <c r="Z19" s="124" t="n"/>
      <c r="AA19" s="124" t="n"/>
      <c r="AB19" s="124" t="n"/>
      <c r="AC19" s="124" t="n"/>
      <c r="AD19" s="124" t="n"/>
      <c r="AE19" s="124" t="n"/>
      <c r="AF19" s="124" t="n"/>
      <c r="AG19" s="148" t="n"/>
    </row>
    <row r="20" ht="12.75" customHeight="1">
      <c r="A20" s="50" t="inlineStr">
        <is>
          <t xml:space="preserve">729R301        </t>
        </is>
      </c>
      <c r="B20" s="125">
        <f>B19+100</f>
        <v/>
      </c>
      <c r="C20" s="125">
        <f>C19+100</f>
        <v/>
      </c>
      <c r="D20" s="125">
        <f>D19+100</f>
        <v/>
      </c>
      <c r="E20" s="125">
        <f>E19+100</f>
        <v/>
      </c>
      <c r="F20" s="125" t="n">
        <v>3260</v>
      </c>
      <c r="G20" s="125" t="n">
        <v>0</v>
      </c>
      <c r="H20" s="125" t="n">
        <v>0</v>
      </c>
      <c r="I20" s="125">
        <f>I19+100</f>
        <v/>
      </c>
      <c r="J20" s="125">
        <f>J19+100</f>
        <v/>
      </c>
      <c r="K20" s="125">
        <f>K19+100</f>
        <v/>
      </c>
      <c r="L20" s="125">
        <f>L19+100</f>
        <v/>
      </c>
      <c r="M20" s="125">
        <f>M19+100</f>
        <v/>
      </c>
      <c r="N20" s="125">
        <f>N19+100</f>
        <v/>
      </c>
      <c r="O20" s="125">
        <f>O19+100</f>
        <v/>
      </c>
      <c r="P20" s="125">
        <f>P19+100</f>
        <v/>
      </c>
      <c r="Q20" s="125" t="n">
        <v>0</v>
      </c>
      <c r="R20" s="124" t="n"/>
      <c r="S20" s="124" t="n"/>
      <c r="T20" s="124" t="n"/>
      <c r="U20" s="124" t="n"/>
      <c r="V20" s="124" t="n"/>
      <c r="W20" s="124" t="n"/>
      <c r="X20" s="124" t="n"/>
      <c r="Y20" s="124" t="n"/>
      <c r="Z20" s="124" t="n"/>
      <c r="AA20" s="124" t="n"/>
      <c r="AB20" s="124" t="n"/>
      <c r="AC20" s="124" t="n"/>
      <c r="AD20" s="124" t="n"/>
      <c r="AE20" s="124" t="n"/>
      <c r="AF20" s="124" t="n"/>
      <c r="AG20" s="148" t="n"/>
    </row>
    <row r="21" ht="12.75" customHeight="1">
      <c r="A21" s="22" t="inlineStr">
        <is>
          <t xml:space="preserve">729R302        </t>
        </is>
      </c>
      <c r="B21" s="125">
        <f>B20+100</f>
        <v/>
      </c>
      <c r="C21" s="125">
        <f>C20+100</f>
        <v/>
      </c>
      <c r="D21" s="125">
        <f>D20+100</f>
        <v/>
      </c>
      <c r="E21" s="125">
        <f>E20+100</f>
        <v/>
      </c>
      <c r="F21" s="125" t="n">
        <v>500</v>
      </c>
      <c r="G21" s="125" t="n">
        <v>0</v>
      </c>
      <c r="H21" s="125" t="n">
        <v>927</v>
      </c>
      <c r="I21" s="125">
        <f>I20+100</f>
        <v/>
      </c>
      <c r="J21" s="125">
        <f>J20+100</f>
        <v/>
      </c>
      <c r="K21" s="125">
        <f>K20+100</f>
        <v/>
      </c>
      <c r="L21" s="125">
        <f>L20+100</f>
        <v/>
      </c>
      <c r="M21" s="125">
        <f>M20+100</f>
        <v/>
      </c>
      <c r="N21" s="125">
        <f>N20+100</f>
        <v/>
      </c>
      <c r="O21" s="125">
        <f>O20+100</f>
        <v/>
      </c>
      <c r="P21" s="125">
        <f>P20+100</f>
        <v/>
      </c>
      <c r="Q21" s="125" t="n">
        <v>0</v>
      </c>
      <c r="R21" s="124" t="n"/>
      <c r="S21" s="124" t="n"/>
      <c r="T21" s="124" t="n"/>
      <c r="U21" s="124" t="n"/>
      <c r="V21" s="124" t="n"/>
      <c r="W21" s="124" t="n"/>
      <c r="X21" s="124" t="n"/>
      <c r="Y21" s="124" t="n"/>
      <c r="Z21" s="124" t="n"/>
      <c r="AA21" s="124" t="n"/>
      <c r="AB21" s="124" t="n"/>
      <c r="AC21" s="124" t="n"/>
      <c r="AD21" s="124" t="n"/>
      <c r="AE21" s="124" t="n"/>
      <c r="AF21" s="124" t="n"/>
      <c r="AG21" s="148" t="inlineStr">
        <is>
          <t>3,000 ETA 12/1</t>
        </is>
      </c>
    </row>
    <row r="22" ht="12.75" customHeight="1">
      <c r="A22" s="50" t="inlineStr">
        <is>
          <t xml:space="preserve">729R303        </t>
        </is>
      </c>
      <c r="B22" s="125">
        <f>B21+100</f>
        <v/>
      </c>
      <c r="C22" s="125">
        <f>C21+100</f>
        <v/>
      </c>
      <c r="D22" s="125">
        <f>D21+100</f>
        <v/>
      </c>
      <c r="E22" s="125">
        <f>E21+100</f>
        <v/>
      </c>
      <c r="F22" s="125" t="n">
        <v>1717</v>
      </c>
      <c r="G22" s="125" t="n">
        <v>0</v>
      </c>
      <c r="H22" s="125" t="n">
        <v>0</v>
      </c>
      <c r="I22" s="125">
        <f>I21+100</f>
        <v/>
      </c>
      <c r="J22" s="125">
        <f>J21+100</f>
        <v/>
      </c>
      <c r="K22" s="125">
        <f>K21+100</f>
        <v/>
      </c>
      <c r="L22" s="125">
        <f>L21+100</f>
        <v/>
      </c>
      <c r="M22" s="125">
        <f>M21+100</f>
        <v/>
      </c>
      <c r="N22" s="125">
        <f>N21+100</f>
        <v/>
      </c>
      <c r="O22" s="125">
        <f>O21+100</f>
        <v/>
      </c>
      <c r="P22" s="125">
        <f>P21+100</f>
        <v/>
      </c>
      <c r="Q22" s="125" t="n">
        <v>0</v>
      </c>
      <c r="R22" s="124" t="n"/>
      <c r="S22" s="124" t="n"/>
      <c r="T22" s="124" t="n"/>
      <c r="U22" s="124" t="n"/>
      <c r="V22" s="124" t="n"/>
      <c r="W22" s="124" t="n"/>
      <c r="X22" s="124" t="n"/>
      <c r="Y22" s="124" t="n"/>
      <c r="Z22" s="124" t="n"/>
      <c r="AA22" s="124" t="n"/>
      <c r="AB22" s="124" t="n"/>
      <c r="AC22" s="124" t="n"/>
      <c r="AD22" s="124" t="n"/>
      <c r="AE22" s="124" t="n"/>
      <c r="AF22" s="124" t="n"/>
      <c r="AG22" s="148" t="n"/>
    </row>
    <row r="23" ht="12.75" customHeight="1">
      <c r="A23" s="22" t="inlineStr">
        <is>
          <t xml:space="preserve">729R304        </t>
        </is>
      </c>
      <c r="B23" s="125">
        <f>B22+100</f>
        <v/>
      </c>
      <c r="C23" s="125">
        <f>C22+100</f>
        <v/>
      </c>
      <c r="D23" s="125">
        <f>D22+100</f>
        <v/>
      </c>
      <c r="E23" s="125">
        <f>E22+100</f>
        <v/>
      </c>
      <c r="F23" s="125" t="n">
        <v>1205</v>
      </c>
      <c r="G23" s="125" t="n">
        <v>1205</v>
      </c>
      <c r="H23" s="125" t="n">
        <v>201</v>
      </c>
      <c r="I23" s="125">
        <f>I22+100</f>
        <v/>
      </c>
      <c r="J23" s="125">
        <f>J22+100</f>
        <v/>
      </c>
      <c r="K23" s="125">
        <f>K22+100</f>
        <v/>
      </c>
      <c r="L23" s="125">
        <f>L22+100</f>
        <v/>
      </c>
      <c r="M23" s="125">
        <f>M22+100</f>
        <v/>
      </c>
      <c r="N23" s="125">
        <f>N22+100</f>
        <v/>
      </c>
      <c r="O23" s="125">
        <f>O22+100</f>
        <v/>
      </c>
      <c r="P23" s="125">
        <f>P22+100</f>
        <v/>
      </c>
      <c r="Q23" s="125" t="n">
        <v>859</v>
      </c>
      <c r="R23" s="124" t="n"/>
      <c r="S23" s="124" t="n"/>
      <c r="T23" s="124" t="n"/>
      <c r="U23" s="124" t="n"/>
      <c r="V23" s="124" t="n"/>
      <c r="W23" s="124" t="n"/>
      <c r="X23" s="124" t="n"/>
      <c r="Y23" s="124" t="n"/>
      <c r="Z23" s="124" t="n"/>
      <c r="AA23" s="124" t="n"/>
      <c r="AB23" s="124" t="n"/>
      <c r="AC23" s="124" t="n"/>
      <c r="AD23" s="124" t="n"/>
      <c r="AE23" s="124" t="n"/>
      <c r="AF23" s="124" t="n"/>
      <c r="AG23" s="148" t="inlineStr">
        <is>
          <t>1,795 ETA 2/3</t>
        </is>
      </c>
    </row>
    <row r="24" ht="12.75" customHeight="1">
      <c r="A24" s="50" t="inlineStr">
        <is>
          <t xml:space="preserve">729R401        </t>
        </is>
      </c>
      <c r="B24" s="125">
        <f>B23+100</f>
        <v/>
      </c>
      <c r="C24" s="125">
        <f>C23+100</f>
        <v/>
      </c>
      <c r="D24" s="125">
        <f>D23+100</f>
        <v/>
      </c>
      <c r="E24" s="125">
        <f>E23+100</f>
        <v/>
      </c>
      <c r="F24" s="125" t="n">
        <v>855</v>
      </c>
      <c r="G24" s="125" t="n">
        <v>0</v>
      </c>
      <c r="H24" s="125" t="n">
        <v>121</v>
      </c>
      <c r="I24" s="125">
        <f>I23+100</f>
        <v/>
      </c>
      <c r="J24" s="125">
        <f>J23+100</f>
        <v/>
      </c>
      <c r="K24" s="125">
        <f>K23+100</f>
        <v/>
      </c>
      <c r="L24" s="125">
        <f>L23+100</f>
        <v/>
      </c>
      <c r="M24" s="125">
        <f>M23+100</f>
        <v/>
      </c>
      <c r="N24" s="125">
        <f>N23+100</f>
        <v/>
      </c>
      <c r="O24" s="125">
        <f>O23+100</f>
        <v/>
      </c>
      <c r="P24" s="125">
        <f>P23+100</f>
        <v/>
      </c>
      <c r="Q24" s="125" t="n">
        <v>0</v>
      </c>
      <c r="R24" s="124" t="n"/>
      <c r="S24" s="124" t="n"/>
      <c r="T24" s="124" t="n"/>
      <c r="U24" s="124" t="n"/>
      <c r="V24" s="124" t="n"/>
      <c r="W24" s="124" t="n"/>
      <c r="X24" s="124" t="n"/>
      <c r="Y24" s="124" t="n"/>
      <c r="Z24" s="124" t="n"/>
      <c r="AA24" s="124" t="n"/>
      <c r="AB24" s="124" t="n"/>
      <c r="AC24" s="124" t="n"/>
      <c r="AD24" s="124" t="n"/>
      <c r="AE24" s="124" t="n"/>
      <c r="AF24" s="124" t="n"/>
      <c r="AG24" s="148" t="inlineStr">
        <is>
          <t>800 ETA 11/17 (Direct)</t>
        </is>
      </c>
    </row>
    <row r="25" ht="12.75" customHeight="1">
      <c r="A25" s="50" t="inlineStr">
        <is>
          <t xml:space="preserve">729R402        </t>
        </is>
      </c>
      <c r="B25" s="125">
        <f>B24+100</f>
        <v/>
      </c>
      <c r="C25" s="125">
        <f>C24+100</f>
        <v/>
      </c>
      <c r="D25" s="125">
        <f>D24+100</f>
        <v/>
      </c>
      <c r="E25" s="125">
        <f>E24+100</f>
        <v/>
      </c>
      <c r="F25" s="125" t="n">
        <v>568</v>
      </c>
      <c r="G25" s="125" t="n">
        <v>560</v>
      </c>
      <c r="H25" s="125" t="n">
        <v>78</v>
      </c>
      <c r="I25" s="125">
        <f>I24+100</f>
        <v/>
      </c>
      <c r="J25" s="125">
        <f>J24+100</f>
        <v/>
      </c>
      <c r="K25" s="125">
        <f>K24+100</f>
        <v/>
      </c>
      <c r="L25" s="125">
        <f>L24+100</f>
        <v/>
      </c>
      <c r="M25" s="125">
        <f>M24+100</f>
        <v/>
      </c>
      <c r="N25" s="125">
        <f>N24+100</f>
        <v/>
      </c>
      <c r="O25" s="125">
        <f>O24+100</f>
        <v/>
      </c>
      <c r="P25" s="125">
        <f>P24+100</f>
        <v/>
      </c>
      <c r="Q25" s="125" t="n">
        <v>0</v>
      </c>
      <c r="R25" s="124" t="n"/>
      <c r="S25" s="124" t="n"/>
      <c r="T25" s="124" t="n"/>
      <c r="U25" s="124" t="n"/>
      <c r="V25" s="124" t="n"/>
      <c r="W25" s="124" t="n"/>
      <c r="X25" s="124" t="n"/>
      <c r="Y25" s="124" t="n"/>
      <c r="Z25" s="124" t="n"/>
      <c r="AA25" s="124" t="n"/>
      <c r="AB25" s="124" t="n"/>
      <c r="AC25" s="124" t="n"/>
      <c r="AD25" s="124" t="n"/>
      <c r="AE25" s="124" t="n"/>
      <c r="AF25" s="124" t="n"/>
      <c r="AG25" s="148" t="n"/>
    </row>
    <row r="26" ht="12.75" customHeight="1">
      <c r="A26" s="22" t="inlineStr">
        <is>
          <t xml:space="preserve">72R4303        </t>
        </is>
      </c>
      <c r="B26" s="125">
        <f>B25+100</f>
        <v/>
      </c>
      <c r="C26" s="125">
        <f>C25+100</f>
        <v/>
      </c>
      <c r="D26" s="125">
        <f>D25+100</f>
        <v/>
      </c>
      <c r="E26" s="125">
        <f>E25+100</f>
        <v/>
      </c>
      <c r="F26" s="125" t="n">
        <v>750</v>
      </c>
      <c r="G26" s="125" t="n">
        <v>700</v>
      </c>
      <c r="H26" s="125" t="n">
        <v>33</v>
      </c>
      <c r="I26" s="125">
        <f>I25+100</f>
        <v/>
      </c>
      <c r="J26" s="125">
        <f>J25+100</f>
        <v/>
      </c>
      <c r="K26" s="125">
        <f>K25+100</f>
        <v/>
      </c>
      <c r="L26" s="125">
        <f>L25+100</f>
        <v/>
      </c>
      <c r="M26" s="125">
        <f>M25+100</f>
        <v/>
      </c>
      <c r="N26" s="125">
        <f>N25+100</f>
        <v/>
      </c>
      <c r="O26" s="125">
        <f>O25+100</f>
        <v/>
      </c>
      <c r="P26" s="125">
        <f>P25+100</f>
        <v/>
      </c>
      <c r="Q26" s="125" t="n">
        <v>30</v>
      </c>
      <c r="R26" s="124" t="n"/>
      <c r="S26" s="124" t="n"/>
      <c r="T26" s="124" t="n"/>
      <c r="U26" s="124" t="n"/>
      <c r="V26" s="124" t="n"/>
      <c r="W26" s="124" t="n"/>
      <c r="X26" s="124" t="n"/>
      <c r="Y26" s="124" t="n"/>
      <c r="Z26" s="124" t="n"/>
      <c r="AA26" s="124" t="n"/>
      <c r="AB26" s="124" t="n"/>
      <c r="AC26" s="124" t="n"/>
      <c r="AD26" s="124" t="n"/>
      <c r="AE26" s="124" t="n"/>
      <c r="AF26" s="124" t="n"/>
      <c r="AG26" s="148" t="n"/>
    </row>
    <row r="27" ht="12.75" customHeight="1">
      <c r="A27" s="131" t="inlineStr">
        <is>
          <t>731R401</t>
        </is>
      </c>
      <c r="B27" s="125">
        <f>B26+100</f>
        <v/>
      </c>
      <c r="C27" s="125">
        <f>C26+100</f>
        <v/>
      </c>
      <c r="D27" s="125">
        <f>D26+100</f>
        <v/>
      </c>
      <c r="E27" s="125">
        <f>E26+100</f>
        <v/>
      </c>
      <c r="F27" s="125" t="n">
        <v>0</v>
      </c>
      <c r="G27" s="125" t="n">
        <v>0</v>
      </c>
      <c r="H27" s="125" t="n">
        <v>0</v>
      </c>
      <c r="I27" s="125">
        <f>I26+100</f>
        <v/>
      </c>
      <c r="J27" s="125">
        <f>J26+100</f>
        <v/>
      </c>
      <c r="K27" s="125">
        <f>K26+100</f>
        <v/>
      </c>
      <c r="L27" s="125">
        <f>L26+100</f>
        <v/>
      </c>
      <c r="M27" s="125">
        <f>M26+100</f>
        <v/>
      </c>
      <c r="N27" s="125">
        <f>N26+100</f>
        <v/>
      </c>
      <c r="O27" s="125">
        <f>O26+100</f>
        <v/>
      </c>
      <c r="P27" s="125">
        <f>P26+100</f>
        <v/>
      </c>
      <c r="Q27" s="125" t="n">
        <v>0</v>
      </c>
      <c r="R27" s="124" t="n"/>
      <c r="S27" s="124" t="n"/>
      <c r="T27" s="124" t="n"/>
      <c r="U27" s="124" t="n"/>
      <c r="V27" s="124" t="n"/>
      <c r="W27" s="124" t="n"/>
      <c r="X27" s="124" t="n"/>
      <c r="Y27" s="124" t="n"/>
      <c r="Z27" s="124" t="n"/>
      <c r="AA27" s="124" t="n"/>
      <c r="AB27" s="124" t="n"/>
      <c r="AC27" s="124" t="n"/>
      <c r="AD27" s="124" t="n"/>
      <c r="AE27" s="124" t="n"/>
      <c r="AF27" s="124" t="n"/>
      <c r="AG27" s="148" t="n"/>
    </row>
    <row r="28" ht="12.75" customHeight="1">
      <c r="A28" s="22" t="inlineStr">
        <is>
          <t xml:space="preserve">73R6201        </t>
        </is>
      </c>
      <c r="B28" s="125">
        <f>B27+100</f>
        <v/>
      </c>
      <c r="C28" s="125">
        <f>C27+100</f>
        <v/>
      </c>
      <c r="D28" s="125">
        <f>D27+100</f>
        <v/>
      </c>
      <c r="E28" s="125">
        <f>E27+100</f>
        <v/>
      </c>
      <c r="F28" s="125" t="n">
        <v>21400</v>
      </c>
      <c r="G28" s="125" t="n">
        <v>21400</v>
      </c>
      <c r="H28" s="125" t="n">
        <v>5001</v>
      </c>
      <c r="I28" s="125">
        <f>I27+100</f>
        <v/>
      </c>
      <c r="J28" s="125">
        <f>J27+100</f>
        <v/>
      </c>
      <c r="K28" s="125">
        <f>K27+100</f>
        <v/>
      </c>
      <c r="L28" s="125">
        <f>L27+100</f>
        <v/>
      </c>
      <c r="M28" s="125">
        <f>M27+100</f>
        <v/>
      </c>
      <c r="N28" s="125">
        <f>N27+100</f>
        <v/>
      </c>
      <c r="O28" s="125">
        <f>O27+100</f>
        <v/>
      </c>
      <c r="P28" s="125">
        <f>P27+100</f>
        <v/>
      </c>
      <c r="Q28" s="125" t="n">
        <v>6143</v>
      </c>
      <c r="R28" s="124" t="n"/>
      <c r="S28" s="124" t="n"/>
      <c r="T28" s="124" t="n"/>
      <c r="U28" s="124" t="n"/>
      <c r="V28" s="124" t="n"/>
      <c r="W28" s="124" t="n"/>
      <c r="X28" s="124" t="n"/>
      <c r="Y28" s="124" t="n"/>
      <c r="Z28" s="124" t="n"/>
      <c r="AA28" s="124" t="n"/>
      <c r="AB28" s="124" t="n"/>
      <c r="AC28" s="124" t="n"/>
      <c r="AD28" s="124" t="n"/>
      <c r="AE28" s="124" t="n"/>
      <c r="AF28" s="124" t="n"/>
      <c r="AG28" s="148" t="inlineStr">
        <is>
          <t>32,000 ETA 2/23/2024</t>
        </is>
      </c>
    </row>
    <row r="29" ht="12.75" customHeight="1">
      <c r="A29" s="22" t="inlineStr">
        <is>
          <t xml:space="preserve">73R6202        </t>
        </is>
      </c>
      <c r="B29" s="125">
        <f>B28+100</f>
        <v/>
      </c>
      <c r="C29" s="125">
        <f>C28+100</f>
        <v/>
      </c>
      <c r="D29" s="125">
        <f>D28+100</f>
        <v/>
      </c>
      <c r="E29" s="125">
        <f>E28+100</f>
        <v/>
      </c>
      <c r="F29" s="125" t="n">
        <v>11070</v>
      </c>
      <c r="G29" s="125" t="n">
        <v>11070</v>
      </c>
      <c r="H29" s="125" t="n">
        <v>0</v>
      </c>
      <c r="I29" s="125">
        <f>I28+100</f>
        <v/>
      </c>
      <c r="J29" s="125">
        <f>J28+100</f>
        <v/>
      </c>
      <c r="K29" s="125">
        <f>K28+100</f>
        <v/>
      </c>
      <c r="L29" s="125">
        <f>L28+100</f>
        <v/>
      </c>
      <c r="M29" s="125">
        <f>M28+100</f>
        <v/>
      </c>
      <c r="N29" s="125">
        <f>N28+100</f>
        <v/>
      </c>
      <c r="O29" s="125">
        <f>O28+100</f>
        <v/>
      </c>
      <c r="P29" s="125">
        <f>P28+100</f>
        <v/>
      </c>
      <c r="Q29" s="125" t="n">
        <v>227</v>
      </c>
      <c r="R29" s="124" t="n"/>
      <c r="S29" s="124" t="n"/>
      <c r="T29" s="124" t="n"/>
      <c r="U29" s="124" t="n"/>
      <c r="V29" s="124" t="n"/>
      <c r="W29" s="124" t="n"/>
      <c r="X29" s="124" t="n"/>
      <c r="Y29" s="124" t="n"/>
      <c r="Z29" s="124" t="n"/>
      <c r="AA29" s="124" t="n"/>
      <c r="AB29" s="124" t="n"/>
      <c r="AC29" s="124" t="n"/>
      <c r="AD29" s="124" t="n"/>
      <c r="AE29" s="124" t="n"/>
      <c r="AF29" s="124" t="n"/>
      <c r="AG29" s="148" t="n"/>
    </row>
    <row r="30" ht="12.75" customHeight="1">
      <c r="A30" s="144" t="inlineStr">
        <is>
          <t xml:space="preserve">73R6203        </t>
        </is>
      </c>
      <c r="B30" s="125">
        <f>B29+100</f>
        <v/>
      </c>
      <c r="C30" s="125">
        <f>C29+100</f>
        <v/>
      </c>
      <c r="D30" s="125">
        <f>D29+100</f>
        <v/>
      </c>
      <c r="E30" s="125">
        <f>E29+100</f>
        <v/>
      </c>
      <c r="F30" s="125" t="n">
        <v>8080</v>
      </c>
      <c r="G30" s="125" t="n">
        <v>0</v>
      </c>
      <c r="H30" s="125" t="n">
        <v>0</v>
      </c>
      <c r="I30" s="125">
        <f>I29+100</f>
        <v/>
      </c>
      <c r="J30" s="125">
        <f>J29+100</f>
        <v/>
      </c>
      <c r="K30" s="125">
        <f>K29+100</f>
        <v/>
      </c>
      <c r="L30" s="125">
        <f>L29+100</f>
        <v/>
      </c>
      <c r="M30" s="125">
        <f>M29+100</f>
        <v/>
      </c>
      <c r="N30" s="125">
        <f>N29+100</f>
        <v/>
      </c>
      <c r="O30" s="125">
        <f>O29+100</f>
        <v/>
      </c>
      <c r="P30" s="125">
        <f>P29+100</f>
        <v/>
      </c>
      <c r="Q30" s="125" t="n">
        <v>0</v>
      </c>
      <c r="R30" s="124" t="n"/>
      <c r="S30" s="124" t="n"/>
      <c r="T30" s="124" t="n"/>
      <c r="U30" s="124" t="n"/>
      <c r="V30" s="124" t="n"/>
      <c r="W30" s="124" t="n"/>
      <c r="X30" s="124" t="n"/>
      <c r="Y30" s="124" t="n"/>
      <c r="Z30" s="124" t="n"/>
      <c r="AA30" s="124" t="n"/>
      <c r="AB30" s="124" t="n"/>
      <c r="AC30" s="124" t="n"/>
      <c r="AD30" s="124" t="n"/>
      <c r="AE30" s="124" t="n"/>
      <c r="AF30" s="124" t="n"/>
      <c r="AG30" s="148" t="n"/>
    </row>
    <row r="31" ht="12.75" customHeight="1">
      <c r="A31" s="54" t="inlineStr">
        <is>
          <t xml:space="preserve">74R0601        </t>
        </is>
      </c>
      <c r="B31" s="125">
        <f>B30+100</f>
        <v/>
      </c>
      <c r="C31" s="125">
        <f>C30+100</f>
        <v/>
      </c>
      <c r="D31" s="125">
        <f>D30+100</f>
        <v/>
      </c>
      <c r="E31" s="125">
        <f>E30+100</f>
        <v/>
      </c>
      <c r="F31" s="125" t="n">
        <v>1590</v>
      </c>
      <c r="G31" s="125" t="n">
        <v>0</v>
      </c>
      <c r="H31" s="125" t="n">
        <v>0</v>
      </c>
      <c r="I31" s="125">
        <f>I30+100</f>
        <v/>
      </c>
      <c r="J31" s="125">
        <f>J30+100</f>
        <v/>
      </c>
      <c r="K31" s="125">
        <f>K30+100</f>
        <v/>
      </c>
      <c r="L31" s="125">
        <f>L30+100</f>
        <v/>
      </c>
      <c r="M31" s="125">
        <f>M30+100</f>
        <v/>
      </c>
      <c r="N31" s="125">
        <f>N30+100</f>
        <v/>
      </c>
      <c r="O31" s="125">
        <f>O30+100</f>
        <v/>
      </c>
      <c r="P31" s="125">
        <f>P30+100</f>
        <v/>
      </c>
      <c r="Q31" s="125" t="n">
        <v>0</v>
      </c>
      <c r="R31" s="124" t="n"/>
      <c r="S31" s="124" t="n"/>
      <c r="T31" s="124" t="n"/>
      <c r="U31" s="124" t="n"/>
      <c r="V31" s="124" t="n"/>
      <c r="W31" s="124" t="n"/>
      <c r="X31" s="124" t="n"/>
      <c r="Y31" s="124" t="n"/>
      <c r="Z31" s="124" t="n"/>
      <c r="AA31" s="124" t="n"/>
      <c r="AB31" s="124" t="n"/>
      <c r="AC31" s="124" t="n"/>
      <c r="AD31" s="124" t="n"/>
      <c r="AE31" s="124" t="n"/>
      <c r="AF31" s="124" t="n"/>
      <c r="AG31" s="148" t="n"/>
    </row>
    <row r="32" ht="12.75" customHeight="1">
      <c r="A32" s="22" t="inlineStr">
        <is>
          <t xml:space="preserve">74R3201        </t>
        </is>
      </c>
      <c r="B32" s="125">
        <f>B31+100</f>
        <v/>
      </c>
      <c r="C32" s="125">
        <f>C31+100</f>
        <v/>
      </c>
      <c r="D32" s="125">
        <f>D31+100</f>
        <v/>
      </c>
      <c r="E32" s="125">
        <f>E31+100</f>
        <v/>
      </c>
      <c r="F32" s="125" t="n">
        <v>98790</v>
      </c>
      <c r="G32" s="125" t="n">
        <v>98790</v>
      </c>
      <c r="H32" s="125" t="n">
        <v>16691</v>
      </c>
      <c r="I32" s="125">
        <f>I31+100</f>
        <v/>
      </c>
      <c r="J32" s="125">
        <f>J31+100</f>
        <v/>
      </c>
      <c r="K32" s="125">
        <f>K31+100</f>
        <v/>
      </c>
      <c r="L32" s="125">
        <f>L31+100</f>
        <v/>
      </c>
      <c r="M32" s="125">
        <f>M31+100</f>
        <v/>
      </c>
      <c r="N32" s="125">
        <f>N31+100</f>
        <v/>
      </c>
      <c r="O32" s="125">
        <f>O31+100</f>
        <v/>
      </c>
      <c r="P32" s="125">
        <f>P31+100</f>
        <v/>
      </c>
      <c r="Q32" s="125" t="n">
        <v>31701</v>
      </c>
      <c r="R32" s="124">
        <f>9120</f>
        <v/>
      </c>
      <c r="S32" s="124">
        <f>27360</f>
        <v/>
      </c>
      <c r="T32" s="124">
        <f>12820</f>
        <v/>
      </c>
      <c r="U32" s="124" t="n"/>
      <c r="V32" s="124">
        <f>9180</f>
        <v/>
      </c>
      <c r="W32" s="124" t="n"/>
      <c r="X32" s="124" t="n"/>
      <c r="Y32" s="124" t="n"/>
      <c r="Z32" s="124" t="n"/>
      <c r="AA32" s="124" t="n"/>
      <c r="AB32" s="124" t="n"/>
      <c r="AC32" s="124" t="n"/>
      <c r="AD32" s="124" t="n"/>
      <c r="AE32" s="124" t="n"/>
      <c r="AF32" s="124" t="n"/>
      <c r="AG32" s="148" t="inlineStr">
        <is>
          <t>13,520 ETA 9/22, 72,000 ETA 12/8</t>
        </is>
      </c>
    </row>
    <row r="33" ht="12.75" customHeight="1">
      <c r="A33" s="22" t="inlineStr">
        <is>
          <t xml:space="preserve">74R4901        </t>
        </is>
      </c>
      <c r="B33" s="125">
        <f>B32+100</f>
        <v/>
      </c>
      <c r="C33" s="125">
        <f>C32+100</f>
        <v/>
      </c>
      <c r="D33" s="125">
        <f>D32+100</f>
        <v/>
      </c>
      <c r="E33" s="125">
        <f>E32+100</f>
        <v/>
      </c>
      <c r="F33" s="125" t="n">
        <v>11215</v>
      </c>
      <c r="G33" s="125" t="n">
        <v>11215</v>
      </c>
      <c r="H33" s="125" t="n">
        <v>0</v>
      </c>
      <c r="I33" s="125">
        <f>I32+100</f>
        <v/>
      </c>
      <c r="J33" s="125">
        <f>J32+100</f>
        <v/>
      </c>
      <c r="K33" s="125">
        <f>K32+100</f>
        <v/>
      </c>
      <c r="L33" s="125">
        <f>L32+100</f>
        <v/>
      </c>
      <c r="M33" s="125">
        <f>M32+100</f>
        <v/>
      </c>
      <c r="N33" s="125">
        <f>N32+100</f>
        <v/>
      </c>
      <c r="O33" s="125">
        <f>O32+100</f>
        <v/>
      </c>
      <c r="P33" s="125">
        <f>P32+100</f>
        <v/>
      </c>
      <c r="Q33" s="125" t="n">
        <v>2469</v>
      </c>
      <c r="R33" s="124" t="n"/>
      <c r="S33" s="124" t="n"/>
      <c r="T33" s="124">
        <f>2620</f>
        <v/>
      </c>
      <c r="U33" s="124" t="n">
        <v>1245</v>
      </c>
      <c r="V33" s="124">
        <f>1590</f>
        <v/>
      </c>
      <c r="W33" s="124" t="n"/>
      <c r="X33" s="124" t="n"/>
      <c r="Y33" s="124" t="n"/>
      <c r="Z33" s="124" t="n"/>
      <c r="AA33" s="124" t="n"/>
      <c r="AB33" s="124" t="n"/>
      <c r="AC33" s="124" t="n"/>
      <c r="AD33" s="124" t="n"/>
      <c r="AE33" s="124" t="n"/>
      <c r="AF33" s="124" t="n"/>
      <c r="AG33" s="148" t="inlineStr">
        <is>
          <t>2,545 ETA 11/10, 8,000 ETA 2/2/2024</t>
        </is>
      </c>
    </row>
    <row r="34" ht="12.75" customHeight="1">
      <c r="A34" s="50" t="inlineStr">
        <is>
          <t xml:space="preserve">74R5301        </t>
        </is>
      </c>
      <c r="B34" s="125">
        <f>B33+100</f>
        <v/>
      </c>
      <c r="C34" s="125">
        <f>C33+100</f>
        <v/>
      </c>
      <c r="D34" s="125">
        <f>D33+100</f>
        <v/>
      </c>
      <c r="E34" s="125">
        <f>E33+100</f>
        <v/>
      </c>
      <c r="F34" s="125" t="n">
        <v>3882</v>
      </c>
      <c r="G34" s="125" t="n">
        <v>0</v>
      </c>
      <c r="H34" s="125" t="n">
        <v>0</v>
      </c>
      <c r="I34" s="125">
        <f>I33+100</f>
        <v/>
      </c>
      <c r="J34" s="125">
        <f>J33+100</f>
        <v/>
      </c>
      <c r="K34" s="125">
        <f>K33+100</f>
        <v/>
      </c>
      <c r="L34" s="125">
        <f>L33+100</f>
        <v/>
      </c>
      <c r="M34" s="125">
        <f>M33+100</f>
        <v/>
      </c>
      <c r="N34" s="125">
        <f>N33+100</f>
        <v/>
      </c>
      <c r="O34" s="125">
        <f>O33+100</f>
        <v/>
      </c>
      <c r="P34" s="125">
        <f>P33+100</f>
        <v/>
      </c>
      <c r="Q34" s="125" t="n">
        <v>473</v>
      </c>
      <c r="R34" s="124" t="n"/>
      <c r="S34" s="124" t="n"/>
      <c r="T34" s="124" t="n"/>
      <c r="U34" s="124" t="n"/>
      <c r="V34" s="124" t="n"/>
      <c r="W34" s="124" t="n"/>
      <c r="X34" s="124" t="n"/>
      <c r="Y34" s="124" t="n"/>
      <c r="Z34" s="124" t="n"/>
      <c r="AA34" s="124" t="n"/>
      <c r="AB34" s="124" t="n"/>
      <c r="AC34" s="124" t="n"/>
      <c r="AD34" s="124" t="n"/>
      <c r="AE34" s="124" t="n"/>
      <c r="AF34" s="124" t="n"/>
      <c r="AG34" s="148" t="n"/>
    </row>
    <row r="35" ht="12.75" customHeight="1">
      <c r="A35" s="50" t="inlineStr">
        <is>
          <t xml:space="preserve">74R5401        </t>
        </is>
      </c>
      <c r="B35" s="125">
        <f>B34+100</f>
        <v/>
      </c>
      <c r="C35" s="125">
        <f>C34+100</f>
        <v/>
      </c>
      <c r="D35" s="125">
        <f>D34+100</f>
        <v/>
      </c>
      <c r="E35" s="125">
        <f>E34+100</f>
        <v/>
      </c>
      <c r="F35" s="125" t="n">
        <v>2328</v>
      </c>
      <c r="G35" s="125" t="n">
        <v>0</v>
      </c>
      <c r="H35" s="125" t="n">
        <v>0</v>
      </c>
      <c r="I35" s="125">
        <f>I34+100</f>
        <v/>
      </c>
      <c r="J35" s="125">
        <f>J34+100</f>
        <v/>
      </c>
      <c r="K35" s="125">
        <f>K34+100</f>
        <v/>
      </c>
      <c r="L35" s="125">
        <f>L34+100</f>
        <v/>
      </c>
      <c r="M35" s="125">
        <f>M34+100</f>
        <v/>
      </c>
      <c r="N35" s="125">
        <f>N34+100</f>
        <v/>
      </c>
      <c r="O35" s="125">
        <f>O34+100</f>
        <v/>
      </c>
      <c r="P35" s="125">
        <f>P34+100</f>
        <v/>
      </c>
      <c r="Q35" s="125" t="n">
        <v>31</v>
      </c>
      <c r="R35" s="124" t="n"/>
      <c r="S35" s="124" t="n"/>
      <c r="T35" s="124" t="n"/>
      <c r="U35" s="124" t="n"/>
      <c r="V35" s="124" t="n"/>
      <c r="W35" s="124" t="n"/>
      <c r="X35" s="124" t="n"/>
      <c r="Y35" s="124" t="n"/>
      <c r="Z35" s="124" t="n"/>
      <c r="AA35" s="124" t="n"/>
      <c r="AB35" s="124" t="n"/>
      <c r="AC35" s="124" t="n"/>
      <c r="AD35" s="124" t="n"/>
      <c r="AE35" s="124" t="n"/>
      <c r="AF35" s="124" t="n"/>
      <c r="AG35" s="148" t="inlineStr">
        <is>
          <t>4,000 ETA 11/17 (Direct)</t>
        </is>
      </c>
    </row>
    <row r="36" ht="12.75" customHeight="1">
      <c r="A36" s="22" t="inlineStr">
        <is>
          <t xml:space="preserve">7502R01        </t>
        </is>
      </c>
      <c r="B36" s="125">
        <f>B35+100</f>
        <v/>
      </c>
      <c r="C36" s="125">
        <f>C35+100</f>
        <v/>
      </c>
      <c r="D36" s="125">
        <f>D35+100</f>
        <v/>
      </c>
      <c r="E36" s="125">
        <f>E35+100</f>
        <v/>
      </c>
      <c r="F36" s="125" t="n">
        <v>34020</v>
      </c>
      <c r="G36" s="125" t="n">
        <v>34020</v>
      </c>
      <c r="H36" s="125" t="n">
        <v>0</v>
      </c>
      <c r="I36" s="125">
        <f>I35+100</f>
        <v/>
      </c>
      <c r="J36" s="125">
        <f>J35+100</f>
        <v/>
      </c>
      <c r="K36" s="125">
        <f>K35+100</f>
        <v/>
      </c>
      <c r="L36" s="125">
        <f>L35+100</f>
        <v/>
      </c>
      <c r="M36" s="125">
        <f>M35+100</f>
        <v/>
      </c>
      <c r="N36" s="125">
        <f>N35+100</f>
        <v/>
      </c>
      <c r="O36" s="125">
        <f>O35+100</f>
        <v/>
      </c>
      <c r="P36" s="125">
        <f>P35+100</f>
        <v/>
      </c>
      <c r="Q36" s="125" t="n">
        <v>2639</v>
      </c>
      <c r="R36" s="124" t="n"/>
      <c r="S36" s="124" t="n"/>
      <c r="T36" s="124" t="n"/>
      <c r="U36" s="124" t="n"/>
      <c r="V36" s="124" t="n"/>
      <c r="W36" s="124" t="n"/>
      <c r="X36" s="124" t="n"/>
      <c r="Y36" s="124" t="n"/>
      <c r="Z36" s="124" t="n"/>
      <c r="AA36" s="124" t="n"/>
      <c r="AB36" s="124" t="n"/>
      <c r="AC36" s="124" t="n"/>
      <c r="AD36" s="124" t="n"/>
      <c r="AE36" s="124" t="n"/>
      <c r="AF36" s="124" t="n"/>
      <c r="AG36" s="148" t="inlineStr">
        <is>
          <t>32,000 ETA 1/5/2024</t>
        </is>
      </c>
    </row>
    <row r="37" ht="12.75" customHeight="1">
      <c r="A37" s="22" t="inlineStr">
        <is>
          <t xml:space="preserve">751R901        </t>
        </is>
      </c>
      <c r="B37" s="125">
        <f>B36+100</f>
        <v/>
      </c>
      <c r="C37" s="125">
        <f>C36+100</f>
        <v/>
      </c>
      <c r="D37" s="125">
        <f>D36+100</f>
        <v/>
      </c>
      <c r="E37" s="125">
        <f>E36+100</f>
        <v/>
      </c>
      <c r="F37" s="125" t="n">
        <v>130540</v>
      </c>
      <c r="G37" s="125" t="n">
        <v>130540</v>
      </c>
      <c r="H37" s="125" t="n">
        <v>22206</v>
      </c>
      <c r="I37" s="125">
        <f>I36+100</f>
        <v/>
      </c>
      <c r="J37" s="125">
        <f>J36+100</f>
        <v/>
      </c>
      <c r="K37" s="125">
        <f>K36+100</f>
        <v/>
      </c>
      <c r="L37" s="125">
        <f>L36+100</f>
        <v/>
      </c>
      <c r="M37" s="125">
        <f>M36+100</f>
        <v/>
      </c>
      <c r="N37" s="125">
        <f>N36+100</f>
        <v/>
      </c>
      <c r="O37" s="125">
        <f>O36+100</f>
        <v/>
      </c>
      <c r="P37" s="125">
        <f>P36+100</f>
        <v/>
      </c>
      <c r="Q37" s="125" t="n">
        <v>38043</v>
      </c>
      <c r="R37" s="124" t="n"/>
      <c r="S37" s="124" t="n"/>
      <c r="T37" s="124" t="n"/>
      <c r="U37" s="124" t="n"/>
      <c r="V37" s="124">
        <f>50160</f>
        <v/>
      </c>
      <c r="W37" s="124" t="n"/>
      <c r="X37" s="124" t="n"/>
      <c r="Y37" s="124" t="n"/>
      <c r="Z37" s="124" t="n"/>
      <c r="AA37" s="124" t="n"/>
      <c r="AB37" s="124" t="n"/>
      <c r="AC37" s="124" t="n"/>
      <c r="AD37" s="124" t="n"/>
      <c r="AE37" s="124" t="n"/>
      <c r="AF37" s="124" t="n"/>
      <c r="AG37" s="148" t="inlineStr">
        <is>
          <t>49,840 ETA 10/6, 100,000 ETA 1/12/2024</t>
        </is>
      </c>
    </row>
    <row r="38" ht="12.75" customHeight="1">
      <c r="A38" s="22" t="inlineStr">
        <is>
          <t xml:space="preserve">75R4301        </t>
        </is>
      </c>
      <c r="B38" s="125">
        <f>B37+100</f>
        <v/>
      </c>
      <c r="C38" s="125">
        <f>C37+100</f>
        <v/>
      </c>
      <c r="D38" s="125">
        <f>D37+100</f>
        <v/>
      </c>
      <c r="E38" s="125">
        <f>E37+100</f>
        <v/>
      </c>
      <c r="F38" s="125" t="n">
        <v>2910</v>
      </c>
      <c r="G38" s="125" t="n">
        <v>305</v>
      </c>
      <c r="H38" s="125" t="n">
        <v>1961</v>
      </c>
      <c r="I38" s="125">
        <f>I37+100</f>
        <v/>
      </c>
      <c r="J38" s="125">
        <f>J37+100</f>
        <v/>
      </c>
      <c r="K38" s="125">
        <f>K37+100</f>
        <v/>
      </c>
      <c r="L38" s="125">
        <f>L37+100</f>
        <v/>
      </c>
      <c r="M38" s="125">
        <f>M37+100</f>
        <v/>
      </c>
      <c r="N38" s="125">
        <f>N37+100</f>
        <v/>
      </c>
      <c r="O38" s="125">
        <f>O37+100</f>
        <v/>
      </c>
      <c r="P38" s="125">
        <f>P37+100</f>
        <v/>
      </c>
      <c r="Q38" s="125" t="n">
        <v>2081</v>
      </c>
      <c r="R38" s="124" t="n"/>
      <c r="S38" s="124" t="n"/>
      <c r="T38" s="124">
        <f>2850</f>
        <v/>
      </c>
      <c r="U38" s="124" t="n"/>
      <c r="V38" s="124" t="n"/>
      <c r="W38" s="124" t="n"/>
      <c r="X38" s="124" t="n"/>
      <c r="Y38" s="124" t="n"/>
      <c r="Z38" s="124" t="n"/>
      <c r="AA38" s="124" t="n"/>
      <c r="AB38" s="124" t="n"/>
      <c r="AC38" s="124" t="n"/>
      <c r="AD38" s="124" t="n"/>
      <c r="AE38" s="124" t="n"/>
      <c r="AF38" s="124" t="n"/>
      <c r="AG38" s="148" t="inlineStr">
        <is>
          <t>5,150 ETA 10/6, 8,000 ETA 12/15</t>
        </is>
      </c>
    </row>
    <row r="39" ht="12.75" customHeight="1">
      <c r="A39" s="22" t="inlineStr">
        <is>
          <t xml:space="preserve">75R6001        </t>
        </is>
      </c>
      <c r="B39" s="125">
        <f>B38+100</f>
        <v/>
      </c>
      <c r="C39" s="125">
        <f>C38+100</f>
        <v/>
      </c>
      <c r="D39" s="125">
        <f>D38+100</f>
        <v/>
      </c>
      <c r="E39" s="125">
        <f>E38+100</f>
        <v/>
      </c>
      <c r="F39" s="125" t="n">
        <v>7066</v>
      </c>
      <c r="G39" s="125" t="n">
        <v>6910</v>
      </c>
      <c r="H39" s="125" t="n">
        <v>2467</v>
      </c>
      <c r="I39" s="125">
        <f>I38+100</f>
        <v/>
      </c>
      <c r="J39" s="125">
        <f>J38+100</f>
        <v/>
      </c>
      <c r="K39" s="125">
        <f>K38+100</f>
        <v/>
      </c>
      <c r="L39" s="125">
        <f>L38+100</f>
        <v/>
      </c>
      <c r="M39" s="125">
        <f>M38+100</f>
        <v/>
      </c>
      <c r="N39" s="125">
        <f>N38+100</f>
        <v/>
      </c>
      <c r="O39" s="125">
        <f>O38+100</f>
        <v/>
      </c>
      <c r="P39" s="125">
        <f>P38+100</f>
        <v/>
      </c>
      <c r="Q39" s="125" t="n">
        <v>3290</v>
      </c>
      <c r="R39" s="124" t="n"/>
      <c r="S39" s="124" t="n"/>
      <c r="T39" s="124" t="n"/>
      <c r="U39" s="124" t="n"/>
      <c r="V39" s="124" t="n"/>
      <c r="W39" s="124" t="n"/>
      <c r="X39" s="124" t="n"/>
      <c r="Y39" s="124" t="n"/>
      <c r="Z39" s="124" t="n"/>
      <c r="AA39" s="124" t="n"/>
      <c r="AB39" s="124" t="n"/>
      <c r="AC39" s="124" t="n"/>
      <c r="AD39" s="124" t="n"/>
      <c r="AE39" s="124" t="n"/>
      <c r="AF39" s="124" t="n"/>
      <c r="AG39" s="148" t="inlineStr">
        <is>
          <t>8,000 ETA 11/10</t>
        </is>
      </c>
    </row>
    <row r="40" ht="12.75" customHeight="1">
      <c r="A40" s="22" t="inlineStr">
        <is>
          <t xml:space="preserve">764R301        </t>
        </is>
      </c>
      <c r="B40" s="125">
        <f>B39+100</f>
        <v/>
      </c>
      <c r="C40" s="125">
        <f>C39+100</f>
        <v/>
      </c>
      <c r="D40" s="125">
        <f>D39+100</f>
        <v/>
      </c>
      <c r="E40" s="125">
        <f>E39+100</f>
        <v/>
      </c>
      <c r="F40" s="125" t="n">
        <v>9605</v>
      </c>
      <c r="G40" s="125" t="n">
        <v>9605</v>
      </c>
      <c r="H40" s="125" t="n">
        <v>1960</v>
      </c>
      <c r="I40" s="125">
        <f>I39+100</f>
        <v/>
      </c>
      <c r="J40" s="125">
        <f>J39+100</f>
        <v/>
      </c>
      <c r="K40" s="125">
        <f>K39+100</f>
        <v/>
      </c>
      <c r="L40" s="125">
        <f>L39+100</f>
        <v/>
      </c>
      <c r="M40" s="125">
        <f>M39+100</f>
        <v/>
      </c>
      <c r="N40" s="125">
        <f>N39+100</f>
        <v/>
      </c>
      <c r="O40" s="125">
        <f>O39+100</f>
        <v/>
      </c>
      <c r="P40" s="125">
        <f>P39+100</f>
        <v/>
      </c>
      <c r="Q40" s="125" t="n">
        <v>925</v>
      </c>
      <c r="R40" s="124" t="n"/>
      <c r="S40" s="124" t="n"/>
      <c r="T40" s="124" t="n"/>
      <c r="U40" s="124">
        <f>8900</f>
        <v/>
      </c>
      <c r="V40" s="124">
        <f>980</f>
        <v/>
      </c>
      <c r="W40" s="124" t="n"/>
      <c r="X40" s="124" t="n"/>
      <c r="Y40" s="124" t="n"/>
      <c r="Z40" s="124" t="n"/>
      <c r="AA40" s="124" t="n"/>
      <c r="AB40" s="124" t="n"/>
      <c r="AC40" s="124" t="n"/>
      <c r="AD40" s="124" t="n"/>
      <c r="AE40" s="124" t="n"/>
      <c r="AF40" s="124" t="n"/>
      <c r="AG40" s="148" t="n"/>
    </row>
    <row r="41" ht="12.75" customHeight="1">
      <c r="A41" s="22" t="inlineStr">
        <is>
          <t xml:space="preserve">764R401        </t>
        </is>
      </c>
      <c r="B41" s="125">
        <f>B40+100</f>
        <v/>
      </c>
      <c r="C41" s="125">
        <f>C40+100</f>
        <v/>
      </c>
      <c r="D41" s="125">
        <f>D40+100</f>
        <v/>
      </c>
      <c r="E41" s="125">
        <f>E40+100</f>
        <v/>
      </c>
      <c r="F41" s="125" t="n">
        <v>2480</v>
      </c>
      <c r="G41" s="125" t="n">
        <v>2480</v>
      </c>
      <c r="H41" s="125" t="n">
        <v>7</v>
      </c>
      <c r="I41" s="125">
        <f>I40+100</f>
        <v/>
      </c>
      <c r="J41" s="125">
        <f>J40+100</f>
        <v/>
      </c>
      <c r="K41" s="125">
        <f>K40+100</f>
        <v/>
      </c>
      <c r="L41" s="125">
        <f>L40+100</f>
        <v/>
      </c>
      <c r="M41" s="125">
        <f>M40+100</f>
        <v/>
      </c>
      <c r="N41" s="125">
        <f>N40+100</f>
        <v/>
      </c>
      <c r="O41" s="125">
        <f>O40+100</f>
        <v/>
      </c>
      <c r="P41" s="125">
        <f>P40+100</f>
        <v/>
      </c>
      <c r="Q41" s="125" t="n">
        <v>2072</v>
      </c>
      <c r="R41" s="124" t="n"/>
      <c r="S41" s="124" t="n"/>
      <c r="T41" s="124" t="n"/>
      <c r="U41" s="124" t="n"/>
      <c r="V41" s="124" t="n"/>
      <c r="W41" s="124" t="n"/>
      <c r="X41" s="124" t="n"/>
      <c r="Y41" s="124" t="n"/>
      <c r="Z41" s="124" t="n"/>
      <c r="AA41" s="124" t="n"/>
      <c r="AB41" s="124" t="n"/>
      <c r="AC41" s="124" t="n"/>
      <c r="AD41" s="124" t="n"/>
      <c r="AE41" s="124" t="n"/>
      <c r="AF41" s="124" t="n"/>
      <c r="AG41" s="148" t="inlineStr">
        <is>
          <t>8,000 ETA 2/23/24</t>
        </is>
      </c>
    </row>
    <row r="42" ht="12.75" customHeight="1">
      <c r="A42" s="22" t="inlineStr">
        <is>
          <t xml:space="preserve">77R6001        </t>
        </is>
      </c>
      <c r="B42" s="125">
        <f>B41+100</f>
        <v/>
      </c>
      <c r="C42" s="125">
        <f>C41+100</f>
        <v/>
      </c>
      <c r="D42" s="125">
        <f>D41+100</f>
        <v/>
      </c>
      <c r="E42" s="125">
        <f>E41+100</f>
        <v/>
      </c>
      <c r="F42" s="125" t="n">
        <v>160670</v>
      </c>
      <c r="G42" s="125" t="n">
        <v>160670</v>
      </c>
      <c r="H42" s="125" t="n">
        <v>24718</v>
      </c>
      <c r="I42" s="125">
        <f>I41+100</f>
        <v/>
      </c>
      <c r="J42" s="125">
        <f>J41+100</f>
        <v/>
      </c>
      <c r="K42" s="125">
        <f>K41+100</f>
        <v/>
      </c>
      <c r="L42" s="125">
        <f>L41+100</f>
        <v/>
      </c>
      <c r="M42" s="125">
        <f>M41+100</f>
        <v/>
      </c>
      <c r="N42" s="125">
        <f>N41+100</f>
        <v/>
      </c>
      <c r="O42" s="125">
        <f>O41+100</f>
        <v/>
      </c>
      <c r="P42" s="125">
        <f>P41+100</f>
        <v/>
      </c>
      <c r="Q42" s="125" t="n">
        <v>69149</v>
      </c>
      <c r="R42" s="124">
        <f>33400</f>
        <v/>
      </c>
      <c r="S42" s="124">
        <f>31790</f>
        <v/>
      </c>
      <c r="T42" s="124">
        <f>25690</f>
        <v/>
      </c>
      <c r="U42" s="124" t="n"/>
      <c r="V42" s="124">
        <f>6250</f>
        <v/>
      </c>
      <c r="W42" s="124" t="n"/>
      <c r="X42" s="124" t="n"/>
      <c r="Y42" s="124" t="n"/>
      <c r="Z42" s="124" t="n"/>
      <c r="AA42" s="124" t="n"/>
      <c r="AB42" s="124" t="n"/>
      <c r="AC42" s="124" t="n"/>
      <c r="AD42" s="124" t="n"/>
      <c r="AE42" s="124" t="n"/>
      <c r="AF42" s="124" t="n"/>
      <c r="AG42" s="148" t="inlineStr">
        <is>
          <t>12,870 ETA 9/22, 128,000 ETA 12/8, 128,000 ETA 1/26/24</t>
        </is>
      </c>
    </row>
    <row r="43" ht="12.75" customHeight="1">
      <c r="A43" s="22" t="inlineStr">
        <is>
          <t xml:space="preserve">77R8201        </t>
        </is>
      </c>
      <c r="B43" s="125">
        <f>B42+100</f>
        <v/>
      </c>
      <c r="C43" s="125">
        <f>C42+100</f>
        <v/>
      </c>
      <c r="D43" s="125">
        <f>D42+100</f>
        <v/>
      </c>
      <c r="E43" s="125">
        <f>E42+100</f>
        <v/>
      </c>
      <c r="F43" s="125" t="n">
        <v>7485</v>
      </c>
      <c r="G43" s="125" t="n">
        <v>7485</v>
      </c>
      <c r="H43" s="125" t="n">
        <v>995</v>
      </c>
      <c r="I43" s="125">
        <f>I42+100</f>
        <v/>
      </c>
      <c r="J43" s="125">
        <f>J42+100</f>
        <v/>
      </c>
      <c r="K43" s="125">
        <f>K42+100</f>
        <v/>
      </c>
      <c r="L43" s="125">
        <f>L42+100</f>
        <v/>
      </c>
      <c r="M43" s="125">
        <f>M42+100</f>
        <v/>
      </c>
      <c r="N43" s="125">
        <f>N42+100</f>
        <v/>
      </c>
      <c r="O43" s="125">
        <f>O42+100</f>
        <v/>
      </c>
      <c r="P43" s="125">
        <f>P42+100</f>
        <v/>
      </c>
      <c r="Q43" s="125" t="n">
        <v>3401</v>
      </c>
      <c r="R43" s="124">
        <f>3235</f>
        <v/>
      </c>
      <c r="S43" s="124" t="n"/>
      <c r="T43" s="124">
        <f>500</f>
        <v/>
      </c>
      <c r="U43" s="124">
        <f>6470</f>
        <v/>
      </c>
      <c r="V43" s="124" t="n"/>
      <c r="W43" s="124" t="n"/>
      <c r="X43" s="124" t="n"/>
      <c r="Y43" s="124" t="n"/>
      <c r="Z43" s="124" t="n"/>
      <c r="AA43" s="124" t="n"/>
      <c r="AB43" s="124" t="n"/>
      <c r="AC43" s="124" t="n"/>
      <c r="AD43" s="124" t="n"/>
      <c r="AE43" s="124" t="n"/>
      <c r="AF43" s="124" t="n"/>
      <c r="AG43" s="148" t="n"/>
    </row>
    <row r="44" ht="12.75" customHeight="1">
      <c r="A44" s="22" t="inlineStr">
        <is>
          <t xml:space="preserve">791R001        </t>
        </is>
      </c>
      <c r="B44" s="125">
        <f>B43+100</f>
        <v/>
      </c>
      <c r="C44" s="125">
        <f>C43+100</f>
        <v/>
      </c>
      <c r="D44" s="125">
        <f>D43+100</f>
        <v/>
      </c>
      <c r="E44" s="125">
        <f>E43+100</f>
        <v/>
      </c>
      <c r="F44" s="125" t="n">
        <v>1265</v>
      </c>
      <c r="G44" s="125" t="n">
        <v>1265</v>
      </c>
      <c r="H44" s="125" t="n">
        <v>60</v>
      </c>
      <c r="I44" s="125">
        <f>I43+100</f>
        <v/>
      </c>
      <c r="J44" s="125">
        <f>J43+100</f>
        <v/>
      </c>
      <c r="K44" s="125">
        <f>K43+100</f>
        <v/>
      </c>
      <c r="L44" s="125">
        <f>L43+100</f>
        <v/>
      </c>
      <c r="M44" s="125">
        <f>M43+100</f>
        <v/>
      </c>
      <c r="N44" s="125">
        <f>N43+100</f>
        <v/>
      </c>
      <c r="O44" s="125">
        <f>O43+100</f>
        <v/>
      </c>
      <c r="P44" s="125">
        <f>P43+100</f>
        <v/>
      </c>
      <c r="Q44" s="125" t="n">
        <v>134</v>
      </c>
      <c r="R44" s="124" t="n"/>
      <c r="S44" s="124">
        <f>1429</f>
        <v/>
      </c>
      <c r="T44" s="124" t="n"/>
      <c r="U44" s="124">
        <f>2936</f>
        <v/>
      </c>
      <c r="V44" s="124" t="n"/>
      <c r="W44" s="124" t="n"/>
      <c r="X44" s="124" t="n"/>
      <c r="Y44" s="124" t="n"/>
      <c r="Z44" s="124" t="n"/>
      <c r="AA44" s="124" t="n"/>
      <c r="AB44" s="124" t="n"/>
      <c r="AC44" s="124" t="n"/>
      <c r="AD44" s="124" t="n"/>
      <c r="AE44" s="124" t="n"/>
      <c r="AF44" s="124" t="n"/>
      <c r="AG44" s="148" t="n"/>
    </row>
    <row r="45" ht="12.75" customHeight="1">
      <c r="A45" s="183" t="inlineStr">
        <is>
          <t xml:space="preserve">792R801        </t>
        </is>
      </c>
      <c r="B45" s="125">
        <f>B44+100</f>
        <v/>
      </c>
      <c r="C45" s="125">
        <f>C44+100</f>
        <v/>
      </c>
      <c r="D45" s="125">
        <f>D44+100</f>
        <v/>
      </c>
      <c r="E45" s="125">
        <f>E44+100</f>
        <v/>
      </c>
      <c r="F45" s="125" t="n">
        <v>61570</v>
      </c>
      <c r="G45" s="125" t="n">
        <v>61570</v>
      </c>
      <c r="H45" s="125" t="n">
        <v>9580</v>
      </c>
      <c r="I45" s="125">
        <f>I44+100</f>
        <v/>
      </c>
      <c r="J45" s="125">
        <f>J44+100</f>
        <v/>
      </c>
      <c r="K45" s="125">
        <f>K44+100</f>
        <v/>
      </c>
      <c r="L45" s="125">
        <f>L44+100</f>
        <v/>
      </c>
      <c r="M45" s="125">
        <f>M44+100</f>
        <v/>
      </c>
      <c r="N45" s="125">
        <f>N44+100</f>
        <v/>
      </c>
      <c r="O45" s="125">
        <f>O44+100</f>
        <v/>
      </c>
      <c r="P45" s="125">
        <f>P44+100</f>
        <v/>
      </c>
      <c r="Q45" s="125" t="n">
        <v>9560</v>
      </c>
      <c r="R45" s="124" t="n"/>
      <c r="S45" s="124" t="n"/>
      <c r="T45" s="124">
        <f>19760</f>
        <v/>
      </c>
      <c r="U45" s="124">
        <f>9880</f>
        <v/>
      </c>
      <c r="V45" s="124">
        <f>4250</f>
        <v/>
      </c>
      <c r="W45" s="124" t="n"/>
      <c r="X45" s="124" t="n"/>
      <c r="Y45" s="124" t="n"/>
      <c r="Z45" s="124" t="n"/>
      <c r="AA45" s="124" t="n"/>
      <c r="AB45" s="124" t="n"/>
      <c r="AC45" s="124" t="n"/>
      <c r="AD45" s="124" t="n"/>
      <c r="AE45" s="124" t="n"/>
      <c r="AF45" s="124" t="n"/>
      <c r="AG45" s="148" t="inlineStr">
        <is>
          <t>2,110 ETA 9/8, 36,000 ETA 12/15, 36,000 ETA 3/15/2024</t>
        </is>
      </c>
    </row>
    <row r="46" ht="12.75" customHeight="1">
      <c r="A46" s="22" t="inlineStr">
        <is>
          <t xml:space="preserve">79R6501        </t>
        </is>
      </c>
      <c r="B46" s="125">
        <f>B45+100</f>
        <v/>
      </c>
      <c r="C46" s="125">
        <f>C45+100</f>
        <v/>
      </c>
      <c r="D46" s="125">
        <f>D45+100</f>
        <v/>
      </c>
      <c r="E46" s="125">
        <f>E45+100</f>
        <v/>
      </c>
      <c r="F46" s="125" t="n">
        <v>9240</v>
      </c>
      <c r="G46" s="125" t="n">
        <v>3700</v>
      </c>
      <c r="H46" s="125" t="n">
        <v>0</v>
      </c>
      <c r="I46" s="125">
        <f>I45+100</f>
        <v/>
      </c>
      <c r="J46" s="125">
        <f>J45+100</f>
        <v/>
      </c>
      <c r="K46" s="125">
        <f>K45+100</f>
        <v/>
      </c>
      <c r="L46" s="125">
        <f>L45+100</f>
        <v/>
      </c>
      <c r="M46" s="125">
        <f>M45+100</f>
        <v/>
      </c>
      <c r="N46" s="125">
        <f>N45+100</f>
        <v/>
      </c>
      <c r="O46" s="125">
        <f>O45+100</f>
        <v/>
      </c>
      <c r="P46" s="125">
        <f>P45+100</f>
        <v/>
      </c>
      <c r="Q46" s="125" t="n">
        <v>5519</v>
      </c>
      <c r="R46" s="124" t="n"/>
      <c r="S46" s="124" t="n"/>
      <c r="T46" s="124" t="n"/>
      <c r="U46" s="124" t="n"/>
      <c r="V46" s="124">
        <f>12910</f>
        <v/>
      </c>
      <c r="W46" s="124" t="n"/>
      <c r="X46" s="124" t="n"/>
      <c r="Y46" s="124" t="n"/>
      <c r="Z46" s="124" t="n"/>
      <c r="AA46" s="124" t="n"/>
      <c r="AB46" s="124" t="n"/>
      <c r="AC46" s="124" t="n"/>
      <c r="AD46" s="124" t="n"/>
      <c r="AE46" s="124" t="n"/>
      <c r="AF46" s="124" t="n"/>
      <c r="AG46" s="148" t="inlineStr">
        <is>
          <t>3,090 ETA 10/20</t>
        </is>
      </c>
    </row>
    <row r="47" ht="12.75" customHeight="1">
      <c r="A47" s="144" t="inlineStr">
        <is>
          <t>79R6502</t>
        </is>
      </c>
      <c r="B47" s="125">
        <f>B46+100</f>
        <v/>
      </c>
      <c r="C47" s="125">
        <f>C46+100</f>
        <v/>
      </c>
      <c r="D47" s="125">
        <f>D46+100</f>
        <v/>
      </c>
      <c r="E47" s="125">
        <f>E46+100</f>
        <v/>
      </c>
      <c r="F47" s="125" t="n">
        <v>0</v>
      </c>
      <c r="G47" s="125" t="n">
        <v>0</v>
      </c>
      <c r="H47" s="125" t="n">
        <v>0</v>
      </c>
      <c r="I47" s="125">
        <f>I46+100</f>
        <v/>
      </c>
      <c r="J47" s="125">
        <f>J46+100</f>
        <v/>
      </c>
      <c r="K47" s="125">
        <f>K46+100</f>
        <v/>
      </c>
      <c r="L47" s="125">
        <f>L46+100</f>
        <v/>
      </c>
      <c r="M47" s="125">
        <f>M46+100</f>
        <v/>
      </c>
      <c r="N47" s="125">
        <f>N46+100</f>
        <v/>
      </c>
      <c r="O47" s="125">
        <f>O46+100</f>
        <v/>
      </c>
      <c r="P47" s="125">
        <f>P46+100</f>
        <v/>
      </c>
      <c r="Q47" s="125" t="n">
        <v>0</v>
      </c>
      <c r="R47" s="124" t="n"/>
      <c r="S47" s="124" t="n"/>
      <c r="T47" s="124" t="n"/>
      <c r="U47" s="124" t="n"/>
      <c r="V47" s="124" t="n"/>
      <c r="W47" s="124" t="n"/>
      <c r="X47" s="124" t="n"/>
      <c r="Y47" s="124" t="n"/>
      <c r="Z47" s="124" t="n"/>
      <c r="AA47" s="124" t="n"/>
      <c r="AB47" s="124" t="n"/>
      <c r="AC47" s="124" t="n"/>
      <c r="AD47" s="124" t="n"/>
      <c r="AE47" s="124" t="n"/>
      <c r="AF47" s="124" t="n"/>
      <c r="AG47" s="148" t="n"/>
    </row>
    <row r="48" ht="12.75" customHeight="1">
      <c r="A48" s="50" t="inlineStr">
        <is>
          <t xml:space="preserve">7R06601        </t>
        </is>
      </c>
      <c r="B48" s="125">
        <f>B47+100</f>
        <v/>
      </c>
      <c r="C48" s="125">
        <f>C47+100</f>
        <v/>
      </c>
      <c r="D48" s="125">
        <f>D47+100</f>
        <v/>
      </c>
      <c r="E48" s="125">
        <f>E47+100</f>
        <v/>
      </c>
      <c r="F48" s="125" t="n">
        <v>10380</v>
      </c>
      <c r="G48" s="125" t="n">
        <v>10380</v>
      </c>
      <c r="H48" s="125" t="n">
        <v>501</v>
      </c>
      <c r="I48" s="125">
        <f>I47+100</f>
        <v/>
      </c>
      <c r="J48" s="125">
        <f>J47+100</f>
        <v/>
      </c>
      <c r="K48" s="125">
        <f>K47+100</f>
        <v/>
      </c>
      <c r="L48" s="125">
        <f>L47+100</f>
        <v/>
      </c>
      <c r="M48" s="125">
        <f>M47+100</f>
        <v/>
      </c>
      <c r="N48" s="125">
        <f>N47+100</f>
        <v/>
      </c>
      <c r="O48" s="125">
        <f>O47+100</f>
        <v/>
      </c>
      <c r="P48" s="125">
        <f>P47+100</f>
        <v/>
      </c>
      <c r="Q48" s="125" t="n">
        <v>326</v>
      </c>
      <c r="R48" s="124" t="n"/>
      <c r="S48" s="124" t="n"/>
      <c r="T48" s="124" t="n"/>
      <c r="U48" s="124" t="n"/>
      <c r="V48" s="124" t="n"/>
      <c r="W48" s="124" t="n"/>
      <c r="X48" s="124" t="n"/>
      <c r="Y48" s="124" t="n"/>
      <c r="Z48" s="124" t="n"/>
      <c r="AA48" s="124" t="n"/>
      <c r="AB48" s="124" t="n"/>
      <c r="AC48" s="124" t="n"/>
      <c r="AD48" s="124" t="n"/>
      <c r="AE48" s="124" t="n"/>
      <c r="AF48" s="124" t="n"/>
      <c r="AG48" s="148" t="n"/>
    </row>
    <row r="49" ht="12.75" customHeight="1">
      <c r="A49" s="22" t="inlineStr">
        <is>
          <t xml:space="preserve">7R14901        </t>
        </is>
      </c>
      <c r="B49" s="125">
        <f>B48+100</f>
        <v/>
      </c>
      <c r="C49" s="125">
        <f>C48+100</f>
        <v/>
      </c>
      <c r="D49" s="125">
        <f>D48+100</f>
        <v/>
      </c>
      <c r="E49" s="125">
        <f>E48+100</f>
        <v/>
      </c>
      <c r="F49" s="125" t="n">
        <v>8400</v>
      </c>
      <c r="G49" s="125" t="n">
        <v>8400</v>
      </c>
      <c r="H49" s="125" t="n">
        <v>501</v>
      </c>
      <c r="I49" s="125">
        <f>I48+100</f>
        <v/>
      </c>
      <c r="J49" s="125">
        <f>J48+100</f>
        <v/>
      </c>
      <c r="K49" s="125">
        <f>K48+100</f>
        <v/>
      </c>
      <c r="L49" s="125">
        <f>L48+100</f>
        <v/>
      </c>
      <c r="M49" s="125">
        <f>M48+100</f>
        <v/>
      </c>
      <c r="N49" s="125">
        <f>N48+100</f>
        <v/>
      </c>
      <c r="O49" s="125">
        <f>O48+100</f>
        <v/>
      </c>
      <c r="P49" s="125">
        <f>P48+100</f>
        <v/>
      </c>
      <c r="Q49" s="125" t="n">
        <v>359</v>
      </c>
      <c r="R49" s="124" t="n"/>
      <c r="S49" s="124" t="n"/>
      <c r="T49" s="124" t="n"/>
      <c r="U49" s="124" t="n"/>
      <c r="V49" s="124" t="n"/>
      <c r="W49" s="124" t="n"/>
      <c r="X49" s="124" t="n"/>
      <c r="Y49" s="124" t="n"/>
      <c r="Z49" s="124" t="n"/>
      <c r="AA49" s="124" t="n"/>
      <c r="AB49" s="124" t="n"/>
      <c r="AC49" s="124" t="n"/>
      <c r="AD49" s="124" t="n"/>
      <c r="AE49" s="124" t="n"/>
      <c r="AF49" s="124" t="n"/>
      <c r="AG49" s="148" t="n"/>
    </row>
    <row r="50" ht="12.75" customHeight="1">
      <c r="A50" s="22" t="inlineStr">
        <is>
          <t xml:space="preserve">7R20703        </t>
        </is>
      </c>
      <c r="B50" s="125">
        <f>B49+100</f>
        <v/>
      </c>
      <c r="C50" s="125">
        <f>C49+100</f>
        <v/>
      </c>
      <c r="D50" s="125">
        <f>D49+100</f>
        <v/>
      </c>
      <c r="E50" s="125">
        <f>E49+100</f>
        <v/>
      </c>
      <c r="F50" s="125" t="n">
        <v>7330</v>
      </c>
      <c r="G50" s="125" t="n">
        <v>7330</v>
      </c>
      <c r="H50" s="125" t="n">
        <v>602</v>
      </c>
      <c r="I50" s="125">
        <f>I49+100</f>
        <v/>
      </c>
      <c r="J50" s="125">
        <f>J49+100</f>
        <v/>
      </c>
      <c r="K50" s="125">
        <f>K49+100</f>
        <v/>
      </c>
      <c r="L50" s="125">
        <f>L49+100</f>
        <v/>
      </c>
      <c r="M50" s="125">
        <f>M49+100</f>
        <v/>
      </c>
      <c r="N50" s="125">
        <f>N49+100</f>
        <v/>
      </c>
      <c r="O50" s="125">
        <f>O49+100</f>
        <v/>
      </c>
      <c r="P50" s="125">
        <f>P49+100</f>
        <v/>
      </c>
      <c r="Q50" s="125" t="n">
        <v>2102</v>
      </c>
      <c r="R50" s="124" t="n"/>
      <c r="S50" s="124" t="n"/>
      <c r="T50" s="124" t="n"/>
      <c r="U50" s="124" t="n"/>
      <c r="V50" s="124" t="n"/>
      <c r="W50" s="124" t="n"/>
      <c r="X50" s="124" t="n"/>
      <c r="Y50" s="124" t="n"/>
      <c r="Z50" s="124" t="n"/>
      <c r="AA50" s="124" t="n"/>
      <c r="AB50" s="124" t="n"/>
      <c r="AC50" s="124" t="n"/>
      <c r="AD50" s="124" t="n"/>
      <c r="AE50" s="124" t="n"/>
      <c r="AF50" s="124" t="n"/>
      <c r="AG50" s="148" t="n"/>
    </row>
    <row r="51" ht="12.75" customHeight="1">
      <c r="A51" s="50" t="inlineStr">
        <is>
          <t xml:space="preserve">7R20901        </t>
        </is>
      </c>
      <c r="B51" s="125">
        <f>B50+100</f>
        <v/>
      </c>
      <c r="C51" s="125">
        <f>C50+100</f>
        <v/>
      </c>
      <c r="D51" s="125">
        <f>D50+100</f>
        <v/>
      </c>
      <c r="E51" s="125">
        <f>E50+100</f>
        <v/>
      </c>
      <c r="F51" s="125" t="n">
        <v>10140</v>
      </c>
      <c r="G51" s="125" t="n">
        <v>10140</v>
      </c>
      <c r="H51" s="125" t="n">
        <v>0</v>
      </c>
      <c r="I51" s="125">
        <f>I50+100</f>
        <v/>
      </c>
      <c r="J51" s="125">
        <f>J50+100</f>
        <v/>
      </c>
      <c r="K51" s="125">
        <f>K50+100</f>
        <v/>
      </c>
      <c r="L51" s="125">
        <f>L50+100</f>
        <v/>
      </c>
      <c r="M51" s="125">
        <f>M50+100</f>
        <v/>
      </c>
      <c r="N51" s="125">
        <f>N50+100</f>
        <v/>
      </c>
      <c r="O51" s="125">
        <f>O50+100</f>
        <v/>
      </c>
      <c r="P51" s="125">
        <f>P50+100</f>
        <v/>
      </c>
      <c r="Q51" s="125" t="n">
        <v>2271</v>
      </c>
      <c r="R51" s="124" t="n"/>
      <c r="S51" s="124" t="n"/>
      <c r="T51" s="124" t="n"/>
      <c r="U51" s="124" t="n"/>
      <c r="V51" s="124" t="n"/>
      <c r="W51" s="124" t="n"/>
      <c r="X51" s="124" t="n"/>
      <c r="Y51" s="124" t="n"/>
      <c r="Z51" s="124" t="n"/>
      <c r="AA51" s="124" t="n"/>
      <c r="AB51" s="124" t="n"/>
      <c r="AC51" s="124" t="n"/>
      <c r="AD51" s="124" t="n"/>
      <c r="AE51" s="124" t="n"/>
      <c r="AF51" s="124" t="n"/>
      <c r="AG51" s="148" t="n"/>
    </row>
    <row r="52" ht="12.75" customHeight="1">
      <c r="A52" s="50" t="inlineStr">
        <is>
          <t xml:space="preserve">7R23601        </t>
        </is>
      </c>
      <c r="B52" s="125">
        <f>B51+100</f>
        <v/>
      </c>
      <c r="C52" s="125">
        <f>C51+100</f>
        <v/>
      </c>
      <c r="D52" s="125">
        <f>D51+100</f>
        <v/>
      </c>
      <c r="E52" s="125">
        <f>E51+100</f>
        <v/>
      </c>
      <c r="F52" s="125" t="n">
        <v>500</v>
      </c>
      <c r="G52" s="125" t="n">
        <v>500</v>
      </c>
      <c r="H52" s="125" t="n">
        <v>20</v>
      </c>
      <c r="I52" s="125">
        <f>I51+100</f>
        <v/>
      </c>
      <c r="J52" s="125">
        <f>J51+100</f>
        <v/>
      </c>
      <c r="K52" s="125">
        <f>K51+100</f>
        <v/>
      </c>
      <c r="L52" s="125">
        <f>L51+100</f>
        <v/>
      </c>
      <c r="M52" s="125">
        <f>M51+100</f>
        <v/>
      </c>
      <c r="N52" s="125">
        <f>N51+100</f>
        <v/>
      </c>
      <c r="O52" s="125">
        <f>O51+100</f>
        <v/>
      </c>
      <c r="P52" s="125">
        <f>P51+100</f>
        <v/>
      </c>
      <c r="Q52" s="125" t="n">
        <v>216</v>
      </c>
      <c r="R52" s="124" t="n"/>
      <c r="S52" s="124" t="n"/>
      <c r="T52" s="124" t="n"/>
      <c r="U52" s="124" t="n"/>
      <c r="V52" s="124" t="n"/>
      <c r="W52" s="124" t="n"/>
      <c r="X52" s="124" t="n"/>
      <c r="Y52" s="124" t="n"/>
      <c r="Z52" s="124" t="n"/>
      <c r="AA52" s="124" t="n"/>
      <c r="AB52" s="124" t="n"/>
      <c r="AC52" s="124" t="n"/>
      <c r="AD52" s="124" t="n"/>
      <c r="AE52" s="124" t="n"/>
      <c r="AF52" s="124" t="n"/>
      <c r="AG52" s="148" t="n"/>
    </row>
    <row r="53" ht="12.75" customHeight="1">
      <c r="A53" s="22" t="inlineStr">
        <is>
          <t xml:space="preserve">7R25401        </t>
        </is>
      </c>
      <c r="B53" s="125">
        <f>B52+100</f>
        <v/>
      </c>
      <c r="C53" s="125">
        <f>C52+100</f>
        <v/>
      </c>
      <c r="D53" s="125">
        <f>D52+100</f>
        <v/>
      </c>
      <c r="E53" s="125">
        <f>E52+100</f>
        <v/>
      </c>
      <c r="F53" s="125" t="n">
        <v>28930</v>
      </c>
      <c r="G53" s="125" t="n">
        <v>28930</v>
      </c>
      <c r="H53" s="125" t="n">
        <v>3242</v>
      </c>
      <c r="I53" s="125">
        <f>I52+100</f>
        <v/>
      </c>
      <c r="J53" s="125">
        <f>J52+100</f>
        <v/>
      </c>
      <c r="K53" s="125">
        <f>K52+100</f>
        <v/>
      </c>
      <c r="L53" s="125">
        <f>L52+100</f>
        <v/>
      </c>
      <c r="M53" s="125">
        <f>M52+100</f>
        <v/>
      </c>
      <c r="N53" s="125">
        <f>N52+100</f>
        <v/>
      </c>
      <c r="O53" s="125">
        <f>O52+100</f>
        <v/>
      </c>
      <c r="P53" s="125">
        <f>P52+100</f>
        <v/>
      </c>
      <c r="Q53" s="125" t="n">
        <v>628</v>
      </c>
      <c r="R53" s="124" t="n"/>
      <c r="S53" s="124" t="n"/>
      <c r="T53" s="124" t="n"/>
      <c r="U53" s="124" t="n"/>
      <c r="V53" s="124" t="n"/>
      <c r="W53" s="124" t="n"/>
      <c r="X53" s="124" t="n"/>
      <c r="Y53" s="124" t="n"/>
      <c r="Z53" s="124" t="n"/>
      <c r="AA53" s="124" t="n"/>
      <c r="AB53" s="124" t="n"/>
      <c r="AC53" s="124" t="n"/>
      <c r="AD53" s="124" t="n"/>
      <c r="AE53" s="124" t="n"/>
      <c r="AF53" s="124" t="n"/>
      <c r="AG53" s="148" t="n"/>
    </row>
    <row r="54" ht="12.75" customHeight="1">
      <c r="A54" s="50" t="inlineStr">
        <is>
          <t xml:space="preserve">7R25701        </t>
        </is>
      </c>
      <c r="B54" s="125">
        <f>B53+100</f>
        <v/>
      </c>
      <c r="C54" s="125">
        <f>C53+100</f>
        <v/>
      </c>
      <c r="D54" s="125">
        <f>D53+100</f>
        <v/>
      </c>
      <c r="E54" s="125">
        <f>E53+100</f>
        <v/>
      </c>
      <c r="F54" s="125" t="n">
        <v>173</v>
      </c>
      <c r="G54" s="125" t="n">
        <v>0</v>
      </c>
      <c r="H54" s="125" t="n">
        <v>0</v>
      </c>
      <c r="I54" s="125">
        <f>I53+100</f>
        <v/>
      </c>
      <c r="J54" s="125">
        <f>J53+100</f>
        <v/>
      </c>
      <c r="K54" s="125">
        <f>K53+100</f>
        <v/>
      </c>
      <c r="L54" s="125">
        <f>L53+100</f>
        <v/>
      </c>
      <c r="M54" s="125">
        <f>M53+100</f>
        <v/>
      </c>
      <c r="N54" s="125">
        <f>N53+100</f>
        <v/>
      </c>
      <c r="O54" s="125">
        <f>O53+100</f>
        <v/>
      </c>
      <c r="P54" s="125">
        <f>P53+100</f>
        <v/>
      </c>
      <c r="Q54" s="125" t="n">
        <v>125</v>
      </c>
      <c r="R54" s="124" t="n"/>
      <c r="S54" s="124" t="n"/>
      <c r="T54" s="124" t="n"/>
      <c r="U54" s="124" t="n"/>
      <c r="V54" s="124" t="n"/>
      <c r="W54" s="124" t="n"/>
      <c r="X54" s="124" t="n"/>
      <c r="Y54" s="124" t="n"/>
      <c r="Z54" s="124" t="n"/>
      <c r="AA54" s="124" t="n"/>
      <c r="AB54" s="124" t="n"/>
      <c r="AC54" s="124" t="n"/>
      <c r="AD54" s="124" t="n"/>
      <c r="AE54" s="124" t="n"/>
      <c r="AF54" s="124" t="n"/>
      <c r="AG54" s="148" t="n"/>
    </row>
    <row r="55" ht="12.75" customHeight="1">
      <c r="A55" s="22" t="inlineStr">
        <is>
          <t xml:space="preserve">7R25901        </t>
        </is>
      </c>
      <c r="B55" s="125">
        <f>B54+100</f>
        <v/>
      </c>
      <c r="C55" s="125">
        <f>C54+100</f>
        <v/>
      </c>
      <c r="D55" s="125">
        <f>D54+100</f>
        <v/>
      </c>
      <c r="E55" s="125">
        <f>E54+100</f>
        <v/>
      </c>
      <c r="F55" s="125" t="n">
        <v>17680</v>
      </c>
      <c r="G55" s="125" t="n">
        <v>15060</v>
      </c>
      <c r="H55" s="125" t="n">
        <v>0</v>
      </c>
      <c r="I55" s="125">
        <f>I54+100</f>
        <v/>
      </c>
      <c r="J55" s="125">
        <f>J54+100</f>
        <v/>
      </c>
      <c r="K55" s="125">
        <f>K54+100</f>
        <v/>
      </c>
      <c r="L55" s="125">
        <f>L54+100</f>
        <v/>
      </c>
      <c r="M55" s="125">
        <f>M54+100</f>
        <v/>
      </c>
      <c r="N55" s="125">
        <f>N54+100</f>
        <v/>
      </c>
      <c r="O55" s="125">
        <f>O54+100</f>
        <v/>
      </c>
      <c r="P55" s="125">
        <f>P54+100</f>
        <v/>
      </c>
      <c r="Q55" s="125" t="n">
        <v>93</v>
      </c>
      <c r="R55" s="124" t="n"/>
      <c r="S55" s="124" t="n"/>
      <c r="T55" s="124" t="n"/>
      <c r="U55" s="124" t="n"/>
      <c r="V55" s="124" t="n"/>
      <c r="W55" s="124" t="n"/>
      <c r="X55" s="124" t="n"/>
      <c r="Y55" s="124" t="n"/>
      <c r="Z55" s="124" t="n"/>
      <c r="AA55" s="124" t="n"/>
      <c r="AB55" s="124" t="n"/>
      <c r="AC55" s="124" t="n"/>
      <c r="AD55" s="124" t="n"/>
      <c r="AE55" s="124" t="n"/>
      <c r="AF55" s="124" t="n"/>
      <c r="AG55" s="148" t="inlineStr">
        <is>
          <t>23,000 ETA 12/22</t>
        </is>
      </c>
    </row>
    <row r="56" ht="12.75" customHeight="1">
      <c r="A56" s="50" t="inlineStr">
        <is>
          <t xml:space="preserve">7R29801        </t>
        </is>
      </c>
      <c r="B56" s="125">
        <f>B55+100</f>
        <v/>
      </c>
      <c r="C56" s="125">
        <f>C55+100</f>
        <v/>
      </c>
      <c r="D56" s="125">
        <f>D55+100</f>
        <v/>
      </c>
      <c r="E56" s="125">
        <f>E55+100</f>
        <v/>
      </c>
      <c r="F56" s="125" t="n">
        <v>2451</v>
      </c>
      <c r="G56" s="125" t="n">
        <v>0</v>
      </c>
      <c r="H56" s="125" t="n">
        <v>0</v>
      </c>
      <c r="I56" s="125">
        <f>I55+100</f>
        <v/>
      </c>
      <c r="J56" s="125">
        <f>J55+100</f>
        <v/>
      </c>
      <c r="K56" s="125">
        <f>K55+100</f>
        <v/>
      </c>
      <c r="L56" s="125">
        <f>L55+100</f>
        <v/>
      </c>
      <c r="M56" s="125">
        <f>M55+100</f>
        <v/>
      </c>
      <c r="N56" s="125">
        <f>N55+100</f>
        <v/>
      </c>
      <c r="O56" s="125">
        <f>O55+100</f>
        <v/>
      </c>
      <c r="P56" s="125">
        <f>P55+100</f>
        <v/>
      </c>
      <c r="Q56" s="125" t="n">
        <v>23</v>
      </c>
      <c r="R56" s="124" t="n"/>
      <c r="S56" s="124" t="n"/>
      <c r="T56" s="124" t="n"/>
      <c r="U56" s="124" t="n"/>
      <c r="V56" s="124" t="n"/>
      <c r="W56" s="124" t="n"/>
      <c r="X56" s="124" t="n"/>
      <c r="Y56" s="124" t="n"/>
      <c r="Z56" s="124" t="n"/>
      <c r="AA56" s="124" t="n"/>
      <c r="AB56" s="124" t="n"/>
      <c r="AC56" s="124" t="n"/>
      <c r="AD56" s="124" t="n"/>
      <c r="AE56" s="124" t="n"/>
      <c r="AF56" s="124" t="n"/>
      <c r="AG56" s="121" t="n"/>
    </row>
    <row r="57" ht="12.75" customHeight="1">
      <c r="A57" s="50" t="inlineStr">
        <is>
          <t xml:space="preserve">7R31201        </t>
        </is>
      </c>
      <c r="B57" s="125">
        <f>B56+100</f>
        <v/>
      </c>
      <c r="C57" s="125">
        <f>C56+100</f>
        <v/>
      </c>
      <c r="D57" s="125">
        <f>D56+100</f>
        <v/>
      </c>
      <c r="E57" s="125">
        <f>E56+100</f>
        <v/>
      </c>
      <c r="F57" s="125" t="n">
        <v>1217</v>
      </c>
      <c r="G57" s="125" t="n">
        <v>0</v>
      </c>
      <c r="H57" s="125" t="n">
        <v>0</v>
      </c>
      <c r="I57" s="125">
        <f>I56+100</f>
        <v/>
      </c>
      <c r="J57" s="125">
        <f>J56+100</f>
        <v/>
      </c>
      <c r="K57" s="125">
        <f>K56+100</f>
        <v/>
      </c>
      <c r="L57" s="125">
        <f>L56+100</f>
        <v/>
      </c>
      <c r="M57" s="125">
        <f>M56+100</f>
        <v/>
      </c>
      <c r="N57" s="125">
        <f>N56+100</f>
        <v/>
      </c>
      <c r="O57" s="125">
        <f>O56+100</f>
        <v/>
      </c>
      <c r="P57" s="125">
        <f>P56+100</f>
        <v/>
      </c>
      <c r="Q57" s="125" t="n">
        <v>2</v>
      </c>
      <c r="R57" s="124" t="n"/>
      <c r="S57" s="124" t="n"/>
      <c r="T57" s="124" t="n"/>
      <c r="U57" s="124" t="n"/>
      <c r="V57" s="124" t="n"/>
      <c r="W57" s="124" t="n"/>
      <c r="X57" s="124" t="n"/>
      <c r="Y57" s="124" t="n"/>
      <c r="Z57" s="124" t="n"/>
      <c r="AA57" s="124" t="n"/>
      <c r="AB57" s="124" t="n"/>
      <c r="AC57" s="124" t="n"/>
      <c r="AD57" s="124" t="n"/>
      <c r="AE57" s="124" t="n"/>
      <c r="AF57" s="124" t="n"/>
      <c r="AG57" s="121" t="n"/>
    </row>
    <row r="58" ht="12.75" customHeight="1">
      <c r="A58" s="50" t="inlineStr">
        <is>
          <t xml:space="preserve">7R31901        </t>
        </is>
      </c>
      <c r="B58" s="125">
        <f>B57+100</f>
        <v/>
      </c>
      <c r="C58" s="125">
        <f>C57+100</f>
        <v/>
      </c>
      <c r="D58" s="125">
        <f>D57+100</f>
        <v/>
      </c>
      <c r="E58" s="125">
        <f>E57+100</f>
        <v/>
      </c>
      <c r="F58" s="125" t="n">
        <v>500</v>
      </c>
      <c r="G58" s="125" t="n">
        <v>0</v>
      </c>
      <c r="H58" s="125" t="n">
        <v>0</v>
      </c>
      <c r="I58" s="125">
        <f>I57+100</f>
        <v/>
      </c>
      <c r="J58" s="125">
        <f>J57+100</f>
        <v/>
      </c>
      <c r="K58" s="125">
        <f>K57+100</f>
        <v/>
      </c>
      <c r="L58" s="125">
        <f>L57+100</f>
        <v/>
      </c>
      <c r="M58" s="125">
        <f>M57+100</f>
        <v/>
      </c>
      <c r="N58" s="125">
        <f>N57+100</f>
        <v/>
      </c>
      <c r="O58" s="125">
        <f>O57+100</f>
        <v/>
      </c>
      <c r="P58" s="125">
        <f>P57+100</f>
        <v/>
      </c>
      <c r="Q58" s="125" t="n">
        <v>147</v>
      </c>
      <c r="R58" s="124" t="n"/>
      <c r="S58" s="124" t="n"/>
      <c r="T58" s="124" t="n"/>
      <c r="U58" s="124" t="n"/>
      <c r="V58" s="124" t="n"/>
      <c r="W58" s="124" t="n"/>
      <c r="X58" s="124" t="n"/>
      <c r="Y58" s="124" t="n"/>
      <c r="Z58" s="124" t="n"/>
      <c r="AA58" s="124" t="n"/>
      <c r="AB58" s="124" t="n"/>
      <c r="AC58" s="124" t="n"/>
      <c r="AD58" s="124" t="n"/>
      <c r="AE58" s="124" t="n"/>
      <c r="AF58" s="124" t="n"/>
      <c r="AG58" s="121" t="n"/>
    </row>
    <row r="59" ht="12.75" customHeight="1">
      <c r="A59" s="54" t="inlineStr">
        <is>
          <t xml:space="preserve">7R37501        </t>
        </is>
      </c>
      <c r="B59" s="125">
        <f>B58+100</f>
        <v/>
      </c>
      <c r="C59" s="125">
        <f>C58+100</f>
        <v/>
      </c>
      <c r="D59" s="125">
        <f>D58+100</f>
        <v/>
      </c>
      <c r="E59" s="125">
        <f>E58+100</f>
        <v/>
      </c>
      <c r="F59" s="125" t="n">
        <v>7415</v>
      </c>
      <c r="G59" s="125" t="n">
        <v>0</v>
      </c>
      <c r="H59" s="125" t="n">
        <v>0</v>
      </c>
      <c r="I59" s="125">
        <f>I58+100</f>
        <v/>
      </c>
      <c r="J59" s="125">
        <f>J58+100</f>
        <v/>
      </c>
      <c r="K59" s="125">
        <f>K58+100</f>
        <v/>
      </c>
      <c r="L59" s="125">
        <f>L58+100</f>
        <v/>
      </c>
      <c r="M59" s="125">
        <f>M58+100</f>
        <v/>
      </c>
      <c r="N59" s="125">
        <f>N58+100</f>
        <v/>
      </c>
      <c r="O59" s="125">
        <f>O58+100</f>
        <v/>
      </c>
      <c r="P59" s="125">
        <f>P58+100</f>
        <v/>
      </c>
      <c r="Q59" s="125" t="n">
        <v>730</v>
      </c>
      <c r="R59" s="124" t="n"/>
      <c r="S59" s="124" t="n"/>
      <c r="T59" s="124" t="n"/>
      <c r="U59" s="124" t="n"/>
      <c r="V59" s="124" t="n"/>
      <c r="W59" s="124" t="n"/>
      <c r="X59" s="124" t="n"/>
      <c r="Y59" s="124" t="n"/>
      <c r="Z59" s="124" t="n"/>
      <c r="AA59" s="124" t="n"/>
      <c r="AB59" s="124" t="n"/>
      <c r="AC59" s="124" t="n"/>
      <c r="AD59" s="124" t="n"/>
      <c r="AE59" s="124" t="n"/>
      <c r="AF59" s="124" t="n"/>
      <c r="AG59" s="148" t="n"/>
    </row>
    <row r="60" ht="12.75" customHeight="1">
      <c r="A60" s="22" t="inlineStr">
        <is>
          <t xml:space="preserve">7R39502        </t>
        </is>
      </c>
      <c r="B60" s="125">
        <f>B59+100</f>
        <v/>
      </c>
      <c r="C60" s="125">
        <f>C59+100</f>
        <v/>
      </c>
      <c r="D60" s="125">
        <f>D59+100</f>
        <v/>
      </c>
      <c r="E60" s="125">
        <f>E59+100</f>
        <v/>
      </c>
      <c r="F60" s="125" t="n">
        <v>6586</v>
      </c>
      <c r="G60" s="125" t="n">
        <v>0</v>
      </c>
      <c r="H60" s="125" t="n">
        <v>0</v>
      </c>
      <c r="I60" s="125">
        <f>I59+100</f>
        <v/>
      </c>
      <c r="J60" s="125">
        <f>J59+100</f>
        <v/>
      </c>
      <c r="K60" s="125">
        <f>K59+100</f>
        <v/>
      </c>
      <c r="L60" s="125">
        <f>L59+100</f>
        <v/>
      </c>
      <c r="M60" s="125">
        <f>M59+100</f>
        <v/>
      </c>
      <c r="N60" s="125">
        <f>N59+100</f>
        <v/>
      </c>
      <c r="O60" s="125">
        <f>O59+100</f>
        <v/>
      </c>
      <c r="P60" s="125">
        <f>P59+100</f>
        <v/>
      </c>
      <c r="Q60" s="125" t="n">
        <v>5549</v>
      </c>
      <c r="R60" s="124" t="n"/>
      <c r="S60" s="124" t="n"/>
      <c r="T60" s="124" t="n"/>
      <c r="U60" s="124" t="n"/>
      <c r="V60" s="124" t="n"/>
      <c r="W60" s="124" t="n"/>
      <c r="X60" s="124" t="n"/>
      <c r="Y60" s="124" t="n"/>
      <c r="Z60" s="124" t="n"/>
      <c r="AA60" s="124" t="n"/>
      <c r="AB60" s="124" t="n"/>
      <c r="AC60" s="124" t="n"/>
      <c r="AD60" s="124" t="n"/>
      <c r="AE60" s="124" t="n"/>
      <c r="AF60" s="124" t="n"/>
      <c r="AG60" s="148" t="n"/>
    </row>
    <row r="61" ht="12.75" customHeight="1">
      <c r="A61" s="50" t="inlineStr">
        <is>
          <t xml:space="preserve">7R41501        </t>
        </is>
      </c>
      <c r="B61" s="125">
        <f>B60+100</f>
        <v/>
      </c>
      <c r="C61" s="125">
        <f>C60+100</f>
        <v/>
      </c>
      <c r="D61" s="125">
        <f>D60+100</f>
        <v/>
      </c>
      <c r="E61" s="125">
        <f>E60+100</f>
        <v/>
      </c>
      <c r="F61" s="125" t="n">
        <v>2243</v>
      </c>
      <c r="G61" s="125" t="n">
        <v>0</v>
      </c>
      <c r="H61" s="125" t="n">
        <v>0</v>
      </c>
      <c r="I61" s="125">
        <f>I60+100</f>
        <v/>
      </c>
      <c r="J61" s="125">
        <f>J60+100</f>
        <v/>
      </c>
      <c r="K61" s="125">
        <f>K60+100</f>
        <v/>
      </c>
      <c r="L61" s="125">
        <f>L60+100</f>
        <v/>
      </c>
      <c r="M61" s="125">
        <f>M60+100</f>
        <v/>
      </c>
      <c r="N61" s="125">
        <f>N60+100</f>
        <v/>
      </c>
      <c r="O61" s="125">
        <f>O60+100</f>
        <v/>
      </c>
      <c r="P61" s="125">
        <f>P60+100</f>
        <v/>
      </c>
      <c r="Q61" s="125" t="n">
        <v>253</v>
      </c>
      <c r="R61" s="124" t="n"/>
      <c r="S61" s="124" t="n"/>
      <c r="T61" s="124" t="n"/>
      <c r="U61" s="124" t="n"/>
      <c r="V61" s="124" t="n"/>
      <c r="W61" s="124" t="n"/>
      <c r="X61" s="124" t="n"/>
      <c r="Y61" s="124" t="n"/>
      <c r="Z61" s="124" t="n"/>
      <c r="AA61" s="124" t="n"/>
      <c r="AB61" s="124" t="n"/>
      <c r="AC61" s="124" t="n"/>
      <c r="AD61" s="124" t="n"/>
      <c r="AE61" s="124" t="n"/>
      <c r="AF61" s="124" t="n"/>
      <c r="AG61" s="148" t="inlineStr">
        <is>
          <t>11,000 ETA 11/13 (Direct)</t>
        </is>
      </c>
    </row>
    <row r="62" ht="12.75" customHeight="1">
      <c r="A62" s="22" t="inlineStr">
        <is>
          <t xml:space="preserve">7R41601        </t>
        </is>
      </c>
      <c r="B62" s="125">
        <f>B61+100</f>
        <v/>
      </c>
      <c r="C62" s="125">
        <f>C61+100</f>
        <v/>
      </c>
      <c r="D62" s="125">
        <f>D61+100</f>
        <v/>
      </c>
      <c r="E62" s="125">
        <f>E61+100</f>
        <v/>
      </c>
      <c r="F62" s="125" t="n">
        <v>2640</v>
      </c>
      <c r="G62" s="125" t="n">
        <v>0</v>
      </c>
      <c r="H62" s="125" t="n">
        <v>0</v>
      </c>
      <c r="I62" s="125">
        <f>I61+100</f>
        <v/>
      </c>
      <c r="J62" s="125">
        <f>J61+100</f>
        <v/>
      </c>
      <c r="K62" s="125">
        <f>K61+100</f>
        <v/>
      </c>
      <c r="L62" s="125">
        <f>L61+100</f>
        <v/>
      </c>
      <c r="M62" s="125">
        <f>M61+100</f>
        <v/>
      </c>
      <c r="N62" s="125">
        <f>N61+100</f>
        <v/>
      </c>
      <c r="O62" s="125">
        <f>O61+100</f>
        <v/>
      </c>
      <c r="P62" s="125">
        <f>P61+100</f>
        <v/>
      </c>
      <c r="Q62" s="125" t="n">
        <v>73</v>
      </c>
      <c r="R62" s="124" t="n"/>
      <c r="S62" s="124" t="n"/>
      <c r="T62" s="124" t="n"/>
      <c r="U62" s="124" t="n"/>
      <c r="V62" s="124" t="n"/>
      <c r="W62" s="124" t="n"/>
      <c r="X62" s="124" t="n"/>
      <c r="Y62" s="124" t="n"/>
      <c r="Z62" s="124" t="n"/>
      <c r="AA62" s="124" t="n"/>
      <c r="AB62" s="124" t="n"/>
      <c r="AC62" s="124" t="n"/>
      <c r="AD62" s="124" t="n"/>
      <c r="AE62" s="124" t="n"/>
      <c r="AF62" s="124" t="n"/>
      <c r="AG62" s="148" t="inlineStr">
        <is>
          <t>4,500 ETA 12/28 (Direct)</t>
        </is>
      </c>
    </row>
    <row r="63" ht="12.75" customHeight="1">
      <c r="A63" s="22" t="inlineStr">
        <is>
          <t xml:space="preserve">7R55201        </t>
        </is>
      </c>
      <c r="B63" s="125">
        <f>B62+100</f>
        <v/>
      </c>
      <c r="C63" s="125">
        <f>C62+100</f>
        <v/>
      </c>
      <c r="D63" s="125">
        <f>D62+100</f>
        <v/>
      </c>
      <c r="E63" s="125">
        <f>E62+100</f>
        <v/>
      </c>
      <c r="F63" s="125" t="n">
        <v>5310</v>
      </c>
      <c r="G63" s="125" t="n">
        <v>3700</v>
      </c>
      <c r="H63" s="125" t="n">
        <v>0</v>
      </c>
      <c r="I63" s="125">
        <f>I62+100</f>
        <v/>
      </c>
      <c r="J63" s="125">
        <f>J62+100</f>
        <v/>
      </c>
      <c r="K63" s="125">
        <f>K62+100</f>
        <v/>
      </c>
      <c r="L63" s="125">
        <f>L62+100</f>
        <v/>
      </c>
      <c r="M63" s="125">
        <f>M62+100</f>
        <v/>
      </c>
      <c r="N63" s="125">
        <f>N62+100</f>
        <v/>
      </c>
      <c r="O63" s="125">
        <f>O62+100</f>
        <v/>
      </c>
      <c r="P63" s="125">
        <f>P62+100</f>
        <v/>
      </c>
      <c r="Q63" s="125" t="n">
        <v>34</v>
      </c>
      <c r="R63" s="124" t="n"/>
      <c r="S63" s="124" t="n"/>
      <c r="T63" s="124" t="n"/>
      <c r="U63" s="124" t="n"/>
      <c r="V63" s="124" t="n"/>
      <c r="W63" s="124" t="n"/>
      <c r="X63" s="124" t="n"/>
      <c r="Y63" s="124" t="n"/>
      <c r="Z63" s="124" t="n"/>
      <c r="AA63" s="124" t="n"/>
      <c r="AB63" s="124" t="n"/>
      <c r="AC63" s="124" t="n"/>
      <c r="AD63" s="124" t="n"/>
      <c r="AE63" s="124" t="n"/>
      <c r="AF63" s="124" t="n"/>
      <c r="AG63" s="148" t="n"/>
    </row>
    <row r="64" ht="12.75" customHeight="1">
      <c r="A64" s="50" t="inlineStr">
        <is>
          <t xml:space="preserve">7R55401        </t>
        </is>
      </c>
      <c r="B64" s="125">
        <f>B63+100</f>
        <v/>
      </c>
      <c r="C64" s="125">
        <f>C63+100</f>
        <v/>
      </c>
      <c r="D64" s="125">
        <f>D63+100</f>
        <v/>
      </c>
      <c r="E64" s="125">
        <f>E63+100</f>
        <v/>
      </c>
      <c r="F64" s="125" t="n">
        <v>1754</v>
      </c>
      <c r="G64" s="125" t="n">
        <v>0</v>
      </c>
      <c r="H64" s="125" t="n">
        <v>0</v>
      </c>
      <c r="I64" s="125">
        <f>I63+100</f>
        <v/>
      </c>
      <c r="J64" s="125">
        <f>J63+100</f>
        <v/>
      </c>
      <c r="K64" s="125">
        <f>K63+100</f>
        <v/>
      </c>
      <c r="L64" s="125">
        <f>L63+100</f>
        <v/>
      </c>
      <c r="M64" s="125">
        <f>M63+100</f>
        <v/>
      </c>
      <c r="N64" s="125">
        <f>N63+100</f>
        <v/>
      </c>
      <c r="O64" s="125">
        <f>O63+100</f>
        <v/>
      </c>
      <c r="P64" s="125">
        <f>P63+100</f>
        <v/>
      </c>
      <c r="Q64" s="125" t="n">
        <v>2</v>
      </c>
      <c r="R64" s="124" t="n"/>
      <c r="S64" s="124" t="n"/>
      <c r="T64" s="124" t="n"/>
      <c r="U64" s="124" t="n"/>
      <c r="V64" s="124" t="n"/>
      <c r="W64" s="124" t="n"/>
      <c r="X64" s="124" t="n"/>
      <c r="Y64" s="124" t="n"/>
      <c r="Z64" s="124" t="n"/>
      <c r="AA64" s="124" t="n"/>
      <c r="AB64" s="124" t="n"/>
      <c r="AC64" s="124" t="n"/>
      <c r="AD64" s="124" t="n"/>
      <c r="AE64" s="124" t="n"/>
      <c r="AF64" s="124" t="n"/>
      <c r="AG64" s="148" t="inlineStr">
        <is>
          <t>2,000 ETA 11/17 (Direct)</t>
        </is>
      </c>
    </row>
    <row r="65" ht="12.75" customHeight="1">
      <c r="A65" s="131" t="inlineStr">
        <is>
          <t>7R67301</t>
        </is>
      </c>
      <c r="B65" s="125">
        <f>B64+100</f>
        <v/>
      </c>
      <c r="C65" s="125">
        <f>C64+100</f>
        <v/>
      </c>
      <c r="D65" s="125">
        <f>D64+100</f>
        <v/>
      </c>
      <c r="E65" s="125">
        <f>E64+100</f>
        <v/>
      </c>
      <c r="F65" s="125" t="n">
        <v>4840</v>
      </c>
      <c r="G65" s="125" t="n">
        <v>3170</v>
      </c>
      <c r="H65" s="125" t="n">
        <v>2494</v>
      </c>
      <c r="I65" s="125">
        <f>I64+100</f>
        <v/>
      </c>
      <c r="J65" s="125">
        <f>J64+100</f>
        <v/>
      </c>
      <c r="K65" s="125">
        <f>K64+100</f>
        <v/>
      </c>
      <c r="L65" s="125">
        <f>L64+100</f>
        <v/>
      </c>
      <c r="M65" s="125">
        <f>M64+100</f>
        <v/>
      </c>
      <c r="N65" s="125">
        <f>N64+100</f>
        <v/>
      </c>
      <c r="O65" s="125">
        <f>O64+100</f>
        <v/>
      </c>
      <c r="P65" s="125">
        <f>P64+100</f>
        <v/>
      </c>
      <c r="Q65" s="125" t="n">
        <v>0</v>
      </c>
      <c r="R65" s="124" t="n"/>
      <c r="S65" s="124" t="n"/>
      <c r="T65" s="124" t="n"/>
      <c r="U65" s="124" t="n"/>
      <c r="V65" s="124">
        <f>2780</f>
        <v/>
      </c>
      <c r="W65" s="124" t="n"/>
      <c r="X65" s="124" t="n"/>
      <c r="Y65" s="124" t="n"/>
      <c r="Z65" s="124" t="n"/>
      <c r="AA65" s="124" t="n"/>
      <c r="AB65" s="124" t="n"/>
      <c r="AC65" s="124" t="n"/>
      <c r="AD65" s="124" t="n"/>
      <c r="AE65" s="124" t="n"/>
      <c r="AF65" s="124" t="n"/>
      <c r="AG65" s="148" t="inlineStr">
        <is>
          <t>6,220 ETA 9/1</t>
        </is>
      </c>
    </row>
    <row r="66" ht="12.75" customHeight="1">
      <c r="A66" s="22" t="inlineStr">
        <is>
          <t xml:space="preserve">7R70701        </t>
        </is>
      </c>
      <c r="B66" s="125">
        <f>B65+100</f>
        <v/>
      </c>
      <c r="C66" s="125">
        <f>C65+100</f>
        <v/>
      </c>
      <c r="D66" s="125">
        <f>D65+100</f>
        <v/>
      </c>
      <c r="E66" s="125">
        <f>E65+100</f>
        <v/>
      </c>
      <c r="F66" s="125" t="n">
        <v>2084</v>
      </c>
      <c r="G66" s="125" t="n">
        <v>2084</v>
      </c>
      <c r="H66" s="125" t="n">
        <v>0</v>
      </c>
      <c r="I66" s="125">
        <f>I65+100</f>
        <v/>
      </c>
      <c r="J66" s="125">
        <f>J65+100</f>
        <v/>
      </c>
      <c r="K66" s="125">
        <f>K65+100</f>
        <v/>
      </c>
      <c r="L66" s="125">
        <f>L65+100</f>
        <v/>
      </c>
      <c r="M66" s="125">
        <f>M65+100</f>
        <v/>
      </c>
      <c r="N66" s="125">
        <f>N65+100</f>
        <v/>
      </c>
      <c r="O66" s="125">
        <f>O65+100</f>
        <v/>
      </c>
      <c r="P66" s="125">
        <f>P65+100</f>
        <v/>
      </c>
      <c r="Q66" s="125" t="n">
        <v>413</v>
      </c>
      <c r="R66" s="124" t="n"/>
      <c r="S66" s="124" t="n"/>
      <c r="T66" s="124" t="n"/>
      <c r="U66" s="124" t="n"/>
      <c r="V66" s="124" t="n"/>
      <c r="W66" s="124" t="n"/>
      <c r="X66" s="124" t="n"/>
      <c r="Y66" s="124" t="n"/>
      <c r="Z66" s="124" t="n"/>
      <c r="AA66" s="124" t="n"/>
      <c r="AB66" s="124" t="n"/>
      <c r="AC66" s="124" t="n"/>
      <c r="AD66" s="124" t="n"/>
      <c r="AE66" s="124" t="n"/>
      <c r="AF66" s="124" t="n"/>
      <c r="AG66" s="148" t="n"/>
    </row>
    <row r="67" ht="12.75" customHeight="1">
      <c r="A67" s="22" t="inlineStr">
        <is>
          <t xml:space="preserve">7R73301        </t>
        </is>
      </c>
      <c r="B67" s="125">
        <f>B66+100</f>
        <v/>
      </c>
      <c r="C67" s="125">
        <f>C66+100</f>
        <v/>
      </c>
      <c r="D67" s="125">
        <f>D66+100</f>
        <v/>
      </c>
      <c r="E67" s="125">
        <f>E66+100</f>
        <v/>
      </c>
      <c r="F67" s="125" t="n">
        <v>3165</v>
      </c>
      <c r="G67" s="125" t="n">
        <v>2910</v>
      </c>
      <c r="H67" s="125" t="n">
        <v>1329</v>
      </c>
      <c r="I67" s="125">
        <f>I66+100</f>
        <v/>
      </c>
      <c r="J67" s="125">
        <f>J66+100</f>
        <v/>
      </c>
      <c r="K67" s="125">
        <f>K66+100</f>
        <v/>
      </c>
      <c r="L67" s="125">
        <f>L66+100</f>
        <v/>
      </c>
      <c r="M67" s="125">
        <f>M66+100</f>
        <v/>
      </c>
      <c r="N67" s="125">
        <f>N66+100</f>
        <v/>
      </c>
      <c r="O67" s="125">
        <f>O66+100</f>
        <v/>
      </c>
      <c r="P67" s="125">
        <f>P66+100</f>
        <v/>
      </c>
      <c r="Q67" s="125" t="n">
        <v>38</v>
      </c>
      <c r="R67" s="124" t="n"/>
      <c r="S67" s="124" t="n"/>
      <c r="T67" s="124" t="n"/>
      <c r="U67" s="124" t="n"/>
      <c r="V67" s="124" t="n"/>
      <c r="W67" s="124" t="n"/>
      <c r="X67" s="124" t="n"/>
      <c r="Y67" s="124" t="n"/>
      <c r="Z67" s="124" t="n"/>
      <c r="AA67" s="124" t="n"/>
      <c r="AB67" s="124" t="n"/>
      <c r="AC67" s="124" t="n"/>
      <c r="AD67" s="124" t="n"/>
      <c r="AE67" s="124" t="n"/>
      <c r="AF67" s="124" t="n"/>
      <c r="AG67" s="148" t="n"/>
    </row>
    <row r="68" ht="12.75" customHeight="1">
      <c r="A68" s="22" t="inlineStr">
        <is>
          <t xml:space="preserve">7R73401        </t>
        </is>
      </c>
      <c r="B68" s="125">
        <f>B67+100</f>
        <v/>
      </c>
      <c r="C68" s="125">
        <f>C67+100</f>
        <v/>
      </c>
      <c r="D68" s="125">
        <f>D67+100</f>
        <v/>
      </c>
      <c r="E68" s="125">
        <f>E67+100</f>
        <v/>
      </c>
      <c r="F68" s="125" t="n">
        <v>5850</v>
      </c>
      <c r="G68" s="125" t="n">
        <v>5850</v>
      </c>
      <c r="H68" s="125" t="n">
        <v>606</v>
      </c>
      <c r="I68" s="125">
        <f>I67+100</f>
        <v/>
      </c>
      <c r="J68" s="125">
        <f>J67+100</f>
        <v/>
      </c>
      <c r="K68" s="125">
        <f>K67+100</f>
        <v/>
      </c>
      <c r="L68" s="125">
        <f>L67+100</f>
        <v/>
      </c>
      <c r="M68" s="125">
        <f>M67+100</f>
        <v/>
      </c>
      <c r="N68" s="125">
        <f>N67+100</f>
        <v/>
      </c>
      <c r="O68" s="125">
        <f>O67+100</f>
        <v/>
      </c>
      <c r="P68" s="125">
        <f>P67+100</f>
        <v/>
      </c>
      <c r="Q68" s="125" t="n">
        <v>263</v>
      </c>
      <c r="R68" s="124" t="n"/>
      <c r="S68" s="124" t="n"/>
      <c r="T68" s="124" t="n"/>
      <c r="U68" s="124" t="n"/>
      <c r="V68" s="124" t="n"/>
      <c r="W68" s="124" t="n"/>
      <c r="X68" s="124" t="n"/>
      <c r="Y68" s="124" t="n"/>
      <c r="Z68" s="124" t="n"/>
      <c r="AA68" s="124" t="n"/>
      <c r="AB68" s="124" t="n"/>
      <c r="AC68" s="124" t="n"/>
      <c r="AD68" s="124" t="n"/>
      <c r="AE68" s="124" t="n"/>
      <c r="AF68" s="124" t="n"/>
      <c r="AG68" s="148" t="inlineStr">
        <is>
          <t>7,000 ETA 3/15/2024</t>
        </is>
      </c>
    </row>
    <row r="69" ht="12.75" customHeight="1">
      <c r="A69" s="22" t="inlineStr">
        <is>
          <t xml:space="preserve">7R79201        </t>
        </is>
      </c>
      <c r="B69" s="125">
        <f>B68+100</f>
        <v/>
      </c>
      <c r="C69" s="125">
        <f>C68+100</f>
        <v/>
      </c>
      <c r="D69" s="125">
        <f>D68+100</f>
        <v/>
      </c>
      <c r="E69" s="125">
        <f>E68+100</f>
        <v/>
      </c>
      <c r="F69" s="125" t="n">
        <v>1395</v>
      </c>
      <c r="G69" s="125" t="n">
        <v>1395</v>
      </c>
      <c r="H69" s="125" t="n">
        <v>114</v>
      </c>
      <c r="I69" s="125">
        <f>I68+100</f>
        <v/>
      </c>
      <c r="J69" s="125">
        <f>J68+100</f>
        <v/>
      </c>
      <c r="K69" s="125">
        <f>K68+100</f>
        <v/>
      </c>
      <c r="L69" s="125">
        <f>L68+100</f>
        <v/>
      </c>
      <c r="M69" s="125">
        <f>M68+100</f>
        <v/>
      </c>
      <c r="N69" s="125">
        <f>N68+100</f>
        <v/>
      </c>
      <c r="O69" s="125">
        <f>O68+100</f>
        <v/>
      </c>
      <c r="P69" s="125">
        <f>P68+100</f>
        <v/>
      </c>
      <c r="Q69" s="125" t="n">
        <v>1</v>
      </c>
      <c r="R69" s="124" t="n"/>
      <c r="S69" s="124" t="n"/>
      <c r="T69" s="124" t="n"/>
      <c r="U69" s="124" t="n"/>
      <c r="V69" s="124" t="n"/>
      <c r="W69" s="124" t="n"/>
      <c r="X69" s="124" t="n"/>
      <c r="Y69" s="124" t="n"/>
      <c r="Z69" s="124" t="n"/>
      <c r="AA69" s="124" t="n"/>
      <c r="AB69" s="124" t="n"/>
      <c r="AC69" s="124" t="n"/>
      <c r="AD69" s="124" t="n"/>
      <c r="AE69" s="124" t="n"/>
      <c r="AF69" s="124" t="n"/>
      <c r="AG69" s="148" t="inlineStr">
        <is>
          <t>105 ETA 8/12</t>
        </is>
      </c>
    </row>
    <row r="70" ht="12.75" customHeight="1">
      <c r="A70" s="114" t="inlineStr">
        <is>
          <t xml:space="preserve">7R86701        </t>
        </is>
      </c>
      <c r="B70" s="125">
        <f>B69+100</f>
        <v/>
      </c>
      <c r="C70" s="125">
        <f>C69+100</f>
        <v/>
      </c>
      <c r="D70" s="125">
        <f>D69+100</f>
        <v/>
      </c>
      <c r="E70" s="125">
        <f>E69+100</f>
        <v/>
      </c>
      <c r="F70" s="125" t="n">
        <v>3716</v>
      </c>
      <c r="G70" s="125" t="n">
        <v>3440</v>
      </c>
      <c r="H70" s="125" t="n">
        <v>0</v>
      </c>
      <c r="I70" s="125">
        <f>I69+100</f>
        <v/>
      </c>
      <c r="J70" s="125">
        <f>J69+100</f>
        <v/>
      </c>
      <c r="K70" s="125">
        <f>K69+100</f>
        <v/>
      </c>
      <c r="L70" s="125">
        <f>L69+100</f>
        <v/>
      </c>
      <c r="M70" s="125">
        <f>M69+100</f>
        <v/>
      </c>
      <c r="N70" s="125">
        <f>N69+100</f>
        <v/>
      </c>
      <c r="O70" s="125">
        <f>O69+100</f>
        <v/>
      </c>
      <c r="P70" s="125">
        <f>P69+100</f>
        <v/>
      </c>
      <c r="Q70" s="125" t="n">
        <v>0</v>
      </c>
      <c r="R70" s="124" t="n"/>
      <c r="S70" s="124" t="n"/>
      <c r="T70" s="124" t="n"/>
      <c r="U70" s="124" t="n"/>
      <c r="V70" s="124" t="n"/>
      <c r="W70" s="124" t="n"/>
      <c r="X70" s="124" t="n"/>
      <c r="Y70" s="124" t="n"/>
      <c r="Z70" s="124" t="n"/>
      <c r="AA70" s="124" t="n"/>
      <c r="AB70" s="124" t="n"/>
      <c r="AC70" s="124" t="n"/>
      <c r="AD70" s="124" t="n"/>
      <c r="AE70" s="124" t="n"/>
      <c r="AF70" s="124" t="n"/>
      <c r="AG70" s="148" t="n"/>
    </row>
    <row r="71" ht="12.75" customHeight="1">
      <c r="A71" s="162" t="inlineStr">
        <is>
          <t>CDS26307</t>
        </is>
      </c>
      <c r="B71" s="125">
        <f>B70+100</f>
        <v/>
      </c>
      <c r="C71" s="125">
        <f>C70+100</f>
        <v/>
      </c>
      <c r="D71" s="125">
        <f>D70+100</f>
        <v/>
      </c>
      <c r="E71" s="125">
        <f>E70+100</f>
        <v/>
      </c>
      <c r="F71" s="125">
        <f>F70+100</f>
        <v/>
      </c>
      <c r="G71" s="125">
        <f>G70+100</f>
        <v/>
      </c>
      <c r="H71" s="125">
        <f>H70+100</f>
        <v/>
      </c>
      <c r="I71" s="125">
        <f>I70+100</f>
        <v/>
      </c>
      <c r="J71" s="125">
        <f>J70+100</f>
        <v/>
      </c>
      <c r="K71" s="125">
        <f>K70+100</f>
        <v/>
      </c>
      <c r="L71" s="125">
        <f>L70+100</f>
        <v/>
      </c>
      <c r="M71" s="125">
        <f>M70+100</f>
        <v/>
      </c>
      <c r="N71" s="125">
        <f>N70+100</f>
        <v/>
      </c>
      <c r="O71" s="125">
        <f>O70+100</f>
        <v/>
      </c>
      <c r="P71" s="125">
        <f>P70+100</f>
        <v/>
      </c>
      <c r="Q71" s="125">
        <f>Q70+100</f>
        <v/>
      </c>
      <c r="R71" s="124" t="n"/>
      <c r="S71" s="124" t="n"/>
      <c r="T71" s="124" t="n"/>
      <c r="U71" s="124" t="n"/>
      <c r="V71" s="124" t="n"/>
      <c r="W71" s="124" t="n"/>
      <c r="X71" s="124" t="n"/>
      <c r="Y71" s="124" t="n"/>
      <c r="Z71" s="124" t="n"/>
      <c r="AA71" s="124" t="n"/>
      <c r="AB71" s="124" t="n"/>
      <c r="AC71" s="124" t="n"/>
      <c r="AD71" s="124" t="n"/>
      <c r="AE71" s="124" t="n"/>
      <c r="AF71" s="124" t="n"/>
      <c r="AG71" s="148" t="n"/>
    </row>
    <row r="72" ht="12.75" customHeight="1">
      <c r="A72" s="135" t="inlineStr">
        <is>
          <t xml:space="preserve">R647401        </t>
        </is>
      </c>
      <c r="B72" s="125">
        <f>B71+100</f>
        <v/>
      </c>
      <c r="C72" s="125">
        <f>C71+100</f>
        <v/>
      </c>
      <c r="D72" s="125">
        <f>D71+100</f>
        <v/>
      </c>
      <c r="E72" s="125">
        <f>E71+100</f>
        <v/>
      </c>
      <c r="F72" s="125" t="n">
        <v>10972</v>
      </c>
      <c r="G72" s="125" t="n">
        <v>10810</v>
      </c>
      <c r="H72" s="125" t="n">
        <v>2800</v>
      </c>
      <c r="I72" s="125">
        <f>I71+100</f>
        <v/>
      </c>
      <c r="J72" s="125">
        <f>J71+100</f>
        <v/>
      </c>
      <c r="K72" s="125">
        <f>K71+100</f>
        <v/>
      </c>
      <c r="L72" s="125">
        <f>L71+100</f>
        <v/>
      </c>
      <c r="M72" s="125">
        <f>M71+100</f>
        <v/>
      </c>
      <c r="N72" s="125">
        <f>N71+100</f>
        <v/>
      </c>
      <c r="O72" s="125">
        <f>O71+100</f>
        <v/>
      </c>
      <c r="P72" s="125">
        <f>P71+100</f>
        <v/>
      </c>
      <c r="Q72" s="125" t="n">
        <v>0</v>
      </c>
      <c r="R72" s="124" t="n"/>
      <c r="S72" s="124" t="n"/>
      <c r="T72" s="124" t="n"/>
      <c r="U72" s="124" t="n"/>
      <c r="V72" s="124" t="n"/>
      <c r="W72" s="124" t="n"/>
      <c r="X72" s="124" t="n"/>
      <c r="Y72" s="124" t="n"/>
      <c r="Z72" s="124" t="n"/>
      <c r="AA72" s="124" t="n"/>
      <c r="AB72" s="124" t="n"/>
      <c r="AC72" s="124" t="n"/>
      <c r="AD72" s="124" t="n"/>
      <c r="AE72" s="124" t="n"/>
      <c r="AF72" s="124" t="n"/>
      <c r="AG72" s="148" t="inlineStr">
        <is>
          <t>4,520 ETA 3/25</t>
        </is>
      </c>
    </row>
    <row r="73" ht="12.75" customHeight="1">
      <c r="A73" s="50" t="inlineStr">
        <is>
          <t xml:space="preserve">R647501        </t>
        </is>
      </c>
      <c r="B73" s="125">
        <f>B72+100</f>
        <v/>
      </c>
      <c r="C73" s="125">
        <f>C72+100</f>
        <v/>
      </c>
      <c r="D73" s="125">
        <f>D72+100</f>
        <v/>
      </c>
      <c r="E73" s="125">
        <f>E72+100</f>
        <v/>
      </c>
      <c r="F73" s="125" t="n">
        <v>1445</v>
      </c>
      <c r="G73" s="125" t="n">
        <v>542</v>
      </c>
      <c r="H73" s="125" t="n">
        <v>0</v>
      </c>
      <c r="I73" s="125">
        <f>I72+100</f>
        <v/>
      </c>
      <c r="J73" s="125">
        <f>J72+100</f>
        <v/>
      </c>
      <c r="K73" s="125">
        <f>K72+100</f>
        <v/>
      </c>
      <c r="L73" s="125">
        <f>L72+100</f>
        <v/>
      </c>
      <c r="M73" s="125">
        <f>M72+100</f>
        <v/>
      </c>
      <c r="N73" s="125">
        <f>N72+100</f>
        <v/>
      </c>
      <c r="O73" s="125">
        <f>O72+100</f>
        <v/>
      </c>
      <c r="P73" s="125">
        <f>P72+100</f>
        <v/>
      </c>
      <c r="Q73" s="125" t="n">
        <v>0</v>
      </c>
      <c r="R73" s="124" t="n"/>
      <c r="S73" s="124" t="n"/>
      <c r="T73" s="124" t="n"/>
      <c r="U73" s="124" t="n"/>
      <c r="V73" s="124" t="n"/>
      <c r="W73" s="124" t="n"/>
      <c r="X73" s="124" t="n"/>
      <c r="Y73" s="124" t="n"/>
      <c r="Z73" s="124" t="n"/>
      <c r="AA73" s="124" t="n"/>
      <c r="AB73" s="124" t="n"/>
      <c r="AC73" s="124" t="n"/>
      <c r="AD73" s="124" t="n"/>
      <c r="AE73" s="124" t="n"/>
      <c r="AF73" s="124" t="n"/>
      <c r="AG73" s="148" t="n"/>
    </row>
    <row r="74" ht="12.75" customHeight="1">
      <c r="A74" s="132" t="inlineStr">
        <is>
          <t xml:space="preserve">R654501        </t>
        </is>
      </c>
      <c r="B74" s="125">
        <f>B73+100</f>
        <v/>
      </c>
      <c r="C74" s="125">
        <f>C73+100</f>
        <v/>
      </c>
      <c r="D74" s="125">
        <f>D73+100</f>
        <v/>
      </c>
      <c r="E74" s="125">
        <f>E73+100</f>
        <v/>
      </c>
      <c r="F74" s="125" t="n">
        <v>5563</v>
      </c>
      <c r="G74" s="125" t="n">
        <v>4580</v>
      </c>
      <c r="H74" s="125" t="n">
        <v>1000</v>
      </c>
      <c r="I74" s="125">
        <f>I73+100</f>
        <v/>
      </c>
      <c r="J74" s="125">
        <f>J73+100</f>
        <v/>
      </c>
      <c r="K74" s="125">
        <f>K73+100</f>
        <v/>
      </c>
      <c r="L74" s="125">
        <f>L73+100</f>
        <v/>
      </c>
      <c r="M74" s="125">
        <f>M73+100</f>
        <v/>
      </c>
      <c r="N74" s="125">
        <f>N73+100</f>
        <v/>
      </c>
      <c r="O74" s="125">
        <f>O73+100</f>
        <v/>
      </c>
      <c r="P74" s="125">
        <f>P73+100</f>
        <v/>
      </c>
      <c r="Q74" s="125" t="n">
        <v>0</v>
      </c>
      <c r="R74" s="124" t="n"/>
      <c r="S74" s="124" t="n"/>
      <c r="T74" s="124" t="n"/>
      <c r="U74" s="124" t="n"/>
      <c r="V74" s="124" t="n"/>
      <c r="W74" s="124" t="n"/>
      <c r="X74" s="124" t="n"/>
      <c r="Y74" s="124" t="n"/>
      <c r="Z74" s="124" t="n"/>
      <c r="AA74" s="124" t="n"/>
      <c r="AB74" s="124" t="n"/>
      <c r="AC74" s="124" t="n"/>
      <c r="AD74" s="124" t="n"/>
      <c r="AE74" s="124" t="n"/>
      <c r="AF74" s="124" t="n"/>
      <c r="AG74" s="148" t="n"/>
    </row>
    <row r="75" ht="12.75" customHeight="1">
      <c r="A75" s="132" t="inlineStr">
        <is>
          <t xml:space="preserve">R654601        </t>
        </is>
      </c>
      <c r="B75" s="125">
        <f>B74+100</f>
        <v/>
      </c>
      <c r="C75" s="125">
        <f>C74+100</f>
        <v/>
      </c>
      <c r="D75" s="125">
        <f>D74+100</f>
        <v/>
      </c>
      <c r="E75" s="125">
        <f>E74+100</f>
        <v/>
      </c>
      <c r="F75" s="125" t="n">
        <v>7167</v>
      </c>
      <c r="G75" s="125" t="n">
        <v>1360</v>
      </c>
      <c r="H75" s="125" t="n">
        <v>550</v>
      </c>
      <c r="I75" s="125">
        <f>I74+100</f>
        <v/>
      </c>
      <c r="J75" s="125">
        <f>J74+100</f>
        <v/>
      </c>
      <c r="K75" s="125">
        <f>K74+100</f>
        <v/>
      </c>
      <c r="L75" s="125">
        <f>L74+100</f>
        <v/>
      </c>
      <c r="M75" s="125">
        <f>M74+100</f>
        <v/>
      </c>
      <c r="N75" s="125">
        <f>N74+100</f>
        <v/>
      </c>
      <c r="O75" s="125">
        <f>O74+100</f>
        <v/>
      </c>
      <c r="P75" s="125">
        <f>P74+100</f>
        <v/>
      </c>
      <c r="Q75" s="125" t="n">
        <v>0</v>
      </c>
      <c r="R75" s="124" t="n"/>
      <c r="S75" s="124" t="n"/>
      <c r="T75" s="124" t="n"/>
      <c r="U75" s="124" t="n"/>
      <c r="V75" s="124">
        <f>2750</f>
        <v/>
      </c>
      <c r="W75" s="124" t="n"/>
      <c r="X75" s="124" t="n"/>
      <c r="Y75" s="124" t="n"/>
      <c r="Z75" s="124" t="n"/>
      <c r="AA75" s="124" t="n"/>
      <c r="AB75" s="124" t="n"/>
      <c r="AC75" s="124" t="n"/>
      <c r="AD75" s="124" t="n"/>
      <c r="AE75" s="124" t="n"/>
      <c r="AF75" s="124" t="n"/>
      <c r="AG75" s="148" t="inlineStr">
        <is>
          <t>3,250 ETA 11/17</t>
        </is>
      </c>
    </row>
    <row r="76" ht="12.75" customHeight="1">
      <c r="A76" s="50" t="inlineStr">
        <is>
          <t xml:space="preserve">R658301        </t>
        </is>
      </c>
      <c r="B76" s="125">
        <f>B75+100</f>
        <v/>
      </c>
      <c r="C76" s="125">
        <f>C75+100</f>
        <v/>
      </c>
      <c r="D76" s="125">
        <f>D75+100</f>
        <v/>
      </c>
      <c r="E76" s="125">
        <f>E75+100</f>
        <v/>
      </c>
      <c r="F76" s="125" t="n">
        <v>2555</v>
      </c>
      <c r="G76" s="125" t="n">
        <v>0</v>
      </c>
      <c r="H76" s="125" t="n">
        <v>0</v>
      </c>
      <c r="I76" s="125">
        <f>I75+100</f>
        <v/>
      </c>
      <c r="J76" s="125">
        <f>J75+100</f>
        <v/>
      </c>
      <c r="K76" s="125">
        <f>K75+100</f>
        <v/>
      </c>
      <c r="L76" s="125">
        <f>L75+100</f>
        <v/>
      </c>
      <c r="M76" s="125">
        <f>M75+100</f>
        <v/>
      </c>
      <c r="N76" s="125">
        <f>N75+100</f>
        <v/>
      </c>
      <c r="O76" s="125">
        <f>O75+100</f>
        <v/>
      </c>
      <c r="P76" s="125">
        <f>P75+100</f>
        <v/>
      </c>
      <c r="Q76" s="125" t="n">
        <v>0</v>
      </c>
      <c r="R76" s="124" t="n"/>
      <c r="S76" s="124" t="n"/>
      <c r="T76" s="124" t="n"/>
      <c r="U76" s="124" t="n"/>
      <c r="V76" s="124" t="n"/>
      <c r="W76" s="124" t="n"/>
      <c r="X76" s="124" t="n"/>
      <c r="Y76" s="124" t="n"/>
      <c r="Z76" s="124" t="n"/>
      <c r="AA76" s="124" t="n"/>
      <c r="AB76" s="124" t="n"/>
      <c r="AC76" s="124" t="n"/>
      <c r="AD76" s="124" t="n"/>
      <c r="AE76" s="124" t="n"/>
      <c r="AF76" s="124" t="n"/>
      <c r="AG76" s="121" t="n"/>
    </row>
    <row r="77" ht="12.75" customHeight="1">
      <c r="A77" s="133" t="inlineStr">
        <is>
          <t xml:space="preserve">R658401        </t>
        </is>
      </c>
      <c r="B77" s="125">
        <f>B76+100</f>
        <v/>
      </c>
      <c r="C77" s="125">
        <f>C76+100</f>
        <v/>
      </c>
      <c r="D77" s="125">
        <f>D76+100</f>
        <v/>
      </c>
      <c r="E77" s="125">
        <f>E76+100</f>
        <v/>
      </c>
      <c r="F77" s="125" t="n">
        <v>2890</v>
      </c>
      <c r="G77" s="125" t="n">
        <v>0</v>
      </c>
      <c r="H77" s="125" t="n">
        <v>100</v>
      </c>
      <c r="I77" s="125">
        <f>I76+100</f>
        <v/>
      </c>
      <c r="J77" s="125">
        <f>J76+100</f>
        <v/>
      </c>
      <c r="K77" s="125">
        <f>K76+100</f>
        <v/>
      </c>
      <c r="L77" s="125">
        <f>L76+100</f>
        <v/>
      </c>
      <c r="M77" s="125">
        <f>M76+100</f>
        <v/>
      </c>
      <c r="N77" s="125">
        <f>N76+100</f>
        <v/>
      </c>
      <c r="O77" s="125">
        <f>O76+100</f>
        <v/>
      </c>
      <c r="P77" s="125">
        <f>P76+100</f>
        <v/>
      </c>
      <c r="Q77" s="125" t="n">
        <v>0</v>
      </c>
      <c r="R77" s="124" t="n"/>
      <c r="S77" s="124" t="n"/>
      <c r="T77" s="124" t="n"/>
      <c r="U77" s="124" t="n"/>
      <c r="V77" s="124" t="n"/>
      <c r="W77" s="124" t="n"/>
      <c r="X77" s="124" t="n"/>
      <c r="Y77" s="124" t="n"/>
      <c r="Z77" s="124" t="n"/>
      <c r="AA77" s="124" t="n"/>
      <c r="AB77" s="124" t="n"/>
      <c r="AC77" s="124" t="n"/>
      <c r="AD77" s="124" t="n"/>
      <c r="AE77" s="124" t="n"/>
      <c r="AF77" s="124" t="n"/>
      <c r="AG77" s="148" t="n"/>
    </row>
    <row r="78" ht="12.75" customHeight="1">
      <c r="A78" s="50" t="inlineStr">
        <is>
          <t xml:space="preserve">R658501        </t>
        </is>
      </c>
      <c r="B78" s="125">
        <f>B77+100</f>
        <v/>
      </c>
      <c r="C78" s="125">
        <f>C77+100</f>
        <v/>
      </c>
      <c r="D78" s="125">
        <f>D77+100</f>
        <v/>
      </c>
      <c r="E78" s="125">
        <f>E77+100</f>
        <v/>
      </c>
      <c r="F78" s="125" t="n">
        <v>3678</v>
      </c>
      <c r="G78" s="125" t="n">
        <v>0</v>
      </c>
      <c r="H78" s="125" t="n">
        <v>0</v>
      </c>
      <c r="I78" s="125">
        <f>I77+100</f>
        <v/>
      </c>
      <c r="J78" s="125">
        <f>J77+100</f>
        <v/>
      </c>
      <c r="K78" s="125">
        <f>K77+100</f>
        <v/>
      </c>
      <c r="L78" s="125">
        <f>L77+100</f>
        <v/>
      </c>
      <c r="M78" s="125">
        <f>M77+100</f>
        <v/>
      </c>
      <c r="N78" s="125">
        <f>N77+100</f>
        <v/>
      </c>
      <c r="O78" s="125">
        <f>O77+100</f>
        <v/>
      </c>
      <c r="P78" s="125">
        <f>P77+100</f>
        <v/>
      </c>
      <c r="Q78" s="125" t="n">
        <v>0</v>
      </c>
      <c r="R78" s="124" t="n"/>
      <c r="S78" s="124" t="n"/>
      <c r="T78" s="124">
        <f>810</f>
        <v/>
      </c>
      <c r="U78" s="124" t="n"/>
      <c r="V78" s="124" t="n"/>
      <c r="W78" s="124" t="n"/>
      <c r="X78" s="124" t="n"/>
      <c r="Y78" s="124" t="n"/>
      <c r="Z78" s="124" t="n"/>
      <c r="AA78" s="124" t="n"/>
      <c r="AB78" s="124" t="n"/>
      <c r="AC78" s="124" t="n"/>
      <c r="AD78" s="124" t="n"/>
      <c r="AE78" s="124" t="n"/>
      <c r="AF78" s="124" t="n"/>
      <c r="AG78" s="121" t="n"/>
    </row>
    <row r="79" ht="12.75" customHeight="1">
      <c r="A79" s="134" t="inlineStr">
        <is>
          <t xml:space="preserve">R659401        </t>
        </is>
      </c>
      <c r="B79" s="125">
        <f>B78+100</f>
        <v/>
      </c>
      <c r="C79" s="125">
        <f>C78+100</f>
        <v/>
      </c>
      <c r="D79" s="125">
        <f>D78+100</f>
        <v/>
      </c>
      <c r="E79" s="125">
        <f>E78+100</f>
        <v/>
      </c>
      <c r="F79" s="125" t="n">
        <v>0</v>
      </c>
      <c r="G79" s="125" t="n">
        <v>1</v>
      </c>
      <c r="H79" s="125" t="n">
        <v>2</v>
      </c>
      <c r="I79" s="125">
        <f>I78+100</f>
        <v/>
      </c>
      <c r="J79" s="125">
        <f>J78+100</f>
        <v/>
      </c>
      <c r="K79" s="125">
        <f>K78+100</f>
        <v/>
      </c>
      <c r="L79" s="125">
        <f>L78+100</f>
        <v/>
      </c>
      <c r="M79" s="125">
        <f>M78+100</f>
        <v/>
      </c>
      <c r="N79" s="125">
        <f>N78+100</f>
        <v/>
      </c>
      <c r="O79" s="125">
        <f>O78+100</f>
        <v/>
      </c>
      <c r="P79" s="125">
        <f>P78+100</f>
        <v/>
      </c>
      <c r="Q79" s="125" t="n">
        <v>3</v>
      </c>
      <c r="R79" s="124" t="n"/>
      <c r="S79" s="124" t="n"/>
      <c r="T79" s="124" t="n"/>
      <c r="U79" s="124" t="n"/>
      <c r="V79" s="124" t="n"/>
      <c r="W79" s="124" t="n"/>
      <c r="X79" s="124" t="n"/>
      <c r="Y79" s="124" t="n"/>
      <c r="Z79" s="124" t="n"/>
      <c r="AA79" s="124" t="n"/>
      <c r="AB79" s="124" t="n"/>
      <c r="AC79" s="124" t="n"/>
      <c r="AD79" s="124" t="n"/>
      <c r="AE79" s="124" t="n"/>
      <c r="AF79" s="124" t="n"/>
      <c r="AG79" s="148" t="n"/>
    </row>
    <row r="80" ht="12.75" customHeight="1">
      <c r="A80" s="134" t="inlineStr">
        <is>
          <t xml:space="preserve">R659501        </t>
        </is>
      </c>
      <c r="B80" s="125">
        <f>B79+100</f>
        <v/>
      </c>
      <c r="C80" s="125">
        <f>C79+100</f>
        <v/>
      </c>
      <c r="D80" s="125">
        <f>D79+100</f>
        <v/>
      </c>
      <c r="E80" s="125">
        <f>E79+100</f>
        <v/>
      </c>
      <c r="F80" s="125" t="n">
        <v>1606</v>
      </c>
      <c r="G80" s="125" t="n">
        <v>505</v>
      </c>
      <c r="H80" s="125" t="n">
        <v>0</v>
      </c>
      <c r="I80" s="125">
        <f>I79+100</f>
        <v/>
      </c>
      <c r="J80" s="125">
        <f>J79+100</f>
        <v/>
      </c>
      <c r="K80" s="125">
        <f>K79+100</f>
        <v/>
      </c>
      <c r="L80" s="125">
        <f>L79+100</f>
        <v/>
      </c>
      <c r="M80" s="125">
        <f>M79+100</f>
        <v/>
      </c>
      <c r="N80" s="125">
        <f>N79+100</f>
        <v/>
      </c>
      <c r="O80" s="125">
        <f>O79+100</f>
        <v/>
      </c>
      <c r="P80" s="125">
        <f>P79+100</f>
        <v/>
      </c>
      <c r="Q80" s="125" t="n">
        <v>0</v>
      </c>
      <c r="R80" s="124" t="n"/>
      <c r="S80" s="124" t="n"/>
      <c r="T80" s="124" t="n"/>
      <c r="U80" s="124" t="n"/>
      <c r="V80" s="124" t="n"/>
      <c r="W80" s="124" t="n"/>
      <c r="X80" s="124" t="n"/>
      <c r="Y80" s="124" t="n"/>
      <c r="Z80" s="124" t="n"/>
      <c r="AA80" s="124" t="n"/>
      <c r="AB80" s="124" t="n"/>
      <c r="AC80" s="124" t="n"/>
      <c r="AD80" s="124" t="n"/>
      <c r="AE80" s="124" t="n"/>
      <c r="AF80" s="124" t="n"/>
      <c r="AG80" s="148" t="n"/>
    </row>
    <row r="81" ht="12.75" customHeight="1">
      <c r="A81" s="134" t="inlineStr">
        <is>
          <t xml:space="preserve">R659601        </t>
        </is>
      </c>
      <c r="B81" s="125">
        <f>B80+100</f>
        <v/>
      </c>
      <c r="C81" s="125">
        <f>C80+100</f>
        <v/>
      </c>
      <c r="D81" s="125">
        <f>D80+100</f>
        <v/>
      </c>
      <c r="E81" s="125">
        <f>E80+100</f>
        <v/>
      </c>
      <c r="F81" s="125" t="n">
        <v>5991</v>
      </c>
      <c r="G81" s="125" t="n">
        <v>0</v>
      </c>
      <c r="H81" s="125" t="n">
        <v>300</v>
      </c>
      <c r="I81" s="125">
        <f>I80+100</f>
        <v/>
      </c>
      <c r="J81" s="125">
        <f>J80+100</f>
        <v/>
      </c>
      <c r="K81" s="125">
        <f>K80+100</f>
        <v/>
      </c>
      <c r="L81" s="125">
        <f>L80+100</f>
        <v/>
      </c>
      <c r="M81" s="125">
        <f>M80+100</f>
        <v/>
      </c>
      <c r="N81" s="125">
        <f>N80+100</f>
        <v/>
      </c>
      <c r="O81" s="125">
        <f>O80+100</f>
        <v/>
      </c>
      <c r="P81" s="125">
        <f>P80+100</f>
        <v/>
      </c>
      <c r="Q81" s="125" t="n">
        <v>0</v>
      </c>
      <c r="R81" s="124" t="n"/>
      <c r="S81" s="124" t="n"/>
      <c r="T81" s="124" t="n"/>
      <c r="U81" s="124" t="n"/>
      <c r="V81" s="124" t="n"/>
      <c r="W81" s="124" t="n"/>
      <c r="X81" s="124" t="n"/>
      <c r="Y81" s="124" t="n"/>
      <c r="Z81" s="124" t="n"/>
      <c r="AA81" s="124" t="n"/>
      <c r="AB81" s="124" t="n"/>
      <c r="AC81" s="124" t="n"/>
      <c r="AD81" s="124" t="n"/>
      <c r="AE81" s="124" t="n"/>
      <c r="AF81" s="124" t="n"/>
      <c r="AG81" s="148" t="n"/>
    </row>
    <row r="82" ht="12.75" customHeight="1">
      <c r="A82" s="134" t="inlineStr">
        <is>
          <t xml:space="preserve">R659701        </t>
        </is>
      </c>
      <c r="B82" s="125">
        <f>B81+100</f>
        <v/>
      </c>
      <c r="C82" s="125">
        <f>C81+100</f>
        <v/>
      </c>
      <c r="D82" s="125">
        <f>D81+100</f>
        <v/>
      </c>
      <c r="E82" s="125">
        <f>E81+100</f>
        <v/>
      </c>
      <c r="F82" s="125" t="n">
        <v>4210</v>
      </c>
      <c r="G82" s="125" t="n">
        <v>1350</v>
      </c>
      <c r="H82" s="125" t="n">
        <v>0</v>
      </c>
      <c r="I82" s="125">
        <f>I81+100</f>
        <v/>
      </c>
      <c r="J82" s="125">
        <f>J81+100</f>
        <v/>
      </c>
      <c r="K82" s="125">
        <f>K81+100</f>
        <v/>
      </c>
      <c r="L82" s="125">
        <f>L81+100</f>
        <v/>
      </c>
      <c r="M82" s="125">
        <f>M81+100</f>
        <v/>
      </c>
      <c r="N82" s="125">
        <f>N81+100</f>
        <v/>
      </c>
      <c r="O82" s="125">
        <f>O81+100</f>
        <v/>
      </c>
      <c r="P82" s="125">
        <f>P81+100</f>
        <v/>
      </c>
      <c r="Q82" s="125" t="n">
        <v>0</v>
      </c>
      <c r="R82" s="124" t="n"/>
      <c r="S82" s="124" t="n"/>
      <c r="T82" s="124" t="n"/>
      <c r="U82" s="124" t="n"/>
      <c r="V82" s="124" t="n"/>
      <c r="W82" s="124" t="n"/>
      <c r="X82" s="124" t="n"/>
      <c r="Y82" s="124" t="n"/>
      <c r="Z82" s="124" t="n"/>
      <c r="AA82" s="124" t="n"/>
      <c r="AB82" s="124" t="n"/>
      <c r="AC82" s="124" t="n"/>
      <c r="AD82" s="124" t="n"/>
      <c r="AE82" s="124" t="n"/>
      <c r="AF82" s="124" t="n"/>
      <c r="AG82" s="148" t="n"/>
    </row>
    <row r="83" ht="12.75" customHeight="1">
      <c r="A83" s="144" t="inlineStr">
        <is>
          <t>R700102</t>
        </is>
      </c>
      <c r="B83" s="125">
        <f>B82+100</f>
        <v/>
      </c>
      <c r="C83" s="125">
        <f>C82+100</f>
        <v/>
      </c>
      <c r="D83" s="125">
        <f>D82+100</f>
        <v/>
      </c>
      <c r="E83" s="125">
        <f>E82+100</f>
        <v/>
      </c>
      <c r="F83" s="125" t="n">
        <v>3489</v>
      </c>
      <c r="G83" s="125" t="n">
        <v>0</v>
      </c>
      <c r="H83" s="125" t="n">
        <v>590</v>
      </c>
      <c r="I83" s="125">
        <f>I82+100</f>
        <v/>
      </c>
      <c r="J83" s="125">
        <f>J82+100</f>
        <v/>
      </c>
      <c r="K83" s="125">
        <f>K82+100</f>
        <v/>
      </c>
      <c r="L83" s="125">
        <f>L82+100</f>
        <v/>
      </c>
      <c r="M83" s="125">
        <f>M82+100</f>
        <v/>
      </c>
      <c r="N83" s="125">
        <f>N82+100</f>
        <v/>
      </c>
      <c r="O83" s="125">
        <f>O82+100</f>
        <v/>
      </c>
      <c r="P83" s="125">
        <f>P82+100</f>
        <v/>
      </c>
      <c r="Q83" s="125" t="n">
        <v>0</v>
      </c>
      <c r="R83" s="124" t="n"/>
      <c r="S83" s="124" t="n"/>
      <c r="T83" s="124" t="n"/>
      <c r="U83" s="124" t="n"/>
      <c r="V83" s="124" t="n"/>
      <c r="W83" s="124" t="n"/>
      <c r="X83" s="124" t="n"/>
      <c r="Y83" s="124" t="n"/>
      <c r="Z83" s="124" t="n"/>
      <c r="AA83" s="124" t="n"/>
      <c r="AB83" s="124" t="n"/>
      <c r="AC83" s="124" t="n"/>
      <c r="AD83" s="124" t="n"/>
      <c r="AE83" s="124" t="n"/>
      <c r="AF83" s="124" t="n"/>
      <c r="AG83" s="148" t="n"/>
    </row>
    <row r="84" ht="12.75" customHeight="1">
      <c r="A84" s="144" t="inlineStr">
        <is>
          <t>R700201</t>
        </is>
      </c>
      <c r="B84" s="125">
        <f>B83+100</f>
        <v/>
      </c>
      <c r="C84" s="125">
        <f>C83+100</f>
        <v/>
      </c>
      <c r="D84" s="125">
        <f>D83+100</f>
        <v/>
      </c>
      <c r="E84" s="125">
        <f>E83+100</f>
        <v/>
      </c>
      <c r="F84" s="125" t="n">
        <v>0</v>
      </c>
      <c r="G84" s="125" t="n">
        <v>0</v>
      </c>
      <c r="H84" s="125" t="n">
        <v>0</v>
      </c>
      <c r="I84" s="125">
        <f>I83+100</f>
        <v/>
      </c>
      <c r="J84" s="125">
        <f>J83+100</f>
        <v/>
      </c>
      <c r="K84" s="125">
        <f>K83+100</f>
        <v/>
      </c>
      <c r="L84" s="125">
        <f>L83+100</f>
        <v/>
      </c>
      <c r="M84" s="125">
        <f>M83+100</f>
        <v/>
      </c>
      <c r="N84" s="125">
        <f>N83+100</f>
        <v/>
      </c>
      <c r="O84" s="125">
        <f>O83+100</f>
        <v/>
      </c>
      <c r="P84" s="125">
        <f>P83+100</f>
        <v/>
      </c>
      <c r="Q84" s="125" t="n">
        <v>0</v>
      </c>
      <c r="R84" s="124" t="n"/>
      <c r="S84" s="124" t="n"/>
      <c r="T84" s="124" t="n"/>
      <c r="U84" s="124" t="n"/>
      <c r="V84" s="124" t="n"/>
      <c r="W84" s="124" t="n"/>
      <c r="X84" s="124" t="n"/>
      <c r="Y84" s="124" t="n"/>
      <c r="Z84" s="124" t="n"/>
      <c r="AA84" s="124" t="n"/>
      <c r="AB84" s="124" t="n"/>
      <c r="AC84" s="124" t="n"/>
      <c r="AD84" s="124" t="n"/>
      <c r="AE84" s="124" t="n"/>
      <c r="AF84" s="124" t="n"/>
      <c r="AG84" s="148" t="n"/>
    </row>
    <row r="85" ht="12.75" customHeight="1">
      <c r="A85" s="50" t="inlineStr">
        <is>
          <t xml:space="preserve">R709504        </t>
        </is>
      </c>
      <c r="B85" s="125">
        <f>B84+100</f>
        <v/>
      </c>
      <c r="C85" s="125">
        <f>C84+100</f>
        <v/>
      </c>
      <c r="D85" s="125">
        <f>D84+100</f>
        <v/>
      </c>
      <c r="E85" s="125">
        <f>E84+100</f>
        <v/>
      </c>
      <c r="F85" s="125" t="n">
        <v>1118</v>
      </c>
      <c r="G85" s="125" t="n">
        <v>0</v>
      </c>
      <c r="H85" s="125" t="n">
        <v>0</v>
      </c>
      <c r="I85" s="125">
        <f>I84+100</f>
        <v/>
      </c>
      <c r="J85" s="125">
        <f>J84+100</f>
        <v/>
      </c>
      <c r="K85" s="125">
        <f>K84+100</f>
        <v/>
      </c>
      <c r="L85" s="125">
        <f>L84+100</f>
        <v/>
      </c>
      <c r="M85" s="125">
        <f>M84+100</f>
        <v/>
      </c>
      <c r="N85" s="125">
        <f>N84+100</f>
        <v/>
      </c>
      <c r="O85" s="125">
        <f>O84+100</f>
        <v/>
      </c>
      <c r="P85" s="125">
        <f>P84+100</f>
        <v/>
      </c>
      <c r="Q85" s="125" t="n">
        <v>80</v>
      </c>
      <c r="R85" s="124" t="n"/>
      <c r="S85" s="124" t="n"/>
      <c r="T85" s="124" t="n"/>
      <c r="U85" s="124" t="n"/>
      <c r="V85" s="124" t="n"/>
      <c r="W85" s="124" t="n"/>
      <c r="X85" s="124" t="n"/>
      <c r="Y85" s="124" t="n"/>
      <c r="Z85" s="124" t="n"/>
      <c r="AA85" s="124" t="n"/>
      <c r="AB85" s="124" t="n"/>
      <c r="AC85" s="124" t="n"/>
      <c r="AD85" s="124" t="n"/>
      <c r="AE85" s="124" t="n"/>
      <c r="AF85" s="124" t="n"/>
      <c r="AG85" s="148" t="n"/>
    </row>
    <row r="86" ht="12.75" customHeight="1">
      <c r="A86" s="54" t="inlineStr">
        <is>
          <t xml:space="preserve">R710601        </t>
        </is>
      </c>
      <c r="B86" s="125">
        <f>B85+100</f>
        <v/>
      </c>
      <c r="C86" s="125">
        <f>C85+100</f>
        <v/>
      </c>
      <c r="D86" s="125">
        <f>D85+100</f>
        <v/>
      </c>
      <c r="E86" s="125">
        <f>E85+100</f>
        <v/>
      </c>
      <c r="F86" s="125" t="n">
        <v>9320</v>
      </c>
      <c r="G86" s="125" t="n">
        <v>5110</v>
      </c>
      <c r="H86" s="125" t="n">
        <v>0</v>
      </c>
      <c r="I86" s="125">
        <f>I85+100</f>
        <v/>
      </c>
      <c r="J86" s="125">
        <f>J85+100</f>
        <v/>
      </c>
      <c r="K86" s="125">
        <f>K85+100</f>
        <v/>
      </c>
      <c r="L86" s="125">
        <f>L85+100</f>
        <v/>
      </c>
      <c r="M86" s="125">
        <f>M85+100</f>
        <v/>
      </c>
      <c r="N86" s="125">
        <f>N85+100</f>
        <v/>
      </c>
      <c r="O86" s="125">
        <f>O85+100</f>
        <v/>
      </c>
      <c r="P86" s="125">
        <f>P85+100</f>
        <v/>
      </c>
      <c r="Q86" s="125" t="n">
        <v>553</v>
      </c>
      <c r="R86" s="124" t="n"/>
      <c r="S86" s="124" t="n"/>
      <c r="T86" s="124" t="n"/>
      <c r="U86" s="124" t="n"/>
      <c r="V86" s="124" t="n"/>
      <c r="W86" s="124" t="n"/>
      <c r="X86" s="124" t="n"/>
      <c r="Y86" s="124" t="n"/>
      <c r="Z86" s="124" t="n"/>
      <c r="AA86" s="124" t="n"/>
      <c r="AB86" s="124" t="n"/>
      <c r="AC86" s="124" t="n"/>
      <c r="AD86" s="124" t="n"/>
      <c r="AE86" s="124" t="n"/>
      <c r="AF86" s="124" t="n"/>
      <c r="AG86" s="148" t="n"/>
    </row>
    <row r="87" ht="12.75" customHeight="1">
      <c r="A87" s="22" t="inlineStr">
        <is>
          <t xml:space="preserve">R710701        </t>
        </is>
      </c>
      <c r="B87" s="125">
        <f>B86+100</f>
        <v/>
      </c>
      <c r="C87" s="125">
        <f>C86+100</f>
        <v/>
      </c>
      <c r="D87" s="125">
        <f>D86+100</f>
        <v/>
      </c>
      <c r="E87" s="125">
        <f>E86+100</f>
        <v/>
      </c>
      <c r="F87" s="125" t="n">
        <v>12200</v>
      </c>
      <c r="G87" s="125" t="n">
        <v>10075</v>
      </c>
      <c r="H87" s="125" t="n">
        <v>1705</v>
      </c>
      <c r="I87" s="125">
        <f>I86+100</f>
        <v/>
      </c>
      <c r="J87" s="125">
        <f>J86+100</f>
        <v/>
      </c>
      <c r="K87" s="125">
        <f>K86+100</f>
        <v/>
      </c>
      <c r="L87" s="125">
        <f>L86+100</f>
        <v/>
      </c>
      <c r="M87" s="125">
        <f>M86+100</f>
        <v/>
      </c>
      <c r="N87" s="125">
        <f>N86+100</f>
        <v/>
      </c>
      <c r="O87" s="125">
        <f>O86+100</f>
        <v/>
      </c>
      <c r="P87" s="125">
        <f>P86+100</f>
        <v/>
      </c>
      <c r="Q87" s="125" t="n">
        <v>490</v>
      </c>
      <c r="R87" s="124" t="n"/>
      <c r="S87" s="124" t="n"/>
      <c r="T87" s="124" t="n"/>
      <c r="U87" s="124" t="n"/>
      <c r="V87" s="124" t="n"/>
      <c r="W87" s="124" t="n"/>
      <c r="X87" s="124" t="n"/>
      <c r="Y87" s="124" t="n"/>
      <c r="Z87" s="124" t="n"/>
      <c r="AA87" s="124" t="n"/>
      <c r="AB87" s="124" t="n"/>
      <c r="AC87" s="124" t="n"/>
      <c r="AD87" s="124" t="n"/>
      <c r="AE87" s="124" t="n"/>
      <c r="AF87" s="124" t="n"/>
      <c r="AG87" s="148" t="n"/>
    </row>
    <row r="88" ht="12.75" customHeight="1">
      <c r="A88" s="22" t="inlineStr">
        <is>
          <t xml:space="preserve">R711201        </t>
        </is>
      </c>
      <c r="B88" s="125">
        <f>B87+100</f>
        <v/>
      </c>
      <c r="C88" s="125">
        <f>C87+100</f>
        <v/>
      </c>
      <c r="D88" s="125">
        <f>D87+100</f>
        <v/>
      </c>
      <c r="E88" s="125">
        <f>E87+100</f>
        <v/>
      </c>
      <c r="F88" s="125" t="n">
        <v>2563</v>
      </c>
      <c r="G88" s="125" t="n">
        <v>2140</v>
      </c>
      <c r="H88" s="125" t="n">
        <v>56</v>
      </c>
      <c r="I88" s="125">
        <f>I87+100</f>
        <v/>
      </c>
      <c r="J88" s="125">
        <f>J87+100</f>
        <v/>
      </c>
      <c r="K88" s="125">
        <f>K87+100</f>
        <v/>
      </c>
      <c r="L88" s="125">
        <f>L87+100</f>
        <v/>
      </c>
      <c r="M88" s="125">
        <f>M87+100</f>
        <v/>
      </c>
      <c r="N88" s="125">
        <f>N87+100</f>
        <v/>
      </c>
      <c r="O88" s="125">
        <f>O87+100</f>
        <v/>
      </c>
      <c r="P88" s="125">
        <f>P87+100</f>
        <v/>
      </c>
      <c r="Q88" s="125" t="n">
        <v>0</v>
      </c>
      <c r="R88" s="124" t="n"/>
      <c r="S88" s="124" t="n"/>
      <c r="T88" s="124" t="n"/>
      <c r="U88" s="124" t="n"/>
      <c r="V88" s="124" t="n"/>
      <c r="W88" s="124" t="n"/>
      <c r="X88" s="124" t="n"/>
      <c r="Y88" s="124" t="n"/>
      <c r="Z88" s="124" t="n"/>
      <c r="AA88" s="124" t="n"/>
      <c r="AB88" s="124" t="n"/>
      <c r="AC88" s="124" t="n"/>
      <c r="AD88" s="124" t="n"/>
      <c r="AE88" s="124" t="n"/>
      <c r="AF88" s="124" t="n"/>
      <c r="AG88" s="148" t="n"/>
    </row>
    <row r="89" ht="12.75" customHeight="1">
      <c r="A89" s="22" t="inlineStr">
        <is>
          <t xml:space="preserve">R711501        </t>
        </is>
      </c>
      <c r="B89" s="125">
        <f>B88+100</f>
        <v/>
      </c>
      <c r="C89" s="125">
        <f>C88+100</f>
        <v/>
      </c>
      <c r="D89" s="125">
        <f>D88+100</f>
        <v/>
      </c>
      <c r="E89" s="125">
        <f>E88+100</f>
        <v/>
      </c>
      <c r="F89" s="125" t="n">
        <v>1042</v>
      </c>
      <c r="G89" s="125" t="n">
        <v>834</v>
      </c>
      <c r="H89" s="125" t="n">
        <v>154</v>
      </c>
      <c r="I89" s="125">
        <f>I88+100</f>
        <v/>
      </c>
      <c r="J89" s="125">
        <f>J88+100</f>
        <v/>
      </c>
      <c r="K89" s="125">
        <f>K88+100</f>
        <v/>
      </c>
      <c r="L89" s="125">
        <f>L88+100</f>
        <v/>
      </c>
      <c r="M89" s="125">
        <f>M88+100</f>
        <v/>
      </c>
      <c r="N89" s="125">
        <f>N88+100</f>
        <v/>
      </c>
      <c r="O89" s="125">
        <f>O88+100</f>
        <v/>
      </c>
      <c r="P89" s="125">
        <f>P88+100</f>
        <v/>
      </c>
      <c r="Q89" s="125" t="n">
        <v>795</v>
      </c>
      <c r="R89" s="124" t="n"/>
      <c r="S89" s="124" t="n"/>
      <c r="T89" s="124" t="n"/>
      <c r="U89" s="124" t="n"/>
      <c r="V89" s="124" t="n"/>
      <c r="W89" s="124" t="n"/>
      <c r="X89" s="124" t="n"/>
      <c r="Y89" s="124" t="n"/>
      <c r="Z89" s="124" t="n"/>
      <c r="AA89" s="124" t="n"/>
      <c r="AB89" s="124" t="n"/>
      <c r="AC89" s="124" t="n"/>
      <c r="AD89" s="124" t="n"/>
      <c r="AE89" s="124" t="n"/>
      <c r="AF89" s="124" t="n"/>
      <c r="AG89" s="123" t="n"/>
    </row>
    <row r="90" ht="12.75" customHeight="1">
      <c r="A90" s="22" t="inlineStr">
        <is>
          <t xml:space="preserve">R711901        </t>
        </is>
      </c>
      <c r="B90" s="125">
        <f>B89+100</f>
        <v/>
      </c>
      <c r="C90" s="125">
        <f>C89+100</f>
        <v/>
      </c>
      <c r="D90" s="125">
        <f>D89+100</f>
        <v/>
      </c>
      <c r="E90" s="125">
        <f>E89+100</f>
        <v/>
      </c>
      <c r="F90" s="125" t="n">
        <v>13580</v>
      </c>
      <c r="G90" s="125" t="n">
        <v>13580</v>
      </c>
      <c r="H90" s="125" t="n">
        <v>0</v>
      </c>
      <c r="I90" s="125">
        <f>I89+100</f>
        <v/>
      </c>
      <c r="J90" s="125">
        <f>J89+100</f>
        <v/>
      </c>
      <c r="K90" s="125">
        <f>K89+100</f>
        <v/>
      </c>
      <c r="L90" s="125">
        <f>L89+100</f>
        <v/>
      </c>
      <c r="M90" s="125">
        <f>M89+100</f>
        <v/>
      </c>
      <c r="N90" s="125">
        <f>N89+100</f>
        <v/>
      </c>
      <c r="O90" s="125">
        <f>O89+100</f>
        <v/>
      </c>
      <c r="P90" s="125">
        <f>P89+100</f>
        <v/>
      </c>
      <c r="Q90" s="125" t="n">
        <v>484</v>
      </c>
      <c r="R90" s="124" t="n"/>
      <c r="S90" s="124" t="n"/>
      <c r="T90" s="124" t="n"/>
      <c r="U90" s="124" t="n"/>
      <c r="V90" s="124" t="n"/>
      <c r="W90" s="124" t="n"/>
      <c r="X90" s="124" t="n"/>
      <c r="Y90" s="124" t="n"/>
      <c r="Z90" s="124" t="n"/>
      <c r="AA90" s="124" t="n"/>
      <c r="AB90" s="124" t="n"/>
      <c r="AC90" s="124" t="n"/>
      <c r="AD90" s="124" t="n"/>
      <c r="AE90" s="124" t="n"/>
      <c r="AF90" s="124" t="n"/>
      <c r="AG90" s="148" t="n"/>
    </row>
    <row r="91" ht="12.75" customHeight="1">
      <c r="A91" s="22" t="inlineStr">
        <is>
          <t xml:space="preserve">R712001        </t>
        </is>
      </c>
      <c r="B91" s="125">
        <f>B90+100</f>
        <v/>
      </c>
      <c r="C91" s="125">
        <f>C90+100</f>
        <v/>
      </c>
      <c r="D91" s="125">
        <f>D90+100</f>
        <v/>
      </c>
      <c r="E91" s="125">
        <f>E90+100</f>
        <v/>
      </c>
      <c r="F91" s="125" t="n">
        <v>19300</v>
      </c>
      <c r="G91" s="125" t="n">
        <v>13620</v>
      </c>
      <c r="H91" s="125" t="n">
        <v>1705</v>
      </c>
      <c r="I91" s="125">
        <f>I90+100</f>
        <v/>
      </c>
      <c r="J91" s="125">
        <f>J90+100</f>
        <v/>
      </c>
      <c r="K91" s="125">
        <f>K90+100</f>
        <v/>
      </c>
      <c r="L91" s="125">
        <f>L90+100</f>
        <v/>
      </c>
      <c r="M91" s="125">
        <f>M90+100</f>
        <v/>
      </c>
      <c r="N91" s="125">
        <f>N90+100</f>
        <v/>
      </c>
      <c r="O91" s="125">
        <f>O90+100</f>
        <v/>
      </c>
      <c r="P91" s="125">
        <f>P90+100</f>
        <v/>
      </c>
      <c r="Q91" s="125" t="n">
        <v>360</v>
      </c>
      <c r="R91" s="124" t="n"/>
      <c r="S91" s="124" t="n"/>
      <c r="T91" s="124" t="n"/>
      <c r="U91" s="124" t="n"/>
      <c r="V91" s="124" t="n"/>
      <c r="W91" s="124" t="n"/>
      <c r="X91" s="124" t="n"/>
      <c r="Y91" s="124" t="n"/>
      <c r="Z91" s="124" t="n"/>
      <c r="AA91" s="124" t="n"/>
      <c r="AB91" s="124" t="n"/>
      <c r="AC91" s="124" t="n"/>
      <c r="AD91" s="124" t="n"/>
      <c r="AE91" s="124" t="n"/>
      <c r="AF91" s="124" t="n"/>
      <c r="AG91" s="123" t="n"/>
    </row>
    <row r="92" ht="12.75" customHeight="1">
      <c r="A92" s="22" t="inlineStr">
        <is>
          <t xml:space="preserve">R712101        </t>
        </is>
      </c>
      <c r="B92" s="125">
        <f>B91+100</f>
        <v/>
      </c>
      <c r="C92" s="125">
        <f>C91+100</f>
        <v/>
      </c>
      <c r="D92" s="125">
        <f>D91+100</f>
        <v/>
      </c>
      <c r="E92" s="125">
        <f>E91+100</f>
        <v/>
      </c>
      <c r="F92" s="125" t="n">
        <v>5940</v>
      </c>
      <c r="G92" s="125" t="n">
        <v>4470</v>
      </c>
      <c r="H92" s="125" t="n">
        <v>770</v>
      </c>
      <c r="I92" s="125">
        <f>I91+100</f>
        <v/>
      </c>
      <c r="J92" s="125">
        <f>J91+100</f>
        <v/>
      </c>
      <c r="K92" s="125">
        <f>K91+100</f>
        <v/>
      </c>
      <c r="L92" s="125">
        <f>L91+100</f>
        <v/>
      </c>
      <c r="M92" s="125">
        <f>M91+100</f>
        <v/>
      </c>
      <c r="N92" s="125">
        <f>N91+100</f>
        <v/>
      </c>
      <c r="O92" s="125">
        <f>O91+100</f>
        <v/>
      </c>
      <c r="P92" s="125">
        <f>P91+100</f>
        <v/>
      </c>
      <c r="Q92" s="125" t="n">
        <v>503</v>
      </c>
      <c r="R92" s="124" t="n"/>
      <c r="S92" s="124" t="n"/>
      <c r="T92" s="124">
        <f>6350</f>
        <v/>
      </c>
      <c r="U92" s="124" t="n"/>
      <c r="V92" s="124">
        <f>3000</f>
        <v/>
      </c>
      <c r="W92" s="124" t="n"/>
      <c r="X92" s="124" t="n"/>
      <c r="Y92" s="124" t="n"/>
      <c r="Z92" s="124" t="n"/>
      <c r="AA92" s="124" t="n"/>
      <c r="AB92" s="124" t="n"/>
      <c r="AC92" s="124" t="n"/>
      <c r="AD92" s="124" t="n"/>
      <c r="AE92" s="124" t="n"/>
      <c r="AF92" s="124" t="n"/>
      <c r="AG92" s="148" t="inlineStr">
        <is>
          <t>650 ETA 9/29</t>
        </is>
      </c>
    </row>
    <row r="93" ht="12.75" customHeight="1">
      <c r="A93" s="143" t="inlineStr">
        <is>
          <t xml:space="preserve">R712301        </t>
        </is>
      </c>
      <c r="B93" s="125">
        <f>B92+100</f>
        <v/>
      </c>
      <c r="C93" s="125">
        <f>C92+100</f>
        <v/>
      </c>
      <c r="D93" s="125">
        <f>D92+100</f>
        <v/>
      </c>
      <c r="E93" s="125">
        <f>E92+100</f>
        <v/>
      </c>
      <c r="F93" s="125" t="n">
        <v>3910</v>
      </c>
      <c r="G93" s="125" t="n">
        <v>2690</v>
      </c>
      <c r="H93" s="125" t="n">
        <v>600</v>
      </c>
      <c r="I93" s="125">
        <f>I92+100</f>
        <v/>
      </c>
      <c r="J93" s="125">
        <f>J92+100</f>
        <v/>
      </c>
      <c r="K93" s="125">
        <f>K92+100</f>
        <v/>
      </c>
      <c r="L93" s="125">
        <f>L92+100</f>
        <v/>
      </c>
      <c r="M93" s="125">
        <f>M92+100</f>
        <v/>
      </c>
      <c r="N93" s="125">
        <f>N92+100</f>
        <v/>
      </c>
      <c r="O93" s="125">
        <f>O92+100</f>
        <v/>
      </c>
      <c r="P93" s="125">
        <f>P92+100</f>
        <v/>
      </c>
      <c r="Q93" s="125" t="n">
        <v>329</v>
      </c>
      <c r="R93" s="124" t="n"/>
      <c r="S93" s="124" t="n"/>
      <c r="T93" s="124" t="n"/>
      <c r="U93" s="124" t="n"/>
      <c r="V93" s="124" t="n"/>
      <c r="W93" s="124" t="n"/>
      <c r="X93" s="124" t="n"/>
      <c r="Y93" s="124" t="n"/>
      <c r="Z93" s="124" t="n"/>
      <c r="AA93" s="124" t="n"/>
      <c r="AB93" s="124" t="n"/>
      <c r="AC93" s="124" t="n"/>
      <c r="AD93" s="124" t="n"/>
      <c r="AE93" s="124" t="n"/>
      <c r="AF93" s="124" t="n"/>
      <c r="AG93" s="148" t="n"/>
    </row>
    <row r="94" ht="12.75" customHeight="1">
      <c r="A94" s="22" t="inlineStr">
        <is>
          <t xml:space="preserve">R716501        </t>
        </is>
      </c>
      <c r="B94" s="125">
        <f>B93+100</f>
        <v/>
      </c>
      <c r="C94" s="125">
        <f>C93+100</f>
        <v/>
      </c>
      <c r="D94" s="125">
        <f>D93+100</f>
        <v/>
      </c>
      <c r="E94" s="125">
        <f>E93+100</f>
        <v/>
      </c>
      <c r="F94" s="125" t="n">
        <v>37395</v>
      </c>
      <c r="G94" s="125" t="n">
        <v>37395</v>
      </c>
      <c r="H94" s="125" t="n">
        <v>5051</v>
      </c>
      <c r="I94" s="125">
        <f>I93+100</f>
        <v/>
      </c>
      <c r="J94" s="125">
        <f>J93+100</f>
        <v/>
      </c>
      <c r="K94" s="125">
        <f>K93+100</f>
        <v/>
      </c>
      <c r="L94" s="125">
        <f>L93+100</f>
        <v/>
      </c>
      <c r="M94" s="125">
        <f>M93+100</f>
        <v/>
      </c>
      <c r="N94" s="125">
        <f>N93+100</f>
        <v/>
      </c>
      <c r="O94" s="125">
        <f>O93+100</f>
        <v/>
      </c>
      <c r="P94" s="125">
        <f>P93+100</f>
        <v/>
      </c>
      <c r="Q94" s="125" t="n">
        <v>10925</v>
      </c>
      <c r="R94" s="124" t="n"/>
      <c r="S94" s="124" t="n"/>
      <c r="T94" s="124" t="n"/>
      <c r="U94" s="124">
        <f>1140</f>
        <v/>
      </c>
      <c r="V94" s="124" t="n"/>
      <c r="W94" s="124" t="n"/>
      <c r="X94" s="124" t="n"/>
      <c r="Y94" s="124" t="n"/>
      <c r="Z94" s="124" t="n"/>
      <c r="AA94" s="124" t="n"/>
      <c r="AB94" s="124" t="n"/>
      <c r="AC94" s="124" t="n"/>
      <c r="AD94" s="124" t="n"/>
      <c r="AE94" s="124" t="n"/>
      <c r="AF94" s="124" t="n"/>
      <c r="AG94" s="148" t="inlineStr">
        <is>
          <t>14,860 ETA 12/15, 24,000 ETA 3/15/2024</t>
        </is>
      </c>
    </row>
    <row r="95" ht="12.75" customHeight="1">
      <c r="A95" s="22" t="inlineStr">
        <is>
          <t xml:space="preserve">R716503        </t>
        </is>
      </c>
      <c r="B95" s="125">
        <f>B94+100</f>
        <v/>
      </c>
      <c r="C95" s="125">
        <f>C94+100</f>
        <v/>
      </c>
      <c r="D95" s="125">
        <f>D94+100</f>
        <v/>
      </c>
      <c r="E95" s="125">
        <f>E94+100</f>
        <v/>
      </c>
      <c r="F95" s="125" t="n">
        <v>6836</v>
      </c>
      <c r="G95" s="125" t="n">
        <v>6836</v>
      </c>
      <c r="H95" s="125" t="n">
        <v>848</v>
      </c>
      <c r="I95" s="125">
        <f>I94+100</f>
        <v/>
      </c>
      <c r="J95" s="125">
        <f>J94+100</f>
        <v/>
      </c>
      <c r="K95" s="125">
        <f>K94+100</f>
        <v/>
      </c>
      <c r="L95" s="125">
        <f>L94+100</f>
        <v/>
      </c>
      <c r="M95" s="125">
        <f>M94+100</f>
        <v/>
      </c>
      <c r="N95" s="125">
        <f>N94+100</f>
        <v/>
      </c>
      <c r="O95" s="125">
        <f>O94+100</f>
        <v/>
      </c>
      <c r="P95" s="125">
        <f>P94+100</f>
        <v/>
      </c>
      <c r="Q95" s="125" t="n">
        <v>889</v>
      </c>
      <c r="R95" s="124" t="n"/>
      <c r="S95" s="124" t="n"/>
      <c r="T95" s="124" t="n"/>
      <c r="U95" s="124" t="n"/>
      <c r="V95" s="124" t="n"/>
      <c r="W95" s="124" t="n"/>
      <c r="X95" s="124" t="n"/>
      <c r="Y95" s="124" t="n"/>
      <c r="Z95" s="124" t="n"/>
      <c r="AA95" s="124" t="n"/>
      <c r="AB95" s="124" t="n"/>
      <c r="AC95" s="124" t="n"/>
      <c r="AD95" s="124" t="n"/>
      <c r="AE95" s="124" t="n"/>
      <c r="AF95" s="124" t="n"/>
      <c r="AG95" s="148" t="inlineStr">
        <is>
          <t>6,000 ETA 10/20</t>
        </is>
      </c>
    </row>
    <row r="96" ht="12.75" customHeight="1">
      <c r="A96" s="22" t="inlineStr">
        <is>
          <t xml:space="preserve">R716505        </t>
        </is>
      </c>
      <c r="B96" s="125">
        <f>B95+100</f>
        <v/>
      </c>
      <c r="C96" s="125">
        <f>C95+100</f>
        <v/>
      </c>
      <c r="D96" s="125">
        <f>D95+100</f>
        <v/>
      </c>
      <c r="E96" s="125">
        <f>E95+100</f>
        <v/>
      </c>
      <c r="F96" s="125" t="n">
        <v>38395</v>
      </c>
      <c r="G96" s="125" t="n">
        <v>38395</v>
      </c>
      <c r="H96" s="125" t="n">
        <v>11613</v>
      </c>
      <c r="I96" s="125">
        <f>I95+100</f>
        <v/>
      </c>
      <c r="J96" s="125">
        <f>J95+100</f>
        <v/>
      </c>
      <c r="K96" s="125">
        <f>K95+100</f>
        <v/>
      </c>
      <c r="L96" s="125">
        <f>L95+100</f>
        <v/>
      </c>
      <c r="M96" s="125">
        <f>M95+100</f>
        <v/>
      </c>
      <c r="N96" s="125">
        <f>N95+100</f>
        <v/>
      </c>
      <c r="O96" s="125">
        <f>O95+100</f>
        <v/>
      </c>
      <c r="P96" s="125">
        <f>P95+100</f>
        <v/>
      </c>
      <c r="Q96" s="125" t="n">
        <v>6447</v>
      </c>
      <c r="R96" s="124" t="n"/>
      <c r="S96" s="124" t="n"/>
      <c r="T96" s="124">
        <f>170</f>
        <v/>
      </c>
      <c r="U96" s="124" t="n"/>
      <c r="V96" s="124">
        <f>830</f>
        <v/>
      </c>
      <c r="W96" s="124" t="n"/>
      <c r="X96" s="124" t="n"/>
      <c r="Y96" s="124" t="n"/>
      <c r="Z96" s="124" t="n"/>
      <c r="AA96" s="124" t="n"/>
      <c r="AB96" s="124" t="n"/>
      <c r="AC96" s="124" t="n"/>
      <c r="AD96" s="124" t="n"/>
      <c r="AE96" s="124" t="n"/>
      <c r="AF96" s="124" t="n"/>
      <c r="AG96" s="148" t="inlineStr">
        <is>
          <t>29,000 ETA 10/20, 30,000 ETA 2/16/2024</t>
        </is>
      </c>
    </row>
    <row r="97" ht="12.75" customHeight="1">
      <c r="A97" s="54" t="inlineStr">
        <is>
          <t xml:space="preserve">R719201        </t>
        </is>
      </c>
      <c r="B97" s="125">
        <f>B96+100</f>
        <v/>
      </c>
      <c r="C97" s="125">
        <f>C96+100</f>
        <v/>
      </c>
      <c r="D97" s="125">
        <f>D96+100</f>
        <v/>
      </c>
      <c r="E97" s="125">
        <f>E96+100</f>
        <v/>
      </c>
      <c r="F97" s="125" t="n">
        <v>268</v>
      </c>
      <c r="G97" s="125" t="n">
        <v>0</v>
      </c>
      <c r="H97" s="125" t="n">
        <v>0</v>
      </c>
      <c r="I97" s="125">
        <f>I96+100</f>
        <v/>
      </c>
      <c r="J97" s="125">
        <f>J96+100</f>
        <v/>
      </c>
      <c r="K97" s="125">
        <f>K96+100</f>
        <v/>
      </c>
      <c r="L97" s="125">
        <f>L96+100</f>
        <v/>
      </c>
      <c r="M97" s="125">
        <f>M96+100</f>
        <v/>
      </c>
      <c r="N97" s="125">
        <f>N96+100</f>
        <v/>
      </c>
      <c r="O97" s="125">
        <f>O96+100</f>
        <v/>
      </c>
      <c r="P97" s="125">
        <f>P96+100</f>
        <v/>
      </c>
      <c r="Q97" s="125" t="n">
        <v>210</v>
      </c>
      <c r="R97" s="124" t="n"/>
      <c r="S97" s="124" t="n"/>
      <c r="T97" s="124" t="n"/>
      <c r="U97" s="124" t="n"/>
      <c r="V97" s="124" t="n"/>
      <c r="W97" s="124" t="n"/>
      <c r="X97" s="124" t="n"/>
      <c r="Y97" s="124" t="n"/>
      <c r="Z97" s="124" t="n"/>
      <c r="AA97" s="124" t="n"/>
      <c r="AB97" s="124" t="n"/>
      <c r="AC97" s="124" t="n"/>
      <c r="AD97" s="124" t="n"/>
      <c r="AE97" s="124" t="n"/>
      <c r="AF97" s="124" t="n"/>
      <c r="AG97" s="148" t="inlineStr">
        <is>
          <t>1,500 ETA 3/31 (DIRECT)</t>
        </is>
      </c>
    </row>
    <row r="98" ht="12.75" customHeight="1">
      <c r="A98" s="22" t="inlineStr">
        <is>
          <t xml:space="preserve">R720304        </t>
        </is>
      </c>
      <c r="B98" s="125">
        <f>B97+100</f>
        <v/>
      </c>
      <c r="C98" s="125">
        <f>C97+100</f>
        <v/>
      </c>
      <c r="D98" s="125">
        <f>D97+100</f>
        <v/>
      </c>
      <c r="E98" s="125">
        <f>E97+100</f>
        <v/>
      </c>
      <c r="F98" s="125" t="n">
        <v>6730</v>
      </c>
      <c r="G98" s="125" t="n">
        <v>6730</v>
      </c>
      <c r="H98" s="125" t="n">
        <v>1092</v>
      </c>
      <c r="I98" s="125">
        <f>I97+100</f>
        <v/>
      </c>
      <c r="J98" s="125">
        <f>J97+100</f>
        <v/>
      </c>
      <c r="K98" s="125">
        <f>K97+100</f>
        <v/>
      </c>
      <c r="L98" s="125">
        <f>L97+100</f>
        <v/>
      </c>
      <c r="M98" s="125">
        <f>M97+100</f>
        <v/>
      </c>
      <c r="N98" s="125">
        <f>N97+100</f>
        <v/>
      </c>
      <c r="O98" s="125">
        <f>O97+100</f>
        <v/>
      </c>
      <c r="P98" s="125">
        <f>P97+100</f>
        <v/>
      </c>
      <c r="Q98" s="125" t="n">
        <v>2353</v>
      </c>
      <c r="R98" s="124">
        <f>2590</f>
        <v/>
      </c>
      <c r="S98" s="124" t="n"/>
      <c r="T98" s="124" t="n"/>
      <c r="U98" s="124">
        <f>2976</f>
        <v/>
      </c>
      <c r="V98" s="124">
        <f>480</f>
        <v/>
      </c>
      <c r="W98" s="124" t="n"/>
      <c r="X98" s="124" t="n"/>
      <c r="Y98" s="124" t="n"/>
      <c r="Z98" s="124" t="n"/>
      <c r="AA98" s="124" t="n"/>
      <c r="AB98" s="124" t="n"/>
      <c r="AC98" s="124" t="n"/>
      <c r="AD98" s="124" t="n"/>
      <c r="AE98" s="124" t="n"/>
      <c r="AF98" s="124" t="n"/>
      <c r="AG98" s="148" t="inlineStr">
        <is>
          <t>6,000 ETA 1/26/2024</t>
        </is>
      </c>
    </row>
    <row r="99" ht="12.75" customHeight="1">
      <c r="A99" s="22" t="inlineStr">
        <is>
          <t xml:space="preserve">R720315        </t>
        </is>
      </c>
      <c r="B99" s="125">
        <f>B98+100</f>
        <v/>
      </c>
      <c r="C99" s="125">
        <f>C98+100</f>
        <v/>
      </c>
      <c r="D99" s="125">
        <f>D98+100</f>
        <v/>
      </c>
      <c r="E99" s="125">
        <f>E98+100</f>
        <v/>
      </c>
      <c r="F99" s="125" t="n">
        <v>15630</v>
      </c>
      <c r="G99" s="125" t="n">
        <v>15630</v>
      </c>
      <c r="H99" s="125" t="n">
        <v>2532</v>
      </c>
      <c r="I99" s="125">
        <f>I98+100</f>
        <v/>
      </c>
      <c r="J99" s="125">
        <f>J98+100</f>
        <v/>
      </c>
      <c r="K99" s="125">
        <f>K98+100</f>
        <v/>
      </c>
      <c r="L99" s="125">
        <f>L98+100</f>
        <v/>
      </c>
      <c r="M99" s="125">
        <f>M98+100</f>
        <v/>
      </c>
      <c r="N99" s="125">
        <f>N98+100</f>
        <v/>
      </c>
      <c r="O99" s="125">
        <f>O98+100</f>
        <v/>
      </c>
      <c r="P99" s="125">
        <f>P98+100</f>
        <v/>
      </c>
      <c r="Q99" s="125" t="n">
        <v>4272</v>
      </c>
      <c r="R99" s="124" t="n"/>
      <c r="S99" s="124" t="n"/>
      <c r="T99" s="124">
        <f>16000</f>
        <v/>
      </c>
      <c r="U99" s="124" t="n"/>
      <c r="V99" s="124" t="n"/>
      <c r="W99" s="124" t="n"/>
      <c r="X99" s="124" t="n"/>
      <c r="Y99" s="124" t="n"/>
      <c r="Z99" s="124" t="n"/>
      <c r="AA99" s="124" t="n"/>
      <c r="AB99" s="124" t="n"/>
      <c r="AC99" s="124" t="n"/>
      <c r="AD99" s="124" t="n"/>
      <c r="AE99" s="124" t="n"/>
      <c r="AF99" s="124" t="n"/>
      <c r="AG99" s="148" t="n"/>
    </row>
    <row r="100" ht="12.75" customHeight="1">
      <c r="A100" s="22" t="inlineStr">
        <is>
          <t xml:space="preserve">R720316        </t>
        </is>
      </c>
      <c r="B100" s="125">
        <f>B99+100</f>
        <v/>
      </c>
      <c r="C100" s="125">
        <f>C99+100</f>
        <v/>
      </c>
      <c r="D100" s="125">
        <f>D99+100</f>
        <v/>
      </c>
      <c r="E100" s="125">
        <f>E99+100</f>
        <v/>
      </c>
      <c r="F100" s="125" t="n">
        <v>23930</v>
      </c>
      <c r="G100" s="125" t="n">
        <v>23930</v>
      </c>
      <c r="H100" s="125" t="n">
        <v>3140</v>
      </c>
      <c r="I100" s="125">
        <f>I99+100</f>
        <v/>
      </c>
      <c r="J100" s="125">
        <f>J99+100</f>
        <v/>
      </c>
      <c r="K100" s="125">
        <f>K99+100</f>
        <v/>
      </c>
      <c r="L100" s="125">
        <f>L99+100</f>
        <v/>
      </c>
      <c r="M100" s="125">
        <f>M99+100</f>
        <v/>
      </c>
      <c r="N100" s="125">
        <f>N99+100</f>
        <v/>
      </c>
      <c r="O100" s="125">
        <f>O99+100</f>
        <v/>
      </c>
      <c r="P100" s="125">
        <f>P99+100</f>
        <v/>
      </c>
      <c r="Q100" s="125" t="n">
        <v>3524</v>
      </c>
      <c r="R100" s="124" t="n"/>
      <c r="S100" s="124">
        <f>14465</f>
        <v/>
      </c>
      <c r="T100" s="124" t="n"/>
      <c r="U100" s="124">
        <f>5000+9340</f>
        <v/>
      </c>
      <c r="V100" s="124" t="n"/>
      <c r="W100" s="124" t="n"/>
      <c r="X100" s="124" t="n"/>
      <c r="Y100" s="124" t="n"/>
      <c r="Z100" s="124" t="n"/>
      <c r="AA100" s="124" t="n"/>
      <c r="AB100" s="124" t="n"/>
      <c r="AC100" s="124" t="n"/>
      <c r="AD100" s="124" t="n"/>
      <c r="AE100" s="124" t="n"/>
      <c r="AF100" s="124" t="n"/>
      <c r="AG100" s="148" t="inlineStr">
        <is>
          <t>8,660 ETA 11/3</t>
        </is>
      </c>
    </row>
    <row r="101" ht="12.75" customHeight="1">
      <c r="A101" s="22" t="inlineStr">
        <is>
          <t xml:space="preserve">R723009        </t>
        </is>
      </c>
      <c r="B101" s="125">
        <f>B100+100</f>
        <v/>
      </c>
      <c r="C101" s="125">
        <f>C100+100</f>
        <v/>
      </c>
      <c r="D101" s="125">
        <f>D100+100</f>
        <v/>
      </c>
      <c r="E101" s="125">
        <f>E100+100</f>
        <v/>
      </c>
      <c r="F101" s="125" t="n">
        <v>39890</v>
      </c>
      <c r="G101" s="125" t="n">
        <v>39890</v>
      </c>
      <c r="H101" s="125" t="n">
        <v>1</v>
      </c>
      <c r="I101" s="125">
        <f>I100+100</f>
        <v/>
      </c>
      <c r="J101" s="125">
        <f>J100+100</f>
        <v/>
      </c>
      <c r="K101" s="125">
        <f>K100+100</f>
        <v/>
      </c>
      <c r="L101" s="125">
        <f>L100+100</f>
        <v/>
      </c>
      <c r="M101" s="125">
        <f>M100+100</f>
        <v/>
      </c>
      <c r="N101" s="125">
        <f>N100+100</f>
        <v/>
      </c>
      <c r="O101" s="125">
        <f>O100+100</f>
        <v/>
      </c>
      <c r="P101" s="125">
        <f>P100+100</f>
        <v/>
      </c>
      <c r="Q101" s="125" t="n">
        <v>3551</v>
      </c>
      <c r="R101" s="124" t="n"/>
      <c r="S101" s="124" t="n"/>
      <c r="T101" s="124" t="n"/>
      <c r="U101" s="124" t="n"/>
      <c r="V101" s="124" t="n"/>
      <c r="W101" s="124" t="n"/>
      <c r="X101" s="124" t="n"/>
      <c r="Y101" s="124" t="n"/>
      <c r="Z101" s="124" t="n"/>
      <c r="AA101" s="124" t="n"/>
      <c r="AB101" s="124" t="n"/>
      <c r="AC101" s="124" t="n"/>
      <c r="AD101" s="124" t="n"/>
      <c r="AE101" s="124" t="n"/>
      <c r="AF101" s="124" t="n"/>
      <c r="AG101" s="148" t="n"/>
    </row>
    <row r="102" ht="12.75" customHeight="1">
      <c r="A102" s="22" t="inlineStr">
        <is>
          <t xml:space="preserve">R723302        </t>
        </is>
      </c>
      <c r="B102" s="125">
        <f>B101+100</f>
        <v/>
      </c>
      <c r="C102" s="125">
        <f>C101+100</f>
        <v/>
      </c>
      <c r="D102" s="125">
        <f>D101+100</f>
        <v/>
      </c>
      <c r="E102" s="125">
        <f>E101+100</f>
        <v/>
      </c>
      <c r="F102" s="125" t="n">
        <v>48965</v>
      </c>
      <c r="G102" s="125" t="n">
        <v>48965</v>
      </c>
      <c r="H102" s="125" t="n">
        <v>0</v>
      </c>
      <c r="I102" s="125">
        <f>I101+100</f>
        <v/>
      </c>
      <c r="J102" s="125">
        <f>J101+100</f>
        <v/>
      </c>
      <c r="K102" s="125">
        <f>K101+100</f>
        <v/>
      </c>
      <c r="L102" s="125">
        <f>L101+100</f>
        <v/>
      </c>
      <c r="M102" s="125">
        <f>M101+100</f>
        <v/>
      </c>
      <c r="N102" s="125">
        <f>N101+100</f>
        <v/>
      </c>
      <c r="O102" s="125">
        <f>O101+100</f>
        <v/>
      </c>
      <c r="P102" s="125">
        <f>P101+100</f>
        <v/>
      </c>
      <c r="Q102" s="125" t="n">
        <v>10642</v>
      </c>
      <c r="R102" s="124" t="n"/>
      <c r="S102" s="124" t="n"/>
      <c r="T102" s="124" t="n"/>
      <c r="U102" s="124" t="n"/>
      <c r="V102" s="124" t="n"/>
      <c r="W102" s="124" t="n"/>
      <c r="X102" s="124" t="n"/>
      <c r="Y102" s="124" t="n"/>
      <c r="Z102" s="124" t="n"/>
      <c r="AA102" s="124" t="n"/>
      <c r="AB102" s="124" t="n"/>
      <c r="AC102" s="124" t="n"/>
      <c r="AD102" s="124" t="n"/>
      <c r="AE102" s="124" t="n"/>
      <c r="AF102" s="124" t="n"/>
      <c r="AG102" s="148" t="inlineStr">
        <is>
          <t>30,000 ETA ASAP</t>
        </is>
      </c>
    </row>
    <row r="103" ht="12.75" customHeight="1">
      <c r="A103" s="22" t="inlineStr">
        <is>
          <t xml:space="preserve">R723303        </t>
        </is>
      </c>
      <c r="B103" s="125">
        <f>B102+100</f>
        <v/>
      </c>
      <c r="C103" s="125">
        <f>C102+100</f>
        <v/>
      </c>
      <c r="D103" s="125">
        <f>D102+100</f>
        <v/>
      </c>
      <c r="E103" s="125">
        <f>E102+100</f>
        <v/>
      </c>
      <c r="F103" s="125" t="n">
        <v>31510</v>
      </c>
      <c r="G103" s="125" t="n">
        <v>31510</v>
      </c>
      <c r="H103" s="125" t="n">
        <v>8981</v>
      </c>
      <c r="I103" s="125">
        <f>I102+100</f>
        <v/>
      </c>
      <c r="J103" s="125">
        <f>J102+100</f>
        <v/>
      </c>
      <c r="K103" s="125">
        <f>K102+100</f>
        <v/>
      </c>
      <c r="L103" s="125">
        <f>L102+100</f>
        <v/>
      </c>
      <c r="M103" s="125">
        <f>M102+100</f>
        <v/>
      </c>
      <c r="N103" s="125">
        <f>N102+100</f>
        <v/>
      </c>
      <c r="O103" s="125">
        <f>O102+100</f>
        <v/>
      </c>
      <c r="P103" s="125">
        <f>P102+100</f>
        <v/>
      </c>
      <c r="Q103" s="125" t="n">
        <v>22481</v>
      </c>
      <c r="R103" s="124" t="n"/>
      <c r="S103" s="124" t="n"/>
      <c r="T103" s="124" t="n"/>
      <c r="U103" s="124" t="n"/>
      <c r="V103" s="124" t="n"/>
      <c r="W103" s="124" t="n"/>
      <c r="X103" s="124" t="n"/>
      <c r="Y103" s="124" t="n"/>
      <c r="Z103" s="124" t="n"/>
      <c r="AA103" s="124" t="n"/>
      <c r="AB103" s="124" t="n"/>
      <c r="AC103" s="124" t="n"/>
      <c r="AD103" s="124" t="n"/>
      <c r="AE103" s="124" t="n"/>
      <c r="AF103" s="124" t="n"/>
      <c r="AG103" s="148" t="inlineStr">
        <is>
          <t>42,000 ETA ASAP</t>
        </is>
      </c>
    </row>
    <row r="104" ht="12.75" customHeight="1">
      <c r="A104" s="22" t="inlineStr">
        <is>
          <t xml:space="preserve">R725401        </t>
        </is>
      </c>
      <c r="B104" s="125">
        <f>B103+100</f>
        <v/>
      </c>
      <c r="C104" s="125">
        <f>C103+100</f>
        <v/>
      </c>
      <c r="D104" s="125">
        <f>D103+100</f>
        <v/>
      </c>
      <c r="E104" s="125">
        <f>E103+100</f>
        <v/>
      </c>
      <c r="F104" s="125" t="n">
        <v>8271</v>
      </c>
      <c r="G104" s="125" t="n">
        <v>8271</v>
      </c>
      <c r="H104" s="125" t="n">
        <v>7163</v>
      </c>
      <c r="I104" s="125">
        <f>I103+100</f>
        <v/>
      </c>
      <c r="J104" s="125">
        <f>J103+100</f>
        <v/>
      </c>
      <c r="K104" s="125">
        <f>K103+100</f>
        <v/>
      </c>
      <c r="L104" s="125">
        <f>L103+100</f>
        <v/>
      </c>
      <c r="M104" s="125">
        <f>M103+100</f>
        <v/>
      </c>
      <c r="N104" s="125">
        <f>N103+100</f>
        <v/>
      </c>
      <c r="O104" s="125">
        <f>O103+100</f>
        <v/>
      </c>
      <c r="P104" s="125">
        <f>P103+100</f>
        <v/>
      </c>
      <c r="Q104" s="125" t="n">
        <v>1547</v>
      </c>
      <c r="R104" s="124" t="n"/>
      <c r="S104" s="124">
        <f>235</f>
        <v/>
      </c>
      <c r="T104" s="124" t="n"/>
      <c r="U104" s="124" t="n"/>
      <c r="V104" s="124">
        <f>2948+2080</f>
        <v/>
      </c>
      <c r="W104" s="124" t="n"/>
      <c r="X104" s="124" t="n"/>
      <c r="Y104" s="124" t="n"/>
      <c r="Z104" s="124" t="n"/>
      <c r="AA104" s="124" t="n"/>
      <c r="AB104" s="124" t="n"/>
      <c r="AC104" s="124" t="n"/>
      <c r="AD104" s="124" t="n"/>
      <c r="AE104" s="124" t="n"/>
      <c r="AF104" s="124" t="n"/>
      <c r="AG104" s="148" t="inlineStr">
        <is>
          <t>3,920 ETA 10/27, 6,000 ETA 11/17, 4,000 ETA 12/8, 6,000 ETA 12/29, 4,000 ETA 1/26/24</t>
        </is>
      </c>
    </row>
    <row r="105" ht="12.75" customHeight="1">
      <c r="A105" s="114" t="inlineStr">
        <is>
          <t xml:space="preserve">R726602        </t>
        </is>
      </c>
      <c r="B105" s="125">
        <f>B104+100</f>
        <v/>
      </c>
      <c r="C105" s="125">
        <f>C104+100</f>
        <v/>
      </c>
      <c r="D105" s="125">
        <f>D104+100</f>
        <v/>
      </c>
      <c r="E105" s="125">
        <f>E104+100</f>
        <v/>
      </c>
      <c r="F105" s="125" t="n">
        <v>8205</v>
      </c>
      <c r="G105" s="125" t="n">
        <v>7330</v>
      </c>
      <c r="H105" s="125" t="n">
        <v>0</v>
      </c>
      <c r="I105" s="125">
        <f>I104+100</f>
        <v/>
      </c>
      <c r="J105" s="125">
        <f>J104+100</f>
        <v/>
      </c>
      <c r="K105" s="125">
        <f>K104+100</f>
        <v/>
      </c>
      <c r="L105" s="125">
        <f>L104+100</f>
        <v/>
      </c>
      <c r="M105" s="125">
        <f>M104+100</f>
        <v/>
      </c>
      <c r="N105" s="125">
        <f>N104+100</f>
        <v/>
      </c>
      <c r="O105" s="125">
        <f>O104+100</f>
        <v/>
      </c>
      <c r="P105" s="125">
        <f>P104+100</f>
        <v/>
      </c>
      <c r="Q105" s="125" t="n">
        <v>104</v>
      </c>
      <c r="R105" s="124" t="n"/>
      <c r="S105" s="124" t="n"/>
      <c r="T105" s="124" t="n"/>
      <c r="U105" s="124" t="n"/>
      <c r="V105" s="124" t="n"/>
      <c r="W105" s="124" t="n"/>
      <c r="X105" s="124" t="n"/>
      <c r="Y105" s="124" t="n"/>
      <c r="Z105" s="124" t="n"/>
      <c r="AA105" s="124" t="n"/>
      <c r="AB105" s="124" t="n"/>
      <c r="AC105" s="124" t="n"/>
      <c r="AD105" s="124" t="n"/>
      <c r="AE105" s="124" t="n"/>
      <c r="AF105" s="124" t="n"/>
      <c r="AG105" s="148" t="n"/>
    </row>
    <row r="106" ht="12.75" customHeight="1">
      <c r="A106" s="114" t="inlineStr">
        <is>
          <t xml:space="preserve">R726603        </t>
        </is>
      </c>
      <c r="B106" s="125">
        <f>B105+100</f>
        <v/>
      </c>
      <c r="C106" s="125">
        <f>C105+100</f>
        <v/>
      </c>
      <c r="D106" s="125">
        <f>D105+100</f>
        <v/>
      </c>
      <c r="E106" s="125">
        <f>E105+100</f>
        <v/>
      </c>
      <c r="F106" s="125" t="n">
        <v>3290</v>
      </c>
      <c r="G106" s="125" t="n">
        <v>2450</v>
      </c>
      <c r="H106" s="125" t="n">
        <v>0</v>
      </c>
      <c r="I106" s="125">
        <f>I105+100</f>
        <v/>
      </c>
      <c r="J106" s="125">
        <f>J105+100</f>
        <v/>
      </c>
      <c r="K106" s="125">
        <f>K105+100</f>
        <v/>
      </c>
      <c r="L106" s="125">
        <f>L105+100</f>
        <v/>
      </c>
      <c r="M106" s="125">
        <f>M105+100</f>
        <v/>
      </c>
      <c r="N106" s="125">
        <f>N105+100</f>
        <v/>
      </c>
      <c r="O106" s="125">
        <f>O105+100</f>
        <v/>
      </c>
      <c r="P106" s="125">
        <f>P105+100</f>
        <v/>
      </c>
      <c r="Q106" s="125" t="n">
        <v>69</v>
      </c>
      <c r="R106" s="124" t="n"/>
      <c r="S106" s="124" t="n"/>
      <c r="T106" s="124" t="n"/>
      <c r="U106" s="124" t="n"/>
      <c r="V106" s="124" t="n"/>
      <c r="W106" s="124" t="n"/>
      <c r="X106" s="124" t="n"/>
      <c r="Y106" s="124" t="n"/>
      <c r="Z106" s="124" t="n"/>
      <c r="AA106" s="124" t="n"/>
      <c r="AB106" s="124" t="n"/>
      <c r="AC106" s="124" t="n"/>
      <c r="AD106" s="124" t="n"/>
      <c r="AE106" s="124" t="n"/>
      <c r="AF106" s="124" t="n"/>
      <c r="AG106" s="148" t="n"/>
    </row>
    <row r="107" ht="12.75" customHeight="1">
      <c r="A107" s="22" t="inlineStr">
        <is>
          <t xml:space="preserve">R728001        </t>
        </is>
      </c>
      <c r="B107" s="125">
        <f>B106+100</f>
        <v/>
      </c>
      <c r="C107" s="125">
        <f>C106+100</f>
        <v/>
      </c>
      <c r="D107" s="125">
        <f>D106+100</f>
        <v/>
      </c>
      <c r="E107" s="125">
        <f>E106+100</f>
        <v/>
      </c>
      <c r="F107" s="125" t="n">
        <v>10701</v>
      </c>
      <c r="G107" s="125" t="n">
        <v>10615</v>
      </c>
      <c r="H107" s="125" t="n">
        <v>1122</v>
      </c>
      <c r="I107" s="125">
        <f>I106+100</f>
        <v/>
      </c>
      <c r="J107" s="125">
        <f>J106+100</f>
        <v/>
      </c>
      <c r="K107" s="125">
        <f>K106+100</f>
        <v/>
      </c>
      <c r="L107" s="125">
        <f>L106+100</f>
        <v/>
      </c>
      <c r="M107" s="125">
        <f>M106+100</f>
        <v/>
      </c>
      <c r="N107" s="125">
        <f>N106+100</f>
        <v/>
      </c>
      <c r="O107" s="125">
        <f>O106+100</f>
        <v/>
      </c>
      <c r="P107" s="125">
        <f>P106+100</f>
        <v/>
      </c>
      <c r="Q107" s="125" t="n">
        <v>752</v>
      </c>
      <c r="R107" s="124">
        <f>960</f>
        <v/>
      </c>
      <c r="S107" s="124" t="n"/>
      <c r="T107" s="124" t="n"/>
      <c r="U107" s="124" t="n"/>
      <c r="V107" s="124" t="n"/>
      <c r="W107" s="124" t="n"/>
      <c r="X107" s="124" t="n"/>
      <c r="Y107" s="124" t="n"/>
      <c r="Z107" s="124" t="n"/>
      <c r="AA107" s="124" t="n"/>
      <c r="AB107" s="124" t="n"/>
      <c r="AC107" s="124" t="n"/>
      <c r="AD107" s="124" t="n"/>
      <c r="AE107" s="124" t="n"/>
      <c r="AF107" s="124" t="n"/>
      <c r="AG107" s="148" t="inlineStr">
        <is>
          <t>7,040 ETA 11/3</t>
        </is>
      </c>
    </row>
    <row r="108" ht="12.75" customHeight="1">
      <c r="A108" s="22" t="inlineStr">
        <is>
          <t xml:space="preserve">R730102        </t>
        </is>
      </c>
      <c r="B108" s="125">
        <f>B107+100</f>
        <v/>
      </c>
      <c r="C108" s="125">
        <f>C107+100</f>
        <v/>
      </c>
      <c r="D108" s="125">
        <f>D107+100</f>
        <v/>
      </c>
      <c r="E108" s="125">
        <f>E107+100</f>
        <v/>
      </c>
      <c r="F108" s="125" t="n">
        <v>5709</v>
      </c>
      <c r="G108" s="125" t="n">
        <v>5541</v>
      </c>
      <c r="H108" s="125" t="n">
        <v>869</v>
      </c>
      <c r="I108" s="125">
        <f>I107+100</f>
        <v/>
      </c>
      <c r="J108" s="125">
        <f>J107+100</f>
        <v/>
      </c>
      <c r="K108" s="125">
        <f>K107+100</f>
        <v/>
      </c>
      <c r="L108" s="125">
        <f>L107+100</f>
        <v/>
      </c>
      <c r="M108" s="125">
        <f>M107+100</f>
        <v/>
      </c>
      <c r="N108" s="125">
        <f>N107+100</f>
        <v/>
      </c>
      <c r="O108" s="125">
        <f>O107+100</f>
        <v/>
      </c>
      <c r="P108" s="125">
        <f>P107+100</f>
        <v/>
      </c>
      <c r="Q108" s="125" t="n">
        <v>549</v>
      </c>
      <c r="R108" s="124" t="n"/>
      <c r="S108" s="124" t="n"/>
      <c r="T108" s="124" t="n"/>
      <c r="U108" s="124" t="n"/>
      <c r="V108" s="124">
        <f>238</f>
        <v/>
      </c>
      <c r="W108" s="124" t="n"/>
      <c r="X108" s="124" t="n"/>
      <c r="Y108" s="124" t="n"/>
      <c r="Z108" s="124" t="n"/>
      <c r="AA108" s="124" t="n"/>
      <c r="AB108" s="124" t="n"/>
      <c r="AC108" s="124" t="n"/>
      <c r="AD108" s="124" t="n"/>
      <c r="AE108" s="124" t="n"/>
      <c r="AF108" s="124" t="n"/>
      <c r="AG108" s="148" t="inlineStr">
        <is>
          <t>3,762 ETA 10/27</t>
        </is>
      </c>
    </row>
    <row r="109" ht="12.75" customHeight="1">
      <c r="A109" s="22" t="inlineStr">
        <is>
          <t>R737405</t>
        </is>
      </c>
      <c r="B109" s="125">
        <f>B108+100</f>
        <v/>
      </c>
      <c r="C109" s="125">
        <f>C108+100</f>
        <v/>
      </c>
      <c r="D109" s="125">
        <f>D108+100</f>
        <v/>
      </c>
      <c r="E109" s="125">
        <f>E108+100</f>
        <v/>
      </c>
      <c r="F109" s="125" t="n">
        <v>0</v>
      </c>
      <c r="G109" s="125" t="n">
        <v>0</v>
      </c>
      <c r="H109" s="125" t="n">
        <v>0</v>
      </c>
      <c r="I109" s="125">
        <f>I108+100</f>
        <v/>
      </c>
      <c r="J109" s="125">
        <f>J108+100</f>
        <v/>
      </c>
      <c r="K109" s="125">
        <f>K108+100</f>
        <v/>
      </c>
      <c r="L109" s="125">
        <f>L108+100</f>
        <v/>
      </c>
      <c r="M109" s="125">
        <f>M108+100</f>
        <v/>
      </c>
      <c r="N109" s="125">
        <f>N108+100</f>
        <v/>
      </c>
      <c r="O109" s="125">
        <f>O108+100</f>
        <v/>
      </c>
      <c r="P109" s="125">
        <f>P108+100</f>
        <v/>
      </c>
      <c r="Q109" s="125" t="n">
        <v>0</v>
      </c>
      <c r="R109" s="124" t="n"/>
      <c r="S109" s="124" t="n"/>
      <c r="T109" s="124" t="n"/>
      <c r="U109" s="124" t="n"/>
      <c r="V109" s="124" t="n"/>
      <c r="W109" s="124" t="n"/>
      <c r="X109" s="124" t="n"/>
      <c r="Y109" s="124" t="n"/>
      <c r="Z109" s="124" t="n"/>
      <c r="AA109" s="124" t="n"/>
      <c r="AB109" s="124" t="n"/>
      <c r="AC109" s="124" t="n"/>
      <c r="AD109" s="124" t="n"/>
      <c r="AE109" s="124" t="n"/>
      <c r="AF109" s="124" t="n"/>
      <c r="AG109" s="148" t="n"/>
    </row>
    <row r="110" ht="12.75" customHeight="1">
      <c r="A110" s="50" t="inlineStr">
        <is>
          <t xml:space="preserve">R739901        </t>
        </is>
      </c>
      <c r="B110" s="125">
        <f>B109+100</f>
        <v/>
      </c>
      <c r="C110" s="125">
        <f>C109+100</f>
        <v/>
      </c>
      <c r="D110" s="125">
        <f>D109+100</f>
        <v/>
      </c>
      <c r="E110" s="125">
        <f>E109+100</f>
        <v/>
      </c>
      <c r="F110" s="125" t="n">
        <v>800</v>
      </c>
      <c r="G110" s="125" t="n">
        <v>0</v>
      </c>
      <c r="H110" s="125" t="n">
        <v>173</v>
      </c>
      <c r="I110" s="125">
        <f>I109+100</f>
        <v/>
      </c>
      <c r="J110" s="125">
        <f>J109+100</f>
        <v/>
      </c>
      <c r="K110" s="125">
        <f>K109+100</f>
        <v/>
      </c>
      <c r="L110" s="125">
        <f>L109+100</f>
        <v/>
      </c>
      <c r="M110" s="125">
        <f>M109+100</f>
        <v/>
      </c>
      <c r="N110" s="125">
        <f>N109+100</f>
        <v/>
      </c>
      <c r="O110" s="125">
        <f>O109+100</f>
        <v/>
      </c>
      <c r="P110" s="125">
        <f>P109+100</f>
        <v/>
      </c>
      <c r="Q110" s="125" t="n">
        <v>45</v>
      </c>
      <c r="R110" s="124" t="n"/>
      <c r="S110" s="124" t="n"/>
      <c r="T110" s="195">
        <f>12750</f>
        <v/>
      </c>
      <c r="U110" s="124" t="n"/>
      <c r="V110" s="124" t="n"/>
      <c r="W110" s="124" t="n"/>
      <c r="X110" s="124" t="n"/>
      <c r="Y110" s="124" t="n"/>
      <c r="Z110" s="124" t="n"/>
      <c r="AA110" s="124" t="n"/>
      <c r="AB110" s="124" t="n"/>
      <c r="AC110" s="124" t="n"/>
      <c r="AD110" s="124" t="n"/>
      <c r="AE110" s="124" t="n"/>
      <c r="AF110" s="124" t="n"/>
      <c r="AG110" s="148" t="n"/>
    </row>
    <row r="111" ht="12.75" customHeight="1">
      <c r="A111" s="22" t="inlineStr">
        <is>
          <t xml:space="preserve">R739902        </t>
        </is>
      </c>
      <c r="B111" s="125">
        <f>B110+100</f>
        <v/>
      </c>
      <c r="C111" s="125">
        <f>C110+100</f>
        <v/>
      </c>
      <c r="D111" s="125">
        <f>D110+100</f>
        <v/>
      </c>
      <c r="E111" s="125">
        <f>E110+100</f>
        <v/>
      </c>
      <c r="F111" s="125" t="n">
        <v>1535</v>
      </c>
      <c r="G111" s="125" t="n">
        <v>0</v>
      </c>
      <c r="H111" s="125" t="n">
        <v>0</v>
      </c>
      <c r="I111" s="125">
        <f>I110+100</f>
        <v/>
      </c>
      <c r="J111" s="125">
        <f>J110+100</f>
        <v/>
      </c>
      <c r="K111" s="125">
        <f>K110+100</f>
        <v/>
      </c>
      <c r="L111" s="125">
        <f>L110+100</f>
        <v/>
      </c>
      <c r="M111" s="125">
        <f>M110+100</f>
        <v/>
      </c>
      <c r="N111" s="125">
        <f>N110+100</f>
        <v/>
      </c>
      <c r="O111" s="125">
        <f>O110+100</f>
        <v/>
      </c>
      <c r="P111" s="125">
        <f>P110+100</f>
        <v/>
      </c>
      <c r="Q111" s="125" t="n">
        <v>242</v>
      </c>
      <c r="R111" s="124" t="n"/>
      <c r="S111" s="124" t="n"/>
      <c r="T111" s="124" t="n"/>
      <c r="U111" s="124" t="n"/>
      <c r="V111" s="124" t="n"/>
      <c r="W111" s="124" t="n"/>
      <c r="X111" s="124" t="n"/>
      <c r="Y111" s="124" t="n"/>
      <c r="Z111" s="124" t="n"/>
      <c r="AA111" s="124" t="n"/>
      <c r="AB111" s="124" t="n"/>
      <c r="AC111" s="124" t="n"/>
      <c r="AD111" s="124" t="n"/>
      <c r="AE111" s="124" t="n"/>
      <c r="AF111" s="124" t="n"/>
      <c r="AG111" s="148" t="inlineStr">
        <is>
          <t>9,000 ETA 11/3 (Direct)</t>
        </is>
      </c>
    </row>
    <row r="112" ht="12.75" customHeight="1">
      <c r="A112" s="22" t="inlineStr">
        <is>
          <t xml:space="preserve">R740001        </t>
        </is>
      </c>
      <c r="B112" s="125">
        <f>B111+100</f>
        <v/>
      </c>
      <c r="C112" s="125">
        <f>C111+100</f>
        <v/>
      </c>
      <c r="D112" s="125">
        <f>D111+100</f>
        <v/>
      </c>
      <c r="E112" s="125">
        <f>E111+100</f>
        <v/>
      </c>
      <c r="F112" s="125" t="n">
        <v>5120</v>
      </c>
      <c r="G112" s="125" t="n">
        <v>1800</v>
      </c>
      <c r="H112" s="125" t="n">
        <v>0</v>
      </c>
      <c r="I112" s="125">
        <f>I111+100</f>
        <v/>
      </c>
      <c r="J112" s="125">
        <f>J111+100</f>
        <v/>
      </c>
      <c r="K112" s="125">
        <f>K111+100</f>
        <v/>
      </c>
      <c r="L112" s="125">
        <f>L111+100</f>
        <v/>
      </c>
      <c r="M112" s="125">
        <f>M111+100</f>
        <v/>
      </c>
      <c r="N112" s="125">
        <f>N111+100</f>
        <v/>
      </c>
      <c r="O112" s="125">
        <f>O111+100</f>
        <v/>
      </c>
      <c r="P112" s="125">
        <f>P111+100</f>
        <v/>
      </c>
      <c r="Q112" s="125" t="n">
        <v>165</v>
      </c>
      <c r="R112" s="124" t="n"/>
      <c r="S112" s="124" t="n"/>
      <c r="T112" s="124" t="n"/>
      <c r="U112" s="124" t="n"/>
      <c r="V112" s="124" t="n"/>
      <c r="W112" s="124" t="n"/>
      <c r="X112" s="124" t="n"/>
      <c r="Y112" s="124" t="n"/>
      <c r="Z112" s="124" t="n"/>
      <c r="AA112" s="124" t="n"/>
      <c r="AB112" s="124" t="n"/>
      <c r="AC112" s="124" t="n"/>
      <c r="AD112" s="124" t="n"/>
      <c r="AE112" s="124" t="n"/>
      <c r="AF112" s="124" t="n"/>
      <c r="AG112" s="123" t="n"/>
    </row>
    <row r="113" ht="12.75" customHeight="1">
      <c r="A113" s="22" t="inlineStr">
        <is>
          <t xml:space="preserve">R748901        </t>
        </is>
      </c>
      <c r="B113" s="125">
        <f>B112+100</f>
        <v/>
      </c>
      <c r="C113" s="125">
        <f>C112+100</f>
        <v/>
      </c>
      <c r="D113" s="125">
        <f>D112+100</f>
        <v/>
      </c>
      <c r="E113" s="125">
        <f>E112+100</f>
        <v/>
      </c>
      <c r="F113" s="125" t="n">
        <v>98190</v>
      </c>
      <c r="G113" s="125" t="n">
        <v>98190</v>
      </c>
      <c r="H113" s="125" t="n">
        <v>10767</v>
      </c>
      <c r="I113" s="125">
        <f>I112+100</f>
        <v/>
      </c>
      <c r="J113" s="125">
        <f>J112+100</f>
        <v/>
      </c>
      <c r="K113" s="125">
        <f>K112+100</f>
        <v/>
      </c>
      <c r="L113" s="125">
        <f>L112+100</f>
        <v/>
      </c>
      <c r="M113" s="125">
        <f>M112+100</f>
        <v/>
      </c>
      <c r="N113" s="125">
        <f>N112+100</f>
        <v/>
      </c>
      <c r="O113" s="125">
        <f>O112+100</f>
        <v/>
      </c>
      <c r="P113" s="125">
        <f>P112+100</f>
        <v/>
      </c>
      <c r="Q113" s="125" t="n">
        <v>4951</v>
      </c>
      <c r="R113" s="124" t="n"/>
      <c r="S113" s="124" t="n"/>
      <c r="T113" s="124" t="n"/>
      <c r="U113" s="124" t="n"/>
      <c r="V113" s="124" t="n"/>
      <c r="W113" s="124" t="n"/>
      <c r="X113" s="124" t="n"/>
      <c r="Y113" s="124" t="n"/>
      <c r="Z113" s="124" t="n"/>
      <c r="AA113" s="124" t="n"/>
      <c r="AB113" s="124" t="n"/>
      <c r="AC113" s="124" t="n"/>
      <c r="AD113" s="124" t="n"/>
      <c r="AE113" s="124" t="n"/>
      <c r="AF113" s="124" t="n"/>
      <c r="AG113" s="148" t="n"/>
    </row>
    <row r="114" ht="12.75" customHeight="1">
      <c r="A114" s="22" t="inlineStr">
        <is>
          <t xml:space="preserve">R748903        </t>
        </is>
      </c>
      <c r="B114" s="125">
        <f>B113+100</f>
        <v/>
      </c>
      <c r="C114" s="125">
        <f>C113+100</f>
        <v/>
      </c>
      <c r="D114" s="125">
        <f>D113+100</f>
        <v/>
      </c>
      <c r="E114" s="125">
        <f>E113+100</f>
        <v/>
      </c>
      <c r="F114" s="125" t="n">
        <v>40790</v>
      </c>
      <c r="G114" s="125" t="n">
        <v>37040</v>
      </c>
      <c r="H114" s="125" t="n">
        <v>6877</v>
      </c>
      <c r="I114" s="125">
        <f>I113+100</f>
        <v/>
      </c>
      <c r="J114" s="125">
        <f>J113+100</f>
        <v/>
      </c>
      <c r="K114" s="125">
        <f>K113+100</f>
        <v/>
      </c>
      <c r="L114" s="125">
        <f>L113+100</f>
        <v/>
      </c>
      <c r="M114" s="125">
        <f>M113+100</f>
        <v/>
      </c>
      <c r="N114" s="125">
        <f>N113+100</f>
        <v/>
      </c>
      <c r="O114" s="125">
        <f>O113+100</f>
        <v/>
      </c>
      <c r="P114" s="125">
        <f>P113+100</f>
        <v/>
      </c>
      <c r="Q114" s="125" t="n">
        <v>365</v>
      </c>
      <c r="R114" s="124">
        <f>15530</f>
        <v/>
      </c>
      <c r="S114" s="124">
        <f>6900</f>
        <v/>
      </c>
      <c r="T114" s="124">
        <f>6900</f>
        <v/>
      </c>
      <c r="U114" s="124">
        <f>18170</f>
        <v/>
      </c>
      <c r="V114" s="124" t="n"/>
      <c r="W114" s="124" t="n"/>
      <c r="X114" s="124" t="n"/>
      <c r="Y114" s="124" t="n"/>
      <c r="Z114" s="124" t="n"/>
      <c r="AA114" s="124" t="n"/>
      <c r="AB114" s="124" t="n"/>
      <c r="AC114" s="124" t="n"/>
      <c r="AD114" s="124" t="n"/>
      <c r="AE114" s="124" t="n"/>
      <c r="AF114" s="124" t="n"/>
      <c r="AG114" s="148" t="n"/>
    </row>
    <row r="115" ht="12.75" customHeight="1">
      <c r="A115" s="22" t="inlineStr">
        <is>
          <t xml:space="preserve">R748905        </t>
        </is>
      </c>
      <c r="B115" s="125">
        <f>B114+100</f>
        <v/>
      </c>
      <c r="C115" s="125">
        <f>C114+100</f>
        <v/>
      </c>
      <c r="D115" s="125">
        <f>D114+100</f>
        <v/>
      </c>
      <c r="E115" s="125">
        <f>E114+100</f>
        <v/>
      </c>
      <c r="F115" s="125" t="n">
        <v>6145</v>
      </c>
      <c r="G115" s="125" t="n">
        <v>5265</v>
      </c>
      <c r="H115" s="125" t="n">
        <v>0</v>
      </c>
      <c r="I115" s="125">
        <f>I114+100</f>
        <v/>
      </c>
      <c r="J115" s="125">
        <f>J114+100</f>
        <v/>
      </c>
      <c r="K115" s="125">
        <f>K114+100</f>
        <v/>
      </c>
      <c r="L115" s="125">
        <f>L114+100</f>
        <v/>
      </c>
      <c r="M115" s="125">
        <f>M114+100</f>
        <v/>
      </c>
      <c r="N115" s="125">
        <f>N114+100</f>
        <v/>
      </c>
      <c r="O115" s="125">
        <f>O114+100</f>
        <v/>
      </c>
      <c r="P115" s="125">
        <f>P114+100</f>
        <v/>
      </c>
      <c r="Q115" s="125" t="n">
        <v>802</v>
      </c>
      <c r="R115" s="124" t="n"/>
      <c r="S115" s="124" t="n"/>
      <c r="T115" s="124" t="n"/>
      <c r="U115" s="124" t="n"/>
      <c r="V115" s="124" t="n"/>
      <c r="W115" s="124" t="n"/>
      <c r="X115" s="124" t="n"/>
      <c r="Y115" s="124" t="n"/>
      <c r="Z115" s="124" t="n"/>
      <c r="AA115" s="124" t="n"/>
      <c r="AB115" s="124" t="n"/>
      <c r="AC115" s="124" t="n"/>
      <c r="AD115" s="124" t="n"/>
      <c r="AE115" s="124" t="n"/>
      <c r="AF115" s="124" t="n"/>
      <c r="AG115" s="148" t="inlineStr">
        <is>
          <t>10,000 ETA 2/2/2024</t>
        </is>
      </c>
    </row>
    <row r="116" ht="12.75" customHeight="1">
      <c r="A116" s="22" t="inlineStr">
        <is>
          <t xml:space="preserve">R748907        </t>
        </is>
      </c>
      <c r="B116" s="125">
        <f>B115+100</f>
        <v/>
      </c>
      <c r="C116" s="125">
        <f>C115+100</f>
        <v/>
      </c>
      <c r="D116" s="125">
        <f>D115+100</f>
        <v/>
      </c>
      <c r="E116" s="125">
        <f>E115+100</f>
        <v/>
      </c>
      <c r="F116" s="125" t="n">
        <v>9365</v>
      </c>
      <c r="G116" s="125" t="n">
        <v>9150</v>
      </c>
      <c r="H116" s="125" t="n">
        <v>2345</v>
      </c>
      <c r="I116" s="125">
        <f>I115+100</f>
        <v/>
      </c>
      <c r="J116" s="125">
        <f>J115+100</f>
        <v/>
      </c>
      <c r="K116" s="125">
        <f>K115+100</f>
        <v/>
      </c>
      <c r="L116" s="125">
        <f>L115+100</f>
        <v/>
      </c>
      <c r="M116" s="125">
        <f>M115+100</f>
        <v/>
      </c>
      <c r="N116" s="125">
        <f>N115+100</f>
        <v/>
      </c>
      <c r="O116" s="125">
        <f>O115+100</f>
        <v/>
      </c>
      <c r="P116" s="125">
        <f>P115+100</f>
        <v/>
      </c>
      <c r="Q116" s="125" t="n">
        <v>411</v>
      </c>
      <c r="R116" s="124" t="n"/>
      <c r="S116" s="124">
        <f>17030</f>
        <v/>
      </c>
      <c r="T116" s="124" t="n"/>
      <c r="U116" s="124">
        <f>1440</f>
        <v/>
      </c>
      <c r="V116" s="124">
        <f>145</f>
        <v/>
      </c>
      <c r="W116" s="124" t="n"/>
      <c r="X116" s="124" t="n"/>
      <c r="Y116" s="124" t="n"/>
      <c r="Z116" s="124" t="n"/>
      <c r="AA116" s="124" t="n"/>
      <c r="AB116" s="124" t="n"/>
      <c r="AC116" s="124" t="n"/>
      <c r="AD116" s="124" t="n"/>
      <c r="AE116" s="124" t="n"/>
      <c r="AF116" s="124" t="n"/>
      <c r="AG116" s="148" t="n"/>
    </row>
    <row r="117" ht="12.75" customHeight="1">
      <c r="A117" s="22" t="inlineStr">
        <is>
          <t xml:space="preserve">R748909        </t>
        </is>
      </c>
      <c r="B117" s="125">
        <f>B116+100</f>
        <v/>
      </c>
      <c r="C117" s="125">
        <f>C116+100</f>
        <v/>
      </c>
      <c r="D117" s="125">
        <f>D116+100</f>
        <v/>
      </c>
      <c r="E117" s="125">
        <f>E116+100</f>
        <v/>
      </c>
      <c r="F117" s="125" t="n">
        <v>15871</v>
      </c>
      <c r="G117" s="125" t="n">
        <v>13725</v>
      </c>
      <c r="H117" s="125" t="n">
        <v>2524</v>
      </c>
      <c r="I117" s="125">
        <f>I116+100</f>
        <v/>
      </c>
      <c r="J117" s="125">
        <f>J116+100</f>
        <v/>
      </c>
      <c r="K117" s="125">
        <f>K116+100</f>
        <v/>
      </c>
      <c r="L117" s="125">
        <f>L116+100</f>
        <v/>
      </c>
      <c r="M117" s="125">
        <f>M116+100</f>
        <v/>
      </c>
      <c r="N117" s="125">
        <f>N116+100</f>
        <v/>
      </c>
      <c r="O117" s="125">
        <f>O116+100</f>
        <v/>
      </c>
      <c r="P117" s="125">
        <f>P116+100</f>
        <v/>
      </c>
      <c r="Q117" s="125" t="n">
        <v>693</v>
      </c>
      <c r="R117" s="124" t="n"/>
      <c r="S117" s="124" t="n"/>
      <c r="T117" s="124" t="n"/>
      <c r="U117" s="124" t="n"/>
      <c r="V117" s="124" t="n"/>
      <c r="W117" s="124" t="n"/>
      <c r="X117" s="124" t="n"/>
      <c r="Y117" s="124" t="n"/>
      <c r="Z117" s="124" t="n"/>
      <c r="AA117" s="124" t="n"/>
      <c r="AB117" s="124" t="n"/>
      <c r="AC117" s="124" t="n"/>
      <c r="AD117" s="124" t="n"/>
      <c r="AE117" s="124" t="n"/>
      <c r="AF117" s="124" t="n"/>
      <c r="AG117" s="148" t="inlineStr">
        <is>
          <t>12,000 ETA 3/15/2024</t>
        </is>
      </c>
    </row>
    <row r="118" ht="12.75" customHeight="1">
      <c r="A118" s="113" t="inlineStr">
        <is>
          <t xml:space="preserve">R748911        </t>
        </is>
      </c>
      <c r="B118" s="125">
        <f>B117+100</f>
        <v/>
      </c>
      <c r="C118" s="125">
        <f>C117+100</f>
        <v/>
      </c>
      <c r="D118" s="125">
        <f>D117+100</f>
        <v/>
      </c>
      <c r="E118" s="125">
        <f>E117+100</f>
        <v/>
      </c>
      <c r="F118" s="125" t="n">
        <v>2855</v>
      </c>
      <c r="G118" s="125" t="n">
        <v>2470</v>
      </c>
      <c r="H118" s="125" t="n">
        <v>151</v>
      </c>
      <c r="I118" s="125">
        <f>I117+100</f>
        <v/>
      </c>
      <c r="J118" s="125">
        <f>J117+100</f>
        <v/>
      </c>
      <c r="K118" s="125">
        <f>K117+100</f>
        <v/>
      </c>
      <c r="L118" s="125">
        <f>L117+100</f>
        <v/>
      </c>
      <c r="M118" s="125">
        <f>M117+100</f>
        <v/>
      </c>
      <c r="N118" s="125">
        <f>N117+100</f>
        <v/>
      </c>
      <c r="O118" s="125">
        <f>O117+100</f>
        <v/>
      </c>
      <c r="P118" s="125">
        <f>P117+100</f>
        <v/>
      </c>
      <c r="Q118" s="125" t="n">
        <v>278</v>
      </c>
      <c r="R118" s="124" t="n"/>
      <c r="S118" s="124" t="n"/>
      <c r="T118" s="124" t="n"/>
      <c r="U118" s="124" t="n"/>
      <c r="V118" s="124" t="n"/>
      <c r="W118" s="124" t="n"/>
      <c r="X118" s="124" t="n"/>
      <c r="Y118" s="124" t="n"/>
      <c r="Z118" s="124" t="n"/>
      <c r="AA118" s="124" t="n"/>
      <c r="AB118" s="124" t="n"/>
      <c r="AC118" s="124" t="n"/>
      <c r="AD118" s="124" t="n"/>
      <c r="AE118" s="124" t="n"/>
      <c r="AF118" s="124" t="n"/>
      <c r="AG118" s="148" t="n"/>
    </row>
    <row r="119" ht="12.75" customHeight="1">
      <c r="A119" s="50" t="inlineStr">
        <is>
          <t xml:space="preserve">R748915        </t>
        </is>
      </c>
      <c r="B119" s="125">
        <f>B118+100</f>
        <v/>
      </c>
      <c r="C119" s="125">
        <f>C118+100</f>
        <v/>
      </c>
      <c r="D119" s="125">
        <f>D118+100</f>
        <v/>
      </c>
      <c r="E119" s="125">
        <f>E118+100</f>
        <v/>
      </c>
      <c r="F119" s="125" t="n">
        <v>364</v>
      </c>
      <c r="G119" s="125" t="n">
        <v>0</v>
      </c>
      <c r="H119" s="125" t="n">
        <v>0</v>
      </c>
      <c r="I119" s="125">
        <f>I118+100</f>
        <v/>
      </c>
      <c r="J119" s="125">
        <f>J118+100</f>
        <v/>
      </c>
      <c r="K119" s="125">
        <f>K118+100</f>
        <v/>
      </c>
      <c r="L119" s="125">
        <f>L118+100</f>
        <v/>
      </c>
      <c r="M119" s="125">
        <f>M118+100</f>
        <v/>
      </c>
      <c r="N119" s="125">
        <f>N118+100</f>
        <v/>
      </c>
      <c r="O119" s="125">
        <f>O118+100</f>
        <v/>
      </c>
      <c r="P119" s="125">
        <f>P118+100</f>
        <v/>
      </c>
      <c r="Q119" s="125" t="n">
        <v>243</v>
      </c>
      <c r="R119" s="124" t="n"/>
      <c r="S119" s="124" t="n"/>
      <c r="T119" s="124" t="n"/>
      <c r="U119" s="124" t="n"/>
      <c r="V119" s="124" t="n"/>
      <c r="W119" s="124" t="n"/>
      <c r="X119" s="124" t="n"/>
      <c r="Y119" s="124" t="n"/>
      <c r="Z119" s="124" t="n"/>
      <c r="AA119" s="124" t="n"/>
      <c r="AB119" s="124" t="n"/>
      <c r="AC119" s="124" t="n"/>
      <c r="AD119" s="124" t="n"/>
      <c r="AE119" s="124" t="n"/>
      <c r="AF119" s="124" t="n"/>
      <c r="AG119" s="148" t="n"/>
    </row>
    <row r="120" ht="12.75" customHeight="1">
      <c r="A120" s="22" t="inlineStr">
        <is>
          <t xml:space="preserve">R751402        </t>
        </is>
      </c>
      <c r="B120" s="125">
        <f>B119+100</f>
        <v/>
      </c>
      <c r="C120" s="125">
        <f>C119+100</f>
        <v/>
      </c>
      <c r="D120" s="125">
        <f>D119+100</f>
        <v/>
      </c>
      <c r="E120" s="125">
        <f>E119+100</f>
        <v/>
      </c>
      <c r="F120" s="125" t="n">
        <v>6866</v>
      </c>
      <c r="G120" s="125" t="n">
        <v>0</v>
      </c>
      <c r="H120" s="125" t="n">
        <v>0</v>
      </c>
      <c r="I120" s="125">
        <f>I119+100</f>
        <v/>
      </c>
      <c r="J120" s="125">
        <f>J119+100</f>
        <v/>
      </c>
      <c r="K120" s="125">
        <f>K119+100</f>
        <v/>
      </c>
      <c r="L120" s="125">
        <f>L119+100</f>
        <v/>
      </c>
      <c r="M120" s="125">
        <f>M119+100</f>
        <v/>
      </c>
      <c r="N120" s="125">
        <f>N119+100</f>
        <v/>
      </c>
      <c r="O120" s="125">
        <f>O119+100</f>
        <v/>
      </c>
      <c r="P120" s="125">
        <f>P119+100</f>
        <v/>
      </c>
      <c r="Q120" s="125" t="n">
        <v>564</v>
      </c>
      <c r="R120" s="124" t="n"/>
      <c r="S120" s="124" t="n"/>
      <c r="T120" s="124" t="n"/>
      <c r="U120" s="124" t="n"/>
      <c r="V120" s="124" t="n"/>
      <c r="W120" s="124" t="n"/>
      <c r="X120" s="124" t="n"/>
      <c r="Y120" s="124" t="n"/>
      <c r="Z120" s="124" t="n"/>
      <c r="AA120" s="124" t="n"/>
      <c r="AB120" s="124" t="n"/>
      <c r="AC120" s="124" t="n"/>
      <c r="AD120" s="124" t="n"/>
      <c r="AE120" s="124" t="n"/>
      <c r="AF120" s="124" t="n"/>
      <c r="AG120" s="148" t="n"/>
    </row>
    <row r="121" ht="12.75" customHeight="1">
      <c r="A121" s="22" t="inlineStr">
        <is>
          <t xml:space="preserve">R759901        </t>
        </is>
      </c>
      <c r="B121" s="125">
        <f>B120+100</f>
        <v/>
      </c>
      <c r="C121" s="125">
        <f>C120+100</f>
        <v/>
      </c>
      <c r="D121" s="125">
        <f>D120+100</f>
        <v/>
      </c>
      <c r="E121" s="125">
        <f>E120+100</f>
        <v/>
      </c>
      <c r="F121" s="125" t="n">
        <v>14780</v>
      </c>
      <c r="G121" s="125" t="n">
        <v>14780</v>
      </c>
      <c r="H121" s="125" t="n">
        <v>10544</v>
      </c>
      <c r="I121" s="125">
        <f>I120+100</f>
        <v/>
      </c>
      <c r="J121" s="125">
        <f>J120+100</f>
        <v/>
      </c>
      <c r="K121" s="125">
        <f>K120+100</f>
        <v/>
      </c>
      <c r="L121" s="125">
        <f>L120+100</f>
        <v/>
      </c>
      <c r="M121" s="125">
        <f>M120+100</f>
        <v/>
      </c>
      <c r="N121" s="125">
        <f>N120+100</f>
        <v/>
      </c>
      <c r="O121" s="125">
        <f>O120+100</f>
        <v/>
      </c>
      <c r="P121" s="125">
        <f>P120+100</f>
        <v/>
      </c>
      <c r="Q121" s="125" t="n">
        <v>19</v>
      </c>
      <c r="R121" s="124">
        <f>98520</f>
        <v/>
      </c>
      <c r="S121" s="124" t="n"/>
      <c r="T121" s="124" t="n"/>
      <c r="U121" s="124" t="n"/>
      <c r="V121" s="124" t="n"/>
      <c r="W121" s="124" t="n"/>
      <c r="X121" s="124" t="n"/>
      <c r="Y121" s="124" t="n"/>
      <c r="Z121" s="124" t="n"/>
      <c r="AA121" s="124" t="n"/>
      <c r="AB121" s="124" t="n"/>
      <c r="AC121" s="124" t="n"/>
      <c r="AD121" s="124" t="n"/>
      <c r="AE121" s="124" t="n"/>
      <c r="AF121" s="124" t="n"/>
      <c r="AG121" s="148" t="inlineStr">
        <is>
          <t>100,000 ETA 1/19/2024</t>
        </is>
      </c>
    </row>
    <row r="122" ht="12.75" customHeight="1">
      <c r="A122" s="22" t="inlineStr">
        <is>
          <t xml:space="preserve">R760001        </t>
        </is>
      </c>
      <c r="B122" s="125">
        <f>B121+100</f>
        <v/>
      </c>
      <c r="C122" s="125">
        <f>C121+100</f>
        <v/>
      </c>
      <c r="D122" s="125">
        <f>D121+100</f>
        <v/>
      </c>
      <c r="E122" s="125">
        <f>E121+100</f>
        <v/>
      </c>
      <c r="F122" s="125" t="n">
        <v>5680</v>
      </c>
      <c r="G122" s="125" t="n">
        <v>5680</v>
      </c>
      <c r="H122" s="125" t="n">
        <v>840</v>
      </c>
      <c r="I122" s="125">
        <f>I121+100</f>
        <v/>
      </c>
      <c r="J122" s="125">
        <f>J121+100</f>
        <v/>
      </c>
      <c r="K122" s="125">
        <f>K121+100</f>
        <v/>
      </c>
      <c r="L122" s="125">
        <f>L121+100</f>
        <v/>
      </c>
      <c r="M122" s="125">
        <f>M121+100</f>
        <v/>
      </c>
      <c r="N122" s="125">
        <f>N121+100</f>
        <v/>
      </c>
      <c r="O122" s="125">
        <f>O121+100</f>
        <v/>
      </c>
      <c r="P122" s="125">
        <f>P121+100</f>
        <v/>
      </c>
      <c r="Q122" s="125" t="n">
        <v>395</v>
      </c>
      <c r="R122" s="124" t="n"/>
      <c r="S122" s="124" t="n"/>
      <c r="T122" s="124" t="n"/>
      <c r="U122" s="124" t="n"/>
      <c r="V122" s="124" t="n"/>
      <c r="W122" s="124" t="n"/>
      <c r="X122" s="124" t="n"/>
      <c r="Y122" s="124" t="n"/>
      <c r="Z122" s="124" t="n"/>
      <c r="AA122" s="124" t="n"/>
      <c r="AB122" s="124" t="n"/>
      <c r="AC122" s="124" t="n"/>
      <c r="AD122" s="124" t="n"/>
      <c r="AE122" s="124" t="n"/>
      <c r="AF122" s="124" t="n"/>
      <c r="AG122" s="148" t="inlineStr">
        <is>
          <t>21,000 ETA 2/2/2024</t>
        </is>
      </c>
    </row>
    <row r="123" ht="12.75" customHeight="1">
      <c r="A123" s="22" t="inlineStr">
        <is>
          <t xml:space="preserve">R760901        </t>
        </is>
      </c>
      <c r="B123" s="125">
        <f>B122+100</f>
        <v/>
      </c>
      <c r="C123" s="125">
        <f>C122+100</f>
        <v/>
      </c>
      <c r="D123" s="125">
        <f>D122+100</f>
        <v/>
      </c>
      <c r="E123" s="125">
        <f>E122+100</f>
        <v/>
      </c>
      <c r="F123" s="125" t="n">
        <v>857</v>
      </c>
      <c r="G123" s="125" t="n">
        <v>0</v>
      </c>
      <c r="H123" s="125" t="n">
        <v>0</v>
      </c>
      <c r="I123" s="125">
        <f>I122+100</f>
        <v/>
      </c>
      <c r="J123" s="125">
        <f>J122+100</f>
        <v/>
      </c>
      <c r="K123" s="125">
        <f>K122+100</f>
        <v/>
      </c>
      <c r="L123" s="125">
        <f>L122+100</f>
        <v/>
      </c>
      <c r="M123" s="125">
        <f>M122+100</f>
        <v/>
      </c>
      <c r="N123" s="125">
        <f>N122+100</f>
        <v/>
      </c>
      <c r="O123" s="125">
        <f>O122+100</f>
        <v/>
      </c>
      <c r="P123" s="125">
        <f>P122+100</f>
        <v/>
      </c>
      <c r="Q123" s="125" t="n">
        <v>1100</v>
      </c>
      <c r="R123" s="124" t="n"/>
      <c r="S123" s="124" t="n"/>
      <c r="T123" s="124" t="n"/>
      <c r="U123" s="124" t="n"/>
      <c r="V123" s="124" t="n"/>
      <c r="W123" s="124" t="n"/>
      <c r="X123" s="124" t="n"/>
      <c r="Y123" s="124" t="n"/>
      <c r="Z123" s="124" t="n"/>
      <c r="AA123" s="124" t="n"/>
      <c r="AB123" s="124" t="n"/>
      <c r="AC123" s="124" t="n"/>
      <c r="AD123" s="124" t="n"/>
      <c r="AE123" s="124" t="n"/>
      <c r="AF123" s="124" t="n"/>
      <c r="AG123" s="148" t="n"/>
    </row>
    <row r="124" ht="12.75" customHeight="1">
      <c r="A124" s="22" t="inlineStr">
        <is>
          <t xml:space="preserve">R773301        </t>
        </is>
      </c>
      <c r="B124" s="125">
        <f>B123+100</f>
        <v/>
      </c>
      <c r="C124" s="125">
        <f>C123+100</f>
        <v/>
      </c>
      <c r="D124" s="125">
        <f>D123+100</f>
        <v/>
      </c>
      <c r="E124" s="125">
        <f>E123+100</f>
        <v/>
      </c>
      <c r="F124" s="125" t="n">
        <v>13200</v>
      </c>
      <c r="G124" s="125" t="n">
        <v>9680</v>
      </c>
      <c r="H124" s="125" t="n">
        <v>0</v>
      </c>
      <c r="I124" s="125">
        <f>I123+100</f>
        <v/>
      </c>
      <c r="J124" s="125">
        <f>J123+100</f>
        <v/>
      </c>
      <c r="K124" s="125">
        <f>K123+100</f>
        <v/>
      </c>
      <c r="L124" s="125">
        <f>L123+100</f>
        <v/>
      </c>
      <c r="M124" s="125">
        <f>M123+100</f>
        <v/>
      </c>
      <c r="N124" s="125">
        <f>N123+100</f>
        <v/>
      </c>
      <c r="O124" s="125">
        <f>O123+100</f>
        <v/>
      </c>
      <c r="P124" s="125">
        <f>P123+100</f>
        <v/>
      </c>
      <c r="Q124" s="125" t="n">
        <v>0</v>
      </c>
      <c r="R124" s="124" t="n"/>
      <c r="S124" s="124" t="n"/>
      <c r="T124" s="124" t="n"/>
      <c r="U124" s="124" t="n"/>
      <c r="V124" s="124" t="n"/>
      <c r="W124" s="124" t="n"/>
      <c r="X124" s="124" t="n"/>
      <c r="Y124" s="124" t="n"/>
      <c r="Z124" s="124" t="n"/>
      <c r="AA124" s="124" t="n"/>
      <c r="AB124" s="124" t="n"/>
      <c r="AC124" s="124" t="n"/>
      <c r="AD124" s="124" t="n"/>
      <c r="AE124" s="124" t="n"/>
      <c r="AF124" s="124" t="n"/>
      <c r="AG124" s="148" t="inlineStr">
        <is>
          <t>10,000 ETA 11/17</t>
        </is>
      </c>
    </row>
    <row r="125" ht="12.75" customHeight="1">
      <c r="A125" s="22" t="inlineStr">
        <is>
          <t xml:space="preserve">R775202        </t>
        </is>
      </c>
      <c r="B125" s="125">
        <f>B124+100</f>
        <v/>
      </c>
      <c r="C125" s="125">
        <f>C124+100</f>
        <v/>
      </c>
      <c r="D125" s="125">
        <f>D124+100</f>
        <v/>
      </c>
      <c r="E125" s="125">
        <f>E124+100</f>
        <v/>
      </c>
      <c r="F125" s="125" t="n">
        <v>12534</v>
      </c>
      <c r="G125" s="125" t="n">
        <v>12534</v>
      </c>
      <c r="H125" s="125" t="n">
        <v>5043</v>
      </c>
      <c r="I125" s="125">
        <f>I124+100</f>
        <v/>
      </c>
      <c r="J125" s="125">
        <f>J124+100</f>
        <v/>
      </c>
      <c r="K125" s="125">
        <f>K124+100</f>
        <v/>
      </c>
      <c r="L125" s="125">
        <f>L124+100</f>
        <v/>
      </c>
      <c r="M125" s="125">
        <f>M124+100</f>
        <v/>
      </c>
      <c r="N125" s="125">
        <f>N124+100</f>
        <v/>
      </c>
      <c r="O125" s="125">
        <f>O124+100</f>
        <v/>
      </c>
      <c r="P125" s="125">
        <f>P124+100</f>
        <v/>
      </c>
      <c r="Q125" s="125" t="n">
        <v>1631</v>
      </c>
      <c r="R125" s="124">
        <f>2520</f>
        <v/>
      </c>
      <c r="S125" s="124">
        <f>1510</f>
        <v/>
      </c>
      <c r="T125" s="124">
        <f>1153</f>
        <v/>
      </c>
      <c r="U125" s="124">
        <f>760</f>
        <v/>
      </c>
      <c r="V125" s="124" t="n"/>
      <c r="W125" s="124" t="n"/>
      <c r="X125" s="124" t="n"/>
      <c r="Y125" s="124" t="n"/>
      <c r="Z125" s="124" t="n"/>
      <c r="AA125" s="124" t="n"/>
      <c r="AB125" s="124" t="n"/>
      <c r="AC125" s="124" t="n"/>
      <c r="AD125" s="124" t="n"/>
      <c r="AE125" s="124" t="n"/>
      <c r="AF125" s="124" t="n"/>
      <c r="AG125" s="148" t="inlineStr">
        <is>
          <t>577 ETA 10/13, 4,000 ETA 11/10, 4,000 ETA 12/8, 4,000 ETA 1/12/2024, 4,000 ETA 2/23/2024</t>
        </is>
      </c>
    </row>
    <row r="126" ht="12.75" customHeight="1">
      <c r="A126" s="22" t="inlineStr">
        <is>
          <t xml:space="preserve">R786101        </t>
        </is>
      </c>
      <c r="B126" s="125">
        <f>B125+100</f>
        <v/>
      </c>
      <c r="C126" s="125">
        <f>C125+100</f>
        <v/>
      </c>
      <c r="D126" s="125">
        <f>D125+100</f>
        <v/>
      </c>
      <c r="E126" s="125">
        <f>E125+100</f>
        <v/>
      </c>
      <c r="F126" s="125" t="n">
        <v>15013</v>
      </c>
      <c r="G126" s="125" t="n">
        <v>13960</v>
      </c>
      <c r="H126" s="125" t="n">
        <v>601</v>
      </c>
      <c r="I126" s="125">
        <f>I125+100</f>
        <v/>
      </c>
      <c r="J126" s="125">
        <f>J125+100</f>
        <v/>
      </c>
      <c r="K126" s="125">
        <f>K125+100</f>
        <v/>
      </c>
      <c r="L126" s="125">
        <f>L125+100</f>
        <v/>
      </c>
      <c r="M126" s="125">
        <f>M125+100</f>
        <v/>
      </c>
      <c r="N126" s="125">
        <f>N125+100</f>
        <v/>
      </c>
      <c r="O126" s="125">
        <f>O125+100</f>
        <v/>
      </c>
      <c r="P126" s="125">
        <f>P125+100</f>
        <v/>
      </c>
      <c r="Q126" s="125" t="n">
        <v>196</v>
      </c>
      <c r="R126" s="124" t="n"/>
      <c r="S126" s="124" t="n"/>
      <c r="T126" s="124" t="n"/>
      <c r="U126" s="124" t="n"/>
      <c r="V126" s="124" t="n"/>
      <c r="W126" s="124" t="n"/>
      <c r="X126" s="124" t="n"/>
      <c r="Y126" s="124" t="n"/>
      <c r="Z126" s="124" t="n"/>
      <c r="AA126" s="124" t="n"/>
      <c r="AB126" s="124" t="n"/>
      <c r="AC126" s="124" t="n"/>
      <c r="AD126" s="124" t="n"/>
      <c r="AE126" s="124" t="n"/>
      <c r="AF126" s="124" t="n"/>
      <c r="AG126" s="148" t="n"/>
    </row>
    <row r="127" ht="12.75" customHeight="1">
      <c r="A127" s="50" t="inlineStr">
        <is>
          <t xml:space="preserve">R788601        </t>
        </is>
      </c>
      <c r="B127" s="125">
        <f>B126+100</f>
        <v/>
      </c>
      <c r="C127" s="125">
        <f>C126+100</f>
        <v/>
      </c>
      <c r="D127" s="125">
        <f>D126+100</f>
        <v/>
      </c>
      <c r="E127" s="125">
        <f>E126+100</f>
        <v/>
      </c>
      <c r="F127" s="125" t="n">
        <v>21297</v>
      </c>
      <c r="G127" s="125" t="n">
        <v>0</v>
      </c>
      <c r="H127" s="125" t="n">
        <v>830</v>
      </c>
      <c r="I127" s="125">
        <f>I126+100</f>
        <v/>
      </c>
      <c r="J127" s="125">
        <f>J126+100</f>
        <v/>
      </c>
      <c r="K127" s="125">
        <f>K126+100</f>
        <v/>
      </c>
      <c r="L127" s="125">
        <f>L126+100</f>
        <v/>
      </c>
      <c r="M127" s="125">
        <f>M126+100</f>
        <v/>
      </c>
      <c r="N127" s="125">
        <f>N126+100</f>
        <v/>
      </c>
      <c r="O127" s="125">
        <f>O126+100</f>
        <v/>
      </c>
      <c r="P127" s="125">
        <f>P126+100</f>
        <v/>
      </c>
      <c r="Q127" s="125" t="n">
        <v>1185</v>
      </c>
      <c r="R127" s="124" t="n"/>
      <c r="S127" s="124" t="n"/>
      <c r="T127" s="124" t="n"/>
      <c r="U127" s="124" t="n"/>
      <c r="V127" s="124" t="n"/>
      <c r="W127" s="124" t="n"/>
      <c r="X127" s="124" t="n"/>
      <c r="Y127" s="124" t="n"/>
      <c r="Z127" s="124" t="n"/>
      <c r="AA127" s="124" t="n"/>
      <c r="AB127" s="124" t="n"/>
      <c r="AC127" s="124" t="n"/>
      <c r="AD127" s="124" t="n"/>
      <c r="AE127" s="124" t="n"/>
      <c r="AF127" s="124" t="n"/>
      <c r="AG127" s="122" t="n"/>
    </row>
    <row r="128" ht="12.75" customHeight="1">
      <c r="A128" s="50" t="inlineStr">
        <is>
          <t xml:space="preserve">R788603        </t>
        </is>
      </c>
      <c r="B128" s="125">
        <f>B127+100</f>
        <v/>
      </c>
      <c r="C128" s="125">
        <f>C127+100</f>
        <v/>
      </c>
      <c r="D128" s="125">
        <f>D127+100</f>
        <v/>
      </c>
      <c r="E128" s="125">
        <f>E127+100</f>
        <v/>
      </c>
      <c r="F128" s="125" t="n">
        <v>13400</v>
      </c>
      <c r="G128" s="125" t="n">
        <v>0</v>
      </c>
      <c r="H128" s="125" t="n">
        <v>1826</v>
      </c>
      <c r="I128" s="125">
        <f>I127+100</f>
        <v/>
      </c>
      <c r="J128" s="125">
        <f>J127+100</f>
        <v/>
      </c>
      <c r="K128" s="125">
        <f>K127+100</f>
        <v/>
      </c>
      <c r="L128" s="125">
        <f>L127+100</f>
        <v/>
      </c>
      <c r="M128" s="125">
        <f>M127+100</f>
        <v/>
      </c>
      <c r="N128" s="125">
        <f>N127+100</f>
        <v/>
      </c>
      <c r="O128" s="125">
        <f>O127+100</f>
        <v/>
      </c>
      <c r="P128" s="125">
        <f>P127+100</f>
        <v/>
      </c>
      <c r="Q128" s="125" t="n">
        <v>211</v>
      </c>
      <c r="R128" s="124" t="n"/>
      <c r="S128" s="124" t="n"/>
      <c r="T128" s="124" t="n"/>
      <c r="U128" s="124" t="n"/>
      <c r="V128" s="124" t="n"/>
      <c r="W128" s="124" t="n"/>
      <c r="X128" s="124" t="n"/>
      <c r="Y128" s="124" t="n"/>
      <c r="Z128" s="124" t="n"/>
      <c r="AA128" s="124" t="n"/>
      <c r="AB128" s="124" t="n"/>
      <c r="AC128" s="124" t="n"/>
      <c r="AD128" s="124" t="n"/>
      <c r="AE128" s="124" t="n"/>
      <c r="AF128" s="124" t="n"/>
      <c r="AG128" s="122" t="n"/>
    </row>
    <row r="129" ht="12.75" customHeight="1">
      <c r="A129" s="22" t="inlineStr">
        <is>
          <t xml:space="preserve">R789601        </t>
        </is>
      </c>
      <c r="B129" s="125">
        <f>B128+100</f>
        <v/>
      </c>
      <c r="C129" s="125">
        <f>C128+100</f>
        <v/>
      </c>
      <c r="D129" s="125">
        <f>D128+100</f>
        <v/>
      </c>
      <c r="E129" s="125">
        <f>E128+100</f>
        <v/>
      </c>
      <c r="F129" s="125" t="n">
        <v>0</v>
      </c>
      <c r="G129" s="125" t="n">
        <v>0</v>
      </c>
      <c r="H129" s="125" t="n">
        <v>40052</v>
      </c>
      <c r="I129" s="125">
        <f>I128+100</f>
        <v/>
      </c>
      <c r="J129" s="125">
        <f>J128+100</f>
        <v/>
      </c>
      <c r="K129" s="125">
        <f>K128+100</f>
        <v/>
      </c>
      <c r="L129" s="125">
        <f>L128+100</f>
        <v/>
      </c>
      <c r="M129" s="125">
        <f>M128+100</f>
        <v/>
      </c>
      <c r="N129" s="125">
        <f>N128+100</f>
        <v/>
      </c>
      <c r="O129" s="125">
        <f>O128+100</f>
        <v/>
      </c>
      <c r="P129" s="125">
        <f>P128+100</f>
        <v/>
      </c>
      <c r="Q129" s="125" t="n">
        <v>550</v>
      </c>
      <c r="R129" s="124">
        <f>67500</f>
        <v/>
      </c>
      <c r="S129" s="124" t="n"/>
      <c r="T129" s="124" t="n"/>
      <c r="U129" s="124" t="n"/>
      <c r="V129" s="124" t="n"/>
      <c r="W129" s="124" t="n"/>
      <c r="X129" s="124" t="n"/>
      <c r="Y129" s="124" t="n"/>
      <c r="Z129" s="124" t="n"/>
      <c r="AA129" s="124" t="n"/>
      <c r="AB129" s="124" t="n"/>
      <c r="AC129" s="124" t="n"/>
      <c r="AD129" s="124" t="n"/>
      <c r="AE129" s="124" t="n"/>
      <c r="AF129" s="124" t="n"/>
      <c r="AG129" s="148" t="inlineStr">
        <is>
          <t>2,500 ETA 9/15</t>
        </is>
      </c>
    </row>
    <row r="130" ht="12.75" customHeight="1">
      <c r="A130" s="22" t="inlineStr">
        <is>
          <t>R789701</t>
        </is>
      </c>
      <c r="B130" s="125">
        <f>B129+100</f>
        <v/>
      </c>
      <c r="C130" s="125">
        <f>C129+100</f>
        <v/>
      </c>
      <c r="D130" s="125">
        <f>D129+100</f>
        <v/>
      </c>
      <c r="E130" s="125">
        <f>E129+100</f>
        <v/>
      </c>
      <c r="F130" s="125" t="n">
        <v>57786</v>
      </c>
      <c r="G130" s="125" t="n">
        <v>45540</v>
      </c>
      <c r="H130" s="125" t="n">
        <v>0</v>
      </c>
      <c r="I130" s="125">
        <f>I129+100</f>
        <v/>
      </c>
      <c r="J130" s="125">
        <f>J129+100</f>
        <v/>
      </c>
      <c r="K130" s="125">
        <f>K129+100</f>
        <v/>
      </c>
      <c r="L130" s="125">
        <f>L129+100</f>
        <v/>
      </c>
      <c r="M130" s="125">
        <f>M129+100</f>
        <v/>
      </c>
      <c r="N130" s="125">
        <f>N129+100</f>
        <v/>
      </c>
      <c r="O130" s="125">
        <f>O129+100</f>
        <v/>
      </c>
      <c r="P130" s="125">
        <f>P129+100</f>
        <v/>
      </c>
      <c r="Q130" s="125" t="n">
        <v>548</v>
      </c>
      <c r="R130" s="124" t="n"/>
      <c r="S130" s="124" t="n"/>
      <c r="T130" s="124" t="n"/>
      <c r="U130" s="124" t="n"/>
      <c r="V130" s="124" t="n"/>
      <c r="W130" s="124" t="n"/>
      <c r="X130" s="124" t="n"/>
      <c r="Y130" s="124" t="n"/>
      <c r="Z130" s="124" t="n"/>
      <c r="AA130" s="124" t="n"/>
      <c r="AB130" s="124" t="n"/>
      <c r="AC130" s="124" t="n"/>
      <c r="AD130" s="124" t="n"/>
      <c r="AE130" s="124" t="n"/>
      <c r="AF130" s="124" t="n"/>
      <c r="AG130" s="148" t="n"/>
    </row>
    <row r="131" ht="12.75" customHeight="1">
      <c r="A131" s="22" t="inlineStr">
        <is>
          <t xml:space="preserve">R789801        </t>
        </is>
      </c>
      <c r="B131" s="125">
        <f>B130+100</f>
        <v/>
      </c>
      <c r="C131" s="125">
        <f>C130+100</f>
        <v/>
      </c>
      <c r="D131" s="125">
        <f>D130+100</f>
        <v/>
      </c>
      <c r="E131" s="125">
        <f>E130+100</f>
        <v/>
      </c>
      <c r="F131" s="125" t="n">
        <v>84970</v>
      </c>
      <c r="G131" s="125" t="n">
        <v>84970</v>
      </c>
      <c r="H131" s="125" t="n">
        <v>4659</v>
      </c>
      <c r="I131" s="125">
        <f>I130+100</f>
        <v/>
      </c>
      <c r="J131" s="125">
        <f>J130+100</f>
        <v/>
      </c>
      <c r="K131" s="125">
        <f>K130+100</f>
        <v/>
      </c>
      <c r="L131" s="125">
        <f>L130+100</f>
        <v/>
      </c>
      <c r="M131" s="125">
        <f>M130+100</f>
        <v/>
      </c>
      <c r="N131" s="125">
        <f>N130+100</f>
        <v/>
      </c>
      <c r="O131" s="125">
        <f>O130+100</f>
        <v/>
      </c>
      <c r="P131" s="125">
        <f>P130+100</f>
        <v/>
      </c>
      <c r="Q131" s="125" t="n">
        <v>10170</v>
      </c>
      <c r="R131" s="124" t="n"/>
      <c r="S131" s="124" t="n"/>
      <c r="T131" s="124" t="n"/>
      <c r="U131" s="124" t="n"/>
      <c r="V131" s="124" t="n"/>
      <c r="W131" s="124" t="n"/>
      <c r="X131" s="124" t="n"/>
      <c r="Y131" s="124" t="n"/>
      <c r="Z131" s="124" t="n"/>
      <c r="AA131" s="124" t="n"/>
      <c r="AB131" s="124" t="n"/>
      <c r="AC131" s="124" t="n"/>
      <c r="AD131" s="124" t="n"/>
      <c r="AE131" s="124" t="n"/>
      <c r="AF131" s="124" t="n"/>
      <c r="AG131" s="148" t="inlineStr">
        <is>
          <t>60,000 ETA 11/17</t>
        </is>
      </c>
    </row>
    <row r="132" ht="12.75" customHeight="1">
      <c r="A132" s="22" t="inlineStr">
        <is>
          <t xml:space="preserve">R789901        </t>
        </is>
      </c>
      <c r="B132" s="125">
        <f>B131+100</f>
        <v/>
      </c>
      <c r="C132" s="125">
        <f>C131+100</f>
        <v/>
      </c>
      <c r="D132" s="125">
        <f>D131+100</f>
        <v/>
      </c>
      <c r="E132" s="125">
        <f>E131+100</f>
        <v/>
      </c>
      <c r="F132" s="125" t="n">
        <v>13400</v>
      </c>
      <c r="G132" s="125" t="n">
        <v>13400</v>
      </c>
      <c r="H132" s="125" t="n">
        <v>0</v>
      </c>
      <c r="I132" s="125">
        <f>I131+100</f>
        <v/>
      </c>
      <c r="J132" s="125">
        <f>J131+100</f>
        <v/>
      </c>
      <c r="K132" s="125">
        <f>K131+100</f>
        <v/>
      </c>
      <c r="L132" s="125">
        <f>L131+100</f>
        <v/>
      </c>
      <c r="M132" s="125">
        <f>M131+100</f>
        <v/>
      </c>
      <c r="N132" s="125">
        <f>N131+100</f>
        <v/>
      </c>
      <c r="O132" s="125">
        <f>O131+100</f>
        <v/>
      </c>
      <c r="P132" s="125">
        <f>P131+100</f>
        <v/>
      </c>
      <c r="Q132" s="125" t="n">
        <v>5384</v>
      </c>
      <c r="R132" s="124" t="n"/>
      <c r="S132" s="124" t="n"/>
      <c r="T132" s="124" t="n"/>
      <c r="U132" s="124" t="n"/>
      <c r="V132" s="124" t="n"/>
      <c r="W132" s="124" t="n"/>
      <c r="X132" s="124" t="n"/>
      <c r="Y132" s="124" t="n"/>
      <c r="Z132" s="124" t="n"/>
      <c r="AA132" s="124" t="n"/>
      <c r="AB132" s="124" t="n"/>
      <c r="AC132" s="124" t="n"/>
      <c r="AD132" s="124" t="n"/>
      <c r="AE132" s="124" t="n"/>
      <c r="AF132" s="124" t="n"/>
      <c r="AG132" s="148" t="inlineStr">
        <is>
          <t>50,000 ETA 2/23/24</t>
        </is>
      </c>
    </row>
    <row r="133" ht="12.75" customHeight="1">
      <c r="A133" s="22" t="inlineStr">
        <is>
          <t xml:space="preserve">R790001        </t>
        </is>
      </c>
      <c r="B133" s="125">
        <f>B132+100</f>
        <v/>
      </c>
      <c r="C133" s="125">
        <f>C132+100</f>
        <v/>
      </c>
      <c r="D133" s="125">
        <f>D132+100</f>
        <v/>
      </c>
      <c r="E133" s="125">
        <f>E132+100</f>
        <v/>
      </c>
      <c r="F133" s="125" t="n">
        <v>12440</v>
      </c>
      <c r="G133" s="125" t="n">
        <v>12440</v>
      </c>
      <c r="H133" s="125" t="n">
        <v>0</v>
      </c>
      <c r="I133" s="125">
        <f>I132+100</f>
        <v/>
      </c>
      <c r="J133" s="125">
        <f>J132+100</f>
        <v/>
      </c>
      <c r="K133" s="125">
        <f>K132+100</f>
        <v/>
      </c>
      <c r="L133" s="125">
        <f>L132+100</f>
        <v/>
      </c>
      <c r="M133" s="125">
        <f>M132+100</f>
        <v/>
      </c>
      <c r="N133" s="125">
        <f>N132+100</f>
        <v/>
      </c>
      <c r="O133" s="125">
        <f>O132+100</f>
        <v/>
      </c>
      <c r="P133" s="125">
        <f>P132+100</f>
        <v/>
      </c>
      <c r="Q133" s="125" t="n">
        <v>1035</v>
      </c>
      <c r="R133" s="124" t="n"/>
      <c r="S133" s="124" t="n"/>
      <c r="T133" s="124" t="n"/>
      <c r="U133" s="124" t="n"/>
      <c r="V133" s="124" t="n"/>
      <c r="W133" s="124" t="n"/>
      <c r="X133" s="124" t="n"/>
      <c r="Y133" s="124" t="n"/>
      <c r="Z133" s="124" t="n"/>
      <c r="AA133" s="124" t="n"/>
      <c r="AB133" s="124" t="n"/>
      <c r="AC133" s="124" t="n"/>
      <c r="AD133" s="124" t="n"/>
      <c r="AE133" s="124" t="n"/>
      <c r="AF133" s="124" t="n"/>
      <c r="AG133" s="148" t="n"/>
    </row>
    <row r="134" ht="12.75" customHeight="1">
      <c r="A134" s="22" t="inlineStr">
        <is>
          <t xml:space="preserve">R793601        </t>
        </is>
      </c>
      <c r="B134" s="125">
        <f>B133+100</f>
        <v/>
      </c>
      <c r="C134" s="125">
        <f>C133+100</f>
        <v/>
      </c>
      <c r="D134" s="125">
        <f>D133+100</f>
        <v/>
      </c>
      <c r="E134" s="125">
        <f>E133+100</f>
        <v/>
      </c>
      <c r="F134" s="125" t="n">
        <v>57</v>
      </c>
      <c r="G134" s="125" t="n">
        <v>0</v>
      </c>
      <c r="H134" s="125" t="n">
        <v>5836</v>
      </c>
      <c r="I134" s="125">
        <f>I133+100</f>
        <v/>
      </c>
      <c r="J134" s="125">
        <f>J133+100</f>
        <v/>
      </c>
      <c r="K134" s="125">
        <f>K133+100</f>
        <v/>
      </c>
      <c r="L134" s="125">
        <f>L133+100</f>
        <v/>
      </c>
      <c r="M134" s="125">
        <f>M133+100</f>
        <v/>
      </c>
      <c r="N134" s="125">
        <f>N133+100</f>
        <v/>
      </c>
      <c r="O134" s="125">
        <f>O133+100</f>
        <v/>
      </c>
      <c r="P134" s="125">
        <f>P133+100</f>
        <v/>
      </c>
      <c r="Q134" s="125" t="n">
        <v>154</v>
      </c>
      <c r="R134" s="124">
        <f>1610</f>
        <v/>
      </c>
      <c r="S134" s="124" t="n"/>
      <c r="T134" s="124" t="n"/>
      <c r="U134" s="124" t="n"/>
      <c r="V134" s="124" t="n"/>
      <c r="W134" s="124" t="n"/>
      <c r="X134" s="124" t="n"/>
      <c r="Y134" s="124" t="n"/>
      <c r="Z134" s="124" t="n"/>
      <c r="AA134" s="124" t="n"/>
      <c r="AB134" s="124" t="n"/>
      <c r="AC134" s="124" t="n"/>
      <c r="AD134" s="124" t="n"/>
      <c r="AE134" s="124" t="n"/>
      <c r="AF134" s="124" t="n"/>
      <c r="AG134" s="148" t="inlineStr">
        <is>
          <t>2,970 ETA 8/8, 8,000 ETA 12/15</t>
        </is>
      </c>
    </row>
    <row r="135">
      <c r="A135" s="130" t="n"/>
      <c r="B135" s="7" t="n"/>
      <c r="C135" s="7" t="n"/>
      <c r="D135" s="17" t="n"/>
      <c r="E135" s="17" t="n"/>
      <c r="F135" s="17" t="n"/>
      <c r="G135" s="17" t="n"/>
      <c r="H135" s="17" t="n"/>
      <c r="I135" s="17" t="n"/>
      <c r="J135" s="9" t="n"/>
      <c r="K135" s="9" t="n"/>
      <c r="L135" s="9" t="n"/>
      <c r="M135" s="105" t="n"/>
      <c r="N135" s="105" t="n"/>
      <c r="O135" s="35" t="n"/>
      <c r="P135" s="104" t="n"/>
      <c r="Q135" s="103" t="n"/>
      <c r="R135" s="124" t="n"/>
      <c r="S135" s="124" t="n"/>
      <c r="T135" s="124" t="n"/>
      <c r="U135" s="165" t="n"/>
      <c r="V135" s="165" t="n"/>
      <c r="W135" s="124" t="n"/>
      <c r="X135" s="124" t="n"/>
      <c r="Y135" s="165" t="n"/>
      <c r="Z135" s="165" t="n"/>
      <c r="AA135" s="165" t="n"/>
      <c r="AB135" s="165" t="n"/>
      <c r="AC135" s="165" t="n"/>
      <c r="AD135" s="124" t="n"/>
      <c r="AE135" s="124" t="n"/>
    </row>
    <row r="136" ht="42" customHeight="1">
      <c r="D136" s="125" t="n"/>
      <c r="E136" s="17" t="n"/>
      <c r="F136" s="17" t="n"/>
      <c r="G136" s="17" t="n"/>
      <c r="H136" s="17" t="n"/>
      <c r="I136" s="17" t="n"/>
      <c r="J136" s="145" t="n"/>
      <c r="K136" s="145" t="n"/>
      <c r="L136" s="36" t="n"/>
      <c r="M136" s="102" t="n"/>
      <c r="N136" s="105" t="n"/>
      <c r="O136" s="27" t="n"/>
      <c r="P136" s="27" t="n"/>
      <c r="Q136" s="27" t="n"/>
      <c r="R136" s="165" t="n"/>
      <c r="S136" s="194" t="inlineStr">
        <is>
          <t>770 pieces of R712801</t>
        </is>
      </c>
      <c r="T136" s="194" t="n"/>
      <c r="U136" s="124" t="n"/>
      <c r="V136" s="194" t="inlineStr">
        <is>
          <t>5,280 pieces of 452227</t>
        </is>
      </c>
      <c r="W136" s="124" t="n"/>
      <c r="X136" s="124" t="n"/>
      <c r="Y136" s="124" t="n"/>
      <c r="Z136" s="124" t="n"/>
      <c r="AA136" s="124" t="n"/>
      <c r="AB136" s="124" t="n"/>
      <c r="AC136" s="124" t="n"/>
      <c r="AD136" s="124" t="n"/>
      <c r="AE136" s="124" t="n"/>
      <c r="AF136" s="145" t="n"/>
    </row>
    <row r="137">
      <c r="D137" s="17" t="n"/>
      <c r="E137" s="17" t="n"/>
      <c r="F137" s="17" t="n"/>
      <c r="G137" s="17" t="n"/>
      <c r="H137" s="17" t="n"/>
      <c r="I137" s="17" t="n"/>
      <c r="O137" s="36" t="n"/>
      <c r="P137" s="102" t="n"/>
      <c r="Q137" s="37" t="n"/>
      <c r="R137" s="124" t="n"/>
      <c r="S137" s="124" t="n"/>
      <c r="T137" s="124" t="n"/>
      <c r="U137" s="124" t="n"/>
      <c r="V137" s="124" t="n"/>
      <c r="W137" s="124" t="n"/>
      <c r="X137" s="124" t="n"/>
      <c r="Y137" s="124" t="n"/>
      <c r="Z137" s="124" t="n"/>
      <c r="AA137" s="124" t="n"/>
      <c r="AB137" s="124" t="n"/>
      <c r="AC137" s="124" t="n"/>
      <c r="AD137" s="124" t="n"/>
      <c r="AE137" s="124" t="n"/>
      <c r="AF137" s="145" t="n"/>
    </row>
    <row r="138">
      <c r="D138" s="17" t="n"/>
      <c r="E138" s="17" t="n"/>
      <c r="F138" s="17" t="n"/>
      <c r="G138" s="17" t="n"/>
      <c r="H138" s="17" t="n"/>
      <c r="I138" s="17" t="n"/>
      <c r="R138" s="124" t="n"/>
      <c r="S138" s="124" t="n"/>
      <c r="T138" s="124" t="n"/>
      <c r="U138" s="124" t="n"/>
      <c r="V138" s="124" t="n"/>
      <c r="W138" s="124" t="n"/>
      <c r="X138" s="124" t="n"/>
      <c r="Y138" s="124" t="n"/>
      <c r="Z138" s="124" t="n"/>
      <c r="AA138" s="124" t="n"/>
      <c r="AB138" s="124" t="n"/>
      <c r="AC138" s="124" t="n"/>
      <c r="AD138" s="124" t="n"/>
      <c r="AE138" s="124" t="n"/>
      <c r="AF138" s="145" t="n"/>
    </row>
    <row r="139">
      <c r="D139" s="17" t="n"/>
      <c r="E139" s="17" t="n"/>
      <c r="F139" s="17" t="n"/>
      <c r="G139" s="17" t="n"/>
      <c r="H139" s="17" t="n"/>
      <c r="I139" s="17" t="n"/>
      <c r="R139" s="124" t="n"/>
      <c r="S139" s="124" t="n"/>
      <c r="T139" s="124" t="n"/>
      <c r="U139" s="124" t="n"/>
      <c r="V139" s="124" t="n"/>
      <c r="W139" s="124" t="n"/>
      <c r="X139" s="124" t="n"/>
      <c r="Y139" s="124" t="n"/>
      <c r="Z139" s="124" t="n"/>
      <c r="AA139" s="124" t="n"/>
      <c r="AB139" s="124" t="n"/>
      <c r="AC139" s="124" t="n"/>
      <c r="AD139" s="124" t="n"/>
      <c r="AE139" s="124" t="n"/>
      <c r="AF139" s="145" t="n"/>
    </row>
    <row r="140">
      <c r="D140" s="17" t="n"/>
      <c r="E140" s="17" t="n"/>
      <c r="F140" s="17" t="n"/>
      <c r="G140" s="17" t="n"/>
      <c r="H140" s="17" t="n"/>
      <c r="I140" s="17" t="n"/>
      <c r="R140" s="124" t="n"/>
      <c r="S140" s="124" t="n"/>
      <c r="T140" s="124" t="n"/>
      <c r="U140" s="124" t="n"/>
      <c r="V140" s="124" t="n"/>
      <c r="W140" s="124" t="n"/>
      <c r="X140" s="124" t="n"/>
      <c r="Y140" s="124" t="n"/>
      <c r="Z140" s="124" t="n"/>
      <c r="AA140" s="124" t="n"/>
      <c r="AB140" s="124" t="n"/>
      <c r="AC140" s="124" t="n"/>
      <c r="AD140" s="124" t="n"/>
      <c r="AE140" s="124" t="n"/>
      <c r="AF140" s="145" t="n"/>
    </row>
    <row r="141">
      <c r="D141" s="17" t="n"/>
      <c r="E141" s="17" t="n"/>
      <c r="F141" s="17" t="n"/>
      <c r="G141" s="17" t="n"/>
      <c r="H141" s="17" t="n"/>
      <c r="I141" s="17" t="n"/>
      <c r="R141" s="124" t="n"/>
      <c r="S141" s="124" t="n"/>
      <c r="T141" s="124" t="n"/>
      <c r="U141" s="124" t="n"/>
      <c r="V141" s="124" t="n"/>
      <c r="W141" s="124" t="n"/>
      <c r="X141" s="124" t="n"/>
      <c r="Y141" s="124" t="n"/>
      <c r="Z141" s="124" t="n"/>
      <c r="AA141" s="124" t="n"/>
      <c r="AB141" s="124" t="n"/>
      <c r="AC141" s="124" t="n"/>
      <c r="AD141" s="124" t="n"/>
      <c r="AE141" s="124" t="n"/>
      <c r="AF141" s="145" t="n"/>
    </row>
    <row r="142">
      <c r="D142" s="17" t="n"/>
      <c r="E142" s="17" t="n"/>
      <c r="F142" s="17" t="n"/>
      <c r="G142" s="17" t="n"/>
      <c r="H142" s="17" t="n"/>
      <c r="I142" s="17" t="n"/>
      <c r="R142" s="124" t="n"/>
      <c r="S142" s="124" t="n"/>
      <c r="T142" s="124" t="n"/>
      <c r="U142" s="124" t="n"/>
      <c r="V142" s="124" t="n"/>
      <c r="W142" s="124" t="n"/>
      <c r="X142" s="124" t="n"/>
      <c r="Y142" s="124" t="n"/>
      <c r="Z142" s="124" t="n"/>
      <c r="AA142" s="124" t="n"/>
      <c r="AB142" s="124" t="n"/>
      <c r="AC142" s="124" t="n"/>
      <c r="AD142" s="124" t="n"/>
      <c r="AE142" s="124" t="n"/>
      <c r="AF142" s="145" t="n"/>
    </row>
    <row r="143">
      <c r="D143" s="17" t="n"/>
      <c r="E143" s="17" t="n"/>
      <c r="F143" s="17" t="n"/>
      <c r="G143" s="17" t="n"/>
      <c r="H143" s="17" t="n"/>
      <c r="I143" s="17" t="n"/>
      <c r="R143" s="124" t="n"/>
      <c r="S143" s="124" t="n"/>
      <c r="T143" s="124" t="n"/>
      <c r="U143" s="124" t="n"/>
      <c r="V143" s="124" t="n"/>
      <c r="W143" s="124" t="n"/>
      <c r="X143" s="124" t="n"/>
      <c r="Y143" s="124" t="n"/>
      <c r="Z143" s="124" t="n"/>
      <c r="AA143" s="124" t="n"/>
      <c r="AB143" s="124" t="n"/>
      <c r="AC143" s="124" t="n"/>
      <c r="AD143" s="124" t="n"/>
      <c r="AE143" s="124" t="n"/>
      <c r="AF143" s="145" t="n"/>
    </row>
    <row r="144">
      <c r="D144" s="17" t="n"/>
      <c r="E144" s="17" t="n"/>
      <c r="F144" s="17" t="n"/>
      <c r="G144" s="17" t="n"/>
      <c r="H144" s="17" t="n"/>
      <c r="I144" s="17" t="n"/>
      <c r="R144" s="124" t="n"/>
      <c r="S144" s="124" t="n"/>
      <c r="T144" s="124" t="n"/>
      <c r="U144" s="4" t="n"/>
      <c r="V144" s="4" t="n"/>
      <c r="W144" s="4" t="n"/>
      <c r="X144" s="4" t="n"/>
      <c r="Y144" s="4" t="n"/>
      <c r="Z144" s="4" t="n"/>
      <c r="AA144" s="4" t="n"/>
      <c r="AB144" s="4" t="n"/>
      <c r="AC144" s="4" t="n"/>
      <c r="AD144" s="4" t="n"/>
      <c r="AE144" s="4" t="n"/>
      <c r="AF144" s="4" t="n"/>
    </row>
    <row r="145">
      <c r="D145" s="17" t="n"/>
      <c r="E145" s="17" t="n"/>
      <c r="F145" s="17" t="n"/>
      <c r="G145" s="17" t="n"/>
      <c r="H145" s="17" t="n"/>
      <c r="I145" s="17" t="n"/>
      <c r="R145" s="4" t="n"/>
      <c r="S145" s="4" t="n"/>
      <c r="T145" s="4" t="n"/>
      <c r="U145" s="4" t="n"/>
      <c r="V145" s="4" t="n"/>
      <c r="W145" s="4" t="n"/>
      <c r="X145" s="4" t="n"/>
      <c r="Y145" s="4" t="n"/>
      <c r="Z145" s="4" t="n"/>
      <c r="AA145" s="4" t="n"/>
      <c r="AB145" s="4" t="n"/>
      <c r="AC145" s="4" t="n"/>
      <c r="AD145" s="4" t="n"/>
      <c r="AE145" s="4" t="n"/>
      <c r="AF145" s="4" t="n"/>
    </row>
    <row r="146">
      <c r="D146" s="17" t="n"/>
      <c r="E146" s="17" t="n"/>
      <c r="F146" s="17" t="n"/>
      <c r="G146" s="17" t="n"/>
      <c r="H146" s="17" t="n"/>
      <c r="I146" s="17" t="n"/>
      <c r="R146" s="4" t="n"/>
      <c r="S146" s="4" t="n"/>
      <c r="T146" s="4" t="n"/>
      <c r="U146" s="4" t="n"/>
      <c r="V146" s="4" t="n"/>
      <c r="W146" s="4" t="n"/>
      <c r="X146" s="4" t="n"/>
      <c r="Y146" s="4" t="n"/>
      <c r="Z146" s="4" t="n"/>
      <c r="AA146" s="4" t="n"/>
      <c r="AB146" s="4" t="n"/>
      <c r="AC146" s="4" t="n"/>
      <c r="AD146" s="4" t="n"/>
      <c r="AE146" s="4" t="n"/>
      <c r="AF146" s="4" t="n"/>
    </row>
    <row r="147">
      <c r="D147" s="17" t="n"/>
      <c r="E147" s="17" t="n"/>
      <c r="F147" s="17" t="n"/>
      <c r="G147" s="17" t="n"/>
      <c r="H147" s="17" t="n"/>
      <c r="I147" s="17" t="n"/>
      <c r="R147" s="4" t="n"/>
      <c r="S147" s="4" t="n"/>
      <c r="T147" s="4" t="n"/>
      <c r="U147" s="4" t="n"/>
      <c r="V147" s="4" t="n"/>
      <c r="W147" s="4" t="n"/>
      <c r="X147" s="4" t="n"/>
      <c r="Y147" s="4" t="n"/>
      <c r="Z147" s="4" t="n"/>
      <c r="AA147" s="4" t="n"/>
      <c r="AB147" s="4" t="n"/>
      <c r="AC147" s="4" t="n"/>
      <c r="AD147" s="4" t="n"/>
      <c r="AE147" s="4" t="n"/>
      <c r="AF147" s="4" t="n"/>
    </row>
    <row r="148">
      <c r="D148" s="17" t="n"/>
      <c r="E148" s="17" t="n"/>
      <c r="F148" s="17" t="n"/>
      <c r="G148" s="17" t="n"/>
      <c r="H148" s="17" t="n"/>
      <c r="I148" s="17" t="n"/>
      <c r="R148" s="4" t="n"/>
      <c r="S148" s="4" t="n"/>
      <c r="T148" s="4" t="n"/>
      <c r="U148" s="4" t="n"/>
      <c r="V148" s="4" t="n"/>
      <c r="W148" s="4" t="n"/>
      <c r="X148" s="4" t="n"/>
      <c r="Y148" s="4" t="n"/>
      <c r="Z148" s="4" t="n"/>
      <c r="AA148" s="4" t="n"/>
      <c r="AB148" s="4" t="n"/>
      <c r="AC148" s="4" t="n"/>
      <c r="AD148" s="4" t="n"/>
      <c r="AE148" s="4" t="n"/>
      <c r="AF148" s="4" t="n"/>
    </row>
    <row r="149">
      <c r="D149" s="17" t="n"/>
      <c r="E149" s="17" t="n"/>
      <c r="F149" s="17" t="n"/>
      <c r="G149" s="17" t="n"/>
      <c r="H149" s="17" t="n"/>
      <c r="I149" s="17" t="n"/>
      <c r="R149" s="4" t="n"/>
      <c r="S149" s="4" t="n"/>
      <c r="T149" s="4" t="n"/>
      <c r="U149" s="4" t="n"/>
      <c r="V149" s="4" t="n"/>
      <c r="W149" s="4" t="n"/>
      <c r="X149" s="4" t="n"/>
      <c r="Y149" s="4" t="n"/>
      <c r="Z149" s="4" t="n"/>
      <c r="AA149" s="4" t="n"/>
      <c r="AB149" s="4" t="n"/>
      <c r="AC149" s="4" t="n"/>
      <c r="AD149" s="4" t="n"/>
      <c r="AE149" s="4" t="n"/>
      <c r="AF149" s="4" t="n"/>
    </row>
    <row r="150">
      <c r="D150" s="17" t="n"/>
      <c r="E150" s="17" t="n"/>
      <c r="F150" s="17" t="n"/>
      <c r="G150" s="17" t="n"/>
      <c r="H150" s="17" t="n"/>
      <c r="I150" s="17" t="n"/>
      <c r="R150" s="4" t="n"/>
      <c r="S150" s="4" t="n"/>
      <c r="T150" s="4" t="n"/>
      <c r="U150" s="4" t="n"/>
      <c r="V150" s="4" t="n"/>
      <c r="W150" s="4" t="n"/>
      <c r="X150" s="4" t="n"/>
      <c r="Y150" s="4" t="n"/>
      <c r="Z150" s="4" t="n"/>
      <c r="AA150" s="4" t="n"/>
      <c r="AB150" s="4" t="n"/>
      <c r="AC150" s="4" t="n"/>
      <c r="AD150" s="4" t="n"/>
      <c r="AE150" s="4" t="n"/>
      <c r="AF150" s="4" t="n"/>
    </row>
    <row r="151">
      <c r="D151" s="17" t="n"/>
      <c r="E151" s="17" t="n"/>
      <c r="F151" s="17" t="n"/>
      <c r="G151" s="17" t="n"/>
      <c r="H151" s="17" t="n"/>
      <c r="I151" s="17" t="n"/>
      <c r="R151" s="4" t="n"/>
      <c r="S151" s="4" t="n"/>
      <c r="T151" s="4" t="n"/>
      <c r="U151" s="4" t="n"/>
      <c r="V151" s="4" t="n"/>
      <c r="W151" s="4" t="n"/>
      <c r="X151" s="4" t="n"/>
      <c r="Y151" s="4" t="n"/>
      <c r="Z151" s="4" t="n"/>
      <c r="AA151" s="4" t="n"/>
      <c r="AB151" s="4" t="n"/>
      <c r="AC151" s="4" t="n"/>
      <c r="AD151" s="4" t="n"/>
      <c r="AE151" s="4" t="n"/>
      <c r="AF151" s="4" t="n"/>
    </row>
    <row r="152">
      <c r="D152" s="17" t="n"/>
      <c r="E152" s="17" t="n"/>
      <c r="F152" s="17" t="n"/>
      <c r="G152" s="17" t="n"/>
      <c r="H152" s="17" t="n"/>
      <c r="I152" s="17" t="n"/>
      <c r="R152" s="4" t="n"/>
      <c r="S152" s="4" t="n"/>
      <c r="T152" s="4" t="n"/>
      <c r="U152" s="4" t="n"/>
      <c r="V152" s="4" t="n"/>
      <c r="W152" s="4" t="n"/>
      <c r="X152" s="4" t="n"/>
      <c r="Y152" s="4" t="n"/>
      <c r="Z152" s="4" t="n"/>
      <c r="AA152" s="4" t="n"/>
      <c r="AB152" s="4" t="n"/>
      <c r="AC152" s="4" t="n"/>
      <c r="AD152" s="4" t="n"/>
      <c r="AE152" s="4" t="n"/>
      <c r="AF152" s="4" t="n"/>
    </row>
    <row r="153">
      <c r="F153" s="100" t="n"/>
      <c r="G153" s="100" t="n"/>
      <c r="H153" s="100" t="n"/>
      <c r="I153" s="100" t="n"/>
      <c r="R153" s="4" t="n"/>
      <c r="S153" s="4" t="n"/>
      <c r="T153" s="4" t="n"/>
      <c r="W153" s="4" t="n"/>
      <c r="X153" s="4" t="n"/>
    </row>
    <row r="154">
      <c r="F154" s="100" t="n"/>
      <c r="G154" s="100" t="n"/>
      <c r="H154" s="100" t="n"/>
      <c r="I154" s="100" t="n"/>
      <c r="R154" s="4" t="n"/>
      <c r="S154" s="4" t="n"/>
      <c r="T154" s="4" t="n"/>
      <c r="W154" s="4" t="n"/>
      <c r="X154" s="4" t="n"/>
    </row>
    <row r="155">
      <c r="F155" s="100" t="n"/>
      <c r="G155" s="100" t="n"/>
      <c r="H155" s="100" t="n"/>
      <c r="I155" s="100" t="n"/>
      <c r="R155" s="4" t="n"/>
      <c r="S155" s="4" t="n"/>
      <c r="T155" s="4" t="n"/>
      <c r="W155" s="4" t="n"/>
      <c r="X155" s="4" t="n"/>
    </row>
    <row r="156">
      <c r="F156" s="100" t="n"/>
      <c r="G156" s="100" t="n"/>
      <c r="H156" s="100" t="n"/>
      <c r="I156" s="100" t="n"/>
      <c r="R156" s="4" t="n"/>
      <c r="S156" s="4" t="n"/>
      <c r="T156" s="4" t="n"/>
      <c r="W156" s="4" t="n"/>
      <c r="X156" s="4" t="n"/>
    </row>
    <row r="157">
      <c r="F157" s="100" t="n"/>
      <c r="G157" s="100" t="n"/>
      <c r="H157" s="100" t="n"/>
      <c r="I157" s="100" t="n"/>
      <c r="R157" s="4" t="n"/>
      <c r="S157" s="4" t="n"/>
      <c r="T157" s="4" t="n"/>
      <c r="W157" s="4" t="n"/>
      <c r="X157" s="4" t="n"/>
    </row>
    <row r="158">
      <c r="F158" s="100" t="n"/>
      <c r="G158" s="100" t="n"/>
      <c r="H158" s="100" t="n"/>
      <c r="I158" s="100" t="n"/>
      <c r="R158" s="4" t="n"/>
      <c r="S158" s="4" t="n"/>
      <c r="T158" s="4" t="n"/>
      <c r="W158" s="4" t="n"/>
      <c r="X158" s="4" t="n"/>
    </row>
    <row r="159">
      <c r="F159" s="100" t="n"/>
      <c r="G159" s="100" t="n"/>
      <c r="H159" s="100" t="n"/>
      <c r="I159" s="100" t="n"/>
      <c r="R159" s="4" t="n"/>
      <c r="S159" s="4" t="n"/>
      <c r="T159" s="4" t="n"/>
      <c r="W159" s="4" t="n"/>
      <c r="X159" s="4" t="n"/>
    </row>
    <row r="160">
      <c r="F160" s="100" t="n"/>
      <c r="G160" s="100" t="n"/>
      <c r="H160" s="100" t="n"/>
      <c r="I160" s="100" t="n"/>
      <c r="R160" s="4" t="n"/>
      <c r="S160" s="4" t="n"/>
      <c r="T160" s="4" t="n"/>
      <c r="W160" s="4" t="n"/>
      <c r="X160" s="4" t="n"/>
    </row>
    <row r="161">
      <c r="F161" s="100" t="n"/>
      <c r="G161" s="100" t="n"/>
      <c r="H161" s="100" t="n"/>
      <c r="I161" s="100" t="n"/>
      <c r="R161" s="4" t="n"/>
      <c r="S161" s="4" t="n"/>
      <c r="T161" s="4" t="n"/>
      <c r="W161" s="4" t="n"/>
      <c r="X161" s="4" t="n"/>
    </row>
    <row r="162">
      <c r="F162" s="100" t="n"/>
      <c r="G162" s="100" t="n"/>
      <c r="H162" s="100" t="n"/>
      <c r="I162" s="100" t="n"/>
      <c r="R162" s="4" t="n"/>
      <c r="S162" s="4" t="n"/>
      <c r="T162" s="4" t="n"/>
      <c r="W162" s="4" t="n"/>
      <c r="X162" s="4" t="n"/>
    </row>
    <row r="163">
      <c r="F163" s="100" t="n"/>
      <c r="G163" s="100" t="n"/>
      <c r="H163" s="100" t="n"/>
      <c r="I163" s="100" t="n"/>
      <c r="R163" s="4" t="n"/>
      <c r="S163" s="4" t="n"/>
      <c r="T163" s="4" t="n"/>
      <c r="W163" s="4" t="n"/>
      <c r="X163" s="4" t="n"/>
    </row>
    <row r="164">
      <c r="F164" s="100" t="n"/>
      <c r="G164" s="100" t="n"/>
      <c r="H164" s="100" t="n"/>
      <c r="I164" s="100" t="n"/>
      <c r="R164" s="4" t="n"/>
      <c r="S164" s="4" t="n"/>
      <c r="T164" s="4" t="n"/>
      <c r="W164" s="4" t="n"/>
      <c r="X164" s="4" t="n"/>
    </row>
  </sheetData>
  <pageMargins left="0.25" right="0.25" top="0.75" bottom="0.75" header="0.3" footer="0.3"/>
  <pageSetup orientation="landscape" scale="46" fitToHeight="3" horizontalDpi="1200" verticalDpi="1200"/>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fitToPage="1"/>
  </sheetPr>
  <dimension ref="A1:AI155"/>
  <sheetViews>
    <sheetView zoomScaleNormal="100" zoomScaleSheetLayoutView="236" workbookViewId="0">
      <pane xSplit="7" ySplit="1" topLeftCell="N10" activePane="bottomRight" state="frozen"/>
      <selection pane="topRight" activeCell="H1" sqref="H1"/>
      <selection pane="bottomLeft" activeCell="A2" sqref="A2"/>
      <selection pane="bottomRight" activeCell="F31" sqref="F31"/>
    </sheetView>
  </sheetViews>
  <sheetFormatPr baseColWidth="10" defaultColWidth="9.1640625" defaultRowHeight="13"/>
  <cols>
    <col width="8.33203125" bestFit="1" customWidth="1" style="96" min="1" max="1"/>
    <col width="8" bestFit="1" customWidth="1" style="4" min="2" max="2"/>
    <col hidden="1" width="6.5" customWidth="1" style="4" min="3" max="3"/>
    <col width="21.83203125" customWidth="1" style="14" min="4" max="4"/>
    <col width="6.6640625" bestFit="1" customWidth="1" style="100" min="5" max="5"/>
    <col width="8.6640625" bestFit="1" customWidth="1" style="145" min="6" max="6"/>
    <col width="8.6640625" bestFit="1" customWidth="1" style="99" min="7" max="8"/>
    <col width="7" bestFit="1" customWidth="1" style="4" min="9" max="9"/>
    <col width="10.1640625" customWidth="1" style="11" min="10" max="11"/>
    <col width="10.1640625" bestFit="1" customWidth="1" style="11" min="12" max="12"/>
    <col width="7.5" bestFit="1" customWidth="1" style="145" min="13" max="13"/>
    <col width="8.6640625" bestFit="1" customWidth="1" style="145" min="14" max="14"/>
    <col width="7" customWidth="1" style="4" min="15" max="15"/>
    <col width="7" customWidth="1" style="97" min="16" max="16"/>
    <col width="7.5" bestFit="1" customWidth="1" style="13" min="17" max="17"/>
    <col width="8.5" customWidth="1" style="4" min="18" max="18"/>
    <col width="8.6640625" customWidth="1" style="4" min="19" max="19"/>
    <col width="9.33203125" customWidth="1" style="4" min="20" max="20"/>
    <col width="8.83203125" customWidth="1" style="4" min="21" max="23"/>
    <col width="8" bestFit="1" customWidth="1" style="4" min="24" max="25"/>
    <col width="6.6640625" customWidth="1" style="4" min="26" max="26"/>
    <col hidden="1" width="4.6640625" customWidth="1" style="4" min="27" max="32"/>
    <col width="98.1640625" bestFit="1" customWidth="1" style="42" min="33" max="33"/>
    <col width="9.1640625" customWidth="1" style="4" min="34" max="34"/>
    <col width="10.33203125" bestFit="1" customWidth="1" style="4" min="35" max="35"/>
    <col width="9.1640625" customWidth="1" style="4" min="36" max="16384"/>
  </cols>
  <sheetData>
    <row r="1" ht="36" customFormat="1" customHeight="1" s="30">
      <c r="A1" s="47">
        <f>'All Parts'!A1</f>
        <v/>
      </c>
      <c r="B1" s="47">
        <f>'All Parts'!B1</f>
        <v/>
      </c>
      <c r="C1" s="47">
        <f>'All Parts'!C1</f>
        <v/>
      </c>
      <c r="D1" s="149">
        <f>'All Parts'!D1</f>
        <v/>
      </c>
      <c r="E1" s="118">
        <f>'All Parts'!E1</f>
        <v/>
      </c>
      <c r="F1" s="118">
        <f>'All Parts'!F1</f>
        <v/>
      </c>
      <c r="G1" s="118">
        <f>'All Parts'!G1</f>
        <v/>
      </c>
      <c r="H1" s="118">
        <f>'All Parts'!H1</f>
        <v/>
      </c>
      <c r="I1" s="117">
        <f>'All Parts'!I1</f>
        <v/>
      </c>
      <c r="J1" s="119">
        <f>'All Parts'!J1</f>
        <v/>
      </c>
      <c r="K1" s="119">
        <f>'All Parts'!K1</f>
        <v/>
      </c>
      <c r="L1" s="119">
        <f>'All Parts'!L1</f>
        <v/>
      </c>
      <c r="M1" s="118">
        <f>'All Parts'!M1</f>
        <v/>
      </c>
      <c r="N1" s="118">
        <f>'All Parts'!N1</f>
        <v/>
      </c>
      <c r="O1" s="117">
        <f>'All Parts'!O1</f>
        <v/>
      </c>
      <c r="P1" s="117">
        <f>'All Parts'!P1</f>
        <v/>
      </c>
      <c r="Q1" s="196" t="inlineStr">
        <is>
          <t>WIP</t>
        </is>
      </c>
      <c r="R1" s="196">
        <f>'All Parts'!R1</f>
        <v/>
      </c>
      <c r="S1" s="196">
        <f>'All Parts'!S1</f>
        <v/>
      </c>
      <c r="T1" s="196">
        <f>'All Parts'!T1</f>
        <v/>
      </c>
      <c r="U1" s="196">
        <f>'All Parts'!U1</f>
        <v/>
      </c>
      <c r="V1" s="196">
        <f>'All Parts'!V1</f>
        <v/>
      </c>
      <c r="W1" s="196">
        <f>'All Parts'!W1</f>
        <v/>
      </c>
      <c r="X1" s="196">
        <f>'All Parts'!X1</f>
        <v/>
      </c>
      <c r="Y1" s="196">
        <f>'All Parts'!Y1</f>
        <v/>
      </c>
      <c r="Z1" s="196">
        <f>'All Parts'!Z1</f>
        <v/>
      </c>
      <c r="AA1" s="196">
        <f>'All Parts'!AA1</f>
        <v/>
      </c>
      <c r="AB1" s="196">
        <f>'All Parts'!AB1</f>
        <v/>
      </c>
      <c r="AC1" s="196">
        <f>'All Parts'!AC1</f>
        <v/>
      </c>
      <c r="AD1" s="196">
        <f>'All Parts'!AD1</f>
        <v/>
      </c>
      <c r="AE1" s="196">
        <f>'All Parts'!AE1</f>
        <v/>
      </c>
      <c r="AF1" s="196">
        <f>'All Parts'!AF1</f>
        <v/>
      </c>
      <c r="AG1" s="41">
        <f>'All Parts'!AG1</f>
        <v/>
      </c>
    </row>
    <row r="2" ht="14" customHeight="1">
      <c r="A2" s="22">
        <f>'All Parts'!A32</f>
        <v/>
      </c>
      <c r="B2" s="125" t="n">
        <v>1</v>
      </c>
      <c r="C2" s="126">
        <f>'All Parts'!C32</f>
        <v/>
      </c>
      <c r="D2" s="19">
        <f>B2+1</f>
        <v/>
      </c>
      <c r="E2" s="19">
        <f>D2+1</f>
        <v/>
      </c>
      <c r="F2" s="19">
        <f>E2+1</f>
        <v/>
      </c>
      <c r="G2" s="19">
        <f>F2+1</f>
        <v/>
      </c>
      <c r="H2" s="19">
        <f>G2+1</f>
        <v/>
      </c>
      <c r="I2" s="19">
        <f>H2+1</f>
        <v/>
      </c>
      <c r="J2" s="19">
        <f>I2+1</f>
        <v/>
      </c>
      <c r="K2" s="19">
        <f>J2+1</f>
        <v/>
      </c>
      <c r="L2" s="19">
        <f>K2+1</f>
        <v/>
      </c>
      <c r="M2" s="19">
        <f>L2+1</f>
        <v/>
      </c>
      <c r="N2" s="19">
        <f>M2+1</f>
        <v/>
      </c>
      <c r="O2" s="19">
        <f>N2+1</f>
        <v/>
      </c>
      <c r="P2" s="19">
        <f>N2+1</f>
        <v/>
      </c>
      <c r="Q2" s="19">
        <f>O2+1</f>
        <v/>
      </c>
      <c r="R2" s="19">
        <f>P2+1</f>
        <v/>
      </c>
      <c r="S2" s="19">
        <f>Q2+1</f>
        <v/>
      </c>
      <c r="T2" s="19">
        <f>R2+1</f>
        <v/>
      </c>
      <c r="U2" s="19">
        <f>S2+1</f>
        <v/>
      </c>
      <c r="V2" s="19">
        <f>T2+1</f>
        <v/>
      </c>
      <c r="W2" s="19">
        <f>U2+1</f>
        <v/>
      </c>
      <c r="X2" s="19">
        <f>V2+1</f>
        <v/>
      </c>
      <c r="Y2" s="19">
        <f>W2+1</f>
        <v/>
      </c>
      <c r="Z2" s="124">
        <f>'All Parts'!Z32</f>
        <v/>
      </c>
      <c r="AA2" s="124">
        <f>'All Parts'!AA32</f>
        <v/>
      </c>
      <c r="AB2" s="124">
        <f>'All Parts'!AB32</f>
        <v/>
      </c>
      <c r="AC2" s="124">
        <f>'All Parts'!AC32</f>
        <v/>
      </c>
      <c r="AD2" s="124">
        <f>'All Parts'!AD32</f>
        <v/>
      </c>
      <c r="AE2" s="124">
        <f>'All Parts'!AE32</f>
        <v/>
      </c>
      <c r="AF2" s="124">
        <f>'All Parts'!AF32</f>
        <v/>
      </c>
      <c r="AG2" s="148">
        <f>'All Parts'!AG32</f>
        <v/>
      </c>
      <c r="AI2" s="186" t="n"/>
    </row>
    <row r="3" ht="14" customHeight="1">
      <c r="A3" s="22">
        <f>'All Parts'!A28</f>
        <v/>
      </c>
      <c r="B3" s="125">
        <f>B2+100</f>
        <v/>
      </c>
      <c r="C3" s="125">
        <f>C2+100</f>
        <v/>
      </c>
      <c r="D3" s="125">
        <f>D2+100</f>
        <v/>
      </c>
      <c r="E3" s="125">
        <f>E2+100</f>
        <v/>
      </c>
      <c r="F3" s="125">
        <f>F2+100</f>
        <v/>
      </c>
      <c r="G3" s="125">
        <f>G2+100</f>
        <v/>
      </c>
      <c r="H3" s="125">
        <f>H2+100</f>
        <v/>
      </c>
      <c r="I3" s="125">
        <f>I2+100</f>
        <v/>
      </c>
      <c r="J3" s="125">
        <f>J2+100</f>
        <v/>
      </c>
      <c r="K3" s="125">
        <f>K2+100</f>
        <v/>
      </c>
      <c r="L3" s="125">
        <f>L2+100</f>
        <v/>
      </c>
      <c r="M3" s="125">
        <f>M2+100</f>
        <v/>
      </c>
      <c r="N3" s="125">
        <f>N2+100</f>
        <v/>
      </c>
      <c r="O3" s="125">
        <f>O2+100</f>
        <v/>
      </c>
      <c r="P3" s="125">
        <f>P2+100</f>
        <v/>
      </c>
      <c r="Q3" s="125">
        <f>Q2+100</f>
        <v/>
      </c>
      <c r="R3" s="125">
        <f>R2+100</f>
        <v/>
      </c>
      <c r="S3" s="125">
        <f>S2+100</f>
        <v/>
      </c>
      <c r="T3" s="125">
        <f>T2+100</f>
        <v/>
      </c>
      <c r="U3" s="125">
        <f>U2+100</f>
        <v/>
      </c>
      <c r="V3" s="125">
        <f>V2+100</f>
        <v/>
      </c>
      <c r="W3" s="125">
        <f>W2+100</f>
        <v/>
      </c>
      <c r="X3" s="125">
        <f>X2+100</f>
        <v/>
      </c>
      <c r="Y3" s="125">
        <f>Y2+100</f>
        <v/>
      </c>
      <c r="Z3" s="124">
        <f>'All Parts'!Z28</f>
        <v/>
      </c>
      <c r="AA3" s="124">
        <f>'All Parts'!AA28</f>
        <v/>
      </c>
      <c r="AB3" s="124">
        <f>'All Parts'!AB28</f>
        <v/>
      </c>
      <c r="AC3" s="124">
        <f>'All Parts'!AC28</f>
        <v/>
      </c>
      <c r="AD3" s="124">
        <f>'All Parts'!AD28</f>
        <v/>
      </c>
      <c r="AE3" s="124">
        <f>'All Parts'!AE28</f>
        <v/>
      </c>
      <c r="AF3" s="124">
        <f>'All Parts'!AF28</f>
        <v/>
      </c>
      <c r="AG3" s="148">
        <f>'All Parts'!AG28</f>
        <v/>
      </c>
      <c r="AI3" s="186" t="n"/>
    </row>
    <row r="4" ht="14" customHeight="1">
      <c r="A4" s="22">
        <f>'All Parts'!A42</f>
        <v/>
      </c>
      <c r="B4" s="125">
        <f>B3+100</f>
        <v/>
      </c>
      <c r="C4" s="125">
        <f>C3+100</f>
        <v/>
      </c>
      <c r="D4" s="125">
        <f>D3+100</f>
        <v/>
      </c>
      <c r="E4" s="125">
        <f>E3+100</f>
        <v/>
      </c>
      <c r="F4" s="125">
        <f>F3+100</f>
        <v/>
      </c>
      <c r="G4" s="125">
        <f>G3+100</f>
        <v/>
      </c>
      <c r="H4" s="125">
        <f>H3+100</f>
        <v/>
      </c>
      <c r="I4" s="125">
        <f>I3+100</f>
        <v/>
      </c>
      <c r="J4" s="125">
        <f>J3+100</f>
        <v/>
      </c>
      <c r="K4" s="125">
        <f>K3+100</f>
        <v/>
      </c>
      <c r="L4" s="125">
        <f>L3+100</f>
        <v/>
      </c>
      <c r="M4" s="125">
        <f>M3+100</f>
        <v/>
      </c>
      <c r="N4" s="125">
        <f>N3+100</f>
        <v/>
      </c>
      <c r="O4" s="125">
        <f>O3+100</f>
        <v/>
      </c>
      <c r="P4" s="125">
        <f>P3+100</f>
        <v/>
      </c>
      <c r="Q4" s="125">
        <f>Q3+100</f>
        <v/>
      </c>
      <c r="R4" s="125">
        <f>R3+100</f>
        <v/>
      </c>
      <c r="S4" s="125">
        <f>S3+100</f>
        <v/>
      </c>
      <c r="T4" s="125">
        <f>T3+100</f>
        <v/>
      </c>
      <c r="U4" s="125">
        <f>U3+100</f>
        <v/>
      </c>
      <c r="V4" s="125">
        <f>V3+100</f>
        <v/>
      </c>
      <c r="W4" s="125">
        <f>W3+100</f>
        <v/>
      </c>
      <c r="X4" s="125">
        <f>X3+100</f>
        <v/>
      </c>
      <c r="Y4" s="125">
        <f>Y3+100</f>
        <v/>
      </c>
      <c r="Z4" s="124">
        <f>'All Parts'!Z42</f>
        <v/>
      </c>
      <c r="AA4" s="124">
        <f>'All Parts'!AA42</f>
        <v/>
      </c>
      <c r="AB4" s="124">
        <f>'All Parts'!AB42</f>
        <v/>
      </c>
      <c r="AC4" s="124">
        <f>'All Parts'!AC42</f>
        <v/>
      </c>
      <c r="AD4" s="124">
        <f>'All Parts'!AD42</f>
        <v/>
      </c>
      <c r="AE4" s="124">
        <f>'All Parts'!AE42</f>
        <v/>
      </c>
      <c r="AF4" s="124">
        <f>'All Parts'!AF42</f>
        <v/>
      </c>
      <c r="AG4" s="148">
        <f>'All Parts'!AG42</f>
        <v/>
      </c>
      <c r="AI4" s="186" t="n"/>
    </row>
    <row r="5" ht="14" customHeight="1">
      <c r="A5" s="22">
        <f>'All Parts'!A130</f>
        <v/>
      </c>
      <c r="B5" s="125">
        <f>B4+100</f>
        <v/>
      </c>
      <c r="C5" s="125">
        <f>C4+100</f>
        <v/>
      </c>
      <c r="D5" s="125">
        <f>D4+100</f>
        <v/>
      </c>
      <c r="E5" s="125">
        <f>E4+100</f>
        <v/>
      </c>
      <c r="F5" s="125">
        <f>F4+100</f>
        <v/>
      </c>
      <c r="G5" s="125">
        <f>G4+100</f>
        <v/>
      </c>
      <c r="H5" s="125">
        <f>H4+100</f>
        <v/>
      </c>
      <c r="I5" s="125">
        <f>I4+100</f>
        <v/>
      </c>
      <c r="J5" s="125">
        <f>J4+100</f>
        <v/>
      </c>
      <c r="K5" s="125">
        <f>K4+100</f>
        <v/>
      </c>
      <c r="L5" s="125">
        <f>L4+100</f>
        <v/>
      </c>
      <c r="M5" s="125">
        <f>M4+100</f>
        <v/>
      </c>
      <c r="N5" s="125">
        <f>N4+100</f>
        <v/>
      </c>
      <c r="O5" s="125">
        <f>O4+100</f>
        <v/>
      </c>
      <c r="P5" s="125">
        <f>P4+100</f>
        <v/>
      </c>
      <c r="Q5" s="125">
        <f>Q4+100</f>
        <v/>
      </c>
      <c r="R5" s="125">
        <f>R4+100</f>
        <v/>
      </c>
      <c r="S5" s="125">
        <f>S4+100</f>
        <v/>
      </c>
      <c r="T5" s="125">
        <f>T4+100</f>
        <v/>
      </c>
      <c r="U5" s="125">
        <f>U4+100</f>
        <v/>
      </c>
      <c r="V5" s="125">
        <f>V4+100</f>
        <v/>
      </c>
      <c r="W5" s="125">
        <f>W4+100</f>
        <v/>
      </c>
      <c r="X5" s="125">
        <f>X4+100</f>
        <v/>
      </c>
      <c r="Y5" s="125">
        <f>Y4+100</f>
        <v/>
      </c>
      <c r="Z5" s="124">
        <f>'All Parts'!Z130</f>
        <v/>
      </c>
      <c r="AA5" s="124">
        <f>'All Parts'!AA130</f>
        <v/>
      </c>
      <c r="AB5" s="124">
        <f>'All Parts'!AB130</f>
        <v/>
      </c>
      <c r="AC5" s="124">
        <f>'All Parts'!AC130</f>
        <v/>
      </c>
      <c r="AD5" s="124">
        <f>'All Parts'!AD130</f>
        <v/>
      </c>
      <c r="AE5" s="124">
        <f>'All Parts'!AE130</f>
        <v/>
      </c>
      <c r="AF5" s="124">
        <f>'All Parts'!AF130</f>
        <v/>
      </c>
      <c r="AG5" s="148">
        <f>'All Parts'!AG130</f>
        <v/>
      </c>
      <c r="AI5" s="186" t="n"/>
    </row>
    <row r="6" ht="14" customHeight="1">
      <c r="A6" s="22">
        <f>'All Parts'!A131</f>
        <v/>
      </c>
      <c r="B6" s="125">
        <f>B5+100</f>
        <v/>
      </c>
      <c r="C6" s="125">
        <f>C5+100</f>
        <v/>
      </c>
      <c r="D6" s="125">
        <f>D5+100</f>
        <v/>
      </c>
      <c r="E6" s="125">
        <f>E5+100</f>
        <v/>
      </c>
      <c r="F6" s="125">
        <f>F5+100</f>
        <v/>
      </c>
      <c r="G6" s="125">
        <f>G5+100</f>
        <v/>
      </c>
      <c r="H6" s="125">
        <f>H5+100</f>
        <v/>
      </c>
      <c r="I6" s="125">
        <f>I5+100</f>
        <v/>
      </c>
      <c r="J6" s="125">
        <f>J5+100</f>
        <v/>
      </c>
      <c r="K6" s="125">
        <f>K5+100</f>
        <v/>
      </c>
      <c r="L6" s="125">
        <f>L5+100</f>
        <v/>
      </c>
      <c r="M6" s="125">
        <f>M5+100</f>
        <v/>
      </c>
      <c r="N6" s="125">
        <f>N5+100</f>
        <v/>
      </c>
      <c r="O6" s="125">
        <f>O5+100</f>
        <v/>
      </c>
      <c r="P6" s="125">
        <f>P5+100</f>
        <v/>
      </c>
      <c r="Q6" s="125">
        <f>Q5+100</f>
        <v/>
      </c>
      <c r="R6" s="125">
        <f>R5+100</f>
        <v/>
      </c>
      <c r="S6" s="125">
        <f>S5+100</f>
        <v/>
      </c>
      <c r="T6" s="125">
        <f>T5+100</f>
        <v/>
      </c>
      <c r="U6" s="125">
        <f>U5+100</f>
        <v/>
      </c>
      <c r="V6" s="125">
        <f>V5+100</f>
        <v/>
      </c>
      <c r="W6" s="125">
        <f>W5+100</f>
        <v/>
      </c>
      <c r="X6" s="125">
        <f>X5+100</f>
        <v/>
      </c>
      <c r="Y6" s="125">
        <f>Y5+100</f>
        <v/>
      </c>
      <c r="Z6" s="124">
        <f>'All Parts'!Z131</f>
        <v/>
      </c>
      <c r="AA6" s="124">
        <f>'All Parts'!AA131</f>
        <v/>
      </c>
      <c r="AB6" s="124">
        <f>'All Parts'!AB131</f>
        <v/>
      </c>
      <c r="AC6" s="124">
        <f>'All Parts'!AC131</f>
        <v/>
      </c>
      <c r="AD6" s="124">
        <f>'All Parts'!AD131</f>
        <v/>
      </c>
      <c r="AE6" s="124">
        <f>'All Parts'!AE131</f>
        <v/>
      </c>
      <c r="AF6" s="124">
        <f>'All Parts'!AF131</f>
        <v/>
      </c>
      <c r="AG6" s="148">
        <f>'All Parts'!AG131</f>
        <v/>
      </c>
      <c r="AI6" s="186" t="n"/>
    </row>
    <row r="7" ht="14" customHeight="1">
      <c r="A7" s="22">
        <f>'All Parts'!A132</f>
        <v/>
      </c>
      <c r="B7" s="125">
        <f>B6+100</f>
        <v/>
      </c>
      <c r="C7" s="125">
        <f>C6+100</f>
        <v/>
      </c>
      <c r="D7" s="125">
        <f>D6+100</f>
        <v/>
      </c>
      <c r="E7" s="125">
        <f>E6+100</f>
        <v/>
      </c>
      <c r="F7" s="125">
        <f>F6+100</f>
        <v/>
      </c>
      <c r="G7" s="125">
        <f>G6+100</f>
        <v/>
      </c>
      <c r="H7" s="125">
        <f>H6+100</f>
        <v/>
      </c>
      <c r="I7" s="125">
        <f>I6+100</f>
        <v/>
      </c>
      <c r="J7" s="125">
        <f>J6+100</f>
        <v/>
      </c>
      <c r="K7" s="125">
        <f>K6+100</f>
        <v/>
      </c>
      <c r="L7" s="125">
        <f>L6+100</f>
        <v/>
      </c>
      <c r="M7" s="125">
        <f>M6+100</f>
        <v/>
      </c>
      <c r="N7" s="125">
        <f>N6+100</f>
        <v/>
      </c>
      <c r="O7" s="125">
        <f>O6+100</f>
        <v/>
      </c>
      <c r="P7" s="125">
        <f>P6+100</f>
        <v/>
      </c>
      <c r="Q7" s="125">
        <f>Q6+100</f>
        <v/>
      </c>
      <c r="R7" s="125">
        <f>R6+100</f>
        <v/>
      </c>
      <c r="S7" s="125">
        <f>S6+100</f>
        <v/>
      </c>
      <c r="T7" s="125">
        <f>T6+100</f>
        <v/>
      </c>
      <c r="U7" s="125">
        <f>U6+100</f>
        <v/>
      </c>
      <c r="V7" s="125">
        <f>V6+100</f>
        <v/>
      </c>
      <c r="W7" s="125">
        <f>W6+100</f>
        <v/>
      </c>
      <c r="X7" s="125">
        <f>X6+100</f>
        <v/>
      </c>
      <c r="Y7" s="125">
        <f>Y6+100</f>
        <v/>
      </c>
      <c r="Z7" s="124">
        <f>'All Parts'!Z132</f>
        <v/>
      </c>
      <c r="AA7" s="124">
        <f>'All Parts'!AA132</f>
        <v/>
      </c>
      <c r="AB7" s="124">
        <f>'All Parts'!AB132</f>
        <v/>
      </c>
      <c r="AC7" s="124">
        <f>'All Parts'!AC132</f>
        <v/>
      </c>
      <c r="AD7" s="124">
        <f>'All Parts'!AD132</f>
        <v/>
      </c>
      <c r="AE7" s="124">
        <f>'All Parts'!AE132</f>
        <v/>
      </c>
      <c r="AF7" s="124">
        <f>'All Parts'!AF132</f>
        <v/>
      </c>
      <c r="AG7" s="148">
        <f>'All Parts'!AG132</f>
        <v/>
      </c>
      <c r="AI7" s="186" t="n"/>
    </row>
    <row r="8" ht="14" customHeight="1">
      <c r="A8" s="22">
        <f>'All Parts'!A100</f>
        <v/>
      </c>
      <c r="B8" s="125">
        <f>B7+100</f>
        <v/>
      </c>
      <c r="C8" s="125">
        <f>C7+100</f>
        <v/>
      </c>
      <c r="D8" s="125">
        <f>D7+100</f>
        <v/>
      </c>
      <c r="E8" s="125">
        <f>E7+100</f>
        <v/>
      </c>
      <c r="F8" s="125">
        <f>F7+100</f>
        <v/>
      </c>
      <c r="G8" s="125">
        <f>G7+100</f>
        <v/>
      </c>
      <c r="H8" s="125">
        <f>H7+100</f>
        <v/>
      </c>
      <c r="I8" s="125">
        <f>I7+100</f>
        <v/>
      </c>
      <c r="J8" s="125">
        <f>J7+100</f>
        <v/>
      </c>
      <c r="K8" s="125">
        <f>K7+100</f>
        <v/>
      </c>
      <c r="L8" s="125">
        <f>L7+100</f>
        <v/>
      </c>
      <c r="M8" s="125">
        <f>M7+100</f>
        <v/>
      </c>
      <c r="N8" s="125">
        <f>N7+100</f>
        <v/>
      </c>
      <c r="O8" s="125">
        <f>O7+100</f>
        <v/>
      </c>
      <c r="P8" s="125">
        <f>P7+100</f>
        <v/>
      </c>
      <c r="Q8" s="125">
        <f>Q7+100</f>
        <v/>
      </c>
      <c r="R8" s="125">
        <f>R7+100</f>
        <v/>
      </c>
      <c r="S8" s="125">
        <f>S7+100</f>
        <v/>
      </c>
      <c r="T8" s="125">
        <f>T7+100</f>
        <v/>
      </c>
      <c r="U8" s="125">
        <f>U7+100</f>
        <v/>
      </c>
      <c r="V8" s="125">
        <f>V7+100</f>
        <v/>
      </c>
      <c r="W8" s="125">
        <f>W7+100</f>
        <v/>
      </c>
      <c r="X8" s="125">
        <f>X7+100</f>
        <v/>
      </c>
      <c r="Y8" s="125">
        <f>Y7+100</f>
        <v/>
      </c>
      <c r="Z8" s="124">
        <f>'All Parts'!Z100</f>
        <v/>
      </c>
      <c r="AA8" s="124">
        <f>'All Parts'!AA100</f>
        <v/>
      </c>
      <c r="AB8" s="124">
        <f>'All Parts'!AB100</f>
        <v/>
      </c>
      <c r="AC8" s="124">
        <f>'All Parts'!AC100</f>
        <v/>
      </c>
      <c r="AD8" s="124">
        <f>'All Parts'!AD100</f>
        <v/>
      </c>
      <c r="AE8" s="124">
        <f>'All Parts'!AE100</f>
        <v/>
      </c>
      <c r="AF8" s="124">
        <f>'All Parts'!AF100</f>
        <v/>
      </c>
      <c r="AG8" s="148">
        <f>'All Parts'!AG100</f>
        <v/>
      </c>
      <c r="AI8" s="186" t="n"/>
    </row>
    <row r="9" ht="14" customHeight="1">
      <c r="A9" s="22">
        <f>'All Parts'!A99</f>
        <v/>
      </c>
      <c r="B9" s="125">
        <f>B8+100</f>
        <v/>
      </c>
      <c r="C9" s="125">
        <f>C8+100</f>
        <v/>
      </c>
      <c r="D9" s="125">
        <f>D8+100</f>
        <v/>
      </c>
      <c r="E9" s="125">
        <f>E8+100</f>
        <v/>
      </c>
      <c r="F9" s="125">
        <f>F8+100</f>
        <v/>
      </c>
      <c r="G9" s="125">
        <f>G8+100</f>
        <v/>
      </c>
      <c r="H9" s="125">
        <f>H8+100</f>
        <v/>
      </c>
      <c r="I9" s="125">
        <f>I8+100</f>
        <v/>
      </c>
      <c r="J9" s="125">
        <f>J8+100</f>
        <v/>
      </c>
      <c r="K9" s="125">
        <f>K8+100</f>
        <v/>
      </c>
      <c r="L9" s="125">
        <f>L8+100</f>
        <v/>
      </c>
      <c r="M9" s="125">
        <f>M8+100</f>
        <v/>
      </c>
      <c r="N9" s="125">
        <f>N8+100</f>
        <v/>
      </c>
      <c r="O9" s="125">
        <f>O8+100</f>
        <v/>
      </c>
      <c r="P9" s="125">
        <f>P8+100</f>
        <v/>
      </c>
      <c r="Q9" s="125">
        <f>Q8+100</f>
        <v/>
      </c>
      <c r="R9" s="125">
        <f>R8+100</f>
        <v/>
      </c>
      <c r="S9" s="125">
        <f>S8+100</f>
        <v/>
      </c>
      <c r="T9" s="125">
        <f>T8+100</f>
        <v/>
      </c>
      <c r="U9" s="125">
        <f>U8+100</f>
        <v/>
      </c>
      <c r="V9" s="125">
        <f>V8+100</f>
        <v/>
      </c>
      <c r="W9" s="125">
        <f>W8+100</f>
        <v/>
      </c>
      <c r="X9" s="125">
        <f>X8+100</f>
        <v/>
      </c>
      <c r="Y9" s="125">
        <f>Y8+100</f>
        <v/>
      </c>
      <c r="Z9" s="124">
        <f>'All Parts'!Z99</f>
        <v/>
      </c>
      <c r="AA9" s="124">
        <f>'All Parts'!AA99</f>
        <v/>
      </c>
      <c r="AB9" s="124">
        <f>'All Parts'!AB99</f>
        <v/>
      </c>
      <c r="AC9" s="124">
        <f>'All Parts'!AC99</f>
        <v/>
      </c>
      <c r="AD9" s="124">
        <f>'All Parts'!AD99</f>
        <v/>
      </c>
      <c r="AE9" s="124">
        <f>'All Parts'!AE99</f>
        <v/>
      </c>
      <c r="AF9" s="124">
        <f>'All Parts'!AF99</f>
        <v/>
      </c>
      <c r="AG9" s="148">
        <f>'All Parts'!AG99</f>
        <v/>
      </c>
      <c r="AI9" s="186" t="n"/>
    </row>
    <row r="10" ht="14" customHeight="1">
      <c r="A10" s="50">
        <f>'All Parts'!A34</f>
        <v/>
      </c>
      <c r="B10" s="125">
        <f>B9+100</f>
        <v/>
      </c>
      <c r="C10" s="125">
        <f>C9+100</f>
        <v/>
      </c>
      <c r="D10" s="125">
        <f>D9+100</f>
        <v/>
      </c>
      <c r="E10" s="125">
        <f>E9+100</f>
        <v/>
      </c>
      <c r="F10" s="125">
        <f>F9+100</f>
        <v/>
      </c>
      <c r="G10" s="125">
        <f>G9+100</f>
        <v/>
      </c>
      <c r="H10" s="125">
        <f>H9+100</f>
        <v/>
      </c>
      <c r="I10" s="125">
        <f>I9+100</f>
        <v/>
      </c>
      <c r="J10" s="125">
        <f>J9+100</f>
        <v/>
      </c>
      <c r="K10" s="125">
        <f>K9+100</f>
        <v/>
      </c>
      <c r="L10" s="125">
        <f>L9+100</f>
        <v/>
      </c>
      <c r="M10" s="125">
        <f>M9+100</f>
        <v/>
      </c>
      <c r="N10" s="125">
        <f>N9+100</f>
        <v/>
      </c>
      <c r="O10" s="125">
        <f>O9+100</f>
        <v/>
      </c>
      <c r="P10" s="125">
        <f>P9+100</f>
        <v/>
      </c>
      <c r="Q10" s="125">
        <f>Q9+100</f>
        <v/>
      </c>
      <c r="R10" s="125">
        <f>R9+100</f>
        <v/>
      </c>
      <c r="S10" s="125">
        <f>S9+100</f>
        <v/>
      </c>
      <c r="T10" s="125">
        <f>T9+100</f>
        <v/>
      </c>
      <c r="U10" s="125">
        <f>U9+100</f>
        <v/>
      </c>
      <c r="V10" s="125">
        <f>V9+100</f>
        <v/>
      </c>
      <c r="W10" s="125">
        <f>W9+100</f>
        <v/>
      </c>
      <c r="X10" s="125">
        <f>X9+100</f>
        <v/>
      </c>
      <c r="Y10" s="125">
        <f>Y9+100</f>
        <v/>
      </c>
      <c r="Z10" s="124">
        <f>'All Parts'!Z34</f>
        <v/>
      </c>
      <c r="AA10" s="124">
        <f>'All Parts'!AA34</f>
        <v/>
      </c>
      <c r="AB10" s="124">
        <f>'All Parts'!AB34</f>
        <v/>
      </c>
      <c r="AC10" s="124">
        <f>'All Parts'!AC34</f>
        <v/>
      </c>
      <c r="AD10" s="124">
        <f>'All Parts'!AD34</f>
        <v/>
      </c>
      <c r="AE10" s="124">
        <f>'All Parts'!AE34</f>
        <v/>
      </c>
      <c r="AF10" s="124">
        <f>'All Parts'!AF34</f>
        <v/>
      </c>
      <c r="AG10" s="122">
        <f>'All Parts'!AG34</f>
        <v/>
      </c>
      <c r="AI10" s="186" t="n"/>
    </row>
    <row r="11" ht="14" customHeight="1">
      <c r="A11" s="50">
        <f>'All Parts'!A35</f>
        <v/>
      </c>
      <c r="B11" s="125">
        <f>B10+100</f>
        <v/>
      </c>
      <c r="C11" s="125">
        <f>C10+100</f>
        <v/>
      </c>
      <c r="D11" s="125">
        <f>D10+100</f>
        <v/>
      </c>
      <c r="E11" s="125">
        <f>E10+100</f>
        <v/>
      </c>
      <c r="F11" s="125">
        <f>F10+100</f>
        <v/>
      </c>
      <c r="G11" s="125">
        <f>G10+100</f>
        <v/>
      </c>
      <c r="H11" s="125">
        <f>H10+100</f>
        <v/>
      </c>
      <c r="I11" s="125">
        <f>I10+100</f>
        <v/>
      </c>
      <c r="J11" s="125">
        <f>J10+100</f>
        <v/>
      </c>
      <c r="K11" s="125">
        <f>K10+100</f>
        <v/>
      </c>
      <c r="L11" s="125">
        <f>L10+100</f>
        <v/>
      </c>
      <c r="M11" s="125">
        <f>M10+100</f>
        <v/>
      </c>
      <c r="N11" s="125">
        <f>N10+100</f>
        <v/>
      </c>
      <c r="O11" s="125">
        <f>O10+100</f>
        <v/>
      </c>
      <c r="P11" s="125">
        <f>P10+100</f>
        <v/>
      </c>
      <c r="Q11" s="125">
        <f>Q10+100</f>
        <v/>
      </c>
      <c r="R11" s="125">
        <f>R10+100</f>
        <v/>
      </c>
      <c r="S11" s="125">
        <f>S10+100</f>
        <v/>
      </c>
      <c r="T11" s="125">
        <f>T10+100</f>
        <v/>
      </c>
      <c r="U11" s="125">
        <f>U10+100</f>
        <v/>
      </c>
      <c r="V11" s="125">
        <f>V10+100</f>
        <v/>
      </c>
      <c r="W11" s="125">
        <f>W10+100</f>
        <v/>
      </c>
      <c r="X11" s="125">
        <f>X10+100</f>
        <v/>
      </c>
      <c r="Y11" s="125">
        <f>Y10+100</f>
        <v/>
      </c>
      <c r="Z11" s="124">
        <f>'All Parts'!Z35</f>
        <v/>
      </c>
      <c r="AA11" s="124">
        <f>'All Parts'!AA35</f>
        <v/>
      </c>
      <c r="AB11" s="124">
        <f>'All Parts'!AB35</f>
        <v/>
      </c>
      <c r="AC11" s="124">
        <f>'All Parts'!AC35</f>
        <v/>
      </c>
      <c r="AD11" s="124">
        <f>'All Parts'!AD35</f>
        <v/>
      </c>
      <c r="AE11" s="124">
        <f>'All Parts'!AE35</f>
        <v/>
      </c>
      <c r="AF11" s="124">
        <f>'All Parts'!AF35</f>
        <v/>
      </c>
      <c r="AG11" s="148">
        <f>'All Parts'!AG35</f>
        <v/>
      </c>
      <c r="AI11" s="186" t="n"/>
    </row>
    <row r="12" ht="14" customHeight="1">
      <c r="A12" s="22">
        <f>'All Parts'!A37</f>
        <v/>
      </c>
      <c r="B12" s="125">
        <f>B11+100</f>
        <v/>
      </c>
      <c r="C12" s="125">
        <f>C11+100</f>
        <v/>
      </c>
      <c r="D12" s="125">
        <f>D11+100</f>
        <v/>
      </c>
      <c r="E12" s="125">
        <f>E11+100</f>
        <v/>
      </c>
      <c r="F12" s="125">
        <f>F11+100</f>
        <v/>
      </c>
      <c r="G12" s="125">
        <f>G11+100</f>
        <v/>
      </c>
      <c r="H12" s="125">
        <f>H11+100</f>
        <v/>
      </c>
      <c r="I12" s="125">
        <f>I11+100</f>
        <v/>
      </c>
      <c r="J12" s="125">
        <f>J11+100</f>
        <v/>
      </c>
      <c r="K12" s="125">
        <f>K11+100</f>
        <v/>
      </c>
      <c r="L12" s="125">
        <f>L11+100</f>
        <v/>
      </c>
      <c r="M12" s="125">
        <f>M11+100</f>
        <v/>
      </c>
      <c r="N12" s="125">
        <f>N11+100</f>
        <v/>
      </c>
      <c r="O12" s="125">
        <f>O11+100</f>
        <v/>
      </c>
      <c r="P12" s="125">
        <f>P11+100</f>
        <v/>
      </c>
      <c r="Q12" s="125">
        <f>Q11+100</f>
        <v/>
      </c>
      <c r="R12" s="125">
        <f>R11+100</f>
        <v/>
      </c>
      <c r="S12" s="125">
        <f>S11+100</f>
        <v/>
      </c>
      <c r="T12" s="125">
        <f>T11+100</f>
        <v/>
      </c>
      <c r="U12" s="125">
        <f>U11+100</f>
        <v/>
      </c>
      <c r="V12" s="125">
        <f>V11+100</f>
        <v/>
      </c>
      <c r="W12" s="125">
        <f>W11+100</f>
        <v/>
      </c>
      <c r="X12" s="125">
        <f>X11+100</f>
        <v/>
      </c>
      <c r="Y12" s="125">
        <f>Y11+100</f>
        <v/>
      </c>
      <c r="Z12" s="124">
        <f>'All Parts'!Z37</f>
        <v/>
      </c>
      <c r="AA12" s="124">
        <f>'All Parts'!AA37</f>
        <v/>
      </c>
      <c r="AB12" s="124">
        <f>'All Parts'!AB37</f>
        <v/>
      </c>
      <c r="AC12" s="124">
        <f>'All Parts'!AC37</f>
        <v/>
      </c>
      <c r="AD12" s="124">
        <f>'All Parts'!AD37</f>
        <v/>
      </c>
      <c r="AE12" s="124">
        <f>'All Parts'!AE37</f>
        <v/>
      </c>
      <c r="AF12" s="124">
        <f>'All Parts'!AF37</f>
        <v/>
      </c>
      <c r="AG12" s="148">
        <f>'All Parts'!AG37</f>
        <v/>
      </c>
      <c r="AI12" s="186" t="n"/>
    </row>
    <row r="13" ht="14" customHeight="1">
      <c r="A13" s="22">
        <f>'All Parts'!A113</f>
        <v/>
      </c>
      <c r="B13" s="125">
        <f>B12+100</f>
        <v/>
      </c>
      <c r="C13" s="125">
        <f>C12+100</f>
        <v/>
      </c>
      <c r="D13" s="125">
        <f>D12+100</f>
        <v/>
      </c>
      <c r="E13" s="125">
        <f>E12+100</f>
        <v/>
      </c>
      <c r="F13" s="125">
        <f>F12+100</f>
        <v/>
      </c>
      <c r="G13" s="125">
        <f>G12+100</f>
        <v/>
      </c>
      <c r="H13" s="125">
        <f>H12+100</f>
        <v/>
      </c>
      <c r="I13" s="125">
        <f>I12+100</f>
        <v/>
      </c>
      <c r="J13" s="125">
        <f>J12+100</f>
        <v/>
      </c>
      <c r="K13" s="125">
        <f>K12+100</f>
        <v/>
      </c>
      <c r="L13" s="125">
        <f>L12+100</f>
        <v/>
      </c>
      <c r="M13" s="125">
        <f>M12+100</f>
        <v/>
      </c>
      <c r="N13" s="125">
        <f>N12+100</f>
        <v/>
      </c>
      <c r="O13" s="125">
        <f>O12+100</f>
        <v/>
      </c>
      <c r="P13" s="125">
        <f>P12+100</f>
        <v/>
      </c>
      <c r="Q13" s="125">
        <f>Q12+100</f>
        <v/>
      </c>
      <c r="R13" s="125">
        <f>R12+100</f>
        <v/>
      </c>
      <c r="S13" s="125">
        <f>S12+100</f>
        <v/>
      </c>
      <c r="T13" s="125">
        <f>T12+100</f>
        <v/>
      </c>
      <c r="U13" s="125">
        <f>U12+100</f>
        <v/>
      </c>
      <c r="V13" s="125">
        <f>V12+100</f>
        <v/>
      </c>
      <c r="W13" s="125">
        <f>W12+100</f>
        <v/>
      </c>
      <c r="X13" s="125">
        <f>X12+100</f>
        <v/>
      </c>
      <c r="Y13" s="125">
        <f>Y12+100</f>
        <v/>
      </c>
      <c r="Z13" s="124">
        <f>'All Parts'!Z113</f>
        <v/>
      </c>
      <c r="AA13" s="124">
        <f>'All Parts'!AA113</f>
        <v/>
      </c>
      <c r="AB13" s="124">
        <f>'All Parts'!AB113</f>
        <v/>
      </c>
      <c r="AC13" s="124">
        <f>'All Parts'!AC113</f>
        <v/>
      </c>
      <c r="AD13" s="124">
        <f>'All Parts'!AD113</f>
        <v/>
      </c>
      <c r="AE13" s="124">
        <f>'All Parts'!AE113</f>
        <v/>
      </c>
      <c r="AF13" s="124">
        <f>'All Parts'!AF113</f>
        <v/>
      </c>
      <c r="AG13" s="148">
        <f>'All Parts'!AG113</f>
        <v/>
      </c>
      <c r="AI13" s="186" t="n"/>
    </row>
    <row r="14" ht="14" customHeight="1">
      <c r="A14" s="22">
        <f>'All Parts'!A91</f>
        <v/>
      </c>
      <c r="B14" s="125">
        <f>B13+100</f>
        <v/>
      </c>
      <c r="C14" s="125">
        <f>C13+100</f>
        <v/>
      </c>
      <c r="D14" s="125">
        <f>D13+100</f>
        <v/>
      </c>
      <c r="E14" s="125">
        <f>E13+100</f>
        <v/>
      </c>
      <c r="F14" s="125">
        <f>F13+100</f>
        <v/>
      </c>
      <c r="G14" s="125">
        <f>G13+100</f>
        <v/>
      </c>
      <c r="H14" s="125">
        <f>H13+100</f>
        <v/>
      </c>
      <c r="I14" s="125">
        <f>I13+100</f>
        <v/>
      </c>
      <c r="J14" s="125">
        <f>J13+100</f>
        <v/>
      </c>
      <c r="K14" s="125">
        <f>K13+100</f>
        <v/>
      </c>
      <c r="L14" s="125">
        <f>L13+100</f>
        <v/>
      </c>
      <c r="M14" s="125">
        <f>M13+100</f>
        <v/>
      </c>
      <c r="N14" s="125">
        <f>N13+100</f>
        <v/>
      </c>
      <c r="O14" s="125">
        <f>O13+100</f>
        <v/>
      </c>
      <c r="P14" s="125">
        <f>P13+100</f>
        <v/>
      </c>
      <c r="Q14" s="125">
        <f>Q13+100</f>
        <v/>
      </c>
      <c r="R14" s="125">
        <f>R13+100</f>
        <v/>
      </c>
      <c r="S14" s="125">
        <f>S13+100</f>
        <v/>
      </c>
      <c r="T14" s="125">
        <f>T13+100</f>
        <v/>
      </c>
      <c r="U14" s="125">
        <f>U13+100</f>
        <v/>
      </c>
      <c r="V14" s="125">
        <f>V13+100</f>
        <v/>
      </c>
      <c r="W14" s="125">
        <f>W13+100</f>
        <v/>
      </c>
      <c r="X14" s="125">
        <f>X13+100</f>
        <v/>
      </c>
      <c r="Y14" s="125">
        <f>Y13+100</f>
        <v/>
      </c>
      <c r="Z14" s="124">
        <f>'All Parts'!Z91</f>
        <v/>
      </c>
      <c r="AA14" s="124">
        <f>'All Parts'!AA91</f>
        <v/>
      </c>
      <c r="AB14" s="124">
        <f>'All Parts'!AB91</f>
        <v/>
      </c>
      <c r="AC14" s="124">
        <f>'All Parts'!AC91</f>
        <v/>
      </c>
      <c r="AD14" s="124">
        <f>'All Parts'!AD91</f>
        <v/>
      </c>
      <c r="AE14" s="124">
        <f>'All Parts'!AE91</f>
        <v/>
      </c>
      <c r="AF14" s="124">
        <f>'All Parts'!AF91</f>
        <v/>
      </c>
      <c r="AG14" s="148">
        <f>'All Parts'!AG91</f>
        <v/>
      </c>
      <c r="AI14" s="186" t="n"/>
    </row>
    <row r="15" ht="14" customHeight="1">
      <c r="A15" s="22">
        <f>'All Parts'!A98</f>
        <v/>
      </c>
      <c r="B15" s="125">
        <f>B14+100</f>
        <v/>
      </c>
      <c r="C15" s="125">
        <f>C14+100</f>
        <v/>
      </c>
      <c r="D15" s="125">
        <f>D14+100</f>
        <v/>
      </c>
      <c r="E15" s="125">
        <f>E14+100</f>
        <v/>
      </c>
      <c r="F15" s="125">
        <f>F14+100</f>
        <v/>
      </c>
      <c r="G15" s="125">
        <f>G14+100</f>
        <v/>
      </c>
      <c r="H15" s="125">
        <f>H14+100</f>
        <v/>
      </c>
      <c r="I15" s="125">
        <f>I14+100</f>
        <v/>
      </c>
      <c r="J15" s="125">
        <f>J14+100</f>
        <v/>
      </c>
      <c r="K15" s="125">
        <f>K14+100</f>
        <v/>
      </c>
      <c r="L15" s="125">
        <f>L14+100</f>
        <v/>
      </c>
      <c r="M15" s="125">
        <f>M14+100</f>
        <v/>
      </c>
      <c r="N15" s="125">
        <f>N14+100</f>
        <v/>
      </c>
      <c r="O15" s="125">
        <f>O14+100</f>
        <v/>
      </c>
      <c r="P15" s="125">
        <f>P14+100</f>
        <v/>
      </c>
      <c r="Q15" s="125">
        <f>Q14+100</f>
        <v/>
      </c>
      <c r="R15" s="125">
        <f>R14+100</f>
        <v/>
      </c>
      <c r="S15" s="125">
        <f>S14+100</f>
        <v/>
      </c>
      <c r="T15" s="125">
        <f>T14+100</f>
        <v/>
      </c>
      <c r="U15" s="125">
        <f>U14+100</f>
        <v/>
      </c>
      <c r="V15" s="125">
        <f>V14+100</f>
        <v/>
      </c>
      <c r="W15" s="125">
        <f>W14+100</f>
        <v/>
      </c>
      <c r="X15" s="125">
        <f>X14+100</f>
        <v/>
      </c>
      <c r="Y15" s="125">
        <f>Y14+100</f>
        <v/>
      </c>
      <c r="Z15" s="124">
        <f>'All Parts'!Z98</f>
        <v/>
      </c>
      <c r="AA15" s="124">
        <f>'All Parts'!AA98</f>
        <v/>
      </c>
      <c r="AB15" s="124">
        <f>'All Parts'!AB98</f>
        <v/>
      </c>
      <c r="AC15" s="124">
        <f>'All Parts'!AC98</f>
        <v/>
      </c>
      <c r="AD15" s="124">
        <f>'All Parts'!AD98</f>
        <v/>
      </c>
      <c r="AE15" s="124">
        <f>'All Parts'!AE98</f>
        <v/>
      </c>
      <c r="AF15" s="124">
        <f>'All Parts'!AF98</f>
        <v/>
      </c>
      <c r="AG15" s="148">
        <f>'All Parts'!AG98</f>
        <v/>
      </c>
      <c r="AI15" s="186" t="n"/>
    </row>
    <row r="16" ht="14" customHeight="1">
      <c r="A16" s="22">
        <f>'All Parts'!A121</f>
        <v/>
      </c>
      <c r="B16" s="125">
        <f>B15+100</f>
        <v/>
      </c>
      <c r="C16" s="125">
        <f>C15+100</f>
        <v/>
      </c>
      <c r="D16" s="125">
        <f>D15+100</f>
        <v/>
      </c>
      <c r="E16" s="125">
        <f>E15+100</f>
        <v/>
      </c>
      <c r="F16" s="125">
        <f>F15+100</f>
        <v/>
      </c>
      <c r="G16" s="125">
        <f>G15+100</f>
        <v/>
      </c>
      <c r="H16" s="125">
        <f>H15+100</f>
        <v/>
      </c>
      <c r="I16" s="125">
        <f>I15+100</f>
        <v/>
      </c>
      <c r="J16" s="125">
        <f>J15+100</f>
        <v/>
      </c>
      <c r="K16" s="125">
        <f>K15+100</f>
        <v/>
      </c>
      <c r="L16" s="125">
        <f>L15+100</f>
        <v/>
      </c>
      <c r="M16" s="125">
        <f>M15+100</f>
        <v/>
      </c>
      <c r="N16" s="125">
        <f>N15+100</f>
        <v/>
      </c>
      <c r="O16" s="125">
        <f>O15+100</f>
        <v/>
      </c>
      <c r="P16" s="125">
        <f>P15+100</f>
        <v/>
      </c>
      <c r="Q16" s="125">
        <f>Q15+100</f>
        <v/>
      </c>
      <c r="R16" s="125">
        <f>R15+100</f>
        <v/>
      </c>
      <c r="S16" s="125">
        <f>S15+100</f>
        <v/>
      </c>
      <c r="T16" s="125">
        <f>T15+100</f>
        <v/>
      </c>
      <c r="U16" s="125">
        <f>U15+100</f>
        <v/>
      </c>
      <c r="V16" s="125">
        <f>V15+100</f>
        <v/>
      </c>
      <c r="W16" s="125">
        <f>W15+100</f>
        <v/>
      </c>
      <c r="X16" s="125">
        <f>X15+100</f>
        <v/>
      </c>
      <c r="Y16" s="125">
        <f>Y15+100</f>
        <v/>
      </c>
      <c r="Z16" s="124">
        <f>'All Parts'!Z121</f>
        <v/>
      </c>
      <c r="AA16" s="124">
        <f>'All Parts'!AA121</f>
        <v/>
      </c>
      <c r="AB16" s="124">
        <f>'All Parts'!AB121</f>
        <v/>
      </c>
      <c r="AC16" s="124">
        <f>'All Parts'!AC121</f>
        <v/>
      </c>
      <c r="AD16" s="124">
        <f>'All Parts'!AD121</f>
        <v/>
      </c>
      <c r="AE16" s="124">
        <f>'All Parts'!AE121</f>
        <v/>
      </c>
      <c r="AF16" s="124">
        <f>'All Parts'!AF121</f>
        <v/>
      </c>
      <c r="AG16" s="148">
        <f>'All Parts'!AG121</f>
        <v/>
      </c>
      <c r="AI16" s="186" t="n"/>
    </row>
    <row r="17" ht="14" customHeight="1">
      <c r="A17" s="22">
        <f>'All Parts'!A94</f>
        <v/>
      </c>
      <c r="B17" s="125">
        <f>B16+100</f>
        <v/>
      </c>
      <c r="C17" s="125">
        <f>C16+100</f>
        <v/>
      </c>
      <c r="D17" s="125">
        <f>D16+100</f>
        <v/>
      </c>
      <c r="E17" s="125">
        <f>E16+100</f>
        <v/>
      </c>
      <c r="F17" s="125">
        <f>F16+100</f>
        <v/>
      </c>
      <c r="G17" s="125">
        <f>G16+100</f>
        <v/>
      </c>
      <c r="H17" s="125">
        <f>H16+100</f>
        <v/>
      </c>
      <c r="I17" s="125">
        <f>I16+100</f>
        <v/>
      </c>
      <c r="J17" s="125">
        <f>J16+100</f>
        <v/>
      </c>
      <c r="K17" s="125">
        <f>K16+100</f>
        <v/>
      </c>
      <c r="L17" s="125">
        <f>L16+100</f>
        <v/>
      </c>
      <c r="M17" s="125">
        <f>M16+100</f>
        <v/>
      </c>
      <c r="N17" s="125">
        <f>N16+100</f>
        <v/>
      </c>
      <c r="O17" s="125">
        <f>O16+100</f>
        <v/>
      </c>
      <c r="P17" s="125">
        <f>P16+100</f>
        <v/>
      </c>
      <c r="Q17" s="125">
        <f>Q16+100</f>
        <v/>
      </c>
      <c r="R17" s="125">
        <f>R16+100</f>
        <v/>
      </c>
      <c r="S17" s="125">
        <f>S16+100</f>
        <v/>
      </c>
      <c r="T17" s="125">
        <f>T16+100</f>
        <v/>
      </c>
      <c r="U17" s="125">
        <f>U16+100</f>
        <v/>
      </c>
      <c r="V17" s="125">
        <f>V16+100</f>
        <v/>
      </c>
      <c r="W17" s="125">
        <f>W16+100</f>
        <v/>
      </c>
      <c r="X17" s="125">
        <f>X16+100</f>
        <v/>
      </c>
      <c r="Y17" s="125">
        <f>Y16+100</f>
        <v/>
      </c>
      <c r="Z17" s="124">
        <f>'All Parts'!Z94</f>
        <v/>
      </c>
      <c r="AA17" s="124">
        <f>'All Parts'!AA94</f>
        <v/>
      </c>
      <c r="AB17" s="124">
        <f>'All Parts'!AB94</f>
        <v/>
      </c>
      <c r="AC17" s="124">
        <f>'All Parts'!AC94</f>
        <v/>
      </c>
      <c r="AD17" s="124">
        <f>'All Parts'!AD94</f>
        <v/>
      </c>
      <c r="AE17" s="124">
        <f>'All Parts'!AE94</f>
        <v/>
      </c>
      <c r="AF17" s="124">
        <f>'All Parts'!AF94</f>
        <v/>
      </c>
      <c r="AG17" s="148">
        <f>'All Parts'!AG94</f>
        <v/>
      </c>
      <c r="AI17" s="186" t="n"/>
    </row>
    <row r="18" ht="14" customHeight="1">
      <c r="A18" s="22">
        <f>'All Parts'!A90</f>
        <v/>
      </c>
      <c r="B18" s="125">
        <f>B17+100</f>
        <v/>
      </c>
      <c r="C18" s="125">
        <f>C17+100</f>
        <v/>
      </c>
      <c r="D18" s="125">
        <f>D17+100</f>
        <v/>
      </c>
      <c r="E18" s="125">
        <f>E17+100</f>
        <v/>
      </c>
      <c r="F18" s="125">
        <f>F17+100</f>
        <v/>
      </c>
      <c r="G18" s="125">
        <f>G17+100</f>
        <v/>
      </c>
      <c r="H18" s="125">
        <f>H17+100</f>
        <v/>
      </c>
      <c r="I18" s="125">
        <f>I17+100</f>
        <v/>
      </c>
      <c r="J18" s="125">
        <f>J17+100</f>
        <v/>
      </c>
      <c r="K18" s="125">
        <f>K17+100</f>
        <v/>
      </c>
      <c r="L18" s="125">
        <f>L17+100</f>
        <v/>
      </c>
      <c r="M18" s="125">
        <f>M17+100</f>
        <v/>
      </c>
      <c r="N18" s="125">
        <f>N17+100</f>
        <v/>
      </c>
      <c r="O18" s="125">
        <f>O17+100</f>
        <v/>
      </c>
      <c r="P18" s="125">
        <f>P17+100</f>
        <v/>
      </c>
      <c r="Q18" s="125">
        <f>Q17+100</f>
        <v/>
      </c>
      <c r="R18" s="125">
        <f>R17+100</f>
        <v/>
      </c>
      <c r="S18" s="125">
        <f>S17+100</f>
        <v/>
      </c>
      <c r="T18" s="125">
        <f>T17+100</f>
        <v/>
      </c>
      <c r="U18" s="125">
        <f>U17+100</f>
        <v/>
      </c>
      <c r="V18" s="125">
        <f>V17+100</f>
        <v/>
      </c>
      <c r="W18" s="125">
        <f>W17+100</f>
        <v/>
      </c>
      <c r="X18" s="125">
        <f>X17+100</f>
        <v/>
      </c>
      <c r="Y18" s="125">
        <f>Y17+100</f>
        <v/>
      </c>
      <c r="Z18" s="124">
        <f>'All Parts'!Z90</f>
        <v/>
      </c>
      <c r="AA18" s="124">
        <f>'All Parts'!AA90</f>
        <v/>
      </c>
      <c r="AB18" s="124">
        <f>'All Parts'!AB90</f>
        <v/>
      </c>
      <c r="AC18" s="124">
        <f>'All Parts'!AC90</f>
        <v/>
      </c>
      <c r="AD18" s="124">
        <f>'All Parts'!AD90</f>
        <v/>
      </c>
      <c r="AE18" s="124">
        <f>'All Parts'!AE90</f>
        <v/>
      </c>
      <c r="AF18" s="124">
        <f>'All Parts'!AF90</f>
        <v/>
      </c>
      <c r="AG18" s="148">
        <f>'All Parts'!AG90</f>
        <v/>
      </c>
      <c r="AI18" s="186" t="n"/>
    </row>
    <row r="19" ht="14" customHeight="1">
      <c r="A19" s="54">
        <f>'All Parts'!A86</f>
        <v/>
      </c>
      <c r="B19" s="125">
        <f>B18+100</f>
        <v/>
      </c>
      <c r="C19" s="125">
        <f>C18+100</f>
        <v/>
      </c>
      <c r="D19" s="125">
        <f>D18+100</f>
        <v/>
      </c>
      <c r="E19" s="125">
        <f>E18+100</f>
        <v/>
      </c>
      <c r="F19" s="125">
        <f>F18+100</f>
        <v/>
      </c>
      <c r="G19" s="125">
        <f>G18+100</f>
        <v/>
      </c>
      <c r="H19" s="125">
        <f>H18+100</f>
        <v/>
      </c>
      <c r="I19" s="125">
        <f>I18+100</f>
        <v/>
      </c>
      <c r="J19" s="125">
        <f>J18+100</f>
        <v/>
      </c>
      <c r="K19" s="125">
        <f>K18+100</f>
        <v/>
      </c>
      <c r="L19" s="125">
        <f>L18+100</f>
        <v/>
      </c>
      <c r="M19" s="125">
        <f>M18+100</f>
        <v/>
      </c>
      <c r="N19" s="125">
        <f>N18+100</f>
        <v/>
      </c>
      <c r="O19" s="125">
        <f>O18+100</f>
        <v/>
      </c>
      <c r="P19" s="125">
        <f>P18+100</f>
        <v/>
      </c>
      <c r="Q19" s="125">
        <f>Q18+100</f>
        <v/>
      </c>
      <c r="R19" s="125">
        <f>R18+100</f>
        <v/>
      </c>
      <c r="S19" s="125">
        <f>S18+100</f>
        <v/>
      </c>
      <c r="T19" s="125">
        <f>T18+100</f>
        <v/>
      </c>
      <c r="U19" s="125">
        <f>U18+100</f>
        <v/>
      </c>
      <c r="V19" s="125">
        <f>V18+100</f>
        <v/>
      </c>
      <c r="W19" s="125">
        <f>W18+100</f>
        <v/>
      </c>
      <c r="X19" s="125">
        <f>X18+100</f>
        <v/>
      </c>
      <c r="Y19" s="125">
        <f>Y18+100</f>
        <v/>
      </c>
      <c r="Z19" s="124">
        <f>'All Parts'!Z86</f>
        <v/>
      </c>
      <c r="AA19" s="124">
        <f>'All Parts'!AA86</f>
        <v/>
      </c>
      <c r="AB19" s="124">
        <f>'All Parts'!AB86</f>
        <v/>
      </c>
      <c r="AC19" s="124">
        <f>'All Parts'!AC86</f>
        <v/>
      </c>
      <c r="AD19" s="124">
        <f>'All Parts'!AD86</f>
        <v/>
      </c>
      <c r="AE19" s="124">
        <f>'All Parts'!AE86</f>
        <v/>
      </c>
      <c r="AF19" s="124">
        <f>'All Parts'!AF86</f>
        <v/>
      </c>
      <c r="AG19" s="148">
        <f>'All Parts'!AG86</f>
        <v/>
      </c>
      <c r="AI19" s="186" t="n"/>
    </row>
    <row r="20" ht="14" customHeight="1">
      <c r="A20" s="22">
        <f>'All Parts'!A111</f>
        <v/>
      </c>
      <c r="B20" s="125">
        <f>B19+100</f>
        <v/>
      </c>
      <c r="C20" s="125">
        <f>C19+100</f>
        <v/>
      </c>
      <c r="D20" s="125">
        <f>D19+100</f>
        <v/>
      </c>
      <c r="E20" s="125">
        <f>E19+100</f>
        <v/>
      </c>
      <c r="F20" s="125">
        <f>F19+100</f>
        <v/>
      </c>
      <c r="G20" s="125">
        <f>G19+100</f>
        <v/>
      </c>
      <c r="H20" s="125">
        <f>H19+100</f>
        <v/>
      </c>
      <c r="I20" s="125">
        <f>I19+100</f>
        <v/>
      </c>
      <c r="J20" s="125">
        <f>J19+100</f>
        <v/>
      </c>
      <c r="K20" s="125">
        <f>K19+100</f>
        <v/>
      </c>
      <c r="L20" s="125">
        <f>L19+100</f>
        <v/>
      </c>
      <c r="M20" s="125">
        <f>M19+100</f>
        <v/>
      </c>
      <c r="N20" s="125">
        <f>N19+100</f>
        <v/>
      </c>
      <c r="O20" s="125">
        <f>O19+100</f>
        <v/>
      </c>
      <c r="P20" s="125">
        <f>P19+100</f>
        <v/>
      </c>
      <c r="Q20" s="125">
        <f>Q19+100</f>
        <v/>
      </c>
      <c r="R20" s="125">
        <f>R19+100</f>
        <v/>
      </c>
      <c r="S20" s="125">
        <f>S19+100</f>
        <v/>
      </c>
      <c r="T20" s="125">
        <f>T19+100</f>
        <v/>
      </c>
      <c r="U20" s="125">
        <f>U19+100</f>
        <v/>
      </c>
      <c r="V20" s="125">
        <f>V19+100</f>
        <v/>
      </c>
      <c r="W20" s="125">
        <f>W19+100</f>
        <v/>
      </c>
      <c r="X20" s="125">
        <f>X19+100</f>
        <v/>
      </c>
      <c r="Y20" s="125">
        <f>Y19+100</f>
        <v/>
      </c>
      <c r="Z20" s="124">
        <f>'All Parts'!Z111</f>
        <v/>
      </c>
      <c r="AA20" s="124">
        <f>'All Parts'!AA111</f>
        <v/>
      </c>
      <c r="AB20" s="124">
        <f>'All Parts'!AB111</f>
        <v/>
      </c>
      <c r="AC20" s="124">
        <f>'All Parts'!AC111</f>
        <v/>
      </c>
      <c r="AD20" s="124">
        <f>'All Parts'!AD111</f>
        <v/>
      </c>
      <c r="AE20" s="124">
        <f>'All Parts'!AE111</f>
        <v/>
      </c>
      <c r="AF20" s="124">
        <f>'All Parts'!AF111</f>
        <v/>
      </c>
      <c r="AG20" s="148">
        <f>'All Parts'!AG111</f>
        <v/>
      </c>
      <c r="AI20" s="186" t="n"/>
    </row>
    <row r="21" ht="14" customHeight="1">
      <c r="A21" s="50">
        <f>'All Parts'!A110</f>
        <v/>
      </c>
      <c r="B21" s="125">
        <f>B20+100</f>
        <v/>
      </c>
      <c r="C21" s="125">
        <f>C20+100</f>
        <v/>
      </c>
      <c r="D21" s="125">
        <f>D20+100</f>
        <v/>
      </c>
      <c r="E21" s="125">
        <f>E20+100</f>
        <v/>
      </c>
      <c r="F21" s="125">
        <f>F20+100</f>
        <v/>
      </c>
      <c r="G21" s="125">
        <f>G20+100</f>
        <v/>
      </c>
      <c r="H21" s="125">
        <f>H20+100</f>
        <v/>
      </c>
      <c r="I21" s="125">
        <f>I20+100</f>
        <v/>
      </c>
      <c r="J21" s="125">
        <f>J20+100</f>
        <v/>
      </c>
      <c r="K21" s="125">
        <f>K20+100</f>
        <v/>
      </c>
      <c r="L21" s="125">
        <f>L20+100</f>
        <v/>
      </c>
      <c r="M21" s="125">
        <f>M20+100</f>
        <v/>
      </c>
      <c r="N21" s="125">
        <f>N20+100</f>
        <v/>
      </c>
      <c r="O21" s="125">
        <f>O20+100</f>
        <v/>
      </c>
      <c r="P21" s="125">
        <f>P20+100</f>
        <v/>
      </c>
      <c r="Q21" s="125">
        <f>Q20+100</f>
        <v/>
      </c>
      <c r="R21" s="125">
        <f>R20+100</f>
        <v/>
      </c>
      <c r="S21" s="125">
        <f>S20+100</f>
        <v/>
      </c>
      <c r="T21" s="125">
        <f>T20+100</f>
        <v/>
      </c>
      <c r="U21" s="125">
        <f>U20+100</f>
        <v/>
      </c>
      <c r="V21" s="125">
        <f>V20+100</f>
        <v/>
      </c>
      <c r="W21" s="125">
        <f>W20+100</f>
        <v/>
      </c>
      <c r="X21" s="125">
        <f>X20+100</f>
        <v/>
      </c>
      <c r="Y21" s="125">
        <f>Y20+100</f>
        <v/>
      </c>
      <c r="Z21" s="124">
        <f>'All Parts'!Z110</f>
        <v/>
      </c>
      <c r="AA21" s="124">
        <f>'All Parts'!AA110</f>
        <v/>
      </c>
      <c r="AB21" s="124">
        <f>'All Parts'!AB110</f>
        <v/>
      </c>
      <c r="AC21" s="124">
        <f>'All Parts'!AC110</f>
        <v/>
      </c>
      <c r="AD21" s="124">
        <f>'All Parts'!AD110</f>
        <v/>
      </c>
      <c r="AE21" s="124">
        <f>'All Parts'!AE110</f>
        <v/>
      </c>
      <c r="AF21" s="124">
        <f>'All Parts'!AF110</f>
        <v/>
      </c>
      <c r="AG21" s="148">
        <f>'All Parts'!AG110</f>
        <v/>
      </c>
      <c r="AI21" s="186" t="n"/>
    </row>
    <row r="22" ht="14" customHeight="1">
      <c r="A22" s="54">
        <f>'All Parts'!A59</f>
        <v/>
      </c>
      <c r="B22" s="125">
        <f>B21+100</f>
        <v/>
      </c>
      <c r="C22" s="125">
        <f>C21+100</f>
        <v/>
      </c>
      <c r="D22" s="125">
        <f>D21+100</f>
        <v/>
      </c>
      <c r="E22" s="125">
        <f>E21+100</f>
        <v/>
      </c>
      <c r="F22" s="125">
        <f>F21+100</f>
        <v/>
      </c>
      <c r="G22" s="125">
        <f>G21+100</f>
        <v/>
      </c>
      <c r="H22" s="125">
        <f>H21+100</f>
        <v/>
      </c>
      <c r="I22" s="125">
        <f>I21+100</f>
        <v/>
      </c>
      <c r="J22" s="125">
        <f>J21+100</f>
        <v/>
      </c>
      <c r="K22" s="125">
        <f>K21+100</f>
        <v/>
      </c>
      <c r="L22" s="125">
        <f>L21+100</f>
        <v/>
      </c>
      <c r="M22" s="125">
        <f>M21+100</f>
        <v/>
      </c>
      <c r="N22" s="125">
        <f>N21+100</f>
        <v/>
      </c>
      <c r="O22" s="125">
        <f>O21+100</f>
        <v/>
      </c>
      <c r="P22" s="125">
        <f>P21+100</f>
        <v/>
      </c>
      <c r="Q22" s="125">
        <f>Q21+100</f>
        <v/>
      </c>
      <c r="R22" s="125">
        <f>R21+100</f>
        <v/>
      </c>
      <c r="S22" s="125">
        <f>S21+100</f>
        <v/>
      </c>
      <c r="T22" s="125">
        <f>T21+100</f>
        <v/>
      </c>
      <c r="U22" s="125">
        <f>U21+100</f>
        <v/>
      </c>
      <c r="V22" s="125">
        <f>V21+100</f>
        <v/>
      </c>
      <c r="W22" s="125">
        <f>W21+100</f>
        <v/>
      </c>
      <c r="X22" s="125">
        <f>X21+100</f>
        <v/>
      </c>
      <c r="Y22" s="125">
        <f>Y21+100</f>
        <v/>
      </c>
      <c r="Z22" s="124">
        <f>'All Parts'!Z59</f>
        <v/>
      </c>
      <c r="AA22" s="124">
        <f>'All Parts'!AA59</f>
        <v/>
      </c>
      <c r="AB22" s="124">
        <f>'All Parts'!AB59</f>
        <v/>
      </c>
      <c r="AC22" s="124">
        <f>'All Parts'!AC59</f>
        <v/>
      </c>
      <c r="AD22" s="124">
        <f>'All Parts'!AD59</f>
        <v/>
      </c>
      <c r="AE22" s="124">
        <f>'All Parts'!AE59</f>
        <v/>
      </c>
      <c r="AF22" s="124">
        <f>'All Parts'!AF59</f>
        <v/>
      </c>
      <c r="AG22" s="148">
        <f>'All Parts'!AG59</f>
        <v/>
      </c>
      <c r="AI22" s="186" t="n"/>
    </row>
    <row r="23" ht="14" customHeight="1">
      <c r="A23" s="22">
        <f>'All Parts'!A46</f>
        <v/>
      </c>
      <c r="B23" s="125">
        <f>B22+100</f>
        <v/>
      </c>
      <c r="C23" s="125">
        <f>C22+100</f>
        <v/>
      </c>
      <c r="D23" s="125">
        <f>D22+100</f>
        <v/>
      </c>
      <c r="E23" s="125">
        <f>E22+100</f>
        <v/>
      </c>
      <c r="F23" s="125">
        <f>F22+100</f>
        <v/>
      </c>
      <c r="G23" s="125">
        <f>G22+100</f>
        <v/>
      </c>
      <c r="H23" s="125">
        <f>H22+100</f>
        <v/>
      </c>
      <c r="I23" s="125">
        <f>I22+100</f>
        <v/>
      </c>
      <c r="J23" s="125">
        <f>J22+100</f>
        <v/>
      </c>
      <c r="K23" s="125">
        <f>K22+100</f>
        <v/>
      </c>
      <c r="L23" s="125">
        <f>L22+100</f>
        <v/>
      </c>
      <c r="M23" s="125">
        <f>M22+100</f>
        <v/>
      </c>
      <c r="N23" s="125">
        <f>N22+100</f>
        <v/>
      </c>
      <c r="O23" s="125">
        <f>O22+100</f>
        <v/>
      </c>
      <c r="P23" s="125">
        <f>P22+100</f>
        <v/>
      </c>
      <c r="Q23" s="125">
        <f>Q22+100</f>
        <v/>
      </c>
      <c r="R23" s="125">
        <f>R22+100</f>
        <v/>
      </c>
      <c r="S23" s="125">
        <f>S22+100</f>
        <v/>
      </c>
      <c r="T23" s="125">
        <f>T22+100</f>
        <v/>
      </c>
      <c r="U23" s="125">
        <f>U22+100</f>
        <v/>
      </c>
      <c r="V23" s="125">
        <f>V22+100</f>
        <v/>
      </c>
      <c r="W23" s="125">
        <f>W22+100</f>
        <v/>
      </c>
      <c r="X23" s="125">
        <f>X22+100</f>
        <v/>
      </c>
      <c r="Y23" s="125">
        <f>Y22+100</f>
        <v/>
      </c>
      <c r="Z23" s="124">
        <f>'All Parts'!Z46</f>
        <v/>
      </c>
      <c r="AA23" s="124">
        <f>'All Parts'!AA46</f>
        <v/>
      </c>
      <c r="AB23" s="124">
        <f>'All Parts'!AB46</f>
        <v/>
      </c>
      <c r="AC23" s="124">
        <f>'All Parts'!AC46</f>
        <v/>
      </c>
      <c r="AD23" s="124">
        <f>'All Parts'!AD46</f>
        <v/>
      </c>
      <c r="AE23" s="124">
        <f>'All Parts'!AE46</f>
        <v/>
      </c>
      <c r="AF23" s="124">
        <f>'All Parts'!AF46</f>
        <v/>
      </c>
      <c r="AG23" s="148">
        <f>'All Parts'!AG46</f>
        <v/>
      </c>
      <c r="AI23" s="186" t="n"/>
    </row>
    <row r="24" ht="14" customHeight="1">
      <c r="A24" s="22">
        <f>'All Parts'!A87</f>
        <v/>
      </c>
      <c r="B24" s="125">
        <f>B23+100</f>
        <v/>
      </c>
      <c r="C24" s="125">
        <f>C23+100</f>
        <v/>
      </c>
      <c r="D24" s="125">
        <f>D23+100</f>
        <v/>
      </c>
      <c r="E24" s="125">
        <f>E23+100</f>
        <v/>
      </c>
      <c r="F24" s="125">
        <f>F23+100</f>
        <v/>
      </c>
      <c r="G24" s="125">
        <f>G23+100</f>
        <v/>
      </c>
      <c r="H24" s="125">
        <f>H23+100</f>
        <v/>
      </c>
      <c r="I24" s="125">
        <f>I23+100</f>
        <v/>
      </c>
      <c r="J24" s="125">
        <f>J23+100</f>
        <v/>
      </c>
      <c r="K24" s="125">
        <f>K23+100</f>
        <v/>
      </c>
      <c r="L24" s="125">
        <f>L23+100</f>
        <v/>
      </c>
      <c r="M24" s="125">
        <f>M23+100</f>
        <v/>
      </c>
      <c r="N24" s="125">
        <f>N23+100</f>
        <v/>
      </c>
      <c r="O24" s="125">
        <f>O23+100</f>
        <v/>
      </c>
      <c r="P24" s="125">
        <f>P23+100</f>
        <v/>
      </c>
      <c r="Q24" s="125">
        <f>Q23+100</f>
        <v/>
      </c>
      <c r="R24" s="125">
        <f>R23+100</f>
        <v/>
      </c>
      <c r="S24" s="125">
        <f>S23+100</f>
        <v/>
      </c>
      <c r="T24" s="125">
        <f>T23+100</f>
        <v/>
      </c>
      <c r="U24" s="125">
        <f>U23+100</f>
        <v/>
      </c>
      <c r="V24" s="125">
        <f>V23+100</f>
        <v/>
      </c>
      <c r="W24" s="125">
        <f>W23+100</f>
        <v/>
      </c>
      <c r="X24" s="125">
        <f>X23+100</f>
        <v/>
      </c>
      <c r="Y24" s="125">
        <f>Y23+100</f>
        <v/>
      </c>
      <c r="Z24" s="124">
        <f>'All Parts'!Z87</f>
        <v/>
      </c>
      <c r="AA24" s="124">
        <f>'All Parts'!AA87</f>
        <v/>
      </c>
      <c r="AB24" s="124">
        <f>'All Parts'!AB87</f>
        <v/>
      </c>
      <c r="AC24" s="124">
        <f>'All Parts'!AC87</f>
        <v/>
      </c>
      <c r="AD24" s="124">
        <f>'All Parts'!AD87</f>
        <v/>
      </c>
      <c r="AE24" s="124">
        <f>'All Parts'!AE87</f>
        <v/>
      </c>
      <c r="AF24" s="124">
        <f>'All Parts'!AF87</f>
        <v/>
      </c>
      <c r="AG24" s="148">
        <f>'All Parts'!AG87</f>
        <v/>
      </c>
      <c r="AI24" s="186" t="n"/>
    </row>
    <row r="25" ht="14" customHeight="1">
      <c r="A25" s="22">
        <f>'All Parts'!A15</f>
        <v/>
      </c>
      <c r="B25" s="125">
        <f>B24+100</f>
        <v/>
      </c>
      <c r="C25" s="125">
        <f>C24+100</f>
        <v/>
      </c>
      <c r="D25" s="125">
        <f>D24+100</f>
        <v/>
      </c>
      <c r="E25" s="125">
        <f>E24+100</f>
        <v/>
      </c>
      <c r="F25" s="125">
        <f>F24+100</f>
        <v/>
      </c>
      <c r="G25" s="125">
        <f>G24+100</f>
        <v/>
      </c>
      <c r="H25" s="125">
        <f>H24+100</f>
        <v/>
      </c>
      <c r="I25" s="125">
        <f>I24+100</f>
        <v/>
      </c>
      <c r="J25" s="125">
        <f>J24+100</f>
        <v/>
      </c>
      <c r="K25" s="125">
        <f>K24+100</f>
        <v/>
      </c>
      <c r="L25" s="125">
        <f>L24+100</f>
        <v/>
      </c>
      <c r="M25" s="125">
        <f>M24+100</f>
        <v/>
      </c>
      <c r="N25" s="125">
        <f>N24+100</f>
        <v/>
      </c>
      <c r="O25" s="125">
        <f>O24+100</f>
        <v/>
      </c>
      <c r="P25" s="125">
        <f>P24+100</f>
        <v/>
      </c>
      <c r="Q25" s="125">
        <f>Q24+100</f>
        <v/>
      </c>
      <c r="R25" s="125">
        <f>R24+100</f>
        <v/>
      </c>
      <c r="S25" s="125">
        <f>S24+100</f>
        <v/>
      </c>
      <c r="T25" s="125">
        <f>T24+100</f>
        <v/>
      </c>
      <c r="U25" s="125">
        <f>U24+100</f>
        <v/>
      </c>
      <c r="V25" s="125">
        <f>V24+100</f>
        <v/>
      </c>
      <c r="W25" s="125">
        <f>W24+100</f>
        <v/>
      </c>
      <c r="X25" s="125">
        <f>X24+100</f>
        <v/>
      </c>
      <c r="Y25" s="125">
        <f>Y24+100</f>
        <v/>
      </c>
      <c r="Z25" s="124">
        <f>'All Parts'!Z15</f>
        <v/>
      </c>
      <c r="AA25" s="124">
        <f>'All Parts'!AA15</f>
        <v/>
      </c>
      <c r="AB25" s="124">
        <f>'All Parts'!AB15</f>
        <v/>
      </c>
      <c r="AC25" s="124">
        <f>'All Parts'!AC15</f>
        <v/>
      </c>
      <c r="AD25" s="124">
        <f>'All Parts'!AD15</f>
        <v/>
      </c>
      <c r="AE25" s="124">
        <f>'All Parts'!AE15</f>
        <v/>
      </c>
      <c r="AF25" s="124">
        <f>'All Parts'!AF15</f>
        <v/>
      </c>
      <c r="AG25" s="148">
        <f>'All Parts'!AG15</f>
        <v/>
      </c>
      <c r="AI25" s="186" t="n"/>
    </row>
    <row r="26" ht="14" customHeight="1">
      <c r="A26" s="22">
        <f>'All Parts'!A16</f>
        <v/>
      </c>
      <c r="B26" s="125">
        <f>B25+100</f>
        <v/>
      </c>
      <c r="C26" s="125">
        <f>C25+100</f>
        <v/>
      </c>
      <c r="D26" s="125">
        <f>D25+100</f>
        <v/>
      </c>
      <c r="E26" s="125">
        <f>E25+100</f>
        <v/>
      </c>
      <c r="F26" s="125">
        <f>F25+100</f>
        <v/>
      </c>
      <c r="G26" s="125">
        <f>G25+100</f>
        <v/>
      </c>
      <c r="H26" s="125">
        <f>H25+100</f>
        <v/>
      </c>
      <c r="I26" s="125">
        <f>I25+100</f>
        <v/>
      </c>
      <c r="J26" s="125">
        <f>J25+100</f>
        <v/>
      </c>
      <c r="K26" s="125">
        <f>K25+100</f>
        <v/>
      </c>
      <c r="L26" s="125">
        <f>L25+100</f>
        <v/>
      </c>
      <c r="M26" s="125">
        <f>M25+100</f>
        <v/>
      </c>
      <c r="N26" s="125">
        <f>N25+100</f>
        <v/>
      </c>
      <c r="O26" s="125">
        <f>O25+100</f>
        <v/>
      </c>
      <c r="P26" s="125">
        <f>P25+100</f>
        <v/>
      </c>
      <c r="Q26" s="125">
        <f>Q25+100</f>
        <v/>
      </c>
      <c r="R26" s="125">
        <f>R25+100</f>
        <v/>
      </c>
      <c r="S26" s="125">
        <f>S25+100</f>
        <v/>
      </c>
      <c r="T26" s="125">
        <f>T25+100</f>
        <v/>
      </c>
      <c r="U26" s="125">
        <f>U25+100</f>
        <v/>
      </c>
      <c r="V26" s="125">
        <f>V25+100</f>
        <v/>
      </c>
      <c r="W26" s="125">
        <f>W25+100</f>
        <v/>
      </c>
      <c r="X26" s="125">
        <f>X25+100</f>
        <v/>
      </c>
      <c r="Y26" s="125">
        <f>Y25+100</f>
        <v/>
      </c>
      <c r="Z26" s="124">
        <f>'All Parts'!Z16</f>
        <v/>
      </c>
      <c r="AA26" s="124">
        <f>'All Parts'!AA16</f>
        <v/>
      </c>
      <c r="AB26" s="124">
        <f>'All Parts'!AB16</f>
        <v/>
      </c>
      <c r="AC26" s="124">
        <f>'All Parts'!AC16</f>
        <v/>
      </c>
      <c r="AD26" s="124">
        <f>'All Parts'!AD16</f>
        <v/>
      </c>
      <c r="AE26" s="124">
        <f>'All Parts'!AE16</f>
        <v/>
      </c>
      <c r="AF26" s="124">
        <f>'All Parts'!AF16</f>
        <v/>
      </c>
      <c r="AG26" s="148">
        <f>'All Parts'!AG16</f>
        <v/>
      </c>
      <c r="AI26" s="186" t="n"/>
    </row>
    <row r="27" ht="14" customHeight="1">
      <c r="A27" s="22">
        <f>'All Parts'!A17</f>
        <v/>
      </c>
      <c r="B27" s="125">
        <f>B26+100</f>
        <v/>
      </c>
      <c r="C27" s="125">
        <f>C26+100</f>
        <v/>
      </c>
      <c r="D27" s="125">
        <f>D26+100</f>
        <v/>
      </c>
      <c r="E27" s="125">
        <f>E26+100</f>
        <v/>
      </c>
      <c r="F27" s="125">
        <f>F26+100</f>
        <v/>
      </c>
      <c r="G27" s="125">
        <f>G26+100</f>
        <v/>
      </c>
      <c r="H27" s="125">
        <f>H26+100</f>
        <v/>
      </c>
      <c r="I27" s="125">
        <f>I26+100</f>
        <v/>
      </c>
      <c r="J27" s="125">
        <f>J26+100</f>
        <v/>
      </c>
      <c r="K27" s="125">
        <f>K26+100</f>
        <v/>
      </c>
      <c r="L27" s="125">
        <f>L26+100</f>
        <v/>
      </c>
      <c r="M27" s="125">
        <f>M26+100</f>
        <v/>
      </c>
      <c r="N27" s="125">
        <f>N26+100</f>
        <v/>
      </c>
      <c r="O27" s="125">
        <f>O26+100</f>
        <v/>
      </c>
      <c r="P27" s="125">
        <f>P26+100</f>
        <v/>
      </c>
      <c r="Q27" s="125">
        <f>Q26+100</f>
        <v/>
      </c>
      <c r="R27" s="125">
        <f>R26+100</f>
        <v/>
      </c>
      <c r="S27" s="125">
        <f>S26+100</f>
        <v/>
      </c>
      <c r="T27" s="125">
        <f>T26+100</f>
        <v/>
      </c>
      <c r="U27" s="125">
        <f>U26+100</f>
        <v/>
      </c>
      <c r="V27" s="125">
        <f>V26+100</f>
        <v/>
      </c>
      <c r="W27" s="125">
        <f>W26+100</f>
        <v/>
      </c>
      <c r="X27" s="125">
        <f>X26+100</f>
        <v/>
      </c>
      <c r="Y27" s="125">
        <f>Y26+100</f>
        <v/>
      </c>
      <c r="Z27" s="124">
        <f>'All Parts'!Z17</f>
        <v/>
      </c>
      <c r="AA27" s="124">
        <f>'All Parts'!AA17</f>
        <v/>
      </c>
      <c r="AB27" s="124">
        <f>'All Parts'!AB17</f>
        <v/>
      </c>
      <c r="AC27" s="124">
        <f>'All Parts'!AC17</f>
        <v/>
      </c>
      <c r="AD27" s="124">
        <f>'All Parts'!AD17</f>
        <v/>
      </c>
      <c r="AE27" s="124">
        <f>'All Parts'!AE17</f>
        <v/>
      </c>
      <c r="AF27" s="124">
        <f>'All Parts'!AF17</f>
        <v/>
      </c>
      <c r="AG27" s="148">
        <f>'All Parts'!AG17</f>
        <v/>
      </c>
      <c r="AI27" s="186" t="n"/>
    </row>
    <row r="28" ht="14" customHeight="1">
      <c r="A28" s="22">
        <f>'All Parts'!A18</f>
        <v/>
      </c>
      <c r="B28" s="125">
        <f>B27+100</f>
        <v/>
      </c>
      <c r="C28" s="125">
        <f>C27+100</f>
        <v/>
      </c>
      <c r="D28" s="125">
        <f>D27+100</f>
        <v/>
      </c>
      <c r="E28" s="125">
        <f>E27+100</f>
        <v/>
      </c>
      <c r="F28" s="125">
        <f>F27+100</f>
        <v/>
      </c>
      <c r="G28" s="125">
        <f>G27+100</f>
        <v/>
      </c>
      <c r="H28" s="125">
        <f>H27+100</f>
        <v/>
      </c>
      <c r="I28" s="125">
        <f>I27+100</f>
        <v/>
      </c>
      <c r="J28" s="125">
        <f>J27+100</f>
        <v/>
      </c>
      <c r="K28" s="125">
        <f>K27+100</f>
        <v/>
      </c>
      <c r="L28" s="125">
        <f>L27+100</f>
        <v/>
      </c>
      <c r="M28" s="125">
        <f>M27+100</f>
        <v/>
      </c>
      <c r="N28" s="125">
        <f>N27+100</f>
        <v/>
      </c>
      <c r="O28" s="125">
        <f>O27+100</f>
        <v/>
      </c>
      <c r="P28" s="125">
        <f>P27+100</f>
        <v/>
      </c>
      <c r="Q28" s="125">
        <f>Q27+100</f>
        <v/>
      </c>
      <c r="R28" s="125">
        <f>R27+100</f>
        <v/>
      </c>
      <c r="S28" s="125">
        <f>S27+100</f>
        <v/>
      </c>
      <c r="T28" s="125">
        <f>T27+100</f>
        <v/>
      </c>
      <c r="U28" s="125">
        <f>U27+100</f>
        <v/>
      </c>
      <c r="V28" s="125">
        <f>V27+100</f>
        <v/>
      </c>
      <c r="W28" s="125">
        <f>W27+100</f>
        <v/>
      </c>
      <c r="X28" s="125">
        <f>X27+100</f>
        <v/>
      </c>
      <c r="Y28" s="125">
        <f>Y27+100</f>
        <v/>
      </c>
      <c r="Z28" s="124">
        <f>'All Parts'!Z18</f>
        <v/>
      </c>
      <c r="AA28" s="124">
        <f>'All Parts'!AA18</f>
        <v/>
      </c>
      <c r="AB28" s="124">
        <f>'All Parts'!AB18</f>
        <v/>
      </c>
      <c r="AC28" s="124">
        <f>'All Parts'!AC18</f>
        <v/>
      </c>
      <c r="AD28" s="124">
        <f>'All Parts'!AD18</f>
        <v/>
      </c>
      <c r="AE28" s="124">
        <f>'All Parts'!AE18</f>
        <v/>
      </c>
      <c r="AF28" s="124">
        <f>'All Parts'!AF18</f>
        <v/>
      </c>
      <c r="AG28" s="148">
        <f>'All Parts'!AG18</f>
        <v/>
      </c>
      <c r="AI28" s="186" t="n"/>
    </row>
    <row r="29" ht="14" customHeight="1">
      <c r="A29" s="22">
        <f>'All Parts'!A19</f>
        <v/>
      </c>
      <c r="B29" s="125">
        <f>B28+100</f>
        <v/>
      </c>
      <c r="C29" s="125">
        <f>C28+100</f>
        <v/>
      </c>
      <c r="D29" s="125">
        <f>D28+100</f>
        <v/>
      </c>
      <c r="E29" s="125">
        <f>E28+100</f>
        <v/>
      </c>
      <c r="F29" s="125">
        <f>F28+100</f>
        <v/>
      </c>
      <c r="G29" s="125">
        <f>G28+100</f>
        <v/>
      </c>
      <c r="H29" s="125">
        <f>H28+100</f>
        <v/>
      </c>
      <c r="I29" s="125">
        <f>I28+100</f>
        <v/>
      </c>
      <c r="J29" s="125">
        <f>J28+100</f>
        <v/>
      </c>
      <c r="K29" s="125">
        <f>K28+100</f>
        <v/>
      </c>
      <c r="L29" s="125">
        <f>L28+100</f>
        <v/>
      </c>
      <c r="M29" s="125">
        <f>M28+100</f>
        <v/>
      </c>
      <c r="N29" s="125">
        <f>N28+100</f>
        <v/>
      </c>
      <c r="O29" s="125">
        <f>O28+100</f>
        <v/>
      </c>
      <c r="P29" s="125">
        <f>P28+100</f>
        <v/>
      </c>
      <c r="Q29" s="125">
        <f>Q28+100</f>
        <v/>
      </c>
      <c r="R29" s="125">
        <f>R28+100</f>
        <v/>
      </c>
      <c r="S29" s="125">
        <f>S28+100</f>
        <v/>
      </c>
      <c r="T29" s="125">
        <f>T28+100</f>
        <v/>
      </c>
      <c r="U29" s="125">
        <f>U28+100</f>
        <v/>
      </c>
      <c r="V29" s="125">
        <f>V28+100</f>
        <v/>
      </c>
      <c r="W29" s="125">
        <f>W28+100</f>
        <v/>
      </c>
      <c r="X29" s="125">
        <f>X28+100</f>
        <v/>
      </c>
      <c r="Y29" s="125">
        <f>Y28+100</f>
        <v/>
      </c>
      <c r="Z29" s="124">
        <f>'All Parts'!Z19</f>
        <v/>
      </c>
      <c r="AA29" s="124">
        <f>'All Parts'!AA19</f>
        <v/>
      </c>
      <c r="AB29" s="124">
        <f>'All Parts'!AB19</f>
        <v/>
      </c>
      <c r="AC29" s="124">
        <f>'All Parts'!AC19</f>
        <v/>
      </c>
      <c r="AD29" s="124">
        <f>'All Parts'!AD19</f>
        <v/>
      </c>
      <c r="AE29" s="124">
        <f>'All Parts'!AE19</f>
        <v/>
      </c>
      <c r="AF29" s="124">
        <f>'All Parts'!AF19</f>
        <v/>
      </c>
      <c r="AG29" s="148">
        <f>'All Parts'!AG19</f>
        <v/>
      </c>
      <c r="AI29" s="186" t="n"/>
    </row>
    <row r="30" ht="14" customHeight="1">
      <c r="A30" s="22">
        <f>'All Parts'!A20</f>
        <v/>
      </c>
      <c r="B30" s="125">
        <f>B29+100</f>
        <v/>
      </c>
      <c r="C30" s="125">
        <f>C29+100</f>
        <v/>
      </c>
      <c r="D30" s="125">
        <f>D29+100</f>
        <v/>
      </c>
      <c r="E30" s="125">
        <f>E29+100</f>
        <v/>
      </c>
      <c r="F30" s="125">
        <f>F29+100</f>
        <v/>
      </c>
      <c r="G30" s="125">
        <f>G29+100</f>
        <v/>
      </c>
      <c r="H30" s="125">
        <f>H29+100</f>
        <v/>
      </c>
      <c r="I30" s="125">
        <f>I29+100</f>
        <v/>
      </c>
      <c r="J30" s="125">
        <f>J29+100</f>
        <v/>
      </c>
      <c r="K30" s="125">
        <f>K29+100</f>
        <v/>
      </c>
      <c r="L30" s="125">
        <f>L29+100</f>
        <v/>
      </c>
      <c r="M30" s="125">
        <f>M29+100</f>
        <v/>
      </c>
      <c r="N30" s="125">
        <f>N29+100</f>
        <v/>
      </c>
      <c r="O30" s="125">
        <f>O29+100</f>
        <v/>
      </c>
      <c r="P30" s="125">
        <f>P29+100</f>
        <v/>
      </c>
      <c r="Q30" s="125">
        <f>Q29+100</f>
        <v/>
      </c>
      <c r="R30" s="125">
        <f>R29+100</f>
        <v/>
      </c>
      <c r="S30" s="125">
        <f>S29+100</f>
        <v/>
      </c>
      <c r="T30" s="125">
        <f>T29+100</f>
        <v/>
      </c>
      <c r="U30" s="125">
        <f>U29+100</f>
        <v/>
      </c>
      <c r="V30" s="125">
        <f>V29+100</f>
        <v/>
      </c>
      <c r="W30" s="125">
        <f>W29+100</f>
        <v/>
      </c>
      <c r="X30" s="125">
        <f>X29+100</f>
        <v/>
      </c>
      <c r="Y30" s="125">
        <f>Y29+100</f>
        <v/>
      </c>
      <c r="Z30" s="124">
        <f>'All Parts'!Z20</f>
        <v/>
      </c>
      <c r="AA30" s="124">
        <f>'All Parts'!AA20</f>
        <v/>
      </c>
      <c r="AB30" s="124">
        <f>'All Parts'!AB20</f>
        <v/>
      </c>
      <c r="AC30" s="124">
        <f>'All Parts'!AC20</f>
        <v/>
      </c>
      <c r="AD30" s="124">
        <f>'All Parts'!AD20</f>
        <v/>
      </c>
      <c r="AE30" s="124">
        <f>'All Parts'!AE20</f>
        <v/>
      </c>
      <c r="AF30" s="124">
        <f>'All Parts'!AF20</f>
        <v/>
      </c>
      <c r="AG30" s="148">
        <f>'All Parts'!AG20</f>
        <v/>
      </c>
      <c r="AI30" s="186" t="n"/>
    </row>
    <row r="31" ht="14" customHeight="1">
      <c r="A31" s="22">
        <f>'All Parts'!A23</f>
        <v/>
      </c>
      <c r="B31" s="125">
        <f>B30+100</f>
        <v/>
      </c>
      <c r="C31" s="125">
        <f>C30+100</f>
        <v/>
      </c>
      <c r="D31" s="125">
        <f>D30+100</f>
        <v/>
      </c>
      <c r="E31" s="125">
        <f>E30+100</f>
        <v/>
      </c>
      <c r="F31" s="125">
        <f>F30+100</f>
        <v/>
      </c>
      <c r="G31" s="125">
        <f>G30+100</f>
        <v/>
      </c>
      <c r="H31" s="125">
        <f>H30+100</f>
        <v/>
      </c>
      <c r="I31" s="125">
        <f>I30+100</f>
        <v/>
      </c>
      <c r="J31" s="125">
        <f>J30+100</f>
        <v/>
      </c>
      <c r="K31" s="125">
        <f>K30+100</f>
        <v/>
      </c>
      <c r="L31" s="125">
        <f>L30+100</f>
        <v/>
      </c>
      <c r="M31" s="125">
        <f>M30+100</f>
        <v/>
      </c>
      <c r="N31" s="125">
        <f>N30+100</f>
        <v/>
      </c>
      <c r="O31" s="125">
        <f>O30+100</f>
        <v/>
      </c>
      <c r="P31" s="125">
        <f>P30+100</f>
        <v/>
      </c>
      <c r="Q31" s="125">
        <f>Q30+100</f>
        <v/>
      </c>
      <c r="R31" s="125">
        <f>R30+100</f>
        <v/>
      </c>
      <c r="S31" s="125">
        <f>S30+100</f>
        <v/>
      </c>
      <c r="T31" s="125">
        <f>T30+100</f>
        <v/>
      </c>
      <c r="U31" s="125">
        <f>U30+100</f>
        <v/>
      </c>
      <c r="V31" s="125">
        <f>V30+100</f>
        <v/>
      </c>
      <c r="W31" s="125">
        <f>W30+100</f>
        <v/>
      </c>
      <c r="X31" s="125">
        <f>X30+100</f>
        <v/>
      </c>
      <c r="Y31" s="125">
        <f>Y30+100</f>
        <v/>
      </c>
      <c r="Z31" s="124">
        <f>'All Parts'!Z23</f>
        <v/>
      </c>
      <c r="AA31" s="124" t="n">
        <v>0</v>
      </c>
      <c r="AB31" s="124" t="n">
        <v>0</v>
      </c>
      <c r="AC31" s="124" t="n">
        <v>0</v>
      </c>
      <c r="AD31" s="124" t="n">
        <v>0</v>
      </c>
      <c r="AE31" s="124">
        <f>'All Parts'!AE23</f>
        <v/>
      </c>
      <c r="AF31" s="124">
        <f>'All Parts'!AF23</f>
        <v/>
      </c>
      <c r="AG31" s="148">
        <f>'All Parts'!AG23</f>
        <v/>
      </c>
      <c r="AI31" s="186" t="n"/>
    </row>
    <row r="32" ht="14" customHeight="1">
      <c r="A32" s="50">
        <f>'All Parts'!A25</f>
        <v/>
      </c>
      <c r="B32" s="125">
        <f>B31+100</f>
        <v/>
      </c>
      <c r="C32" s="125">
        <f>C31+100</f>
        <v/>
      </c>
      <c r="D32" s="125">
        <f>D31+100</f>
        <v/>
      </c>
      <c r="E32" s="125">
        <f>E31+100</f>
        <v/>
      </c>
      <c r="F32" s="125">
        <f>F31+100</f>
        <v/>
      </c>
      <c r="G32" s="125">
        <f>G31+100</f>
        <v/>
      </c>
      <c r="H32" s="125">
        <f>H31+100</f>
        <v/>
      </c>
      <c r="I32" s="125">
        <f>I31+100</f>
        <v/>
      </c>
      <c r="J32" s="125">
        <f>J31+100</f>
        <v/>
      </c>
      <c r="K32" s="125">
        <f>K31+100</f>
        <v/>
      </c>
      <c r="L32" s="125">
        <f>L31+100</f>
        <v/>
      </c>
      <c r="M32" s="125">
        <f>M31+100</f>
        <v/>
      </c>
      <c r="N32" s="125">
        <f>N31+100</f>
        <v/>
      </c>
      <c r="O32" s="125">
        <f>O31+100</f>
        <v/>
      </c>
      <c r="P32" s="125">
        <f>P31+100</f>
        <v/>
      </c>
      <c r="Q32" s="125">
        <f>Q31+100</f>
        <v/>
      </c>
      <c r="R32" s="125">
        <f>R31+100</f>
        <v/>
      </c>
      <c r="S32" s="125">
        <f>S31+100</f>
        <v/>
      </c>
      <c r="T32" s="125">
        <f>T31+100</f>
        <v/>
      </c>
      <c r="U32" s="125">
        <f>U31+100</f>
        <v/>
      </c>
      <c r="V32" s="125">
        <f>V31+100</f>
        <v/>
      </c>
      <c r="W32" s="125">
        <f>W31+100</f>
        <v/>
      </c>
      <c r="X32" s="125">
        <f>X31+100</f>
        <v/>
      </c>
      <c r="Y32" s="125">
        <f>Y31+100</f>
        <v/>
      </c>
      <c r="Z32" s="124">
        <f>'All Parts'!Z25</f>
        <v/>
      </c>
      <c r="AA32" s="124">
        <f>'All Parts'!AA25</f>
        <v/>
      </c>
      <c r="AB32" s="124">
        <f>'All Parts'!AB25</f>
        <v/>
      </c>
      <c r="AC32" s="124">
        <f>'All Parts'!AC25</f>
        <v/>
      </c>
      <c r="AD32" s="124">
        <f>'All Parts'!AD25</f>
        <v/>
      </c>
      <c r="AE32" s="124">
        <f>'All Parts'!AE25</f>
        <v/>
      </c>
      <c r="AF32" s="124">
        <f>'All Parts'!AF25</f>
        <v/>
      </c>
      <c r="AG32" s="148">
        <f>'All Parts'!AG25</f>
        <v/>
      </c>
      <c r="AI32" s="186" t="n"/>
    </row>
    <row r="33" ht="14" customHeight="1">
      <c r="A33" s="22">
        <f>'All Parts'!A21</f>
        <v/>
      </c>
      <c r="B33" s="125">
        <f>B32+100</f>
        <v/>
      </c>
      <c r="C33" s="125">
        <f>C32+100</f>
        <v/>
      </c>
      <c r="D33" s="125">
        <f>D32+100</f>
        <v/>
      </c>
      <c r="E33" s="125">
        <f>E32+100</f>
        <v/>
      </c>
      <c r="F33" s="125">
        <f>F32+100</f>
        <v/>
      </c>
      <c r="G33" s="125">
        <f>G32+100</f>
        <v/>
      </c>
      <c r="H33" s="125">
        <f>H32+100</f>
        <v/>
      </c>
      <c r="I33" s="125">
        <f>I32+100</f>
        <v/>
      </c>
      <c r="J33" s="125">
        <f>J32+100</f>
        <v/>
      </c>
      <c r="K33" s="125">
        <f>K32+100</f>
        <v/>
      </c>
      <c r="L33" s="125">
        <f>L32+100</f>
        <v/>
      </c>
      <c r="M33" s="125">
        <f>M32+100</f>
        <v/>
      </c>
      <c r="N33" s="125">
        <f>N32+100</f>
        <v/>
      </c>
      <c r="O33" s="125">
        <f>O32+100</f>
        <v/>
      </c>
      <c r="P33" s="125">
        <f>P32+100</f>
        <v/>
      </c>
      <c r="Q33" s="125">
        <f>Q32+100</f>
        <v/>
      </c>
      <c r="R33" s="125">
        <f>R32+100</f>
        <v/>
      </c>
      <c r="S33" s="125">
        <f>S32+100</f>
        <v/>
      </c>
      <c r="T33" s="125">
        <f>T32+100</f>
        <v/>
      </c>
      <c r="U33" s="125">
        <f>U32+100</f>
        <v/>
      </c>
      <c r="V33" s="125">
        <f>V32+100</f>
        <v/>
      </c>
      <c r="W33" s="125">
        <f>W32+100</f>
        <v/>
      </c>
      <c r="X33" s="125">
        <f>X32+100</f>
        <v/>
      </c>
      <c r="Y33" s="125">
        <f>Y32+100</f>
        <v/>
      </c>
      <c r="Z33" s="124">
        <f>'All Parts'!Z21</f>
        <v/>
      </c>
      <c r="AA33" s="124">
        <f>'All Parts'!AA21</f>
        <v/>
      </c>
      <c r="AB33" s="124">
        <f>'All Parts'!AB21</f>
        <v/>
      </c>
      <c r="AC33" s="124">
        <f>'All Parts'!AC21</f>
        <v/>
      </c>
      <c r="AD33" s="124">
        <f>'All Parts'!AD21</f>
        <v/>
      </c>
      <c r="AE33" s="124">
        <f>'All Parts'!AE21</f>
        <v/>
      </c>
      <c r="AF33" s="124">
        <f>'All Parts'!AF21</f>
        <v/>
      </c>
      <c r="AG33" s="148">
        <f>'All Parts'!AG21</f>
        <v/>
      </c>
      <c r="AI33" s="186" t="n"/>
    </row>
    <row r="34" ht="14" customHeight="1">
      <c r="A34" s="50">
        <f>'All Parts'!A22</f>
        <v/>
      </c>
      <c r="B34" s="125">
        <f>B33+100</f>
        <v/>
      </c>
      <c r="C34" s="125">
        <f>C33+100</f>
        <v/>
      </c>
      <c r="D34" s="125">
        <f>D33+100</f>
        <v/>
      </c>
      <c r="E34" s="125">
        <f>E33+100</f>
        <v/>
      </c>
      <c r="F34" s="125">
        <f>F33+100</f>
        <v/>
      </c>
      <c r="G34" s="125">
        <f>G33+100</f>
        <v/>
      </c>
      <c r="H34" s="125">
        <f>H33+100</f>
        <v/>
      </c>
      <c r="I34" s="125">
        <f>I33+100</f>
        <v/>
      </c>
      <c r="J34" s="125">
        <f>J33+100</f>
        <v/>
      </c>
      <c r="K34" s="125">
        <f>K33+100</f>
        <v/>
      </c>
      <c r="L34" s="125">
        <f>L33+100</f>
        <v/>
      </c>
      <c r="M34" s="125">
        <f>M33+100</f>
        <v/>
      </c>
      <c r="N34" s="125">
        <f>N33+100</f>
        <v/>
      </c>
      <c r="O34" s="125">
        <f>O33+100</f>
        <v/>
      </c>
      <c r="P34" s="125">
        <f>P33+100</f>
        <v/>
      </c>
      <c r="Q34" s="125">
        <f>Q33+100</f>
        <v/>
      </c>
      <c r="R34" s="125">
        <f>R33+100</f>
        <v/>
      </c>
      <c r="S34" s="125">
        <f>S33+100</f>
        <v/>
      </c>
      <c r="T34" s="125">
        <f>T33+100</f>
        <v/>
      </c>
      <c r="U34" s="125">
        <f>U33+100</f>
        <v/>
      </c>
      <c r="V34" s="125">
        <f>V33+100</f>
        <v/>
      </c>
      <c r="W34" s="125">
        <f>W33+100</f>
        <v/>
      </c>
      <c r="X34" s="125">
        <f>X33+100</f>
        <v/>
      </c>
      <c r="Y34" s="125">
        <f>Y33+100</f>
        <v/>
      </c>
      <c r="Z34" s="124">
        <f>'All Parts'!Z22</f>
        <v/>
      </c>
      <c r="AA34" s="124">
        <f>'All Parts'!AA22</f>
        <v/>
      </c>
      <c r="AB34" s="124">
        <f>'All Parts'!AB22</f>
        <v/>
      </c>
      <c r="AC34" s="124">
        <f>'All Parts'!AC22</f>
        <v/>
      </c>
      <c r="AD34" s="124">
        <f>'All Parts'!AD22</f>
        <v/>
      </c>
      <c r="AE34" s="124">
        <f>'All Parts'!AE22</f>
        <v/>
      </c>
      <c r="AF34" s="124">
        <f>'All Parts'!AF22</f>
        <v/>
      </c>
      <c r="AG34" s="148">
        <f>'All Parts'!AG22</f>
        <v/>
      </c>
      <c r="AI34" s="186" t="n"/>
    </row>
    <row r="35" ht="14" customHeight="1">
      <c r="A35" s="50">
        <f>'All Parts'!A24</f>
        <v/>
      </c>
      <c r="B35" s="125">
        <f>B34+100</f>
        <v/>
      </c>
      <c r="C35" s="125">
        <f>C34+100</f>
        <v/>
      </c>
      <c r="D35" s="125">
        <f>D34+100</f>
        <v/>
      </c>
      <c r="E35" s="125">
        <f>E34+100</f>
        <v/>
      </c>
      <c r="F35" s="125">
        <f>F34+100</f>
        <v/>
      </c>
      <c r="G35" s="125">
        <f>G34+100</f>
        <v/>
      </c>
      <c r="H35" s="125">
        <f>H34+100</f>
        <v/>
      </c>
      <c r="I35" s="125">
        <f>I34+100</f>
        <v/>
      </c>
      <c r="J35" s="125">
        <f>J34+100</f>
        <v/>
      </c>
      <c r="K35" s="125">
        <f>K34+100</f>
        <v/>
      </c>
      <c r="L35" s="125">
        <f>L34+100</f>
        <v/>
      </c>
      <c r="M35" s="125">
        <f>M34+100</f>
        <v/>
      </c>
      <c r="N35" s="125">
        <f>N34+100</f>
        <v/>
      </c>
      <c r="O35" s="125">
        <f>O34+100</f>
        <v/>
      </c>
      <c r="P35" s="125">
        <f>P34+100</f>
        <v/>
      </c>
      <c r="Q35" s="125">
        <f>Q34+100</f>
        <v/>
      </c>
      <c r="R35" s="125">
        <f>R34+100</f>
        <v/>
      </c>
      <c r="S35" s="125">
        <f>S34+100</f>
        <v/>
      </c>
      <c r="T35" s="125">
        <f>T34+100</f>
        <v/>
      </c>
      <c r="U35" s="125">
        <f>U34+100</f>
        <v/>
      </c>
      <c r="V35" s="125">
        <f>V34+100</f>
        <v/>
      </c>
      <c r="W35" s="125">
        <f>W34+100</f>
        <v/>
      </c>
      <c r="X35" s="125">
        <f>X34+100</f>
        <v/>
      </c>
      <c r="Y35" s="125">
        <f>Y34+100</f>
        <v/>
      </c>
      <c r="Z35" s="124">
        <f>'All Parts'!Z24</f>
        <v/>
      </c>
      <c r="AA35" s="124">
        <f>'All Parts'!AA24</f>
        <v/>
      </c>
      <c r="AB35" s="124">
        <f>'All Parts'!AB24</f>
        <v/>
      </c>
      <c r="AC35" s="124">
        <f>'All Parts'!AC24</f>
        <v/>
      </c>
      <c r="AD35" s="124">
        <f>'All Parts'!AD24</f>
        <v/>
      </c>
      <c r="AE35" s="124">
        <f>'All Parts'!AE24</f>
        <v/>
      </c>
      <c r="AF35" s="124">
        <f>'All Parts'!AF24</f>
        <v/>
      </c>
      <c r="AG35" s="148">
        <f>'All Parts'!AG24</f>
        <v/>
      </c>
      <c r="AI35" s="186" t="n"/>
    </row>
    <row r="36" ht="14" customHeight="1">
      <c r="A36" s="22">
        <f>'All Parts'!A14</f>
        <v/>
      </c>
      <c r="B36" s="125">
        <f>B35+100</f>
        <v/>
      </c>
      <c r="C36" s="125">
        <f>C35+100</f>
        <v/>
      </c>
      <c r="D36" s="125">
        <f>D35+100</f>
        <v/>
      </c>
      <c r="E36" s="125">
        <f>E35+100</f>
        <v/>
      </c>
      <c r="F36" s="125">
        <f>F35+100</f>
        <v/>
      </c>
      <c r="G36" s="125">
        <f>G35+100</f>
        <v/>
      </c>
      <c r="H36" s="125">
        <f>H35+100</f>
        <v/>
      </c>
      <c r="I36" s="125">
        <f>I35+100</f>
        <v/>
      </c>
      <c r="J36" s="125">
        <f>J35+100</f>
        <v/>
      </c>
      <c r="K36" s="125">
        <f>K35+100</f>
        <v/>
      </c>
      <c r="L36" s="125">
        <f>L35+100</f>
        <v/>
      </c>
      <c r="M36" s="125">
        <f>M35+100</f>
        <v/>
      </c>
      <c r="N36" s="125">
        <f>N35+100</f>
        <v/>
      </c>
      <c r="O36" s="125">
        <f>O35+100</f>
        <v/>
      </c>
      <c r="P36" s="125">
        <f>P35+100</f>
        <v/>
      </c>
      <c r="Q36" s="125">
        <f>Q35+100</f>
        <v/>
      </c>
      <c r="R36" s="125">
        <f>R35+100</f>
        <v/>
      </c>
      <c r="S36" s="125">
        <f>S35+100</f>
        <v/>
      </c>
      <c r="T36" s="125">
        <f>T35+100</f>
        <v/>
      </c>
      <c r="U36" s="125">
        <f>U35+100</f>
        <v/>
      </c>
      <c r="V36" s="125">
        <f>V35+100</f>
        <v/>
      </c>
      <c r="W36" s="125">
        <f>W35+100</f>
        <v/>
      </c>
      <c r="X36" s="125">
        <f>X35+100</f>
        <v/>
      </c>
      <c r="Y36" s="125">
        <f>Y35+100</f>
        <v/>
      </c>
      <c r="Z36" s="124">
        <f>'All Parts'!Z14</f>
        <v/>
      </c>
      <c r="AA36" s="124">
        <f>'All Parts'!AA14</f>
        <v/>
      </c>
      <c r="AB36" s="124">
        <f>'All Parts'!AB14</f>
        <v/>
      </c>
      <c r="AC36" s="124">
        <f>'All Parts'!AC14</f>
        <v/>
      </c>
      <c r="AD36" s="124">
        <f>'All Parts'!AD14</f>
        <v/>
      </c>
      <c r="AE36" s="124">
        <f>'All Parts'!AE14</f>
        <v/>
      </c>
      <c r="AF36" s="124">
        <f>'All Parts'!AF14</f>
        <v/>
      </c>
      <c r="AG36" s="148">
        <f>'All Parts'!AG14</f>
        <v/>
      </c>
      <c r="AI36" s="186" t="n"/>
    </row>
    <row r="37" ht="14" customHeight="1">
      <c r="A37" s="22">
        <f>'All Parts'!A29</f>
        <v/>
      </c>
      <c r="B37" s="125">
        <f>B36+100</f>
        <v/>
      </c>
      <c r="C37" s="125">
        <f>C36+100</f>
        <v/>
      </c>
      <c r="D37" s="125">
        <f>D36+100</f>
        <v/>
      </c>
      <c r="E37" s="125">
        <f>E36+100</f>
        <v/>
      </c>
      <c r="F37" s="125">
        <f>F36+100</f>
        <v/>
      </c>
      <c r="G37" s="125">
        <f>G36+100</f>
        <v/>
      </c>
      <c r="H37" s="125">
        <f>H36+100</f>
        <v/>
      </c>
      <c r="I37" s="125">
        <f>I36+100</f>
        <v/>
      </c>
      <c r="J37" s="125">
        <f>J36+100</f>
        <v/>
      </c>
      <c r="K37" s="125">
        <f>K36+100</f>
        <v/>
      </c>
      <c r="L37" s="125">
        <f>L36+100</f>
        <v/>
      </c>
      <c r="M37" s="125">
        <f>M36+100</f>
        <v/>
      </c>
      <c r="N37" s="125">
        <f>N36+100</f>
        <v/>
      </c>
      <c r="O37" s="125">
        <f>O36+100</f>
        <v/>
      </c>
      <c r="P37" s="125">
        <f>P36+100</f>
        <v/>
      </c>
      <c r="Q37" s="125">
        <f>Q36+100</f>
        <v/>
      </c>
      <c r="R37" s="125">
        <f>R36+100</f>
        <v/>
      </c>
      <c r="S37" s="125">
        <f>S36+100</f>
        <v/>
      </c>
      <c r="T37" s="125">
        <f>T36+100</f>
        <v/>
      </c>
      <c r="U37" s="125">
        <f>U36+100</f>
        <v/>
      </c>
      <c r="V37" s="125">
        <f>V36+100</f>
        <v/>
      </c>
      <c r="W37" s="125">
        <f>W36+100</f>
        <v/>
      </c>
      <c r="X37" s="125">
        <f>X36+100</f>
        <v/>
      </c>
      <c r="Y37" s="125">
        <f>Y36+100</f>
        <v/>
      </c>
      <c r="Z37" s="124">
        <f>'All Parts'!Z29</f>
        <v/>
      </c>
      <c r="AA37" s="124">
        <f>'All Parts'!AA29</f>
        <v/>
      </c>
      <c r="AB37" s="124">
        <f>'All Parts'!AB29</f>
        <v/>
      </c>
      <c r="AC37" s="124">
        <f>'All Parts'!AC29</f>
        <v/>
      </c>
      <c r="AD37" s="124">
        <f>'All Parts'!AD29</f>
        <v/>
      </c>
      <c r="AE37" s="124">
        <f>'All Parts'!AE29</f>
        <v/>
      </c>
      <c r="AF37" s="124">
        <f>'All Parts'!AF29</f>
        <v/>
      </c>
      <c r="AG37" s="148">
        <f>'All Parts'!AG29</f>
        <v/>
      </c>
      <c r="AI37" s="186" t="n"/>
    </row>
    <row r="38" ht="14" customHeight="1">
      <c r="A38" s="22">
        <f>'All Parts'!A11</f>
        <v/>
      </c>
      <c r="B38" s="125">
        <f>B37+100</f>
        <v/>
      </c>
      <c r="C38" s="125">
        <f>C37+100</f>
        <v/>
      </c>
      <c r="D38" s="125">
        <f>D37+100</f>
        <v/>
      </c>
      <c r="E38" s="125">
        <f>E37+100</f>
        <v/>
      </c>
      <c r="F38" s="125">
        <f>F37+100</f>
        <v/>
      </c>
      <c r="G38" s="125">
        <f>G37+100</f>
        <v/>
      </c>
      <c r="H38" s="125">
        <f>H37+100</f>
        <v/>
      </c>
      <c r="I38" s="125">
        <f>I37+100</f>
        <v/>
      </c>
      <c r="J38" s="125">
        <f>J37+100</f>
        <v/>
      </c>
      <c r="K38" s="125">
        <f>K37+100</f>
        <v/>
      </c>
      <c r="L38" s="125">
        <f>L37+100</f>
        <v/>
      </c>
      <c r="M38" s="125">
        <f>M37+100</f>
        <v/>
      </c>
      <c r="N38" s="125">
        <f>N37+100</f>
        <v/>
      </c>
      <c r="O38" s="125">
        <f>O37+100</f>
        <v/>
      </c>
      <c r="P38" s="125">
        <f>P37+100</f>
        <v/>
      </c>
      <c r="Q38" s="125">
        <f>Q37+100</f>
        <v/>
      </c>
      <c r="R38" s="125">
        <f>R37+100</f>
        <v/>
      </c>
      <c r="S38" s="125">
        <f>S37+100</f>
        <v/>
      </c>
      <c r="T38" s="125">
        <f>T37+100</f>
        <v/>
      </c>
      <c r="U38" s="125">
        <f>U37+100</f>
        <v/>
      </c>
      <c r="V38" s="125">
        <f>V37+100</f>
        <v/>
      </c>
      <c r="W38" s="125">
        <f>W37+100</f>
        <v/>
      </c>
      <c r="X38" s="125">
        <f>X37+100</f>
        <v/>
      </c>
      <c r="Y38" s="125">
        <f>Y37+100</f>
        <v/>
      </c>
      <c r="Z38" s="124">
        <f>'All Parts'!Z11</f>
        <v/>
      </c>
      <c r="AA38" s="124">
        <f>'All Parts'!AA11</f>
        <v/>
      </c>
      <c r="AB38" s="124">
        <f>'All Parts'!AB11</f>
        <v/>
      </c>
      <c r="AC38" s="124">
        <f>'All Parts'!AC11</f>
        <v/>
      </c>
      <c r="AD38" s="124">
        <f>'All Parts'!AD11</f>
        <v/>
      </c>
      <c r="AE38" s="124">
        <f>'All Parts'!AE11</f>
        <v/>
      </c>
      <c r="AF38" s="124">
        <f>'All Parts'!AF11</f>
        <v/>
      </c>
      <c r="AG38" s="148">
        <f>'All Parts'!AG11</f>
        <v/>
      </c>
      <c r="AI38" s="186" t="n"/>
    </row>
    <row r="39" ht="14" customHeight="1">
      <c r="A39" s="22">
        <f>'All Parts'!A12</f>
        <v/>
      </c>
      <c r="B39" s="125">
        <f>B38+100</f>
        <v/>
      </c>
      <c r="C39" s="125">
        <f>C38+100</f>
        <v/>
      </c>
      <c r="D39" s="125">
        <f>D38+100</f>
        <v/>
      </c>
      <c r="E39" s="125">
        <f>E38+100</f>
        <v/>
      </c>
      <c r="F39" s="125">
        <f>F38+100</f>
        <v/>
      </c>
      <c r="G39" s="125">
        <f>G38+100</f>
        <v/>
      </c>
      <c r="H39" s="125">
        <f>H38+100</f>
        <v/>
      </c>
      <c r="I39" s="125">
        <f>I38+100</f>
        <v/>
      </c>
      <c r="J39" s="125">
        <f>J38+100</f>
        <v/>
      </c>
      <c r="K39" s="125">
        <f>K38+100</f>
        <v/>
      </c>
      <c r="L39" s="125">
        <f>L38+100</f>
        <v/>
      </c>
      <c r="M39" s="125">
        <f>M38+100</f>
        <v/>
      </c>
      <c r="N39" s="125">
        <f>N38+100</f>
        <v/>
      </c>
      <c r="O39" s="125">
        <f>O38+100</f>
        <v/>
      </c>
      <c r="P39" s="125">
        <f>P38+100</f>
        <v/>
      </c>
      <c r="Q39" s="125">
        <f>Q38+100</f>
        <v/>
      </c>
      <c r="R39" s="125">
        <f>R38+100</f>
        <v/>
      </c>
      <c r="S39" s="125">
        <f>S38+100</f>
        <v/>
      </c>
      <c r="T39" s="125">
        <f>T38+100</f>
        <v/>
      </c>
      <c r="U39" s="125">
        <f>U38+100</f>
        <v/>
      </c>
      <c r="V39" s="125">
        <f>V38+100</f>
        <v/>
      </c>
      <c r="W39" s="125">
        <f>W38+100</f>
        <v/>
      </c>
      <c r="X39" s="125">
        <f>X38+100</f>
        <v/>
      </c>
      <c r="Y39" s="125">
        <f>Y38+100</f>
        <v/>
      </c>
      <c r="Z39" s="124">
        <f>'All Parts'!Z12</f>
        <v/>
      </c>
      <c r="AA39" s="124">
        <f>'All Parts'!AA12</f>
        <v/>
      </c>
      <c r="AB39" s="124">
        <f>'All Parts'!AB12</f>
        <v/>
      </c>
      <c r="AC39" s="124">
        <f>'All Parts'!AC12</f>
        <v/>
      </c>
      <c r="AD39" s="124">
        <f>'All Parts'!AD12</f>
        <v/>
      </c>
      <c r="AE39" s="124">
        <f>'All Parts'!AE12</f>
        <v/>
      </c>
      <c r="AF39" s="124">
        <f>'All Parts'!AF12</f>
        <v/>
      </c>
      <c r="AG39" s="148">
        <f>'All Parts'!AG12</f>
        <v/>
      </c>
      <c r="AI39" s="186" t="n"/>
    </row>
    <row r="40" ht="14" customHeight="1">
      <c r="A40" s="22">
        <f>'All Parts'!A53</f>
        <v/>
      </c>
      <c r="B40" s="125">
        <f>B39+100</f>
        <v/>
      </c>
      <c r="C40" s="125">
        <f>C39+100</f>
        <v/>
      </c>
      <c r="D40" s="125">
        <f>D39+100</f>
        <v/>
      </c>
      <c r="E40" s="125">
        <f>E39+100</f>
        <v/>
      </c>
      <c r="F40" s="125">
        <f>F39+100</f>
        <v/>
      </c>
      <c r="G40" s="125">
        <f>G39+100</f>
        <v/>
      </c>
      <c r="H40" s="125">
        <f>H39+100</f>
        <v/>
      </c>
      <c r="I40" s="125">
        <f>I39+100</f>
        <v/>
      </c>
      <c r="J40" s="125">
        <f>J39+100</f>
        <v/>
      </c>
      <c r="K40" s="125">
        <f>K39+100</f>
        <v/>
      </c>
      <c r="L40" s="125">
        <f>L39+100</f>
        <v/>
      </c>
      <c r="M40" s="125">
        <f>M39+100</f>
        <v/>
      </c>
      <c r="N40" s="125">
        <f>N39+100</f>
        <v/>
      </c>
      <c r="O40" s="125">
        <f>O39+100</f>
        <v/>
      </c>
      <c r="P40" s="125">
        <f>P39+100</f>
        <v/>
      </c>
      <c r="Q40" s="125">
        <f>Q39+100</f>
        <v/>
      </c>
      <c r="R40" s="125">
        <f>R39+100</f>
        <v/>
      </c>
      <c r="S40" s="125">
        <f>S39+100</f>
        <v/>
      </c>
      <c r="T40" s="125">
        <f>T39+100</f>
        <v/>
      </c>
      <c r="U40" s="125">
        <f>U39+100</f>
        <v/>
      </c>
      <c r="V40" s="125">
        <f>V39+100</f>
        <v/>
      </c>
      <c r="W40" s="125">
        <f>W39+100</f>
        <v/>
      </c>
      <c r="X40" s="125">
        <f>X39+100</f>
        <v/>
      </c>
      <c r="Y40" s="125">
        <f>Y39+100</f>
        <v/>
      </c>
      <c r="Z40" s="124">
        <f>'All Parts'!Z53</f>
        <v/>
      </c>
      <c r="AA40" s="124">
        <f>'All Parts'!AA53</f>
        <v/>
      </c>
      <c r="AB40" s="124">
        <f>'All Parts'!AB53</f>
        <v/>
      </c>
      <c r="AC40" s="124">
        <f>'All Parts'!AC53</f>
        <v/>
      </c>
      <c r="AD40" s="124">
        <f>'All Parts'!AD53</f>
        <v/>
      </c>
      <c r="AE40" s="124">
        <f>'All Parts'!AE53</f>
        <v/>
      </c>
      <c r="AF40" s="124">
        <f>'All Parts'!AF53</f>
        <v/>
      </c>
      <c r="AG40" s="148">
        <f>'All Parts'!AG53</f>
        <v/>
      </c>
      <c r="AI40" s="186" t="n"/>
    </row>
    <row r="41" ht="14" customHeight="1">
      <c r="A41" s="22">
        <f>'All Parts'!A55</f>
        <v/>
      </c>
      <c r="B41" s="125">
        <f>B40+100</f>
        <v/>
      </c>
      <c r="C41" s="125">
        <f>C40+100</f>
        <v/>
      </c>
      <c r="D41" s="125">
        <f>D40+100</f>
        <v/>
      </c>
      <c r="E41" s="125">
        <f>E40+100</f>
        <v/>
      </c>
      <c r="F41" s="125">
        <f>F40+100</f>
        <v/>
      </c>
      <c r="G41" s="125">
        <f>G40+100</f>
        <v/>
      </c>
      <c r="H41" s="125">
        <f>H40+100</f>
        <v/>
      </c>
      <c r="I41" s="125">
        <f>I40+100</f>
        <v/>
      </c>
      <c r="J41" s="125">
        <f>J40+100</f>
        <v/>
      </c>
      <c r="K41" s="125">
        <f>K40+100</f>
        <v/>
      </c>
      <c r="L41" s="125">
        <f>L40+100</f>
        <v/>
      </c>
      <c r="M41" s="125">
        <f>M40+100</f>
        <v/>
      </c>
      <c r="N41" s="125">
        <f>N40+100</f>
        <v/>
      </c>
      <c r="O41" s="125">
        <f>O40+100</f>
        <v/>
      </c>
      <c r="P41" s="125">
        <f>P40+100</f>
        <v/>
      </c>
      <c r="Q41" s="125">
        <f>Q40+100</f>
        <v/>
      </c>
      <c r="R41" s="125">
        <f>R40+100</f>
        <v/>
      </c>
      <c r="S41" s="125">
        <f>S40+100</f>
        <v/>
      </c>
      <c r="T41" s="125">
        <f>T40+100</f>
        <v/>
      </c>
      <c r="U41" s="125">
        <f>U40+100</f>
        <v/>
      </c>
      <c r="V41" s="125">
        <f>V40+100</f>
        <v/>
      </c>
      <c r="W41" s="125">
        <f>W40+100</f>
        <v/>
      </c>
      <c r="X41" s="125">
        <f>X40+100</f>
        <v/>
      </c>
      <c r="Y41" s="125">
        <f>Y40+100</f>
        <v/>
      </c>
      <c r="Z41" s="124">
        <f>'All Parts'!Z55</f>
        <v/>
      </c>
      <c r="AA41" s="124">
        <f>'All Parts'!AA55</f>
        <v/>
      </c>
      <c r="AB41" s="124">
        <f>'All Parts'!AB55</f>
        <v/>
      </c>
      <c r="AC41" s="124">
        <f>'All Parts'!AC55</f>
        <v/>
      </c>
      <c r="AD41" s="124">
        <f>'All Parts'!AD55</f>
        <v/>
      </c>
      <c r="AE41" s="124">
        <f>'All Parts'!AE55</f>
        <v/>
      </c>
      <c r="AF41" s="124">
        <f>'All Parts'!AF55</f>
        <v/>
      </c>
      <c r="AG41" s="148">
        <f>'All Parts'!AG55</f>
        <v/>
      </c>
      <c r="AI41" s="186" t="n"/>
    </row>
    <row r="42" ht="14" customHeight="1">
      <c r="A42" s="136">
        <f>'All Parts'!A45</f>
        <v/>
      </c>
      <c r="B42" s="125">
        <f>B41+100</f>
        <v/>
      </c>
      <c r="C42" s="125">
        <f>C41+100</f>
        <v/>
      </c>
      <c r="D42" s="125">
        <f>D41+100</f>
        <v/>
      </c>
      <c r="E42" s="125">
        <f>E41+100</f>
        <v/>
      </c>
      <c r="F42" s="125">
        <f>F41+100</f>
        <v/>
      </c>
      <c r="G42" s="125">
        <f>G41+100</f>
        <v/>
      </c>
      <c r="H42" s="125">
        <f>H41+100</f>
        <v/>
      </c>
      <c r="I42" s="125">
        <f>I41+100</f>
        <v/>
      </c>
      <c r="J42" s="125">
        <f>J41+100</f>
        <v/>
      </c>
      <c r="K42" s="125">
        <f>K41+100</f>
        <v/>
      </c>
      <c r="L42" s="125">
        <f>L41+100</f>
        <v/>
      </c>
      <c r="M42" s="125">
        <f>M41+100</f>
        <v/>
      </c>
      <c r="N42" s="125">
        <f>N41+100</f>
        <v/>
      </c>
      <c r="O42" s="125">
        <f>O41+100</f>
        <v/>
      </c>
      <c r="P42" s="125">
        <f>P41+100</f>
        <v/>
      </c>
      <c r="Q42" s="125">
        <f>Q41+100</f>
        <v/>
      </c>
      <c r="R42" s="125">
        <f>R41+100</f>
        <v/>
      </c>
      <c r="S42" s="125">
        <f>S41+100</f>
        <v/>
      </c>
      <c r="T42" s="125">
        <f>T41+100</f>
        <v/>
      </c>
      <c r="U42" s="125">
        <f>U41+100</f>
        <v/>
      </c>
      <c r="V42" s="125">
        <f>V41+100</f>
        <v/>
      </c>
      <c r="W42" s="125">
        <f>W41+100</f>
        <v/>
      </c>
      <c r="X42" s="125">
        <f>X41+100</f>
        <v/>
      </c>
      <c r="Y42" s="125">
        <f>Y41+100</f>
        <v/>
      </c>
      <c r="Z42" s="124">
        <f>'All Parts'!Z45</f>
        <v/>
      </c>
      <c r="AA42" s="124">
        <f>'All Parts'!AA45</f>
        <v/>
      </c>
      <c r="AB42" s="124">
        <f>'All Parts'!AB45</f>
        <v/>
      </c>
      <c r="AC42" s="124">
        <f>'All Parts'!AC45</f>
        <v/>
      </c>
      <c r="AD42" s="124">
        <f>'All Parts'!AD45</f>
        <v/>
      </c>
      <c r="AE42" s="124">
        <f>'All Parts'!AE45</f>
        <v/>
      </c>
      <c r="AF42" s="124">
        <f>'All Parts'!AF45</f>
        <v/>
      </c>
      <c r="AG42" s="164">
        <f>'All Parts'!AG45</f>
        <v/>
      </c>
      <c r="AI42" s="186" t="n"/>
    </row>
    <row r="43" ht="14" customHeight="1">
      <c r="A43" s="22">
        <f>'All Parts'!A7</f>
        <v/>
      </c>
      <c r="B43" s="125">
        <f>B42+100</f>
        <v/>
      </c>
      <c r="C43" s="125">
        <f>C42+100</f>
        <v/>
      </c>
      <c r="D43" s="125">
        <f>D42+100</f>
        <v/>
      </c>
      <c r="E43" s="125">
        <f>E42+100</f>
        <v/>
      </c>
      <c r="F43" s="125">
        <f>F42+100</f>
        <v/>
      </c>
      <c r="G43" s="125">
        <f>G42+100</f>
        <v/>
      </c>
      <c r="H43" s="125">
        <f>H42+100</f>
        <v/>
      </c>
      <c r="I43" s="125">
        <f>I42+100</f>
        <v/>
      </c>
      <c r="J43" s="125">
        <f>J42+100</f>
        <v/>
      </c>
      <c r="K43" s="125">
        <f>K42+100</f>
        <v/>
      </c>
      <c r="L43" s="125">
        <f>L42+100</f>
        <v/>
      </c>
      <c r="M43" s="125">
        <f>M42+100</f>
        <v/>
      </c>
      <c r="N43" s="125">
        <f>N42+100</f>
        <v/>
      </c>
      <c r="O43" s="125">
        <f>O42+100</f>
        <v/>
      </c>
      <c r="P43" s="125">
        <f>P42+100</f>
        <v/>
      </c>
      <c r="Q43" s="125">
        <f>Q42+100</f>
        <v/>
      </c>
      <c r="R43" s="125">
        <f>R42+100</f>
        <v/>
      </c>
      <c r="S43" s="125">
        <f>S42+100</f>
        <v/>
      </c>
      <c r="T43" s="125">
        <f>T42+100</f>
        <v/>
      </c>
      <c r="U43" s="125">
        <f>U42+100</f>
        <v/>
      </c>
      <c r="V43" s="125">
        <f>V42+100</f>
        <v/>
      </c>
      <c r="W43" s="125">
        <f>W42+100</f>
        <v/>
      </c>
      <c r="X43" s="125">
        <f>X42+100</f>
        <v/>
      </c>
      <c r="Y43" s="125">
        <f>Y42+100</f>
        <v/>
      </c>
      <c r="Z43" s="124">
        <f>'All Parts'!Z7</f>
        <v/>
      </c>
      <c r="AA43" s="124">
        <f>'All Parts'!AA7</f>
        <v/>
      </c>
      <c r="AB43" s="124">
        <f>'All Parts'!AB7</f>
        <v/>
      </c>
      <c r="AC43" s="124">
        <f>'All Parts'!AC7</f>
        <v/>
      </c>
      <c r="AD43" s="124">
        <f>'All Parts'!AD7</f>
        <v/>
      </c>
      <c r="AE43" s="124">
        <f>'All Parts'!AE7</f>
        <v/>
      </c>
      <c r="AF43" s="124">
        <f>'All Parts'!AF7</f>
        <v/>
      </c>
      <c r="AG43" s="148">
        <f>'All Parts'!AG7</f>
        <v/>
      </c>
      <c r="AI43" s="186" t="n"/>
    </row>
    <row r="44" ht="14" customHeight="1">
      <c r="A44" s="22">
        <f>'All Parts'!A124</f>
        <v/>
      </c>
      <c r="B44" s="125">
        <f>B43+100</f>
        <v/>
      </c>
      <c r="C44" s="125">
        <f>C43+100</f>
        <v/>
      </c>
      <c r="D44" s="125">
        <f>D43+100</f>
        <v/>
      </c>
      <c r="E44" s="125">
        <f>E43+100</f>
        <v/>
      </c>
      <c r="F44" s="125">
        <f>F43+100</f>
        <v/>
      </c>
      <c r="G44" s="125">
        <f>G43+100</f>
        <v/>
      </c>
      <c r="H44" s="125">
        <f>H43+100</f>
        <v/>
      </c>
      <c r="I44" s="125">
        <f>I43+100</f>
        <v/>
      </c>
      <c r="J44" s="125">
        <f>J43+100</f>
        <v/>
      </c>
      <c r="K44" s="125">
        <f>K43+100</f>
        <v/>
      </c>
      <c r="L44" s="125">
        <f>L43+100</f>
        <v/>
      </c>
      <c r="M44" s="125">
        <f>M43+100</f>
        <v/>
      </c>
      <c r="N44" s="125">
        <f>N43+100</f>
        <v/>
      </c>
      <c r="O44" s="125">
        <f>O43+100</f>
        <v/>
      </c>
      <c r="P44" s="125">
        <f>P43+100</f>
        <v/>
      </c>
      <c r="Q44" s="125">
        <f>Q43+100</f>
        <v/>
      </c>
      <c r="R44" s="125">
        <f>R43+100</f>
        <v/>
      </c>
      <c r="S44" s="125">
        <f>S43+100</f>
        <v/>
      </c>
      <c r="T44" s="125">
        <f>T43+100</f>
        <v/>
      </c>
      <c r="U44" s="125">
        <f>U43+100</f>
        <v/>
      </c>
      <c r="V44" s="125">
        <f>V43+100</f>
        <v/>
      </c>
      <c r="W44" s="125">
        <f>W43+100</f>
        <v/>
      </c>
      <c r="X44" s="125">
        <f>X43+100</f>
        <v/>
      </c>
      <c r="Y44" s="125">
        <f>Y43+100</f>
        <v/>
      </c>
      <c r="Z44" s="124">
        <f>'All Parts'!Z124</f>
        <v/>
      </c>
      <c r="AA44" s="124">
        <f>'All Parts'!AA124</f>
        <v/>
      </c>
      <c r="AB44" s="124">
        <f>'All Parts'!AB124</f>
        <v/>
      </c>
      <c r="AC44" s="124">
        <f>'All Parts'!AC124</f>
        <v/>
      </c>
      <c r="AD44" s="124">
        <f>'All Parts'!AD124</f>
        <v/>
      </c>
      <c r="AE44" s="124">
        <f>'All Parts'!AE124</f>
        <v/>
      </c>
      <c r="AF44" s="124">
        <f>'All Parts'!AF124</f>
        <v/>
      </c>
      <c r="AG44" s="148">
        <f>'All Parts'!AG124</f>
        <v/>
      </c>
      <c r="AI44" s="186" t="n"/>
    </row>
    <row r="45" ht="14" customHeight="1">
      <c r="A45" s="22">
        <f>'All Parts'!A8</f>
        <v/>
      </c>
      <c r="B45" s="125">
        <f>B44+100</f>
        <v/>
      </c>
      <c r="C45" s="125">
        <f>C44+100</f>
        <v/>
      </c>
      <c r="D45" s="125">
        <f>D44+100</f>
        <v/>
      </c>
      <c r="E45" s="125">
        <f>E44+100</f>
        <v/>
      </c>
      <c r="F45" s="125">
        <f>F44+100</f>
        <v/>
      </c>
      <c r="G45" s="125">
        <f>G44+100</f>
        <v/>
      </c>
      <c r="H45" s="125">
        <f>H44+100</f>
        <v/>
      </c>
      <c r="I45" s="125">
        <f>I44+100</f>
        <v/>
      </c>
      <c r="J45" s="125">
        <f>J44+100</f>
        <v/>
      </c>
      <c r="K45" s="125">
        <f>K44+100</f>
        <v/>
      </c>
      <c r="L45" s="125">
        <f>L44+100</f>
        <v/>
      </c>
      <c r="M45" s="125">
        <f>M44+100</f>
        <v/>
      </c>
      <c r="N45" s="125">
        <f>N44+100</f>
        <v/>
      </c>
      <c r="O45" s="125">
        <f>O44+100</f>
        <v/>
      </c>
      <c r="P45" s="125">
        <f>P44+100</f>
        <v/>
      </c>
      <c r="Q45" s="125">
        <f>Q44+100</f>
        <v/>
      </c>
      <c r="R45" s="125">
        <f>R44+100</f>
        <v/>
      </c>
      <c r="S45" s="125">
        <f>S44+100</f>
        <v/>
      </c>
      <c r="T45" s="125">
        <f>T44+100</f>
        <v/>
      </c>
      <c r="U45" s="125">
        <f>U44+100</f>
        <v/>
      </c>
      <c r="V45" s="125">
        <f>V44+100</f>
        <v/>
      </c>
      <c r="W45" s="125">
        <f>W44+100</f>
        <v/>
      </c>
      <c r="X45" s="125">
        <f>X44+100</f>
        <v/>
      </c>
      <c r="Y45" s="125">
        <f>Y44+100</f>
        <v/>
      </c>
      <c r="Z45" s="124">
        <f>'All Parts'!Z8</f>
        <v/>
      </c>
      <c r="AA45" s="124">
        <f>'All Parts'!AA8</f>
        <v/>
      </c>
      <c r="AB45" s="124">
        <f>'All Parts'!AB8</f>
        <v/>
      </c>
      <c r="AC45" s="124">
        <f>'All Parts'!AC8</f>
        <v/>
      </c>
      <c r="AD45" s="124">
        <f>'All Parts'!AD8</f>
        <v/>
      </c>
      <c r="AE45" s="124">
        <f>'All Parts'!AE8</f>
        <v/>
      </c>
      <c r="AF45" s="124">
        <f>'All Parts'!AF8</f>
        <v/>
      </c>
      <c r="AG45" s="148">
        <f>'All Parts'!AG8</f>
        <v/>
      </c>
      <c r="AI45" s="186" t="n"/>
    </row>
    <row r="46" ht="14" customHeight="1">
      <c r="A46" s="22">
        <f>'All Parts'!A107</f>
        <v/>
      </c>
      <c r="B46" s="125">
        <f>B45+100</f>
        <v/>
      </c>
      <c r="C46" s="125">
        <f>C45+100</f>
        <v/>
      </c>
      <c r="D46" s="125">
        <f>D45+100</f>
        <v/>
      </c>
      <c r="E46" s="125">
        <f>E45+100</f>
        <v/>
      </c>
      <c r="F46" s="125">
        <f>F45+100</f>
        <v/>
      </c>
      <c r="G46" s="125">
        <f>G45+100</f>
        <v/>
      </c>
      <c r="H46" s="125">
        <f>H45+100</f>
        <v/>
      </c>
      <c r="I46" s="125">
        <f>I45+100</f>
        <v/>
      </c>
      <c r="J46" s="125">
        <f>J45+100</f>
        <v/>
      </c>
      <c r="K46" s="125">
        <f>K45+100</f>
        <v/>
      </c>
      <c r="L46" s="125">
        <f>L45+100</f>
        <v/>
      </c>
      <c r="M46" s="125">
        <f>M45+100</f>
        <v/>
      </c>
      <c r="N46" s="125">
        <f>N45+100</f>
        <v/>
      </c>
      <c r="O46" s="125">
        <f>O45+100</f>
        <v/>
      </c>
      <c r="P46" s="125">
        <f>P45+100</f>
        <v/>
      </c>
      <c r="Q46" s="125">
        <f>Q45+100</f>
        <v/>
      </c>
      <c r="R46" s="125">
        <f>R45+100</f>
        <v/>
      </c>
      <c r="S46" s="125">
        <f>S45+100</f>
        <v/>
      </c>
      <c r="T46" s="125">
        <f>T45+100</f>
        <v/>
      </c>
      <c r="U46" s="125">
        <f>U45+100</f>
        <v/>
      </c>
      <c r="V46" s="125">
        <f>V45+100</f>
        <v/>
      </c>
      <c r="W46" s="125">
        <f>W45+100</f>
        <v/>
      </c>
      <c r="X46" s="125">
        <f>X45+100</f>
        <v/>
      </c>
      <c r="Y46" s="125">
        <f>Y45+100</f>
        <v/>
      </c>
      <c r="Z46" s="124">
        <f>'All Parts'!Z107</f>
        <v/>
      </c>
      <c r="AA46" s="124">
        <f>'All Parts'!AA107</f>
        <v/>
      </c>
      <c r="AB46" s="124">
        <f>'All Parts'!AB107</f>
        <v/>
      </c>
      <c r="AC46" s="124">
        <f>'All Parts'!AC107</f>
        <v/>
      </c>
      <c r="AD46" s="124">
        <f>'All Parts'!AD107</f>
        <v/>
      </c>
      <c r="AE46" s="124">
        <f>'All Parts'!AE107</f>
        <v/>
      </c>
      <c r="AF46" s="124">
        <f>'All Parts'!AF107</f>
        <v/>
      </c>
      <c r="AG46" s="148">
        <f>'All Parts'!AG107</f>
        <v/>
      </c>
      <c r="AI46" s="186" t="n"/>
    </row>
    <row r="47" ht="14" customHeight="1">
      <c r="A47" s="114">
        <f>'All Parts'!A105</f>
        <v/>
      </c>
      <c r="B47" s="125">
        <f>B46+100</f>
        <v/>
      </c>
      <c r="C47" s="125">
        <f>C46+100</f>
        <v/>
      </c>
      <c r="D47" s="125">
        <f>D46+100</f>
        <v/>
      </c>
      <c r="E47" s="125">
        <f>E46+100</f>
        <v/>
      </c>
      <c r="F47" s="125">
        <f>F46+100</f>
        <v/>
      </c>
      <c r="G47" s="125">
        <f>G46+100</f>
        <v/>
      </c>
      <c r="H47" s="125">
        <f>H46+100</f>
        <v/>
      </c>
      <c r="I47" s="125">
        <f>I46+100</f>
        <v/>
      </c>
      <c r="J47" s="125">
        <f>J46+100</f>
        <v/>
      </c>
      <c r="K47" s="125">
        <f>K46+100</f>
        <v/>
      </c>
      <c r="L47" s="125">
        <f>L46+100</f>
        <v/>
      </c>
      <c r="M47" s="125">
        <f>M46+100</f>
        <v/>
      </c>
      <c r="N47" s="125">
        <f>N46+100</f>
        <v/>
      </c>
      <c r="O47" s="125">
        <f>O46+100</f>
        <v/>
      </c>
      <c r="P47" s="125">
        <f>P46+100</f>
        <v/>
      </c>
      <c r="Q47" s="125">
        <f>Q46+100</f>
        <v/>
      </c>
      <c r="R47" s="125">
        <f>R46+100</f>
        <v/>
      </c>
      <c r="S47" s="125">
        <f>S46+100</f>
        <v/>
      </c>
      <c r="T47" s="125">
        <f>T46+100</f>
        <v/>
      </c>
      <c r="U47" s="125">
        <f>U46+100</f>
        <v/>
      </c>
      <c r="V47" s="125">
        <f>V46+100</f>
        <v/>
      </c>
      <c r="W47" s="125">
        <f>W46+100</f>
        <v/>
      </c>
      <c r="X47" s="125">
        <f>X46+100</f>
        <v/>
      </c>
      <c r="Y47" s="125">
        <f>Y46+100</f>
        <v/>
      </c>
      <c r="Z47" s="124">
        <f>'All Parts'!Z105</f>
        <v/>
      </c>
      <c r="AA47" s="124">
        <f>'All Parts'!AA105</f>
        <v/>
      </c>
      <c r="AB47" s="124">
        <f>'All Parts'!AB105</f>
        <v/>
      </c>
      <c r="AC47" s="124">
        <f>'All Parts'!AC105</f>
        <v/>
      </c>
      <c r="AD47" s="124">
        <f>'All Parts'!AD105</f>
        <v/>
      </c>
      <c r="AE47" s="124">
        <f>'All Parts'!AE105</f>
        <v/>
      </c>
      <c r="AF47" s="124">
        <f>'All Parts'!AF105</f>
        <v/>
      </c>
      <c r="AG47" s="148" t="n"/>
      <c r="AI47" s="186" t="n"/>
    </row>
    <row r="48" ht="14" customHeight="1">
      <c r="A48" s="114">
        <f>'All Parts'!A106</f>
        <v/>
      </c>
      <c r="B48" s="125">
        <f>B47+100</f>
        <v/>
      </c>
      <c r="C48" s="125">
        <f>C47+100</f>
        <v/>
      </c>
      <c r="D48" s="125">
        <f>D47+100</f>
        <v/>
      </c>
      <c r="E48" s="125">
        <f>E47+100</f>
        <v/>
      </c>
      <c r="F48" s="125">
        <f>F47+100</f>
        <v/>
      </c>
      <c r="G48" s="125">
        <f>G47+100</f>
        <v/>
      </c>
      <c r="H48" s="125">
        <f>H47+100</f>
        <v/>
      </c>
      <c r="I48" s="125">
        <f>I47+100</f>
        <v/>
      </c>
      <c r="J48" s="125">
        <f>J47+100</f>
        <v/>
      </c>
      <c r="K48" s="125">
        <f>K47+100</f>
        <v/>
      </c>
      <c r="L48" s="125">
        <f>L47+100</f>
        <v/>
      </c>
      <c r="M48" s="125">
        <f>M47+100</f>
        <v/>
      </c>
      <c r="N48" s="125">
        <f>N47+100</f>
        <v/>
      </c>
      <c r="O48" s="125">
        <f>O47+100</f>
        <v/>
      </c>
      <c r="P48" s="125">
        <f>P47+100</f>
        <v/>
      </c>
      <c r="Q48" s="125">
        <f>Q47+100</f>
        <v/>
      </c>
      <c r="R48" s="125">
        <f>R47+100</f>
        <v/>
      </c>
      <c r="S48" s="125">
        <f>S47+100</f>
        <v/>
      </c>
      <c r="T48" s="125">
        <f>T47+100</f>
        <v/>
      </c>
      <c r="U48" s="125">
        <f>U47+100</f>
        <v/>
      </c>
      <c r="V48" s="125">
        <f>V47+100</f>
        <v/>
      </c>
      <c r="W48" s="125">
        <f>W47+100</f>
        <v/>
      </c>
      <c r="X48" s="125">
        <f>X47+100</f>
        <v/>
      </c>
      <c r="Y48" s="125">
        <f>Y47+100</f>
        <v/>
      </c>
      <c r="Z48" s="124">
        <f>'All Parts'!Z106</f>
        <v/>
      </c>
      <c r="AA48" s="124">
        <f>'All Parts'!AA106</f>
        <v/>
      </c>
      <c r="AB48" s="124">
        <f>'All Parts'!AB106</f>
        <v/>
      </c>
      <c r="AC48" s="124">
        <f>'All Parts'!AC106</f>
        <v/>
      </c>
      <c r="AD48" s="124">
        <f>'All Parts'!AD106</f>
        <v/>
      </c>
      <c r="AE48" s="124">
        <f>'All Parts'!AE106</f>
        <v/>
      </c>
      <c r="AF48" s="124">
        <f>'All Parts'!AF106</f>
        <v/>
      </c>
      <c r="AG48" s="148">
        <f>'All Parts'!AG106</f>
        <v/>
      </c>
      <c r="AI48" s="186" t="n"/>
    </row>
    <row r="49" ht="14" customHeight="1">
      <c r="A49" s="50">
        <f>'All Parts'!A51</f>
        <v/>
      </c>
      <c r="B49" s="125">
        <f>B48+100</f>
        <v/>
      </c>
      <c r="C49" s="125">
        <f>C48+100</f>
        <v/>
      </c>
      <c r="D49" s="125">
        <f>D48+100</f>
        <v/>
      </c>
      <c r="E49" s="125">
        <f>E48+100</f>
        <v/>
      </c>
      <c r="F49" s="125">
        <f>F48+100</f>
        <v/>
      </c>
      <c r="G49" s="125">
        <f>G48+100</f>
        <v/>
      </c>
      <c r="H49" s="125">
        <f>H48+100</f>
        <v/>
      </c>
      <c r="I49" s="125">
        <f>I48+100</f>
        <v/>
      </c>
      <c r="J49" s="125">
        <f>J48+100</f>
        <v/>
      </c>
      <c r="K49" s="125">
        <f>K48+100</f>
        <v/>
      </c>
      <c r="L49" s="125">
        <f>L48+100</f>
        <v/>
      </c>
      <c r="M49" s="125">
        <f>M48+100</f>
        <v/>
      </c>
      <c r="N49" s="125">
        <f>N48+100</f>
        <v/>
      </c>
      <c r="O49" s="125">
        <f>O48+100</f>
        <v/>
      </c>
      <c r="P49" s="125">
        <f>P48+100</f>
        <v/>
      </c>
      <c r="Q49" s="125">
        <f>Q48+100</f>
        <v/>
      </c>
      <c r="R49" s="125">
        <f>R48+100</f>
        <v/>
      </c>
      <c r="S49" s="125">
        <f>S48+100</f>
        <v/>
      </c>
      <c r="T49" s="125">
        <f>T48+100</f>
        <v/>
      </c>
      <c r="U49" s="125">
        <f>U48+100</f>
        <v/>
      </c>
      <c r="V49" s="125">
        <f>V48+100</f>
        <v/>
      </c>
      <c r="W49" s="125">
        <f>W48+100</f>
        <v/>
      </c>
      <c r="X49" s="125">
        <f>X48+100</f>
        <v/>
      </c>
      <c r="Y49" s="125">
        <f>Y48+100</f>
        <v/>
      </c>
      <c r="Z49" s="124">
        <f>'All Parts'!Z51</f>
        <v/>
      </c>
      <c r="AA49" s="124">
        <f>'All Parts'!AA51</f>
        <v/>
      </c>
      <c r="AB49" s="124">
        <f>'All Parts'!AB51</f>
        <v/>
      </c>
      <c r="AC49" s="124">
        <f>'All Parts'!AC51</f>
        <v/>
      </c>
      <c r="AD49" s="124">
        <f>'All Parts'!AD51</f>
        <v/>
      </c>
      <c r="AE49" s="124">
        <f>'All Parts'!AE51</f>
        <v/>
      </c>
      <c r="AF49" s="124">
        <f>'All Parts'!AF51</f>
        <v/>
      </c>
      <c r="AG49" s="122">
        <f>'All Parts'!AG51</f>
        <v/>
      </c>
      <c r="AI49" s="186" t="n"/>
    </row>
    <row r="50" ht="14" customHeight="1">
      <c r="A50" s="22">
        <f>'All Parts'!A50</f>
        <v/>
      </c>
      <c r="B50" s="125">
        <f>B49+100</f>
        <v/>
      </c>
      <c r="C50" s="125">
        <f>C49+100</f>
        <v/>
      </c>
      <c r="D50" s="125">
        <f>D49+100</f>
        <v/>
      </c>
      <c r="E50" s="125">
        <f>E49+100</f>
        <v/>
      </c>
      <c r="F50" s="125">
        <f>F49+100</f>
        <v/>
      </c>
      <c r="G50" s="125">
        <f>G49+100</f>
        <v/>
      </c>
      <c r="H50" s="125">
        <f>H49+100</f>
        <v/>
      </c>
      <c r="I50" s="125">
        <f>I49+100</f>
        <v/>
      </c>
      <c r="J50" s="125">
        <f>J49+100</f>
        <v/>
      </c>
      <c r="K50" s="125">
        <f>K49+100</f>
        <v/>
      </c>
      <c r="L50" s="125">
        <f>L49+100</f>
        <v/>
      </c>
      <c r="M50" s="125">
        <f>M49+100</f>
        <v/>
      </c>
      <c r="N50" s="125">
        <f>N49+100</f>
        <v/>
      </c>
      <c r="O50" s="125">
        <f>O49+100</f>
        <v/>
      </c>
      <c r="P50" s="125">
        <f>P49+100</f>
        <v/>
      </c>
      <c r="Q50" s="125">
        <f>Q49+100</f>
        <v/>
      </c>
      <c r="R50" s="125">
        <f>R49+100</f>
        <v/>
      </c>
      <c r="S50" s="125">
        <f>S49+100</f>
        <v/>
      </c>
      <c r="T50" s="125">
        <f>T49+100</f>
        <v/>
      </c>
      <c r="U50" s="125">
        <f>U49+100</f>
        <v/>
      </c>
      <c r="V50" s="125">
        <f>V49+100</f>
        <v/>
      </c>
      <c r="W50" s="125">
        <f>W49+100</f>
        <v/>
      </c>
      <c r="X50" s="125">
        <f>X49+100</f>
        <v/>
      </c>
      <c r="Y50" s="125">
        <f>Y49+100</f>
        <v/>
      </c>
      <c r="Z50" s="124">
        <f>'All Parts'!Z50</f>
        <v/>
      </c>
      <c r="AA50" s="124">
        <f>'All Parts'!AA50</f>
        <v/>
      </c>
      <c r="AB50" s="124">
        <f>'All Parts'!AB50</f>
        <v/>
      </c>
      <c r="AC50" s="124">
        <f>'All Parts'!AC50</f>
        <v/>
      </c>
      <c r="AD50" s="124">
        <f>'All Parts'!AD50</f>
        <v/>
      </c>
      <c r="AE50" s="124">
        <f>'All Parts'!AE50</f>
        <v/>
      </c>
      <c r="AF50" s="124">
        <f>'All Parts'!AF50</f>
        <v/>
      </c>
      <c r="AG50" s="148">
        <f>'All Parts'!AG50</f>
        <v/>
      </c>
      <c r="AI50" s="186" t="n"/>
    </row>
    <row r="51" ht="14" customHeight="1">
      <c r="A51" s="22">
        <f>'All Parts'!A40</f>
        <v/>
      </c>
      <c r="B51" s="125">
        <f>B50+100</f>
        <v/>
      </c>
      <c r="C51" s="125">
        <f>C50+100</f>
        <v/>
      </c>
      <c r="D51" s="125">
        <f>D50+100</f>
        <v/>
      </c>
      <c r="E51" s="125">
        <f>E50+100</f>
        <v/>
      </c>
      <c r="F51" s="125">
        <f>F50+100</f>
        <v/>
      </c>
      <c r="G51" s="125">
        <f>G50+100</f>
        <v/>
      </c>
      <c r="H51" s="125">
        <f>H50+100</f>
        <v/>
      </c>
      <c r="I51" s="125">
        <f>I50+100</f>
        <v/>
      </c>
      <c r="J51" s="125">
        <f>J50+100</f>
        <v/>
      </c>
      <c r="K51" s="125">
        <f>K50+100</f>
        <v/>
      </c>
      <c r="L51" s="125">
        <f>L50+100</f>
        <v/>
      </c>
      <c r="M51" s="125">
        <f>M50+100</f>
        <v/>
      </c>
      <c r="N51" s="125">
        <f>N50+100</f>
        <v/>
      </c>
      <c r="O51" s="125">
        <f>O50+100</f>
        <v/>
      </c>
      <c r="P51" s="125">
        <f>P50+100</f>
        <v/>
      </c>
      <c r="Q51" s="125">
        <f>Q50+100</f>
        <v/>
      </c>
      <c r="R51" s="125">
        <f>R50+100</f>
        <v/>
      </c>
      <c r="S51" s="125">
        <f>S50+100</f>
        <v/>
      </c>
      <c r="T51" s="125">
        <f>T50+100</f>
        <v/>
      </c>
      <c r="U51" s="125">
        <f>U50+100</f>
        <v/>
      </c>
      <c r="V51" s="125">
        <f>V50+100</f>
        <v/>
      </c>
      <c r="W51" s="125">
        <f>W50+100</f>
        <v/>
      </c>
      <c r="X51" s="125">
        <f>X50+100</f>
        <v/>
      </c>
      <c r="Y51" s="125">
        <f>Y50+100</f>
        <v/>
      </c>
      <c r="Z51" s="124">
        <f>'All Parts'!Z40</f>
        <v/>
      </c>
      <c r="AA51" s="124">
        <f>'All Parts'!AA40</f>
        <v/>
      </c>
      <c r="AB51" s="124">
        <f>'All Parts'!AB40</f>
        <v/>
      </c>
      <c r="AC51" s="124">
        <f>'All Parts'!AC40</f>
        <v/>
      </c>
      <c r="AD51" s="124">
        <f>'All Parts'!AD40</f>
        <v/>
      </c>
      <c r="AE51" s="124">
        <f>'All Parts'!AE40</f>
        <v/>
      </c>
      <c r="AF51" s="124">
        <f>'All Parts'!AF40</f>
        <v/>
      </c>
      <c r="AG51" s="148">
        <f>'All Parts'!AG40</f>
        <v/>
      </c>
      <c r="AI51" s="186" t="n"/>
    </row>
    <row r="52" ht="14" customHeight="1">
      <c r="A52" s="22">
        <f>'All Parts'!A36</f>
        <v/>
      </c>
      <c r="B52" s="125">
        <f>B51+100</f>
        <v/>
      </c>
      <c r="C52" s="125">
        <f>C51+100</f>
        <v/>
      </c>
      <c r="D52" s="125">
        <f>D51+100</f>
        <v/>
      </c>
      <c r="E52" s="125">
        <f>E51+100</f>
        <v/>
      </c>
      <c r="F52" s="125">
        <f>F51+100</f>
        <v/>
      </c>
      <c r="G52" s="125">
        <f>G51+100</f>
        <v/>
      </c>
      <c r="H52" s="125">
        <f>H51+100</f>
        <v/>
      </c>
      <c r="I52" s="125">
        <f>I51+100</f>
        <v/>
      </c>
      <c r="J52" s="125">
        <f>J51+100</f>
        <v/>
      </c>
      <c r="K52" s="125">
        <f>K51+100</f>
        <v/>
      </c>
      <c r="L52" s="125">
        <f>L51+100</f>
        <v/>
      </c>
      <c r="M52" s="125">
        <f>M51+100</f>
        <v/>
      </c>
      <c r="N52" s="125">
        <f>N51+100</f>
        <v/>
      </c>
      <c r="O52" s="125">
        <f>O51+100</f>
        <v/>
      </c>
      <c r="P52" s="125">
        <f>P51+100</f>
        <v/>
      </c>
      <c r="Q52" s="125">
        <f>Q51+100</f>
        <v/>
      </c>
      <c r="R52" s="125">
        <f>R51+100</f>
        <v/>
      </c>
      <c r="S52" s="125">
        <f>S51+100</f>
        <v/>
      </c>
      <c r="T52" s="125">
        <f>T51+100</f>
        <v/>
      </c>
      <c r="U52" s="125">
        <f>U51+100</f>
        <v/>
      </c>
      <c r="V52" s="125">
        <f>V51+100</f>
        <v/>
      </c>
      <c r="W52" s="125">
        <f>W51+100</f>
        <v/>
      </c>
      <c r="X52" s="125">
        <f>X51+100</f>
        <v/>
      </c>
      <c r="Y52" s="125">
        <f>Y51+100</f>
        <v/>
      </c>
      <c r="Z52" s="124">
        <f>'All Parts'!Z36</f>
        <v/>
      </c>
      <c r="AA52" s="124">
        <f>'All Parts'!AA36</f>
        <v/>
      </c>
      <c r="AB52" s="124">
        <f>'All Parts'!AB36</f>
        <v/>
      </c>
      <c r="AC52" s="124">
        <f>'All Parts'!AC36</f>
        <v/>
      </c>
      <c r="AD52" s="124">
        <f>'All Parts'!AD36</f>
        <v/>
      </c>
      <c r="AE52" s="124">
        <f>'All Parts'!AE36</f>
        <v/>
      </c>
      <c r="AF52" s="124">
        <f>'All Parts'!AF36</f>
        <v/>
      </c>
      <c r="AG52" s="148">
        <f>'All Parts'!AG36</f>
        <v/>
      </c>
      <c r="AI52" s="186" t="n"/>
    </row>
    <row r="53" ht="14" customHeight="1">
      <c r="A53" s="22">
        <f>'All Parts'!A112</f>
        <v/>
      </c>
      <c r="B53" s="125">
        <f>B52+100</f>
        <v/>
      </c>
      <c r="C53" s="125">
        <f>C52+100</f>
        <v/>
      </c>
      <c r="D53" s="125">
        <f>D52+100</f>
        <v/>
      </c>
      <c r="E53" s="125">
        <f>E52+100</f>
        <v/>
      </c>
      <c r="F53" s="125">
        <f>F52+100</f>
        <v/>
      </c>
      <c r="G53" s="125">
        <f>G52+100</f>
        <v/>
      </c>
      <c r="H53" s="125">
        <f>H52+100</f>
        <v/>
      </c>
      <c r="I53" s="125">
        <f>I52+100</f>
        <v/>
      </c>
      <c r="J53" s="125">
        <f>J52+100</f>
        <v/>
      </c>
      <c r="K53" s="125">
        <f>K52+100</f>
        <v/>
      </c>
      <c r="L53" s="125">
        <f>L52+100</f>
        <v/>
      </c>
      <c r="M53" s="125">
        <f>M52+100</f>
        <v/>
      </c>
      <c r="N53" s="125">
        <f>N52+100</f>
        <v/>
      </c>
      <c r="O53" s="125">
        <f>O52+100</f>
        <v/>
      </c>
      <c r="P53" s="125">
        <f>P52+100</f>
        <v/>
      </c>
      <c r="Q53" s="125">
        <f>Q52+100</f>
        <v/>
      </c>
      <c r="R53" s="125">
        <f>R52+100</f>
        <v/>
      </c>
      <c r="S53" s="125">
        <f>S52+100</f>
        <v/>
      </c>
      <c r="T53" s="125">
        <f>T52+100</f>
        <v/>
      </c>
      <c r="U53" s="125">
        <f>U52+100</f>
        <v/>
      </c>
      <c r="V53" s="125">
        <f>V52+100</f>
        <v/>
      </c>
      <c r="W53" s="125">
        <f>W52+100</f>
        <v/>
      </c>
      <c r="X53" s="125">
        <f>X52+100</f>
        <v/>
      </c>
      <c r="Y53" s="125">
        <f>Y52+100</f>
        <v/>
      </c>
      <c r="Z53" s="124">
        <f>'All Parts'!Z112</f>
        <v/>
      </c>
      <c r="AA53" s="124">
        <f>'All Parts'!AA112</f>
        <v/>
      </c>
      <c r="AB53" s="124">
        <f>'All Parts'!AB112</f>
        <v/>
      </c>
      <c r="AC53" s="124">
        <f>'All Parts'!AC112</f>
        <v/>
      </c>
      <c r="AD53" s="124">
        <f>'All Parts'!AD112</f>
        <v/>
      </c>
      <c r="AE53" s="124">
        <f>'All Parts'!AE112</f>
        <v/>
      </c>
      <c r="AF53" s="124">
        <f>'All Parts'!AF112</f>
        <v/>
      </c>
      <c r="AG53" s="148">
        <f>'All Parts'!AG112</f>
        <v/>
      </c>
      <c r="AI53" s="186" t="n"/>
    </row>
    <row r="54" ht="14" customHeight="1">
      <c r="A54" s="114">
        <f>'All Parts'!A70</f>
        <v/>
      </c>
      <c r="B54" s="125">
        <f>B53+100</f>
        <v/>
      </c>
      <c r="C54" s="125">
        <f>C53+100</f>
        <v/>
      </c>
      <c r="D54" s="125">
        <f>D53+100</f>
        <v/>
      </c>
      <c r="E54" s="125">
        <f>E53+100</f>
        <v/>
      </c>
      <c r="F54" s="125">
        <f>F53+100</f>
        <v/>
      </c>
      <c r="G54" s="125">
        <f>G53+100</f>
        <v/>
      </c>
      <c r="H54" s="125">
        <f>H53+100</f>
        <v/>
      </c>
      <c r="I54" s="125">
        <f>I53+100</f>
        <v/>
      </c>
      <c r="J54" s="125">
        <f>J53+100</f>
        <v/>
      </c>
      <c r="K54" s="125">
        <f>K53+100</f>
        <v/>
      </c>
      <c r="L54" s="125">
        <f>L53+100</f>
        <v/>
      </c>
      <c r="M54" s="125">
        <f>M53+100</f>
        <v/>
      </c>
      <c r="N54" s="125">
        <f>N53+100</f>
        <v/>
      </c>
      <c r="O54" s="125">
        <f>O53+100</f>
        <v/>
      </c>
      <c r="P54" s="125">
        <f>P53+100</f>
        <v/>
      </c>
      <c r="Q54" s="125">
        <f>Q53+100</f>
        <v/>
      </c>
      <c r="R54" s="125">
        <f>R53+100</f>
        <v/>
      </c>
      <c r="S54" s="125">
        <f>S53+100</f>
        <v/>
      </c>
      <c r="T54" s="125">
        <f>T53+100</f>
        <v/>
      </c>
      <c r="U54" s="125">
        <f>U53+100</f>
        <v/>
      </c>
      <c r="V54" s="125">
        <f>V53+100</f>
        <v/>
      </c>
      <c r="W54" s="125">
        <f>W53+100</f>
        <v/>
      </c>
      <c r="X54" s="125">
        <f>X53+100</f>
        <v/>
      </c>
      <c r="Y54" s="125">
        <f>Y53+100</f>
        <v/>
      </c>
      <c r="Z54" s="124">
        <f>'All Parts'!Z70</f>
        <v/>
      </c>
      <c r="AA54" s="124">
        <f>'All Parts'!AA70</f>
        <v/>
      </c>
      <c r="AB54" s="124">
        <f>'All Parts'!AB70</f>
        <v/>
      </c>
      <c r="AC54" s="124">
        <f>'All Parts'!AC70</f>
        <v/>
      </c>
      <c r="AD54" s="124">
        <f>'All Parts'!AD70</f>
        <v/>
      </c>
      <c r="AE54" s="124">
        <f>'All Parts'!AE70</f>
        <v/>
      </c>
      <c r="AF54" s="124">
        <f>'All Parts'!AF70</f>
        <v/>
      </c>
      <c r="AG54" s="148">
        <f>'All Parts'!AG70</f>
        <v/>
      </c>
      <c r="AI54" s="186" t="n"/>
    </row>
    <row r="55" ht="14" customHeight="1">
      <c r="A55" s="50">
        <f>'All Parts'!A10</f>
        <v/>
      </c>
      <c r="B55" s="125">
        <f>B54+100</f>
        <v/>
      </c>
      <c r="C55" s="125">
        <f>C54+100</f>
        <v/>
      </c>
      <c r="D55" s="125">
        <f>D54+100</f>
        <v/>
      </c>
      <c r="E55" s="125">
        <f>E54+100</f>
        <v/>
      </c>
      <c r="F55" s="125">
        <f>F54+100</f>
        <v/>
      </c>
      <c r="G55" s="125">
        <f>G54+100</f>
        <v/>
      </c>
      <c r="H55" s="125">
        <f>H54+100</f>
        <v/>
      </c>
      <c r="I55" s="125">
        <f>I54+100</f>
        <v/>
      </c>
      <c r="J55" s="125">
        <f>J54+100</f>
        <v/>
      </c>
      <c r="K55" s="125">
        <f>K54+100</f>
        <v/>
      </c>
      <c r="L55" s="125">
        <f>L54+100</f>
        <v/>
      </c>
      <c r="M55" s="125">
        <f>M54+100</f>
        <v/>
      </c>
      <c r="N55" s="125">
        <f>N54+100</f>
        <v/>
      </c>
      <c r="O55" s="125">
        <f>O54+100</f>
        <v/>
      </c>
      <c r="P55" s="125">
        <f>P54+100</f>
        <v/>
      </c>
      <c r="Q55" s="125">
        <f>Q54+100</f>
        <v/>
      </c>
      <c r="R55" s="125">
        <f>R54+100</f>
        <v/>
      </c>
      <c r="S55" s="125">
        <f>S54+100</f>
        <v/>
      </c>
      <c r="T55" s="125">
        <f>T54+100</f>
        <v/>
      </c>
      <c r="U55" s="125">
        <f>U54+100</f>
        <v/>
      </c>
      <c r="V55" s="125">
        <f>V54+100</f>
        <v/>
      </c>
      <c r="W55" s="125">
        <f>W54+100</f>
        <v/>
      </c>
      <c r="X55" s="125">
        <f>X54+100</f>
        <v/>
      </c>
      <c r="Y55" s="125">
        <f>Y54+100</f>
        <v/>
      </c>
      <c r="Z55" s="124">
        <f>'All Parts'!Z10</f>
        <v/>
      </c>
      <c r="AA55" s="124">
        <f>'All Parts'!AA10</f>
        <v/>
      </c>
      <c r="AB55" s="124">
        <f>'All Parts'!AB10</f>
        <v/>
      </c>
      <c r="AC55" s="124">
        <f>'All Parts'!AC10</f>
        <v/>
      </c>
      <c r="AD55" s="124">
        <f>'All Parts'!AD10</f>
        <v/>
      </c>
      <c r="AE55" s="124">
        <f>'All Parts'!AE10</f>
        <v/>
      </c>
      <c r="AF55" s="124">
        <f>'All Parts'!AF10</f>
        <v/>
      </c>
      <c r="AG55" s="121">
        <f>'All Parts'!AG10</f>
        <v/>
      </c>
      <c r="AI55" s="186" t="n"/>
    </row>
    <row r="56" ht="14" customHeight="1">
      <c r="A56" s="54">
        <f>'All Parts'!A13</f>
        <v/>
      </c>
      <c r="B56" s="125">
        <f>B55+100</f>
        <v/>
      </c>
      <c r="C56" s="125">
        <f>C55+100</f>
        <v/>
      </c>
      <c r="D56" s="125">
        <f>D55+100</f>
        <v/>
      </c>
      <c r="E56" s="125">
        <f>E55+100</f>
        <v/>
      </c>
      <c r="F56" s="125">
        <f>F55+100</f>
        <v/>
      </c>
      <c r="G56" s="125">
        <f>G55+100</f>
        <v/>
      </c>
      <c r="H56" s="125">
        <f>H55+100</f>
        <v/>
      </c>
      <c r="I56" s="125">
        <f>I55+100</f>
        <v/>
      </c>
      <c r="J56" s="125">
        <f>J55+100</f>
        <v/>
      </c>
      <c r="K56" s="125">
        <f>K55+100</f>
        <v/>
      </c>
      <c r="L56" s="125">
        <f>L55+100</f>
        <v/>
      </c>
      <c r="M56" s="125">
        <f>M55+100</f>
        <v/>
      </c>
      <c r="N56" s="125">
        <f>N55+100</f>
        <v/>
      </c>
      <c r="O56" s="125">
        <f>O55+100</f>
        <v/>
      </c>
      <c r="P56" s="125">
        <f>P55+100</f>
        <v/>
      </c>
      <c r="Q56" s="125">
        <f>Q55+100</f>
        <v/>
      </c>
      <c r="R56" s="125">
        <f>R55+100</f>
        <v/>
      </c>
      <c r="S56" s="125">
        <f>S55+100</f>
        <v/>
      </c>
      <c r="T56" s="125">
        <f>T55+100</f>
        <v/>
      </c>
      <c r="U56" s="125">
        <f>U55+100</f>
        <v/>
      </c>
      <c r="V56" s="125">
        <f>V55+100</f>
        <v/>
      </c>
      <c r="W56" s="125">
        <f>W55+100</f>
        <v/>
      </c>
      <c r="X56" s="125">
        <f>X55+100</f>
        <v/>
      </c>
      <c r="Y56" s="125">
        <f>Y55+100</f>
        <v/>
      </c>
      <c r="Z56" s="124">
        <f>'All Parts'!Z13</f>
        <v/>
      </c>
      <c r="AA56" s="124">
        <f>'All Parts'!AA13</f>
        <v/>
      </c>
      <c r="AB56" s="124">
        <f>'All Parts'!AB13</f>
        <v/>
      </c>
      <c r="AC56" s="124">
        <f>'All Parts'!AC13</f>
        <v/>
      </c>
      <c r="AD56" s="124">
        <f>'All Parts'!AD13</f>
        <v/>
      </c>
      <c r="AE56" s="124">
        <f>'All Parts'!AE13</f>
        <v/>
      </c>
      <c r="AF56" s="124">
        <f>'All Parts'!AF13</f>
        <v/>
      </c>
      <c r="AG56" s="121">
        <f>'All Parts'!AG13</f>
        <v/>
      </c>
      <c r="AI56" s="186" t="n"/>
    </row>
    <row r="57" ht="14" customHeight="1">
      <c r="A57" s="22">
        <f>'All Parts'!A41</f>
        <v/>
      </c>
      <c r="B57" s="125">
        <f>B56+100</f>
        <v/>
      </c>
      <c r="C57" s="125">
        <f>C56+100</f>
        <v/>
      </c>
      <c r="D57" s="125">
        <f>D56+100</f>
        <v/>
      </c>
      <c r="E57" s="125">
        <f>E56+100</f>
        <v/>
      </c>
      <c r="F57" s="125">
        <f>F56+100</f>
        <v/>
      </c>
      <c r="G57" s="125">
        <f>G56+100</f>
        <v/>
      </c>
      <c r="H57" s="125">
        <f>H56+100</f>
        <v/>
      </c>
      <c r="I57" s="125">
        <f>I56+100</f>
        <v/>
      </c>
      <c r="J57" s="125">
        <f>J56+100</f>
        <v/>
      </c>
      <c r="K57" s="125">
        <f>K56+100</f>
        <v/>
      </c>
      <c r="L57" s="125">
        <f>L56+100</f>
        <v/>
      </c>
      <c r="M57" s="125">
        <f>M56+100</f>
        <v/>
      </c>
      <c r="N57" s="125">
        <f>N56+100</f>
        <v/>
      </c>
      <c r="O57" s="125">
        <f>O56+100</f>
        <v/>
      </c>
      <c r="P57" s="125">
        <f>P56+100</f>
        <v/>
      </c>
      <c r="Q57" s="125">
        <f>Q56+100</f>
        <v/>
      </c>
      <c r="R57" s="125">
        <f>R56+100</f>
        <v/>
      </c>
      <c r="S57" s="125">
        <f>S56+100</f>
        <v/>
      </c>
      <c r="T57" s="125">
        <f>T56+100</f>
        <v/>
      </c>
      <c r="U57" s="125">
        <f>U56+100</f>
        <v/>
      </c>
      <c r="V57" s="125">
        <f>V56+100</f>
        <v/>
      </c>
      <c r="W57" s="125">
        <f>W56+100</f>
        <v/>
      </c>
      <c r="X57" s="125">
        <f>X56+100</f>
        <v/>
      </c>
      <c r="Y57" s="125">
        <f>Y56+100</f>
        <v/>
      </c>
      <c r="Z57" s="124">
        <f>'All Parts'!Z41</f>
        <v/>
      </c>
      <c r="AA57" s="124">
        <f>'All Parts'!AA41</f>
        <v/>
      </c>
      <c r="AB57" s="124">
        <f>'All Parts'!AB41</f>
        <v/>
      </c>
      <c r="AC57" s="124">
        <f>'All Parts'!AC41</f>
        <v/>
      </c>
      <c r="AD57" s="124">
        <f>'All Parts'!AD41</f>
        <v/>
      </c>
      <c r="AE57" s="124">
        <f>'All Parts'!AE41</f>
        <v/>
      </c>
      <c r="AF57" s="124">
        <f>'All Parts'!AF41</f>
        <v/>
      </c>
      <c r="AG57" s="148">
        <f>'All Parts'!AG41</f>
        <v/>
      </c>
      <c r="AI57" s="186" t="n"/>
    </row>
    <row r="58" ht="14" customHeight="1">
      <c r="A58" s="22">
        <f>'All Parts'!A49</f>
        <v/>
      </c>
      <c r="B58" s="125">
        <f>B57+100</f>
        <v/>
      </c>
      <c r="C58" s="125">
        <f>C57+100</f>
        <v/>
      </c>
      <c r="D58" s="125">
        <f>D57+100</f>
        <v/>
      </c>
      <c r="E58" s="125">
        <f>E57+100</f>
        <v/>
      </c>
      <c r="F58" s="125">
        <f>F57+100</f>
        <v/>
      </c>
      <c r="G58" s="125">
        <f>G57+100</f>
        <v/>
      </c>
      <c r="H58" s="125">
        <f>H57+100</f>
        <v/>
      </c>
      <c r="I58" s="125">
        <f>I57+100</f>
        <v/>
      </c>
      <c r="J58" s="125">
        <f>J57+100</f>
        <v/>
      </c>
      <c r="K58" s="125">
        <f>K57+100</f>
        <v/>
      </c>
      <c r="L58" s="125">
        <f>L57+100</f>
        <v/>
      </c>
      <c r="M58" s="125">
        <f>M57+100</f>
        <v/>
      </c>
      <c r="N58" s="125">
        <f>N57+100</f>
        <v/>
      </c>
      <c r="O58" s="125">
        <f>O57+100</f>
        <v/>
      </c>
      <c r="P58" s="125">
        <f>P57+100</f>
        <v/>
      </c>
      <c r="Q58" s="125">
        <f>Q57+100</f>
        <v/>
      </c>
      <c r="R58" s="125">
        <f>R57+100</f>
        <v/>
      </c>
      <c r="S58" s="125">
        <f>S57+100</f>
        <v/>
      </c>
      <c r="T58" s="125">
        <f>T57+100</f>
        <v/>
      </c>
      <c r="U58" s="125">
        <f>U57+100</f>
        <v/>
      </c>
      <c r="V58" s="125">
        <f>V57+100</f>
        <v/>
      </c>
      <c r="W58" s="125">
        <f>W57+100</f>
        <v/>
      </c>
      <c r="X58" s="125">
        <f>X57+100</f>
        <v/>
      </c>
      <c r="Y58" s="125">
        <f>Y57+100</f>
        <v/>
      </c>
      <c r="Z58" s="124">
        <f>'All Parts'!Z49</f>
        <v/>
      </c>
      <c r="AA58" s="124">
        <f>'All Parts'!AA49</f>
        <v/>
      </c>
      <c r="AB58" s="124">
        <f>'All Parts'!AB49</f>
        <v/>
      </c>
      <c r="AC58" s="124">
        <f>'All Parts'!AC49</f>
        <v/>
      </c>
      <c r="AD58" s="124">
        <f>'All Parts'!AD49</f>
        <v/>
      </c>
      <c r="AE58" s="124">
        <f>'All Parts'!AE49</f>
        <v/>
      </c>
      <c r="AF58" s="124">
        <f>'All Parts'!AF49</f>
        <v/>
      </c>
      <c r="AG58" s="148">
        <f>'All Parts'!AG49</f>
        <v/>
      </c>
      <c r="AI58" s="186" t="n"/>
    </row>
    <row r="59" ht="14" customHeight="1">
      <c r="A59" s="50">
        <f>'All Parts'!A52</f>
        <v/>
      </c>
      <c r="B59" s="125">
        <f>B58+100</f>
        <v/>
      </c>
      <c r="C59" s="125">
        <f>C58+100</f>
        <v/>
      </c>
      <c r="D59" s="125">
        <f>D58+100</f>
        <v/>
      </c>
      <c r="E59" s="125">
        <f>E58+100</f>
        <v/>
      </c>
      <c r="F59" s="125">
        <f>F58+100</f>
        <v/>
      </c>
      <c r="G59" s="125">
        <f>G58+100</f>
        <v/>
      </c>
      <c r="H59" s="125">
        <f>H58+100</f>
        <v/>
      </c>
      <c r="I59" s="125">
        <f>I58+100</f>
        <v/>
      </c>
      <c r="J59" s="125">
        <f>J58+100</f>
        <v/>
      </c>
      <c r="K59" s="125">
        <f>K58+100</f>
        <v/>
      </c>
      <c r="L59" s="125">
        <f>L58+100</f>
        <v/>
      </c>
      <c r="M59" s="125">
        <f>M58+100</f>
        <v/>
      </c>
      <c r="N59" s="125">
        <f>N58+100</f>
        <v/>
      </c>
      <c r="O59" s="125">
        <f>O58+100</f>
        <v/>
      </c>
      <c r="P59" s="125">
        <f>P58+100</f>
        <v/>
      </c>
      <c r="Q59" s="125">
        <f>Q58+100</f>
        <v/>
      </c>
      <c r="R59" s="125">
        <f>R58+100</f>
        <v/>
      </c>
      <c r="S59" s="125">
        <f>S58+100</f>
        <v/>
      </c>
      <c r="T59" s="125">
        <f>T58+100</f>
        <v/>
      </c>
      <c r="U59" s="125">
        <f>U58+100</f>
        <v/>
      </c>
      <c r="V59" s="125">
        <f>V58+100</f>
        <v/>
      </c>
      <c r="W59" s="125">
        <f>W58+100</f>
        <v/>
      </c>
      <c r="X59" s="125">
        <f>X58+100</f>
        <v/>
      </c>
      <c r="Y59" s="125">
        <f>Y58+100</f>
        <v/>
      </c>
      <c r="Z59" s="124">
        <f>'All Parts'!Z52</f>
        <v/>
      </c>
      <c r="AA59" s="124">
        <f>'All Parts'!AA52</f>
        <v/>
      </c>
      <c r="AB59" s="124">
        <f>'All Parts'!AB52</f>
        <v/>
      </c>
      <c r="AC59" s="124">
        <f>'All Parts'!AC52</f>
        <v/>
      </c>
      <c r="AD59" s="124">
        <f>'All Parts'!AD52</f>
        <v/>
      </c>
      <c r="AE59" s="124">
        <f>'All Parts'!AE52</f>
        <v/>
      </c>
      <c r="AF59" s="124">
        <f>'All Parts'!AF52</f>
        <v/>
      </c>
      <c r="AG59" s="148">
        <f>'All Parts'!AG52</f>
        <v/>
      </c>
      <c r="AI59" s="186" t="n"/>
    </row>
    <row r="60" ht="14" customHeight="1">
      <c r="A60" s="22">
        <f>'All Parts'!A66</f>
        <v/>
      </c>
      <c r="B60" s="125">
        <f>B59+100</f>
        <v/>
      </c>
      <c r="C60" s="125">
        <f>C59+100</f>
        <v/>
      </c>
      <c r="D60" s="125">
        <f>D59+100</f>
        <v/>
      </c>
      <c r="E60" s="125">
        <f>E59+100</f>
        <v/>
      </c>
      <c r="F60" s="125">
        <f>F59+100</f>
        <v/>
      </c>
      <c r="G60" s="125">
        <f>G59+100</f>
        <v/>
      </c>
      <c r="H60" s="125">
        <f>H59+100</f>
        <v/>
      </c>
      <c r="I60" s="125">
        <f>I59+100</f>
        <v/>
      </c>
      <c r="J60" s="125">
        <f>J59+100</f>
        <v/>
      </c>
      <c r="K60" s="125">
        <f>K59+100</f>
        <v/>
      </c>
      <c r="L60" s="125">
        <f>L59+100</f>
        <v/>
      </c>
      <c r="M60" s="125">
        <f>M59+100</f>
        <v/>
      </c>
      <c r="N60" s="125">
        <f>N59+100</f>
        <v/>
      </c>
      <c r="O60" s="125">
        <f>O59+100</f>
        <v/>
      </c>
      <c r="P60" s="125">
        <f>P59+100</f>
        <v/>
      </c>
      <c r="Q60" s="125">
        <f>Q59+100</f>
        <v/>
      </c>
      <c r="R60" s="125">
        <f>R59+100</f>
        <v/>
      </c>
      <c r="S60" s="125">
        <f>S59+100</f>
        <v/>
      </c>
      <c r="T60" s="125">
        <f>T59+100</f>
        <v/>
      </c>
      <c r="U60" s="125">
        <f>U59+100</f>
        <v/>
      </c>
      <c r="V60" s="125">
        <f>V59+100</f>
        <v/>
      </c>
      <c r="W60" s="125">
        <f>W59+100</f>
        <v/>
      </c>
      <c r="X60" s="125">
        <f>X59+100</f>
        <v/>
      </c>
      <c r="Y60" s="125">
        <f>Y59+100</f>
        <v/>
      </c>
      <c r="Z60" s="124">
        <f>'All Parts'!Z66</f>
        <v/>
      </c>
      <c r="AA60" s="124">
        <f>'All Parts'!AA66</f>
        <v/>
      </c>
      <c r="AB60" s="124">
        <f>'All Parts'!AB66</f>
        <v/>
      </c>
      <c r="AC60" s="124">
        <f>'All Parts'!AC66</f>
        <v/>
      </c>
      <c r="AD60" s="124">
        <f>'All Parts'!AD66</f>
        <v/>
      </c>
      <c r="AE60" s="124">
        <f>'All Parts'!AE66</f>
        <v/>
      </c>
      <c r="AF60" s="124">
        <f>'All Parts'!AF66</f>
        <v/>
      </c>
      <c r="AG60" s="148">
        <f>'All Parts'!AG66</f>
        <v/>
      </c>
      <c r="AI60" s="186" t="n"/>
    </row>
    <row r="61" ht="14" customHeight="1">
      <c r="A61" s="22">
        <f>'All Parts'!A67</f>
        <v/>
      </c>
      <c r="B61" s="125">
        <f>B60+100</f>
        <v/>
      </c>
      <c r="C61" s="125">
        <f>C60+100</f>
        <v/>
      </c>
      <c r="D61" s="125">
        <f>D60+100</f>
        <v/>
      </c>
      <c r="E61" s="125">
        <f>E60+100</f>
        <v/>
      </c>
      <c r="F61" s="125">
        <f>F60+100</f>
        <v/>
      </c>
      <c r="G61" s="125">
        <f>G60+100</f>
        <v/>
      </c>
      <c r="H61" s="125">
        <f>H60+100</f>
        <v/>
      </c>
      <c r="I61" s="125">
        <f>I60+100</f>
        <v/>
      </c>
      <c r="J61" s="125">
        <f>J60+100</f>
        <v/>
      </c>
      <c r="K61" s="125">
        <f>K60+100</f>
        <v/>
      </c>
      <c r="L61" s="125">
        <f>L60+100</f>
        <v/>
      </c>
      <c r="M61" s="125">
        <f>M60+100</f>
        <v/>
      </c>
      <c r="N61" s="125">
        <f>N60+100</f>
        <v/>
      </c>
      <c r="O61" s="125">
        <f>O60+100</f>
        <v/>
      </c>
      <c r="P61" s="125">
        <f>P60+100</f>
        <v/>
      </c>
      <c r="Q61" s="125">
        <f>Q60+100</f>
        <v/>
      </c>
      <c r="R61" s="125">
        <f>R60+100</f>
        <v/>
      </c>
      <c r="S61" s="125">
        <f>S60+100</f>
        <v/>
      </c>
      <c r="T61" s="125">
        <f>T60+100</f>
        <v/>
      </c>
      <c r="U61" s="125">
        <f>U60+100</f>
        <v/>
      </c>
      <c r="V61" s="125">
        <f>V60+100</f>
        <v/>
      </c>
      <c r="W61" s="125">
        <f>W60+100</f>
        <v/>
      </c>
      <c r="X61" s="125">
        <f>X60+100</f>
        <v/>
      </c>
      <c r="Y61" s="125">
        <f>Y60+100</f>
        <v/>
      </c>
      <c r="Z61" s="124">
        <f>'All Parts'!Z67</f>
        <v/>
      </c>
      <c r="AA61" s="124">
        <f>'All Parts'!AA67</f>
        <v/>
      </c>
      <c r="AB61" s="124">
        <f>'All Parts'!AB67</f>
        <v/>
      </c>
      <c r="AC61" s="124">
        <f>'All Parts'!AC67</f>
        <v/>
      </c>
      <c r="AD61" s="124">
        <f>'All Parts'!AD67</f>
        <v/>
      </c>
      <c r="AE61" s="124">
        <f>'All Parts'!AE67</f>
        <v/>
      </c>
      <c r="AF61" s="124">
        <f>'All Parts'!AF67</f>
        <v/>
      </c>
      <c r="AG61" s="148">
        <f>'All Parts'!AG67</f>
        <v/>
      </c>
      <c r="AI61" s="186" t="n"/>
    </row>
    <row r="62" ht="14" customHeight="1">
      <c r="A62" s="22">
        <f>'All Parts'!A68</f>
        <v/>
      </c>
      <c r="B62" s="125">
        <f>B61+100</f>
        <v/>
      </c>
      <c r="C62" s="125">
        <f>C61+100</f>
        <v/>
      </c>
      <c r="D62" s="125">
        <f>D61+100</f>
        <v/>
      </c>
      <c r="E62" s="125">
        <f>E61+100</f>
        <v/>
      </c>
      <c r="F62" s="125">
        <f>F61+100</f>
        <v/>
      </c>
      <c r="G62" s="125">
        <f>G61+100</f>
        <v/>
      </c>
      <c r="H62" s="125">
        <f>H61+100</f>
        <v/>
      </c>
      <c r="I62" s="125">
        <f>I61+100</f>
        <v/>
      </c>
      <c r="J62" s="125">
        <f>J61+100</f>
        <v/>
      </c>
      <c r="K62" s="125">
        <f>K61+100</f>
        <v/>
      </c>
      <c r="L62" s="125">
        <f>L61+100</f>
        <v/>
      </c>
      <c r="M62" s="125">
        <f>M61+100</f>
        <v/>
      </c>
      <c r="N62" s="125">
        <f>N61+100</f>
        <v/>
      </c>
      <c r="O62" s="125">
        <f>O61+100</f>
        <v/>
      </c>
      <c r="P62" s="125">
        <f>P61+100</f>
        <v/>
      </c>
      <c r="Q62" s="125">
        <f>Q61+100</f>
        <v/>
      </c>
      <c r="R62" s="125">
        <f>R61+100</f>
        <v/>
      </c>
      <c r="S62" s="125">
        <f>S61+100</f>
        <v/>
      </c>
      <c r="T62" s="125">
        <f>T61+100</f>
        <v/>
      </c>
      <c r="U62" s="125">
        <f>U61+100</f>
        <v/>
      </c>
      <c r="V62" s="125">
        <f>V61+100</f>
        <v/>
      </c>
      <c r="W62" s="125">
        <f>W61+100</f>
        <v/>
      </c>
      <c r="X62" s="125">
        <f>X61+100</f>
        <v/>
      </c>
      <c r="Y62" s="125">
        <f>Y61+100</f>
        <v/>
      </c>
      <c r="Z62" s="124">
        <f>'All Parts'!Z68</f>
        <v/>
      </c>
      <c r="AA62" s="124">
        <f>'All Parts'!AA68</f>
        <v/>
      </c>
      <c r="AB62" s="124">
        <f>'All Parts'!AB68</f>
        <v/>
      </c>
      <c r="AC62" s="124">
        <f>'All Parts'!AC68</f>
        <v/>
      </c>
      <c r="AD62" s="124">
        <f>'All Parts'!AD68</f>
        <v/>
      </c>
      <c r="AE62" s="124">
        <f>'All Parts'!AE68</f>
        <v/>
      </c>
      <c r="AF62" s="124">
        <f>'All Parts'!AF68</f>
        <v/>
      </c>
      <c r="AG62" s="148">
        <f>'All Parts'!AG68</f>
        <v/>
      </c>
      <c r="AI62" s="186" t="n"/>
    </row>
    <row r="63" ht="14" customHeight="1">
      <c r="A63" s="22">
        <f>'All Parts'!A88</f>
        <v/>
      </c>
      <c r="B63" s="125">
        <f>B62+100</f>
        <v/>
      </c>
      <c r="C63" s="125">
        <f>C62+100</f>
        <v/>
      </c>
      <c r="D63" s="125">
        <f>D62+100</f>
        <v/>
      </c>
      <c r="E63" s="125">
        <f>E62+100</f>
        <v/>
      </c>
      <c r="F63" s="125">
        <f>F62+100</f>
        <v/>
      </c>
      <c r="G63" s="125">
        <f>G62+100</f>
        <v/>
      </c>
      <c r="H63" s="125">
        <f>H62+100</f>
        <v/>
      </c>
      <c r="I63" s="125">
        <f>I62+100</f>
        <v/>
      </c>
      <c r="J63" s="125">
        <f>J62+100</f>
        <v/>
      </c>
      <c r="K63" s="125">
        <f>K62+100</f>
        <v/>
      </c>
      <c r="L63" s="125">
        <f>L62+100</f>
        <v/>
      </c>
      <c r="M63" s="125">
        <f>M62+100</f>
        <v/>
      </c>
      <c r="N63" s="125">
        <f>N62+100</f>
        <v/>
      </c>
      <c r="O63" s="125">
        <f>O62+100</f>
        <v/>
      </c>
      <c r="P63" s="125">
        <f>P62+100</f>
        <v/>
      </c>
      <c r="Q63" s="125">
        <f>Q62+100</f>
        <v/>
      </c>
      <c r="R63" s="125">
        <f>R62+100</f>
        <v/>
      </c>
      <c r="S63" s="125">
        <f>S62+100</f>
        <v/>
      </c>
      <c r="T63" s="125">
        <f>T62+100</f>
        <v/>
      </c>
      <c r="U63" s="125">
        <f>U62+100</f>
        <v/>
      </c>
      <c r="V63" s="125">
        <f>V62+100</f>
        <v/>
      </c>
      <c r="W63" s="125">
        <f>W62+100</f>
        <v/>
      </c>
      <c r="X63" s="125">
        <f>X62+100</f>
        <v/>
      </c>
      <c r="Y63" s="125">
        <f>Y62+100</f>
        <v/>
      </c>
      <c r="Z63" s="124">
        <f>'All Parts'!Z88</f>
        <v/>
      </c>
      <c r="AA63" s="124">
        <f>'All Parts'!AA88</f>
        <v/>
      </c>
      <c r="AB63" s="124">
        <f>'All Parts'!AB88</f>
        <v/>
      </c>
      <c r="AC63" s="124">
        <f>'All Parts'!AC88</f>
        <v/>
      </c>
      <c r="AD63" s="124">
        <f>'All Parts'!AD88</f>
        <v/>
      </c>
      <c r="AE63" s="124">
        <f>'All Parts'!AE88</f>
        <v/>
      </c>
      <c r="AF63" s="124">
        <f>'All Parts'!AF88</f>
        <v/>
      </c>
      <c r="AG63" s="148">
        <f>'All Parts'!AG88</f>
        <v/>
      </c>
      <c r="AI63" s="186" t="n"/>
    </row>
    <row r="64" ht="14" customHeight="1">
      <c r="A64" s="22">
        <f>'All Parts'!A115</f>
        <v/>
      </c>
      <c r="B64" s="125">
        <f>B63+100</f>
        <v/>
      </c>
      <c r="C64" s="125">
        <f>C63+100</f>
        <v/>
      </c>
      <c r="D64" s="125">
        <f>D63+100</f>
        <v/>
      </c>
      <c r="E64" s="125">
        <f>E63+100</f>
        <v/>
      </c>
      <c r="F64" s="125">
        <f>F63+100</f>
        <v/>
      </c>
      <c r="G64" s="125">
        <f>G63+100</f>
        <v/>
      </c>
      <c r="H64" s="125">
        <f>H63+100</f>
        <v/>
      </c>
      <c r="I64" s="125">
        <f>I63+100</f>
        <v/>
      </c>
      <c r="J64" s="125">
        <f>J63+100</f>
        <v/>
      </c>
      <c r="K64" s="125">
        <f>K63+100</f>
        <v/>
      </c>
      <c r="L64" s="125">
        <f>L63+100</f>
        <v/>
      </c>
      <c r="M64" s="125">
        <f>M63+100</f>
        <v/>
      </c>
      <c r="N64" s="125">
        <f>N63+100</f>
        <v/>
      </c>
      <c r="O64" s="125">
        <f>O63+100</f>
        <v/>
      </c>
      <c r="P64" s="125">
        <f>P63+100</f>
        <v/>
      </c>
      <c r="Q64" s="125">
        <f>Q63+100</f>
        <v/>
      </c>
      <c r="R64" s="125">
        <f>R63+100</f>
        <v/>
      </c>
      <c r="S64" s="125">
        <f>S63+100</f>
        <v/>
      </c>
      <c r="T64" s="125">
        <f>T63+100</f>
        <v/>
      </c>
      <c r="U64" s="125">
        <f>U63+100</f>
        <v/>
      </c>
      <c r="V64" s="125">
        <f>V63+100</f>
        <v/>
      </c>
      <c r="W64" s="125">
        <f>W63+100</f>
        <v/>
      </c>
      <c r="X64" s="125">
        <f>X63+100</f>
        <v/>
      </c>
      <c r="Y64" s="125">
        <f>Y63+100</f>
        <v/>
      </c>
      <c r="Z64" s="124">
        <f>'All Parts'!Z115</f>
        <v/>
      </c>
      <c r="AA64" s="124">
        <f>'All Parts'!AA115</f>
        <v/>
      </c>
      <c r="AB64" s="124">
        <f>'All Parts'!AB115</f>
        <v/>
      </c>
      <c r="AC64" s="124">
        <f>'All Parts'!AC115</f>
        <v/>
      </c>
      <c r="AD64" s="124">
        <f>'All Parts'!AD115</f>
        <v/>
      </c>
      <c r="AE64" s="124">
        <f>'All Parts'!AE115</f>
        <v/>
      </c>
      <c r="AF64" s="124">
        <f>'All Parts'!AF115</f>
        <v/>
      </c>
      <c r="AG64" s="148">
        <f>'All Parts'!AG115</f>
        <v/>
      </c>
      <c r="AI64" s="186" t="n"/>
    </row>
    <row r="65" ht="14" customHeight="1">
      <c r="A65" s="22">
        <f>'All Parts'!A116</f>
        <v/>
      </c>
      <c r="B65" s="125">
        <f>B64+100</f>
        <v/>
      </c>
      <c r="C65" s="125">
        <f>C64+100</f>
        <v/>
      </c>
      <c r="D65" s="125">
        <f>D64+100</f>
        <v/>
      </c>
      <c r="E65" s="125">
        <f>E64+100</f>
        <v/>
      </c>
      <c r="F65" s="125">
        <f>F64+100</f>
        <v/>
      </c>
      <c r="G65" s="125">
        <f>G64+100</f>
        <v/>
      </c>
      <c r="H65" s="125">
        <f>H64+100</f>
        <v/>
      </c>
      <c r="I65" s="125">
        <f>I64+100</f>
        <v/>
      </c>
      <c r="J65" s="125">
        <f>J64+100</f>
        <v/>
      </c>
      <c r="K65" s="125">
        <f>K64+100</f>
        <v/>
      </c>
      <c r="L65" s="125">
        <f>L64+100</f>
        <v/>
      </c>
      <c r="M65" s="125">
        <f>M64+100</f>
        <v/>
      </c>
      <c r="N65" s="125">
        <f>N64+100</f>
        <v/>
      </c>
      <c r="O65" s="125">
        <f>O64+100</f>
        <v/>
      </c>
      <c r="P65" s="125">
        <f>P64+100</f>
        <v/>
      </c>
      <c r="Q65" s="125">
        <f>Q64+100</f>
        <v/>
      </c>
      <c r="R65" s="125">
        <f>R64+100</f>
        <v/>
      </c>
      <c r="S65" s="125">
        <f>S64+100</f>
        <v/>
      </c>
      <c r="T65" s="125">
        <f>T64+100</f>
        <v/>
      </c>
      <c r="U65" s="125">
        <f>U64+100</f>
        <v/>
      </c>
      <c r="V65" s="125">
        <f>V64+100</f>
        <v/>
      </c>
      <c r="W65" s="125">
        <f>W64+100</f>
        <v/>
      </c>
      <c r="X65" s="125">
        <f>X64+100</f>
        <v/>
      </c>
      <c r="Y65" s="125">
        <f>Y64+100</f>
        <v/>
      </c>
      <c r="Z65" s="124">
        <f>'All Parts'!Z116</f>
        <v/>
      </c>
      <c r="AA65" s="124">
        <f>'All Parts'!AA116</f>
        <v/>
      </c>
      <c r="AB65" s="124">
        <f>'All Parts'!AB116</f>
        <v/>
      </c>
      <c r="AC65" s="124">
        <f>'All Parts'!AC116</f>
        <v/>
      </c>
      <c r="AD65" s="124">
        <f>'All Parts'!AD116</f>
        <v/>
      </c>
      <c r="AE65" s="124">
        <f>'All Parts'!AE116</f>
        <v/>
      </c>
      <c r="AF65" s="124">
        <f>'All Parts'!AF116</f>
        <v/>
      </c>
      <c r="AG65" s="148">
        <f>'All Parts'!AG116</f>
        <v/>
      </c>
      <c r="AI65" s="186" t="n"/>
    </row>
    <row r="66" ht="14" customHeight="1">
      <c r="A66" s="22">
        <f>'All Parts'!A125</f>
        <v/>
      </c>
      <c r="B66" s="125">
        <f>B65+100</f>
        <v/>
      </c>
      <c r="C66" s="125">
        <f>C65+100</f>
        <v/>
      </c>
      <c r="D66" s="125">
        <f>D65+100</f>
        <v/>
      </c>
      <c r="E66" s="125">
        <f>E65+100</f>
        <v/>
      </c>
      <c r="F66" s="125">
        <f>F65+100</f>
        <v/>
      </c>
      <c r="G66" s="125">
        <f>G65+100</f>
        <v/>
      </c>
      <c r="H66" s="125">
        <f>H65+100</f>
        <v/>
      </c>
      <c r="I66" s="125">
        <f>I65+100</f>
        <v/>
      </c>
      <c r="J66" s="125">
        <f>J65+100</f>
        <v/>
      </c>
      <c r="K66" s="125">
        <f>K65+100</f>
        <v/>
      </c>
      <c r="L66" s="125">
        <f>L65+100</f>
        <v/>
      </c>
      <c r="M66" s="125">
        <f>M65+100</f>
        <v/>
      </c>
      <c r="N66" s="125">
        <f>N65+100</f>
        <v/>
      </c>
      <c r="O66" s="125">
        <f>O65+100</f>
        <v/>
      </c>
      <c r="P66" s="125">
        <f>P65+100</f>
        <v/>
      </c>
      <c r="Q66" s="125">
        <f>Q65+100</f>
        <v/>
      </c>
      <c r="R66" s="125">
        <f>R65+100</f>
        <v/>
      </c>
      <c r="S66" s="125">
        <f>S65+100</f>
        <v/>
      </c>
      <c r="T66" s="125">
        <f>T65+100</f>
        <v/>
      </c>
      <c r="U66" s="125">
        <f>U65+100</f>
        <v/>
      </c>
      <c r="V66" s="125">
        <f>V65+100</f>
        <v/>
      </c>
      <c r="W66" s="125">
        <f>W65+100</f>
        <v/>
      </c>
      <c r="X66" s="125">
        <f>X65+100</f>
        <v/>
      </c>
      <c r="Y66" s="125">
        <f>Y65+100</f>
        <v/>
      </c>
      <c r="Z66" s="124">
        <f>'All Parts'!Z125</f>
        <v/>
      </c>
      <c r="AA66" s="124">
        <f>'All Parts'!AA125</f>
        <v/>
      </c>
      <c r="AB66" s="124">
        <f>'All Parts'!AB125</f>
        <v/>
      </c>
      <c r="AC66" s="124">
        <f>'All Parts'!AC125</f>
        <v/>
      </c>
      <c r="AD66" s="124">
        <f>'All Parts'!AD125</f>
        <v/>
      </c>
      <c r="AE66" s="124">
        <f>'All Parts'!AE125</f>
        <v/>
      </c>
      <c r="AF66" s="124">
        <f>'All Parts'!AF125</f>
        <v/>
      </c>
      <c r="AG66" s="164">
        <f>'All Parts'!AG125</f>
        <v/>
      </c>
      <c r="AI66" s="186" t="n"/>
    </row>
    <row r="67" ht="14" customHeight="1">
      <c r="A67" s="22">
        <f>'All Parts'!A126</f>
        <v/>
      </c>
      <c r="B67" s="125">
        <f>B66+100</f>
        <v/>
      </c>
      <c r="C67" s="125">
        <f>C66+100</f>
        <v/>
      </c>
      <c r="D67" s="125">
        <f>D66+100</f>
        <v/>
      </c>
      <c r="E67" s="125">
        <f>E66+100</f>
        <v/>
      </c>
      <c r="F67" s="125">
        <f>F66+100</f>
        <v/>
      </c>
      <c r="G67" s="125">
        <f>G66+100</f>
        <v/>
      </c>
      <c r="H67" s="125">
        <f>H66+100</f>
        <v/>
      </c>
      <c r="I67" s="125">
        <f>I66+100</f>
        <v/>
      </c>
      <c r="J67" s="125">
        <f>J66+100</f>
        <v/>
      </c>
      <c r="K67" s="125">
        <f>K66+100</f>
        <v/>
      </c>
      <c r="L67" s="125">
        <f>L66+100</f>
        <v/>
      </c>
      <c r="M67" s="125">
        <f>M66+100</f>
        <v/>
      </c>
      <c r="N67" s="125">
        <f>N66+100</f>
        <v/>
      </c>
      <c r="O67" s="125">
        <f>O66+100</f>
        <v/>
      </c>
      <c r="P67" s="125">
        <f>P66+100</f>
        <v/>
      </c>
      <c r="Q67" s="125">
        <f>Q66+100</f>
        <v/>
      </c>
      <c r="R67" s="125">
        <f>R66+100</f>
        <v/>
      </c>
      <c r="S67" s="125">
        <f>S66+100</f>
        <v/>
      </c>
      <c r="T67" s="125">
        <f>T66+100</f>
        <v/>
      </c>
      <c r="U67" s="125">
        <f>U66+100</f>
        <v/>
      </c>
      <c r="V67" s="125">
        <f>V66+100</f>
        <v/>
      </c>
      <c r="W67" s="125">
        <f>W66+100</f>
        <v/>
      </c>
      <c r="X67" s="125">
        <f>X66+100</f>
        <v/>
      </c>
      <c r="Y67" s="125">
        <f>Y66+100</f>
        <v/>
      </c>
      <c r="Z67" s="124">
        <f>'All Parts'!Z126</f>
        <v/>
      </c>
      <c r="AA67" s="124">
        <f>'All Parts'!AA126</f>
        <v/>
      </c>
      <c r="AB67" s="124">
        <f>'All Parts'!AB126</f>
        <v/>
      </c>
      <c r="AC67" s="124">
        <f>'All Parts'!AC126</f>
        <v/>
      </c>
      <c r="AD67" s="124">
        <f>'All Parts'!AD126</f>
        <v/>
      </c>
      <c r="AE67" s="124">
        <f>'All Parts'!AE126</f>
        <v/>
      </c>
      <c r="AF67" s="124">
        <f>'All Parts'!AF126</f>
        <v/>
      </c>
      <c r="AG67" s="148">
        <f>'All Parts'!AG126</f>
        <v/>
      </c>
      <c r="AI67" s="186" t="n"/>
    </row>
    <row r="68" ht="14" customHeight="1">
      <c r="A68" s="50">
        <f>'All Parts'!A127</f>
        <v/>
      </c>
      <c r="B68" s="125">
        <f>B67+100</f>
        <v/>
      </c>
      <c r="C68" s="125">
        <f>C67+100</f>
        <v/>
      </c>
      <c r="D68" s="125">
        <f>D67+100</f>
        <v/>
      </c>
      <c r="E68" s="125">
        <f>E67+100</f>
        <v/>
      </c>
      <c r="F68" s="125">
        <f>F67+100</f>
        <v/>
      </c>
      <c r="G68" s="125">
        <f>G67+100</f>
        <v/>
      </c>
      <c r="H68" s="125">
        <f>H67+100</f>
        <v/>
      </c>
      <c r="I68" s="125">
        <f>I67+100</f>
        <v/>
      </c>
      <c r="J68" s="125">
        <f>J67+100</f>
        <v/>
      </c>
      <c r="K68" s="125">
        <f>K67+100</f>
        <v/>
      </c>
      <c r="L68" s="125">
        <f>L67+100</f>
        <v/>
      </c>
      <c r="M68" s="125">
        <f>M67+100</f>
        <v/>
      </c>
      <c r="N68" s="125">
        <f>N67+100</f>
        <v/>
      </c>
      <c r="O68" s="125">
        <f>O67+100</f>
        <v/>
      </c>
      <c r="P68" s="125">
        <f>P67+100</f>
        <v/>
      </c>
      <c r="Q68" s="125">
        <f>Q67+100</f>
        <v/>
      </c>
      <c r="R68" s="125">
        <f>R67+100</f>
        <v/>
      </c>
      <c r="S68" s="125">
        <f>S67+100</f>
        <v/>
      </c>
      <c r="T68" s="125">
        <f>T67+100</f>
        <v/>
      </c>
      <c r="U68" s="125">
        <f>U67+100</f>
        <v/>
      </c>
      <c r="V68" s="125">
        <f>V67+100</f>
        <v/>
      </c>
      <c r="W68" s="125">
        <f>W67+100</f>
        <v/>
      </c>
      <c r="X68" s="125">
        <f>X67+100</f>
        <v/>
      </c>
      <c r="Y68" s="125">
        <f>Y67+100</f>
        <v/>
      </c>
      <c r="Z68" s="124">
        <f>'All Parts'!Z127</f>
        <v/>
      </c>
      <c r="AA68" s="124">
        <f>'All Parts'!AA127</f>
        <v/>
      </c>
      <c r="AB68" s="124">
        <f>'All Parts'!AB127</f>
        <v/>
      </c>
      <c r="AC68" s="124">
        <f>'All Parts'!AC127</f>
        <v/>
      </c>
      <c r="AD68" s="124">
        <f>'All Parts'!AD127</f>
        <v/>
      </c>
      <c r="AE68" s="124">
        <f>'All Parts'!AE127</f>
        <v/>
      </c>
      <c r="AF68" s="124">
        <f>'All Parts'!AF127</f>
        <v/>
      </c>
      <c r="AG68" s="148">
        <f>'All Parts'!AG127</f>
        <v/>
      </c>
      <c r="AI68" s="186" t="n"/>
    </row>
    <row r="69" ht="14" customHeight="1">
      <c r="A69" s="22">
        <f>'All Parts'!A133</f>
        <v/>
      </c>
      <c r="B69" s="125">
        <f>B68+100</f>
        <v/>
      </c>
      <c r="C69" s="125">
        <f>C68+100</f>
        <v/>
      </c>
      <c r="D69" s="125">
        <f>D68+100</f>
        <v/>
      </c>
      <c r="E69" s="125">
        <f>E68+100</f>
        <v/>
      </c>
      <c r="F69" s="125">
        <f>F68+100</f>
        <v/>
      </c>
      <c r="G69" s="125">
        <f>G68+100</f>
        <v/>
      </c>
      <c r="H69" s="125">
        <f>H68+100</f>
        <v/>
      </c>
      <c r="I69" s="125">
        <f>I68+100</f>
        <v/>
      </c>
      <c r="J69" s="125">
        <f>J68+100</f>
        <v/>
      </c>
      <c r="K69" s="125">
        <f>K68+100</f>
        <v/>
      </c>
      <c r="L69" s="125">
        <f>L68+100</f>
        <v/>
      </c>
      <c r="M69" s="125">
        <f>M68+100</f>
        <v/>
      </c>
      <c r="N69" s="125">
        <f>N68+100</f>
        <v/>
      </c>
      <c r="O69" s="125">
        <f>O68+100</f>
        <v/>
      </c>
      <c r="P69" s="125">
        <f>P68+100</f>
        <v/>
      </c>
      <c r="Q69" s="125">
        <f>Q68+100</f>
        <v/>
      </c>
      <c r="R69" s="125">
        <f>R68+100</f>
        <v/>
      </c>
      <c r="S69" s="125">
        <f>S68+100</f>
        <v/>
      </c>
      <c r="T69" s="125">
        <f>T68+100</f>
        <v/>
      </c>
      <c r="U69" s="125">
        <f>U68+100</f>
        <v/>
      </c>
      <c r="V69" s="125">
        <f>V68+100</f>
        <v/>
      </c>
      <c r="W69" s="125">
        <f>W68+100</f>
        <v/>
      </c>
      <c r="X69" s="125">
        <f>X68+100</f>
        <v/>
      </c>
      <c r="Y69" s="125">
        <f>Y68+100</f>
        <v/>
      </c>
      <c r="Z69" s="124">
        <f>'All Parts'!Z133</f>
        <v/>
      </c>
      <c r="AA69" s="124">
        <f>'All Parts'!AA133</f>
        <v/>
      </c>
      <c r="AB69" s="124">
        <f>'All Parts'!AB133</f>
        <v/>
      </c>
      <c r="AC69" s="124">
        <f>'All Parts'!AC133</f>
        <v/>
      </c>
      <c r="AD69" s="124">
        <f>'All Parts'!AD133</f>
        <v/>
      </c>
      <c r="AE69" s="124">
        <f>'All Parts'!AE133</f>
        <v/>
      </c>
      <c r="AF69" s="124">
        <f>'All Parts'!AF133</f>
        <v/>
      </c>
      <c r="AG69" s="164">
        <f>'All Parts'!AG133</f>
        <v/>
      </c>
      <c r="AI69" s="186" t="n"/>
    </row>
    <row r="70" ht="14" customHeight="1">
      <c r="A70" s="50">
        <f>'All Parts'!A128</f>
        <v/>
      </c>
      <c r="B70" s="125">
        <f>B69+100</f>
        <v/>
      </c>
      <c r="C70" s="125">
        <f>C69+100</f>
        <v/>
      </c>
      <c r="D70" s="125">
        <f>D69+100</f>
        <v/>
      </c>
      <c r="E70" s="125">
        <f>E69+100</f>
        <v/>
      </c>
      <c r="F70" s="125">
        <f>F69+100</f>
        <v/>
      </c>
      <c r="G70" s="125">
        <f>G69+100</f>
        <v/>
      </c>
      <c r="H70" s="125">
        <f>H69+100</f>
        <v/>
      </c>
      <c r="I70" s="125">
        <f>I69+100</f>
        <v/>
      </c>
      <c r="J70" s="125">
        <f>J69+100</f>
        <v/>
      </c>
      <c r="K70" s="125">
        <f>K69+100</f>
        <v/>
      </c>
      <c r="L70" s="125">
        <f>L69+100</f>
        <v/>
      </c>
      <c r="M70" s="125">
        <f>M69+100</f>
        <v/>
      </c>
      <c r="N70" s="125">
        <f>N69+100</f>
        <v/>
      </c>
      <c r="O70" s="125">
        <f>O69+100</f>
        <v/>
      </c>
      <c r="P70" s="125">
        <f>P69+100</f>
        <v/>
      </c>
      <c r="Q70" s="125">
        <f>Q69+100</f>
        <v/>
      </c>
      <c r="R70" s="125">
        <f>R69+100</f>
        <v/>
      </c>
      <c r="S70" s="125">
        <f>S69+100</f>
        <v/>
      </c>
      <c r="T70" s="125">
        <f>T69+100</f>
        <v/>
      </c>
      <c r="U70" s="125">
        <f>U69+100</f>
        <v/>
      </c>
      <c r="V70" s="125">
        <f>V69+100</f>
        <v/>
      </c>
      <c r="W70" s="125">
        <f>W69+100</f>
        <v/>
      </c>
      <c r="X70" s="125">
        <f>X69+100</f>
        <v/>
      </c>
      <c r="Y70" s="125">
        <f>Y69+100</f>
        <v/>
      </c>
      <c r="Z70" s="124">
        <f>'All Parts'!Z128</f>
        <v/>
      </c>
      <c r="AA70" s="124">
        <f>'All Parts'!AA128</f>
        <v/>
      </c>
      <c r="AB70" s="124">
        <f>'All Parts'!AB128</f>
        <v/>
      </c>
      <c r="AC70" s="124">
        <f>'All Parts'!AC128</f>
        <v/>
      </c>
      <c r="AD70" s="124">
        <f>'All Parts'!AD128</f>
        <v/>
      </c>
      <c r="AE70" s="124">
        <f>'All Parts'!AE128</f>
        <v/>
      </c>
      <c r="AF70" s="124">
        <f>'All Parts'!AF128</f>
        <v/>
      </c>
      <c r="AG70" s="148">
        <f>'All Parts'!AG128</f>
        <v/>
      </c>
      <c r="AI70" s="186" t="n"/>
    </row>
    <row r="71" ht="14" customHeight="1">
      <c r="A71" s="22">
        <f>'All Parts'!A117</f>
        <v/>
      </c>
      <c r="B71" s="125">
        <f>B70+100</f>
        <v/>
      </c>
      <c r="C71" s="125">
        <f>C70+100</f>
        <v/>
      </c>
      <c r="D71" s="125">
        <f>D70+100</f>
        <v/>
      </c>
      <c r="E71" s="125">
        <f>E70+100</f>
        <v/>
      </c>
      <c r="F71" s="125">
        <f>F70+100</f>
        <v/>
      </c>
      <c r="G71" s="125">
        <f>G70+100</f>
        <v/>
      </c>
      <c r="H71" s="125">
        <f>H70+100</f>
        <v/>
      </c>
      <c r="I71" s="125">
        <f>I70+100</f>
        <v/>
      </c>
      <c r="J71" s="125">
        <f>J70+100</f>
        <v/>
      </c>
      <c r="K71" s="125">
        <f>K70+100</f>
        <v/>
      </c>
      <c r="L71" s="125">
        <f>L70+100</f>
        <v/>
      </c>
      <c r="M71" s="125">
        <f>M70+100</f>
        <v/>
      </c>
      <c r="N71" s="125">
        <f>N70+100</f>
        <v/>
      </c>
      <c r="O71" s="125">
        <f>O70+100</f>
        <v/>
      </c>
      <c r="P71" s="125">
        <f>P70+100</f>
        <v/>
      </c>
      <c r="Q71" s="125">
        <f>Q70+100</f>
        <v/>
      </c>
      <c r="R71" s="125">
        <f>R70+100</f>
        <v/>
      </c>
      <c r="S71" s="125">
        <f>S70+100</f>
        <v/>
      </c>
      <c r="T71" s="125">
        <f>T70+100</f>
        <v/>
      </c>
      <c r="U71" s="125">
        <f>U70+100</f>
        <v/>
      </c>
      <c r="V71" s="125">
        <f>V70+100</f>
        <v/>
      </c>
      <c r="W71" s="125">
        <f>W70+100</f>
        <v/>
      </c>
      <c r="X71" s="125">
        <f>X70+100</f>
        <v/>
      </c>
      <c r="Y71" s="125">
        <f>Y70+100</f>
        <v/>
      </c>
      <c r="Z71" s="124">
        <f>'All Parts'!Z117</f>
        <v/>
      </c>
      <c r="AA71" s="124">
        <f>'All Parts'!AA117</f>
        <v/>
      </c>
      <c r="AB71" s="124">
        <f>'All Parts'!AB117</f>
        <v/>
      </c>
      <c r="AC71" s="124">
        <f>'All Parts'!AC117</f>
        <v/>
      </c>
      <c r="AD71" s="124">
        <f>'All Parts'!AD117</f>
        <v/>
      </c>
      <c r="AE71" s="124">
        <f>'All Parts'!AE117</f>
        <v/>
      </c>
      <c r="AF71" s="124">
        <f>'All Parts'!AF117</f>
        <v/>
      </c>
      <c r="AG71" s="148">
        <f>'All Parts'!AG117</f>
        <v/>
      </c>
      <c r="AI71" s="186" t="n"/>
    </row>
    <row r="72" ht="14" customHeight="1">
      <c r="A72" s="22">
        <f>'All Parts'!A120</f>
        <v/>
      </c>
      <c r="B72" s="125">
        <f>B71+100</f>
        <v/>
      </c>
      <c r="C72" s="125">
        <f>C71+100</f>
        <v/>
      </c>
      <c r="D72" s="125">
        <f>D71+100</f>
        <v/>
      </c>
      <c r="E72" s="125">
        <f>E71+100</f>
        <v/>
      </c>
      <c r="F72" s="125">
        <f>F71+100</f>
        <v/>
      </c>
      <c r="G72" s="125">
        <f>G71+100</f>
        <v/>
      </c>
      <c r="H72" s="125">
        <f>H71+100</f>
        <v/>
      </c>
      <c r="I72" s="125">
        <f>I71+100</f>
        <v/>
      </c>
      <c r="J72" s="125">
        <f>J71+100</f>
        <v/>
      </c>
      <c r="K72" s="125">
        <f>K71+100</f>
        <v/>
      </c>
      <c r="L72" s="125">
        <f>L71+100</f>
        <v/>
      </c>
      <c r="M72" s="125">
        <f>M71+100</f>
        <v/>
      </c>
      <c r="N72" s="125">
        <f>N71+100</f>
        <v/>
      </c>
      <c r="O72" s="125">
        <f>O71+100</f>
        <v/>
      </c>
      <c r="P72" s="125">
        <f>P71+100</f>
        <v/>
      </c>
      <c r="Q72" s="125">
        <f>Q71+100</f>
        <v/>
      </c>
      <c r="R72" s="125">
        <f>R71+100</f>
        <v/>
      </c>
      <c r="S72" s="125">
        <f>S71+100</f>
        <v/>
      </c>
      <c r="T72" s="125">
        <f>T71+100</f>
        <v/>
      </c>
      <c r="U72" s="125">
        <f>U71+100</f>
        <v/>
      </c>
      <c r="V72" s="125">
        <f>V71+100</f>
        <v/>
      </c>
      <c r="W72" s="125">
        <f>W71+100</f>
        <v/>
      </c>
      <c r="X72" s="125">
        <f>X71+100</f>
        <v/>
      </c>
      <c r="Y72" s="125">
        <f>Y71+100</f>
        <v/>
      </c>
      <c r="Z72" s="124">
        <f>'All Parts'!Z120</f>
        <v/>
      </c>
      <c r="AA72" s="124">
        <f>'All Parts'!AA120</f>
        <v/>
      </c>
      <c r="AB72" s="124">
        <f>'All Parts'!AB120</f>
        <v/>
      </c>
      <c r="AC72" s="124">
        <f>'All Parts'!AC120</f>
        <v/>
      </c>
      <c r="AD72" s="124">
        <f>'All Parts'!AD120</f>
        <v/>
      </c>
      <c r="AE72" s="124">
        <f>'All Parts'!AE120</f>
        <v/>
      </c>
      <c r="AF72" s="124">
        <f>'All Parts'!AF120</f>
        <v/>
      </c>
      <c r="AG72" s="148">
        <f>'All Parts'!AG120</f>
        <v/>
      </c>
      <c r="AI72" s="186" t="n"/>
    </row>
    <row r="73" ht="14" customHeight="1">
      <c r="A73" s="22">
        <f>'All Parts'!A38</f>
        <v/>
      </c>
      <c r="B73" s="125">
        <f>B72+100</f>
        <v/>
      </c>
      <c r="C73" s="125">
        <f>C72+100</f>
        <v/>
      </c>
      <c r="D73" s="125">
        <f>D72+100</f>
        <v/>
      </c>
      <c r="E73" s="125">
        <f>E72+100</f>
        <v/>
      </c>
      <c r="F73" s="125">
        <f>F72+100</f>
        <v/>
      </c>
      <c r="G73" s="125">
        <f>G72+100</f>
        <v/>
      </c>
      <c r="H73" s="125">
        <f>H72+100</f>
        <v/>
      </c>
      <c r="I73" s="125">
        <f>I72+100</f>
        <v/>
      </c>
      <c r="J73" s="125">
        <f>J72+100</f>
        <v/>
      </c>
      <c r="K73" s="125">
        <f>K72+100</f>
        <v/>
      </c>
      <c r="L73" s="125">
        <f>L72+100</f>
        <v/>
      </c>
      <c r="M73" s="125">
        <f>M72+100</f>
        <v/>
      </c>
      <c r="N73" s="125">
        <f>N72+100</f>
        <v/>
      </c>
      <c r="O73" s="125">
        <f>O72+100</f>
        <v/>
      </c>
      <c r="P73" s="125">
        <f>P72+100</f>
        <v/>
      </c>
      <c r="Q73" s="125">
        <f>Q72+100</f>
        <v/>
      </c>
      <c r="R73" s="125">
        <f>R72+100</f>
        <v/>
      </c>
      <c r="S73" s="125">
        <f>S72+100</f>
        <v/>
      </c>
      <c r="T73" s="125">
        <f>T72+100</f>
        <v/>
      </c>
      <c r="U73" s="125">
        <f>U72+100</f>
        <v/>
      </c>
      <c r="V73" s="125">
        <f>V72+100</f>
        <v/>
      </c>
      <c r="W73" s="125">
        <f>W72+100</f>
        <v/>
      </c>
      <c r="X73" s="125">
        <f>X72+100</f>
        <v/>
      </c>
      <c r="Y73" s="125">
        <f>Y72+100</f>
        <v/>
      </c>
      <c r="Z73" s="124">
        <f>'All Parts'!Z38</f>
        <v/>
      </c>
      <c r="AA73" s="124">
        <f>'All Parts'!AA38</f>
        <v/>
      </c>
      <c r="AB73" s="124">
        <f>'All Parts'!AB38</f>
        <v/>
      </c>
      <c r="AC73" s="124">
        <f>'All Parts'!AC38</f>
        <v/>
      </c>
      <c r="AD73" s="124">
        <f>'All Parts'!AD38</f>
        <v/>
      </c>
      <c r="AE73" s="124">
        <f>'All Parts'!AE38</f>
        <v/>
      </c>
      <c r="AF73" s="124">
        <f>'All Parts'!AF38</f>
        <v/>
      </c>
      <c r="AG73" s="148">
        <f>'All Parts'!AG38</f>
        <v/>
      </c>
      <c r="AI73" s="186" t="n"/>
    </row>
    <row r="74" ht="14" customHeight="1">
      <c r="A74" s="22">
        <f>'All Parts'!A39</f>
        <v/>
      </c>
      <c r="B74" s="125">
        <f>B73+100</f>
        <v/>
      </c>
      <c r="C74" s="125">
        <f>C73+100</f>
        <v/>
      </c>
      <c r="D74" s="125">
        <f>D73+100</f>
        <v/>
      </c>
      <c r="E74" s="125">
        <f>E73+100</f>
        <v/>
      </c>
      <c r="F74" s="125">
        <f>F73+100</f>
        <v/>
      </c>
      <c r="G74" s="125">
        <f>G73+100</f>
        <v/>
      </c>
      <c r="H74" s="125">
        <f>H73+100</f>
        <v/>
      </c>
      <c r="I74" s="125">
        <f>I73+100</f>
        <v/>
      </c>
      <c r="J74" s="125">
        <f>J73+100</f>
        <v/>
      </c>
      <c r="K74" s="125">
        <f>K73+100</f>
        <v/>
      </c>
      <c r="L74" s="125">
        <f>L73+100</f>
        <v/>
      </c>
      <c r="M74" s="125">
        <f>M73+100</f>
        <v/>
      </c>
      <c r="N74" s="125">
        <f>N73+100</f>
        <v/>
      </c>
      <c r="O74" s="125">
        <f>O73+100</f>
        <v/>
      </c>
      <c r="P74" s="125">
        <f>P73+100</f>
        <v/>
      </c>
      <c r="Q74" s="125">
        <f>Q73+100</f>
        <v/>
      </c>
      <c r="R74" s="125">
        <f>R73+100</f>
        <v/>
      </c>
      <c r="S74" s="125">
        <f>S73+100</f>
        <v/>
      </c>
      <c r="T74" s="125">
        <f>T73+100</f>
        <v/>
      </c>
      <c r="U74" s="125">
        <f>U73+100</f>
        <v/>
      </c>
      <c r="V74" s="125">
        <f>V73+100</f>
        <v/>
      </c>
      <c r="W74" s="125">
        <f>W73+100</f>
        <v/>
      </c>
      <c r="X74" s="125">
        <f>X73+100</f>
        <v/>
      </c>
      <c r="Y74" s="125">
        <f>Y73+100</f>
        <v/>
      </c>
      <c r="Z74" s="124">
        <f>'All Parts'!Z39</f>
        <v/>
      </c>
      <c r="AA74" s="124">
        <f>'All Parts'!AA39</f>
        <v/>
      </c>
      <c r="AB74" s="124">
        <f>'All Parts'!AB39</f>
        <v/>
      </c>
      <c r="AC74" s="124">
        <f>'All Parts'!AC39</f>
        <v/>
      </c>
      <c r="AD74" s="124">
        <f>'All Parts'!AD39</f>
        <v/>
      </c>
      <c r="AE74" s="124">
        <f>'All Parts'!AE39</f>
        <v/>
      </c>
      <c r="AF74" s="124">
        <f>'All Parts'!AF39</f>
        <v/>
      </c>
      <c r="AG74" s="148">
        <f>'All Parts'!AG39</f>
        <v/>
      </c>
      <c r="AI74" s="186" t="n"/>
    </row>
    <row r="75" ht="14" customHeight="1">
      <c r="A75" s="22">
        <f>'All Parts'!A44</f>
        <v/>
      </c>
      <c r="B75" s="125">
        <f>B74+100</f>
        <v/>
      </c>
      <c r="C75" s="125">
        <f>C74+100</f>
        <v/>
      </c>
      <c r="D75" s="125">
        <f>D74+100</f>
        <v/>
      </c>
      <c r="E75" s="125">
        <f>E74+100</f>
        <v/>
      </c>
      <c r="F75" s="125">
        <f>F74+100</f>
        <v/>
      </c>
      <c r="G75" s="125">
        <f>G74+100</f>
        <v/>
      </c>
      <c r="H75" s="125">
        <f>H74+100</f>
        <v/>
      </c>
      <c r="I75" s="125">
        <f>I74+100</f>
        <v/>
      </c>
      <c r="J75" s="125">
        <f>J74+100</f>
        <v/>
      </c>
      <c r="K75" s="125">
        <f>K74+100</f>
        <v/>
      </c>
      <c r="L75" s="125">
        <f>L74+100</f>
        <v/>
      </c>
      <c r="M75" s="125">
        <f>M74+100</f>
        <v/>
      </c>
      <c r="N75" s="125">
        <f>N74+100</f>
        <v/>
      </c>
      <c r="O75" s="125">
        <f>O74+100</f>
        <v/>
      </c>
      <c r="P75" s="125">
        <f>P74+100</f>
        <v/>
      </c>
      <c r="Q75" s="125">
        <f>Q74+100</f>
        <v/>
      </c>
      <c r="R75" s="125">
        <f>R74+100</f>
        <v/>
      </c>
      <c r="S75" s="125">
        <f>S74+100</f>
        <v/>
      </c>
      <c r="T75" s="125">
        <f>T74+100</f>
        <v/>
      </c>
      <c r="U75" s="125">
        <f>U74+100</f>
        <v/>
      </c>
      <c r="V75" s="125">
        <f>V74+100</f>
        <v/>
      </c>
      <c r="W75" s="125">
        <f>W74+100</f>
        <v/>
      </c>
      <c r="X75" s="125">
        <f>X74+100</f>
        <v/>
      </c>
      <c r="Y75" s="125">
        <f>Y74+100</f>
        <v/>
      </c>
      <c r="Z75" s="124">
        <f>'All Parts'!Z44</f>
        <v/>
      </c>
      <c r="AA75" s="124">
        <f>'All Parts'!AA44</f>
        <v/>
      </c>
      <c r="AB75" s="124">
        <f>'All Parts'!AB44</f>
        <v/>
      </c>
      <c r="AC75" s="124">
        <f>'All Parts'!AC44</f>
        <v/>
      </c>
      <c r="AD75" s="124">
        <f>'All Parts'!AD44</f>
        <v/>
      </c>
      <c r="AE75" s="124">
        <f>'All Parts'!AE44</f>
        <v/>
      </c>
      <c r="AF75" s="124">
        <f>'All Parts'!AF44</f>
        <v/>
      </c>
      <c r="AG75" s="121">
        <f>'All Parts'!AG44</f>
        <v/>
      </c>
      <c r="AI75" s="186" t="n"/>
    </row>
    <row r="76" ht="14" customHeight="1">
      <c r="A76" s="22">
        <f>'All Parts'!A104</f>
        <v/>
      </c>
      <c r="B76" s="125">
        <f>B75+100</f>
        <v/>
      </c>
      <c r="C76" s="125">
        <f>C75+100</f>
        <v/>
      </c>
      <c r="D76" s="125">
        <f>D75+100</f>
        <v/>
      </c>
      <c r="E76" s="125">
        <f>E75+100</f>
        <v/>
      </c>
      <c r="F76" s="125">
        <f>F75+100</f>
        <v/>
      </c>
      <c r="G76" s="125">
        <f>G75+100</f>
        <v/>
      </c>
      <c r="H76" s="125">
        <f>H75+100</f>
        <v/>
      </c>
      <c r="I76" s="125">
        <f>I75+100</f>
        <v/>
      </c>
      <c r="J76" s="125">
        <f>J75+100</f>
        <v/>
      </c>
      <c r="K76" s="125">
        <f>K75+100</f>
        <v/>
      </c>
      <c r="L76" s="125">
        <f>L75+100</f>
        <v/>
      </c>
      <c r="M76" s="125">
        <f>M75+100</f>
        <v/>
      </c>
      <c r="N76" s="125">
        <f>N75+100</f>
        <v/>
      </c>
      <c r="O76" s="125">
        <f>O75+100</f>
        <v/>
      </c>
      <c r="P76" s="125">
        <f>P75+100</f>
        <v/>
      </c>
      <c r="Q76" s="125">
        <f>Q75+100</f>
        <v/>
      </c>
      <c r="R76" s="125">
        <f>R75+100</f>
        <v/>
      </c>
      <c r="S76" s="125">
        <f>S75+100</f>
        <v/>
      </c>
      <c r="T76" s="125">
        <f>T75+100</f>
        <v/>
      </c>
      <c r="U76" s="125">
        <f>U75+100</f>
        <v/>
      </c>
      <c r="V76" s="125">
        <f>V75+100</f>
        <v/>
      </c>
      <c r="W76" s="125">
        <f>W75+100</f>
        <v/>
      </c>
      <c r="X76" s="125">
        <f>X75+100</f>
        <v/>
      </c>
      <c r="Y76" s="125">
        <f>Y75+100</f>
        <v/>
      </c>
      <c r="Z76" s="124">
        <f>'All Parts'!Z104</f>
        <v/>
      </c>
      <c r="AA76" s="124">
        <f>'All Parts'!AA104</f>
        <v/>
      </c>
      <c r="AB76" s="124">
        <f>'All Parts'!AB104</f>
        <v/>
      </c>
      <c r="AC76" s="124">
        <f>'All Parts'!AC104</f>
        <v/>
      </c>
      <c r="AD76" s="124">
        <f>'All Parts'!AD104</f>
        <v/>
      </c>
      <c r="AE76" s="124">
        <f>'All Parts'!AE104</f>
        <v/>
      </c>
      <c r="AF76" s="124">
        <f>'All Parts'!AF104</f>
        <v/>
      </c>
      <c r="AG76" s="148">
        <f>'All Parts'!AG104</f>
        <v/>
      </c>
      <c r="AI76" s="186" t="n"/>
    </row>
    <row r="77" ht="14" customHeight="1">
      <c r="A77" s="22">
        <f>'All Parts'!A95</f>
        <v/>
      </c>
      <c r="B77" s="125">
        <f>B76+100</f>
        <v/>
      </c>
      <c r="C77" s="125">
        <f>C76+100</f>
        <v/>
      </c>
      <c r="D77" s="125">
        <f>D76+100</f>
        <v/>
      </c>
      <c r="E77" s="125">
        <f>E76+100</f>
        <v/>
      </c>
      <c r="F77" s="125">
        <f>F76+100</f>
        <v/>
      </c>
      <c r="G77" s="125">
        <f>G76+100</f>
        <v/>
      </c>
      <c r="H77" s="125">
        <f>H76+100</f>
        <v/>
      </c>
      <c r="I77" s="125">
        <f>I76+100</f>
        <v/>
      </c>
      <c r="J77" s="125">
        <f>J76+100</f>
        <v/>
      </c>
      <c r="K77" s="125">
        <f>K76+100</f>
        <v/>
      </c>
      <c r="L77" s="125">
        <f>L76+100</f>
        <v/>
      </c>
      <c r="M77" s="125">
        <f>M76+100</f>
        <v/>
      </c>
      <c r="N77" s="125">
        <f>N76+100</f>
        <v/>
      </c>
      <c r="O77" s="125">
        <f>O76+100</f>
        <v/>
      </c>
      <c r="P77" s="125">
        <f>P76+100</f>
        <v/>
      </c>
      <c r="Q77" s="125">
        <f>Q76+100</f>
        <v/>
      </c>
      <c r="R77" s="125">
        <f>R76+100</f>
        <v/>
      </c>
      <c r="S77" s="125">
        <f>S76+100</f>
        <v/>
      </c>
      <c r="T77" s="125">
        <f>T76+100</f>
        <v/>
      </c>
      <c r="U77" s="125">
        <f>U76+100</f>
        <v/>
      </c>
      <c r="V77" s="125">
        <f>V76+100</f>
        <v/>
      </c>
      <c r="W77" s="125">
        <f>W76+100</f>
        <v/>
      </c>
      <c r="X77" s="125">
        <f>X76+100</f>
        <v/>
      </c>
      <c r="Y77" s="125">
        <f>Y76+100</f>
        <v/>
      </c>
      <c r="Z77" s="124">
        <f>'All Parts'!Z95</f>
        <v/>
      </c>
      <c r="AA77" s="124">
        <f>'All Parts'!AA95</f>
        <v/>
      </c>
      <c r="AB77" s="124">
        <f>'All Parts'!AB95</f>
        <v/>
      </c>
      <c r="AC77" s="124">
        <f>'All Parts'!AC95</f>
        <v/>
      </c>
      <c r="AD77" s="124">
        <f>'All Parts'!AD95</f>
        <v/>
      </c>
      <c r="AE77" s="124">
        <f>'All Parts'!AE95</f>
        <v/>
      </c>
      <c r="AF77" s="124">
        <f>'All Parts'!AF95</f>
        <v/>
      </c>
      <c r="AG77" s="121">
        <f>'All Parts'!AG95</f>
        <v/>
      </c>
      <c r="AI77" s="186" t="n"/>
    </row>
    <row r="78" ht="14" customHeight="1">
      <c r="A78" s="22">
        <f>'All Parts'!A60</f>
        <v/>
      </c>
      <c r="B78" s="125">
        <f>B77+100</f>
        <v/>
      </c>
      <c r="C78" s="125">
        <f>C77+100</f>
        <v/>
      </c>
      <c r="D78" s="125">
        <f>D77+100</f>
        <v/>
      </c>
      <c r="E78" s="125">
        <f>E77+100</f>
        <v/>
      </c>
      <c r="F78" s="125">
        <f>F77+100</f>
        <v/>
      </c>
      <c r="G78" s="125">
        <f>G77+100</f>
        <v/>
      </c>
      <c r="H78" s="125">
        <f>H77+100</f>
        <v/>
      </c>
      <c r="I78" s="125">
        <f>I77+100</f>
        <v/>
      </c>
      <c r="J78" s="125">
        <f>J77+100</f>
        <v/>
      </c>
      <c r="K78" s="125">
        <f>K77+100</f>
        <v/>
      </c>
      <c r="L78" s="125">
        <f>L77+100</f>
        <v/>
      </c>
      <c r="M78" s="125">
        <f>M77+100</f>
        <v/>
      </c>
      <c r="N78" s="125">
        <f>N77+100</f>
        <v/>
      </c>
      <c r="O78" s="125">
        <f>O77+100</f>
        <v/>
      </c>
      <c r="P78" s="125">
        <f>P77+100</f>
        <v/>
      </c>
      <c r="Q78" s="125">
        <f>Q77+100</f>
        <v/>
      </c>
      <c r="R78" s="125">
        <f>R77+100</f>
        <v/>
      </c>
      <c r="S78" s="125">
        <f>S77+100</f>
        <v/>
      </c>
      <c r="T78" s="125">
        <f>T77+100</f>
        <v/>
      </c>
      <c r="U78" s="125">
        <f>U77+100</f>
        <v/>
      </c>
      <c r="V78" s="125">
        <f>V77+100</f>
        <v/>
      </c>
      <c r="W78" s="125">
        <f>W77+100</f>
        <v/>
      </c>
      <c r="X78" s="125">
        <f>X77+100</f>
        <v/>
      </c>
      <c r="Y78" s="125">
        <f>Y77+100</f>
        <v/>
      </c>
      <c r="Z78" s="124">
        <f>'All Parts'!Z60</f>
        <v/>
      </c>
      <c r="AA78" s="124">
        <f>'All Parts'!AA60</f>
        <v/>
      </c>
      <c r="AB78" s="124">
        <f>'All Parts'!AB60</f>
        <v/>
      </c>
      <c r="AC78" s="124">
        <f>'All Parts'!AC60</f>
        <v/>
      </c>
      <c r="AD78" s="124">
        <f>'All Parts'!AD60</f>
        <v/>
      </c>
      <c r="AE78" s="124">
        <f>'All Parts'!AE60</f>
        <v/>
      </c>
      <c r="AF78" s="124">
        <f>'All Parts'!AF60</f>
        <v/>
      </c>
      <c r="AG78" s="164">
        <f>'All Parts'!AG60</f>
        <v/>
      </c>
      <c r="AI78" s="186" t="n"/>
    </row>
    <row r="79" ht="14" customHeight="1">
      <c r="A79" s="50">
        <f>'All Parts'!A61</f>
        <v/>
      </c>
      <c r="B79" s="125">
        <f>B78+100</f>
        <v/>
      </c>
      <c r="C79" s="125">
        <f>C78+100</f>
        <v/>
      </c>
      <c r="D79" s="125">
        <f>D78+100</f>
        <v/>
      </c>
      <c r="E79" s="125">
        <f>E78+100</f>
        <v/>
      </c>
      <c r="F79" s="125">
        <f>F78+100</f>
        <v/>
      </c>
      <c r="G79" s="125">
        <f>G78+100</f>
        <v/>
      </c>
      <c r="H79" s="125">
        <f>H78+100</f>
        <v/>
      </c>
      <c r="I79" s="125">
        <f>I78+100</f>
        <v/>
      </c>
      <c r="J79" s="125">
        <f>J78+100</f>
        <v/>
      </c>
      <c r="K79" s="125">
        <f>K78+100</f>
        <v/>
      </c>
      <c r="L79" s="125">
        <f>L78+100</f>
        <v/>
      </c>
      <c r="M79" s="125">
        <f>M78+100</f>
        <v/>
      </c>
      <c r="N79" s="125">
        <f>N78+100</f>
        <v/>
      </c>
      <c r="O79" s="125">
        <f>O78+100</f>
        <v/>
      </c>
      <c r="P79" s="125">
        <f>P78+100</f>
        <v/>
      </c>
      <c r="Q79" s="125">
        <f>Q78+100</f>
        <v/>
      </c>
      <c r="R79" s="125">
        <f>R78+100</f>
        <v/>
      </c>
      <c r="S79" s="125">
        <f>S78+100</f>
        <v/>
      </c>
      <c r="T79" s="125">
        <f>T78+100</f>
        <v/>
      </c>
      <c r="U79" s="125">
        <f>U78+100</f>
        <v/>
      </c>
      <c r="V79" s="125">
        <f>V78+100</f>
        <v/>
      </c>
      <c r="W79" s="125">
        <f>W78+100</f>
        <v/>
      </c>
      <c r="X79" s="125">
        <f>X78+100</f>
        <v/>
      </c>
      <c r="Y79" s="125">
        <f>Y78+100</f>
        <v/>
      </c>
      <c r="Z79" s="124">
        <f>'All Parts'!Z61</f>
        <v/>
      </c>
      <c r="AA79" s="124">
        <f>'All Parts'!AA61</f>
        <v/>
      </c>
      <c r="AB79" s="124">
        <f>'All Parts'!AB61</f>
        <v/>
      </c>
      <c r="AC79" s="124">
        <f>'All Parts'!AC61</f>
        <v/>
      </c>
      <c r="AD79" s="124">
        <f>'All Parts'!AD61</f>
        <v/>
      </c>
      <c r="AE79" s="124">
        <f>'All Parts'!AE61</f>
        <v/>
      </c>
      <c r="AF79" s="124">
        <f>'All Parts'!AF61</f>
        <v/>
      </c>
      <c r="AG79" s="148">
        <f>'All Parts'!AG61</f>
        <v/>
      </c>
      <c r="AI79" s="186" t="n"/>
    </row>
    <row r="80" ht="14" customHeight="1">
      <c r="A80" s="54">
        <f>'All Parts'!A97</f>
        <v/>
      </c>
      <c r="B80" s="125">
        <f>B79+100</f>
        <v/>
      </c>
      <c r="C80" s="125">
        <f>C79+100</f>
        <v/>
      </c>
      <c r="D80" s="125">
        <f>D79+100</f>
        <v/>
      </c>
      <c r="E80" s="125">
        <f>E79+100</f>
        <v/>
      </c>
      <c r="F80" s="125">
        <f>F79+100</f>
        <v/>
      </c>
      <c r="G80" s="125">
        <f>G79+100</f>
        <v/>
      </c>
      <c r="H80" s="125">
        <f>H79+100</f>
        <v/>
      </c>
      <c r="I80" s="125">
        <f>I79+100</f>
        <v/>
      </c>
      <c r="J80" s="125">
        <f>J79+100</f>
        <v/>
      </c>
      <c r="K80" s="125">
        <f>K79+100</f>
        <v/>
      </c>
      <c r="L80" s="125">
        <f>L79+100</f>
        <v/>
      </c>
      <c r="M80" s="125">
        <f>M79+100</f>
        <v/>
      </c>
      <c r="N80" s="125">
        <f>N79+100</f>
        <v/>
      </c>
      <c r="O80" s="125">
        <f>O79+100</f>
        <v/>
      </c>
      <c r="P80" s="125">
        <f>P79+100</f>
        <v/>
      </c>
      <c r="Q80" s="125">
        <f>Q79+100</f>
        <v/>
      </c>
      <c r="R80" s="125">
        <f>R79+100</f>
        <v/>
      </c>
      <c r="S80" s="125">
        <f>S79+100</f>
        <v/>
      </c>
      <c r="T80" s="125">
        <f>T79+100</f>
        <v/>
      </c>
      <c r="U80" s="125">
        <f>U79+100</f>
        <v/>
      </c>
      <c r="V80" s="125">
        <f>V79+100</f>
        <v/>
      </c>
      <c r="W80" s="125">
        <f>W79+100</f>
        <v/>
      </c>
      <c r="X80" s="125">
        <f>X79+100</f>
        <v/>
      </c>
      <c r="Y80" s="125">
        <f>Y79+100</f>
        <v/>
      </c>
      <c r="Z80" s="124">
        <f>'All Parts'!Z97</f>
        <v/>
      </c>
      <c r="AA80" s="124">
        <f>'All Parts'!AA97</f>
        <v/>
      </c>
      <c r="AB80" s="124">
        <f>'All Parts'!AB97</f>
        <v/>
      </c>
      <c r="AC80" s="124">
        <f>'All Parts'!AC97</f>
        <v/>
      </c>
      <c r="AD80" s="124">
        <f>'All Parts'!AD97</f>
        <v/>
      </c>
      <c r="AE80" s="124">
        <f>'All Parts'!AE97</f>
        <v/>
      </c>
      <c r="AF80" s="124">
        <f>'All Parts'!AF97</f>
        <v/>
      </c>
      <c r="AG80" s="148">
        <f>'All Parts'!AG97</f>
        <v/>
      </c>
      <c r="AI80" s="186" t="n"/>
    </row>
    <row r="81" ht="14" customHeight="1">
      <c r="A81" s="22">
        <f>'All Parts'!A108</f>
        <v/>
      </c>
      <c r="B81" s="125">
        <f>B80+100</f>
        <v/>
      </c>
      <c r="C81" s="125">
        <f>C80+100</f>
        <v/>
      </c>
      <c r="D81" s="125">
        <f>D80+100</f>
        <v/>
      </c>
      <c r="E81" s="125">
        <f>E80+100</f>
        <v/>
      </c>
      <c r="F81" s="125">
        <f>F80+100</f>
        <v/>
      </c>
      <c r="G81" s="125">
        <f>G80+100</f>
        <v/>
      </c>
      <c r="H81" s="125">
        <f>H80+100</f>
        <v/>
      </c>
      <c r="I81" s="125">
        <f>I80+100</f>
        <v/>
      </c>
      <c r="J81" s="125">
        <f>J80+100</f>
        <v/>
      </c>
      <c r="K81" s="125">
        <f>K80+100</f>
        <v/>
      </c>
      <c r="L81" s="125">
        <f>L80+100</f>
        <v/>
      </c>
      <c r="M81" s="125">
        <f>M80+100</f>
        <v/>
      </c>
      <c r="N81" s="125">
        <f>N80+100</f>
        <v/>
      </c>
      <c r="O81" s="125">
        <f>O80+100</f>
        <v/>
      </c>
      <c r="P81" s="125">
        <f>P80+100</f>
        <v/>
      </c>
      <c r="Q81" s="125">
        <f>Q80+100</f>
        <v/>
      </c>
      <c r="R81" s="125">
        <f>R80+100</f>
        <v/>
      </c>
      <c r="S81" s="125">
        <f>S80+100</f>
        <v/>
      </c>
      <c r="T81" s="125">
        <f>T80+100</f>
        <v/>
      </c>
      <c r="U81" s="125">
        <f>U80+100</f>
        <v/>
      </c>
      <c r="V81" s="125">
        <f>V80+100</f>
        <v/>
      </c>
      <c r="W81" s="125">
        <f>W80+100</f>
        <v/>
      </c>
      <c r="X81" s="125">
        <f>X80+100</f>
        <v/>
      </c>
      <c r="Y81" s="125">
        <f>Y80+100</f>
        <v/>
      </c>
      <c r="Z81" s="124">
        <f>'All Parts'!Z108</f>
        <v/>
      </c>
      <c r="AA81" s="124">
        <f>'All Parts'!AA108</f>
        <v/>
      </c>
      <c r="AB81" s="124">
        <f>'All Parts'!AB108</f>
        <v/>
      </c>
      <c r="AC81" s="124">
        <f>'All Parts'!AC108</f>
        <v/>
      </c>
      <c r="AD81" s="124">
        <f>'All Parts'!AD108</f>
        <v/>
      </c>
      <c r="AE81" s="124">
        <f>'All Parts'!AE108</f>
        <v/>
      </c>
      <c r="AF81" s="124">
        <f>'All Parts'!AF108</f>
        <v/>
      </c>
      <c r="AG81" s="148">
        <f>'All Parts'!AG108</f>
        <v/>
      </c>
      <c r="AI81" s="186" t="n"/>
    </row>
    <row r="82" ht="14" customHeight="1">
      <c r="A82" s="22">
        <f>'All Parts'!A9</f>
        <v/>
      </c>
      <c r="B82" s="125">
        <f>B81+100</f>
        <v/>
      </c>
      <c r="C82" s="125">
        <f>C81+100</f>
        <v/>
      </c>
      <c r="D82" s="125">
        <f>D81+100</f>
        <v/>
      </c>
      <c r="E82" s="125">
        <f>E81+100</f>
        <v/>
      </c>
      <c r="F82" s="125">
        <f>F81+100</f>
        <v/>
      </c>
      <c r="G82" s="125">
        <f>G81+100</f>
        <v/>
      </c>
      <c r="H82" s="125">
        <f>H81+100</f>
        <v/>
      </c>
      <c r="I82" s="125">
        <f>I81+100</f>
        <v/>
      </c>
      <c r="J82" s="125">
        <f>J81+100</f>
        <v/>
      </c>
      <c r="K82" s="125">
        <f>K81+100</f>
        <v/>
      </c>
      <c r="L82" s="125">
        <f>L81+100</f>
        <v/>
      </c>
      <c r="M82" s="125">
        <f>M81+100</f>
        <v/>
      </c>
      <c r="N82" s="125">
        <f>N81+100</f>
        <v/>
      </c>
      <c r="O82" s="125">
        <f>O81+100</f>
        <v/>
      </c>
      <c r="P82" s="125">
        <f>P81+100</f>
        <v/>
      </c>
      <c r="Q82" s="125">
        <f>Q81+100</f>
        <v/>
      </c>
      <c r="R82" s="125">
        <f>R81+100</f>
        <v/>
      </c>
      <c r="S82" s="125">
        <f>S81+100</f>
        <v/>
      </c>
      <c r="T82" s="125">
        <f>T81+100</f>
        <v/>
      </c>
      <c r="U82" s="125">
        <f>U81+100</f>
        <v/>
      </c>
      <c r="V82" s="125">
        <f>V81+100</f>
        <v/>
      </c>
      <c r="W82" s="125">
        <f>W81+100</f>
        <v/>
      </c>
      <c r="X82" s="125">
        <f>X81+100</f>
        <v/>
      </c>
      <c r="Y82" s="125">
        <f>Y81+100</f>
        <v/>
      </c>
      <c r="Z82" s="124">
        <f>'All Parts'!Z9</f>
        <v/>
      </c>
      <c r="AA82" s="124">
        <f>'All Parts'!AA9</f>
        <v/>
      </c>
      <c r="AB82" s="124">
        <f>'All Parts'!AB9</f>
        <v/>
      </c>
      <c r="AC82" s="124">
        <f>'All Parts'!AC9</f>
        <v/>
      </c>
      <c r="AD82" s="124">
        <f>'All Parts'!AD9</f>
        <v/>
      </c>
      <c r="AE82" s="124">
        <f>'All Parts'!AE9</f>
        <v/>
      </c>
      <c r="AF82" s="124">
        <f>'All Parts'!AF9</f>
        <v/>
      </c>
      <c r="AG82" s="148">
        <f>'All Parts'!AG9</f>
        <v/>
      </c>
      <c r="AI82" s="186" t="n"/>
    </row>
    <row r="83" ht="14" customHeight="1">
      <c r="A83" s="22">
        <f>'All Parts'!A102</f>
        <v/>
      </c>
      <c r="B83" s="125">
        <f>B82+100</f>
        <v/>
      </c>
      <c r="C83" s="125">
        <f>C82+100</f>
        <v/>
      </c>
      <c r="D83" s="125">
        <f>D82+100</f>
        <v/>
      </c>
      <c r="E83" s="125">
        <f>E82+100</f>
        <v/>
      </c>
      <c r="F83" s="125">
        <f>F82+100</f>
        <v/>
      </c>
      <c r="G83" s="125">
        <f>G82+100</f>
        <v/>
      </c>
      <c r="H83" s="125">
        <f>H82+100</f>
        <v/>
      </c>
      <c r="I83" s="125">
        <f>I82+100</f>
        <v/>
      </c>
      <c r="J83" s="125">
        <f>J82+100</f>
        <v/>
      </c>
      <c r="K83" s="125">
        <f>K82+100</f>
        <v/>
      </c>
      <c r="L83" s="125">
        <f>L82+100</f>
        <v/>
      </c>
      <c r="M83" s="125">
        <f>M82+100</f>
        <v/>
      </c>
      <c r="N83" s="125">
        <f>N82+100</f>
        <v/>
      </c>
      <c r="O83" s="125">
        <f>O82+100</f>
        <v/>
      </c>
      <c r="P83" s="125">
        <f>P82+100</f>
        <v/>
      </c>
      <c r="Q83" s="125">
        <f>Q82+100</f>
        <v/>
      </c>
      <c r="R83" s="125">
        <f>R82+100</f>
        <v/>
      </c>
      <c r="S83" s="125">
        <f>S82+100</f>
        <v/>
      </c>
      <c r="T83" s="125">
        <f>T82+100</f>
        <v/>
      </c>
      <c r="U83" s="125">
        <f>U82+100</f>
        <v/>
      </c>
      <c r="V83" s="125">
        <f>V82+100</f>
        <v/>
      </c>
      <c r="W83" s="125">
        <f>W82+100</f>
        <v/>
      </c>
      <c r="X83" s="125">
        <f>X82+100</f>
        <v/>
      </c>
      <c r="Y83" s="125">
        <f>Y82+100</f>
        <v/>
      </c>
      <c r="Z83" s="124">
        <f>'All Parts'!Z102</f>
        <v/>
      </c>
      <c r="AA83" s="124">
        <f>'All Parts'!AA102</f>
        <v/>
      </c>
      <c r="AB83" s="124">
        <f>'All Parts'!AB102</f>
        <v/>
      </c>
      <c r="AC83" s="124">
        <f>'All Parts'!AC102</f>
        <v/>
      </c>
      <c r="AD83" s="124">
        <f>'All Parts'!AD102</f>
        <v/>
      </c>
      <c r="AE83" s="124">
        <f>'All Parts'!AE102</f>
        <v/>
      </c>
      <c r="AF83" s="124">
        <f>'All Parts'!AF102</f>
        <v/>
      </c>
      <c r="AG83" s="148">
        <f>'All Parts'!AG102</f>
        <v/>
      </c>
      <c r="AI83" s="186" t="n"/>
    </row>
    <row r="84" ht="14" customHeight="1">
      <c r="A84" s="22">
        <f>'All Parts'!A103</f>
        <v/>
      </c>
      <c r="B84" s="125">
        <f>B83+100</f>
        <v/>
      </c>
      <c r="C84" s="125">
        <f>C83+100</f>
        <v/>
      </c>
      <c r="D84" s="125">
        <f>D83+100</f>
        <v/>
      </c>
      <c r="E84" s="125">
        <f>E83+100</f>
        <v/>
      </c>
      <c r="F84" s="125">
        <f>F83+100</f>
        <v/>
      </c>
      <c r="G84" s="125">
        <f>G83+100</f>
        <v/>
      </c>
      <c r="H84" s="125">
        <f>H83+100</f>
        <v/>
      </c>
      <c r="I84" s="125">
        <f>I83+100</f>
        <v/>
      </c>
      <c r="J84" s="125">
        <f>J83+100</f>
        <v/>
      </c>
      <c r="K84" s="125">
        <f>K83+100</f>
        <v/>
      </c>
      <c r="L84" s="125">
        <f>L83+100</f>
        <v/>
      </c>
      <c r="M84" s="125">
        <f>M83+100</f>
        <v/>
      </c>
      <c r="N84" s="125">
        <f>N83+100</f>
        <v/>
      </c>
      <c r="O84" s="125">
        <f>O83+100</f>
        <v/>
      </c>
      <c r="P84" s="125">
        <f>P83+100</f>
        <v/>
      </c>
      <c r="Q84" s="125">
        <f>Q83+100</f>
        <v/>
      </c>
      <c r="R84" s="125">
        <f>R83+100</f>
        <v/>
      </c>
      <c r="S84" s="125">
        <f>S83+100</f>
        <v/>
      </c>
      <c r="T84" s="125">
        <f>T83+100</f>
        <v/>
      </c>
      <c r="U84" s="125">
        <f>U83+100</f>
        <v/>
      </c>
      <c r="V84" s="125">
        <f>V83+100</f>
        <v/>
      </c>
      <c r="W84" s="125">
        <f>W83+100</f>
        <v/>
      </c>
      <c r="X84" s="125">
        <f>X83+100</f>
        <v/>
      </c>
      <c r="Y84" s="125">
        <f>Y83+100</f>
        <v/>
      </c>
      <c r="Z84" s="124">
        <f>'All Parts'!Z103</f>
        <v/>
      </c>
      <c r="AA84" s="124">
        <f>'All Parts'!AA103</f>
        <v/>
      </c>
      <c r="AB84" s="124">
        <f>'All Parts'!AB103</f>
        <v/>
      </c>
      <c r="AC84" s="124">
        <f>'All Parts'!AC103</f>
        <v/>
      </c>
      <c r="AD84" s="124">
        <f>'All Parts'!AD103</f>
        <v/>
      </c>
      <c r="AE84" s="124">
        <f>'All Parts'!AE103</f>
        <v/>
      </c>
      <c r="AF84" s="124">
        <f>'All Parts'!AF103</f>
        <v/>
      </c>
      <c r="AG84" s="148">
        <f>'All Parts'!AG103</f>
        <v/>
      </c>
      <c r="AI84" s="186" t="n"/>
    </row>
    <row r="85" ht="14" customHeight="1">
      <c r="A85" s="22">
        <f>'All Parts'!A3</f>
        <v/>
      </c>
      <c r="B85" s="125">
        <f>B84+100</f>
        <v/>
      </c>
      <c r="C85" s="125">
        <f>C84+100</f>
        <v/>
      </c>
      <c r="D85" s="125">
        <f>D84+100</f>
        <v/>
      </c>
      <c r="E85" s="125">
        <f>E84+100</f>
        <v/>
      </c>
      <c r="F85" s="125">
        <f>F84+100</f>
        <v/>
      </c>
      <c r="G85" s="125">
        <f>G84+100</f>
        <v/>
      </c>
      <c r="H85" s="125">
        <f>H84+100</f>
        <v/>
      </c>
      <c r="I85" s="125">
        <f>I84+100</f>
        <v/>
      </c>
      <c r="J85" s="125">
        <f>J84+100</f>
        <v/>
      </c>
      <c r="K85" s="125">
        <f>K84+100</f>
        <v/>
      </c>
      <c r="L85" s="125">
        <f>L84+100</f>
        <v/>
      </c>
      <c r="M85" s="125">
        <f>M84+100</f>
        <v/>
      </c>
      <c r="N85" s="125">
        <f>N84+100</f>
        <v/>
      </c>
      <c r="O85" s="125">
        <f>O84+100</f>
        <v/>
      </c>
      <c r="P85" s="125">
        <f>P84+100</f>
        <v/>
      </c>
      <c r="Q85" s="125">
        <f>Q84+100</f>
        <v/>
      </c>
      <c r="R85" s="125">
        <f>R84+100</f>
        <v/>
      </c>
      <c r="S85" s="125">
        <f>S84+100</f>
        <v/>
      </c>
      <c r="T85" s="125">
        <f>T84+100</f>
        <v/>
      </c>
      <c r="U85" s="125">
        <f>U84+100</f>
        <v/>
      </c>
      <c r="V85" s="125">
        <f>V84+100</f>
        <v/>
      </c>
      <c r="W85" s="125">
        <f>W84+100</f>
        <v/>
      </c>
      <c r="X85" s="125">
        <f>X84+100</f>
        <v/>
      </c>
      <c r="Y85" s="125">
        <f>Y84+100</f>
        <v/>
      </c>
      <c r="Z85" s="124">
        <f>'All Parts'!Z3</f>
        <v/>
      </c>
      <c r="AA85" s="124">
        <f>'All Parts'!AA3</f>
        <v/>
      </c>
      <c r="AB85" s="124">
        <f>'All Parts'!AB3</f>
        <v/>
      </c>
      <c r="AC85" s="124">
        <f>'All Parts'!AC3</f>
        <v/>
      </c>
      <c r="AD85" s="124">
        <f>'All Parts'!AD3</f>
        <v/>
      </c>
      <c r="AE85" s="124">
        <f>'All Parts'!AE3</f>
        <v/>
      </c>
      <c r="AF85" s="124">
        <f>'All Parts'!AF3</f>
        <v/>
      </c>
      <c r="AG85" s="148">
        <f>'All Parts'!AG3</f>
        <v/>
      </c>
      <c r="AI85" s="186" t="n"/>
    </row>
    <row r="86" ht="14" customHeight="1">
      <c r="A86" s="22">
        <f>'All Parts'!A4</f>
        <v/>
      </c>
      <c r="B86" s="125">
        <f>B85+100</f>
        <v/>
      </c>
      <c r="C86" s="125">
        <f>C85+100</f>
        <v/>
      </c>
      <c r="D86" s="125">
        <f>D85+100</f>
        <v/>
      </c>
      <c r="E86" s="125">
        <f>E85+100</f>
        <v/>
      </c>
      <c r="F86" s="125">
        <f>F85+100</f>
        <v/>
      </c>
      <c r="G86" s="125">
        <f>G85+100</f>
        <v/>
      </c>
      <c r="H86" s="125">
        <f>H85+100</f>
        <v/>
      </c>
      <c r="I86" s="125">
        <f>I85+100</f>
        <v/>
      </c>
      <c r="J86" s="125">
        <f>J85+100</f>
        <v/>
      </c>
      <c r="K86" s="125">
        <f>K85+100</f>
        <v/>
      </c>
      <c r="L86" s="125">
        <f>L85+100</f>
        <v/>
      </c>
      <c r="M86" s="125">
        <f>M85+100</f>
        <v/>
      </c>
      <c r="N86" s="125">
        <f>N85+100</f>
        <v/>
      </c>
      <c r="O86" s="125">
        <f>O85+100</f>
        <v/>
      </c>
      <c r="P86" s="125">
        <f>P85+100</f>
        <v/>
      </c>
      <c r="Q86" s="125">
        <f>Q85+100</f>
        <v/>
      </c>
      <c r="R86" s="125">
        <f>R85+100</f>
        <v/>
      </c>
      <c r="S86" s="125">
        <f>S85+100</f>
        <v/>
      </c>
      <c r="T86" s="125">
        <f>T85+100</f>
        <v/>
      </c>
      <c r="U86" s="125">
        <f>U85+100</f>
        <v/>
      </c>
      <c r="V86" s="125">
        <f>V85+100</f>
        <v/>
      </c>
      <c r="W86" s="125">
        <f>W85+100</f>
        <v/>
      </c>
      <c r="X86" s="125">
        <f>X85+100</f>
        <v/>
      </c>
      <c r="Y86" s="125">
        <f>Y85+100</f>
        <v/>
      </c>
      <c r="Z86" s="124">
        <f>'All Parts'!Z4</f>
        <v/>
      </c>
      <c r="AA86" s="124">
        <f>'All Parts'!AA4</f>
        <v/>
      </c>
      <c r="AB86" s="124">
        <f>'All Parts'!AB4</f>
        <v/>
      </c>
      <c r="AC86" s="124">
        <f>'All Parts'!AC4</f>
        <v/>
      </c>
      <c r="AD86" s="124">
        <f>'All Parts'!AD4</f>
        <v/>
      </c>
      <c r="AE86" s="124">
        <f>'All Parts'!AE4</f>
        <v/>
      </c>
      <c r="AF86" s="124">
        <f>'All Parts'!AF4</f>
        <v/>
      </c>
      <c r="AG86" s="123">
        <f>'All Parts'!AG4</f>
        <v/>
      </c>
      <c r="AI86" s="186" t="n"/>
    </row>
    <row r="87" ht="14" customHeight="1">
      <c r="A87" s="22">
        <f>'All Parts'!A122</f>
        <v/>
      </c>
      <c r="B87" s="125">
        <f>B86+100</f>
        <v/>
      </c>
      <c r="C87" s="125">
        <f>C86+100</f>
        <v/>
      </c>
      <c r="D87" s="125">
        <f>D86+100</f>
        <v/>
      </c>
      <c r="E87" s="125">
        <f>E86+100</f>
        <v/>
      </c>
      <c r="F87" s="125">
        <f>F86+100</f>
        <v/>
      </c>
      <c r="G87" s="125">
        <f>G86+100</f>
        <v/>
      </c>
      <c r="H87" s="125">
        <f>H86+100</f>
        <v/>
      </c>
      <c r="I87" s="125">
        <f>I86+100</f>
        <v/>
      </c>
      <c r="J87" s="125">
        <f>J86+100</f>
        <v/>
      </c>
      <c r="K87" s="125">
        <f>K86+100</f>
        <v/>
      </c>
      <c r="L87" s="125">
        <f>L86+100</f>
        <v/>
      </c>
      <c r="M87" s="125">
        <f>M86+100</f>
        <v/>
      </c>
      <c r="N87" s="125">
        <f>N86+100</f>
        <v/>
      </c>
      <c r="O87" s="125">
        <f>O86+100</f>
        <v/>
      </c>
      <c r="P87" s="125">
        <f>P86+100</f>
        <v/>
      </c>
      <c r="Q87" s="125">
        <f>Q86+100</f>
        <v/>
      </c>
      <c r="R87" s="125">
        <f>R86+100</f>
        <v/>
      </c>
      <c r="S87" s="125">
        <f>S86+100</f>
        <v/>
      </c>
      <c r="T87" s="125">
        <f>T86+100</f>
        <v/>
      </c>
      <c r="U87" s="125">
        <f>U86+100</f>
        <v/>
      </c>
      <c r="V87" s="125">
        <f>V86+100</f>
        <v/>
      </c>
      <c r="W87" s="125">
        <f>W86+100</f>
        <v/>
      </c>
      <c r="X87" s="125">
        <f>X86+100</f>
        <v/>
      </c>
      <c r="Y87" s="125">
        <f>Y86+100</f>
        <v/>
      </c>
      <c r="Z87" s="124">
        <f>'All Parts'!Z122</f>
        <v/>
      </c>
      <c r="AA87" s="124">
        <f>'All Parts'!AA122</f>
        <v/>
      </c>
      <c r="AB87" s="124">
        <f>'All Parts'!AB122</f>
        <v/>
      </c>
      <c r="AC87" s="124">
        <f>'All Parts'!AC122</f>
        <v/>
      </c>
      <c r="AD87" s="124">
        <f>'All Parts'!AD122</f>
        <v/>
      </c>
      <c r="AE87" s="124">
        <f>'All Parts'!AE122</f>
        <v/>
      </c>
      <c r="AF87" s="124">
        <f>'All Parts'!AF122</f>
        <v/>
      </c>
      <c r="AG87" s="123">
        <f>'All Parts'!AG122</f>
        <v/>
      </c>
      <c r="AI87" s="186" t="n"/>
    </row>
    <row r="88" ht="14" customHeight="1">
      <c r="A88" s="22">
        <f>'All Parts'!A33</f>
        <v/>
      </c>
      <c r="B88" s="125">
        <f>B87+100</f>
        <v/>
      </c>
      <c r="C88" s="125">
        <f>C87+100</f>
        <v/>
      </c>
      <c r="D88" s="125">
        <f>D87+100</f>
        <v/>
      </c>
      <c r="E88" s="125">
        <f>E87+100</f>
        <v/>
      </c>
      <c r="F88" s="125">
        <f>F87+100</f>
        <v/>
      </c>
      <c r="G88" s="125">
        <f>G87+100</f>
        <v/>
      </c>
      <c r="H88" s="125">
        <f>H87+100</f>
        <v/>
      </c>
      <c r="I88" s="125">
        <f>I87+100</f>
        <v/>
      </c>
      <c r="J88" s="125">
        <f>J87+100</f>
        <v/>
      </c>
      <c r="K88" s="125">
        <f>K87+100</f>
        <v/>
      </c>
      <c r="L88" s="125">
        <f>L87+100</f>
        <v/>
      </c>
      <c r="M88" s="125">
        <f>M87+100</f>
        <v/>
      </c>
      <c r="N88" s="125">
        <f>N87+100</f>
        <v/>
      </c>
      <c r="O88" s="125">
        <f>O87+100</f>
        <v/>
      </c>
      <c r="P88" s="125">
        <f>P87+100</f>
        <v/>
      </c>
      <c r="Q88" s="125">
        <f>Q87+100</f>
        <v/>
      </c>
      <c r="R88" s="125">
        <f>R87+100</f>
        <v/>
      </c>
      <c r="S88" s="125">
        <f>S87+100</f>
        <v/>
      </c>
      <c r="T88" s="125">
        <f>T87+100</f>
        <v/>
      </c>
      <c r="U88" s="125">
        <f>U87+100</f>
        <v/>
      </c>
      <c r="V88" s="125">
        <f>V87+100</f>
        <v/>
      </c>
      <c r="W88" s="125">
        <f>W87+100</f>
        <v/>
      </c>
      <c r="X88" s="125">
        <f>X87+100</f>
        <v/>
      </c>
      <c r="Y88" s="125">
        <f>Y87+100</f>
        <v/>
      </c>
      <c r="Z88" s="124">
        <f>'All Parts'!Z33</f>
        <v/>
      </c>
      <c r="AA88" s="124">
        <f>'All Parts'!AA33</f>
        <v/>
      </c>
      <c r="AB88" s="124">
        <f>'All Parts'!AB33</f>
        <v/>
      </c>
      <c r="AC88" s="124">
        <f>'All Parts'!AC33</f>
        <v/>
      </c>
      <c r="AD88" s="124">
        <f>'All Parts'!AD33</f>
        <v/>
      </c>
      <c r="AE88" s="124">
        <f>'All Parts'!AE33</f>
        <v/>
      </c>
      <c r="AF88" s="124">
        <f>'All Parts'!AF33</f>
        <v/>
      </c>
      <c r="AG88" s="148">
        <f>'All Parts'!AG33</f>
        <v/>
      </c>
      <c r="AI88" s="186" t="n"/>
    </row>
    <row r="89" ht="14" customHeight="1">
      <c r="A89" s="22">
        <f>'All Parts'!A96</f>
        <v/>
      </c>
      <c r="B89" s="125">
        <f>B88+100</f>
        <v/>
      </c>
      <c r="C89" s="125">
        <f>C88+100</f>
        <v/>
      </c>
      <c r="D89" s="125">
        <f>D88+100</f>
        <v/>
      </c>
      <c r="E89" s="125">
        <f>E88+100</f>
        <v/>
      </c>
      <c r="F89" s="125">
        <f>F88+100</f>
        <v/>
      </c>
      <c r="G89" s="125">
        <f>G88+100</f>
        <v/>
      </c>
      <c r="H89" s="125">
        <f>H88+100</f>
        <v/>
      </c>
      <c r="I89" s="125">
        <f>I88+100</f>
        <v/>
      </c>
      <c r="J89" s="125">
        <f>J88+100</f>
        <v/>
      </c>
      <c r="K89" s="125">
        <f>K88+100</f>
        <v/>
      </c>
      <c r="L89" s="125">
        <f>L88+100</f>
        <v/>
      </c>
      <c r="M89" s="125">
        <f>M88+100</f>
        <v/>
      </c>
      <c r="N89" s="125">
        <f>N88+100</f>
        <v/>
      </c>
      <c r="O89" s="125">
        <f>O88+100</f>
        <v/>
      </c>
      <c r="P89" s="125">
        <f>P88+100</f>
        <v/>
      </c>
      <c r="Q89" s="125">
        <f>Q88+100</f>
        <v/>
      </c>
      <c r="R89" s="125">
        <f>R88+100</f>
        <v/>
      </c>
      <c r="S89" s="125">
        <f>S88+100</f>
        <v/>
      </c>
      <c r="T89" s="125">
        <f>T88+100</f>
        <v/>
      </c>
      <c r="U89" s="125">
        <f>U88+100</f>
        <v/>
      </c>
      <c r="V89" s="125">
        <f>V88+100</f>
        <v/>
      </c>
      <c r="W89" s="125">
        <f>W88+100</f>
        <v/>
      </c>
      <c r="X89" s="125">
        <f>X88+100</f>
        <v/>
      </c>
      <c r="Y89" s="125">
        <f>Y88+100</f>
        <v/>
      </c>
      <c r="Z89" s="124">
        <f>'All Parts'!Z96</f>
        <v/>
      </c>
      <c r="AA89" s="124">
        <f>'All Parts'!AA96</f>
        <v/>
      </c>
      <c r="AB89" s="124">
        <f>'All Parts'!AB96</f>
        <v/>
      </c>
      <c r="AC89" s="124">
        <f>'All Parts'!AC96</f>
        <v/>
      </c>
      <c r="AD89" s="124">
        <f>'All Parts'!AD96</f>
        <v/>
      </c>
      <c r="AE89" s="124">
        <f>'All Parts'!AE96</f>
        <v/>
      </c>
      <c r="AF89" s="124">
        <f>'All Parts'!AF96</f>
        <v/>
      </c>
      <c r="AG89" s="187">
        <f>'All Parts'!AG96</f>
        <v/>
      </c>
      <c r="AI89" s="186" t="n"/>
    </row>
    <row r="90" ht="14" customHeight="1">
      <c r="A90" s="22">
        <f>'All Parts'!A92</f>
        <v/>
      </c>
      <c r="B90" s="125">
        <f>B89+100</f>
        <v/>
      </c>
      <c r="C90" s="125">
        <f>C89+100</f>
        <v/>
      </c>
      <c r="D90" s="125">
        <f>D89+100</f>
        <v/>
      </c>
      <c r="E90" s="125">
        <f>E89+100</f>
        <v/>
      </c>
      <c r="F90" s="125">
        <f>F89+100</f>
        <v/>
      </c>
      <c r="G90" s="125">
        <f>G89+100</f>
        <v/>
      </c>
      <c r="H90" s="125">
        <f>H89+100</f>
        <v/>
      </c>
      <c r="I90" s="125">
        <f>I89+100</f>
        <v/>
      </c>
      <c r="J90" s="125">
        <f>J89+100</f>
        <v/>
      </c>
      <c r="K90" s="125">
        <f>K89+100</f>
        <v/>
      </c>
      <c r="L90" s="125">
        <f>L89+100</f>
        <v/>
      </c>
      <c r="M90" s="125">
        <f>M89+100</f>
        <v/>
      </c>
      <c r="N90" s="125">
        <f>N89+100</f>
        <v/>
      </c>
      <c r="O90" s="125">
        <f>O89+100</f>
        <v/>
      </c>
      <c r="P90" s="125">
        <f>P89+100</f>
        <v/>
      </c>
      <c r="Q90" s="125">
        <f>Q89+100</f>
        <v/>
      </c>
      <c r="R90" s="125">
        <f>R89+100</f>
        <v/>
      </c>
      <c r="S90" s="125">
        <f>S89+100</f>
        <v/>
      </c>
      <c r="T90" s="125">
        <f>T89+100</f>
        <v/>
      </c>
      <c r="U90" s="125">
        <f>U89+100</f>
        <v/>
      </c>
      <c r="V90" s="125">
        <f>V89+100</f>
        <v/>
      </c>
      <c r="W90" s="125">
        <f>W89+100</f>
        <v/>
      </c>
      <c r="X90" s="125">
        <f>X89+100</f>
        <v/>
      </c>
      <c r="Y90" s="125">
        <f>Y89+100</f>
        <v/>
      </c>
      <c r="Z90" s="124">
        <f>'All Parts'!Z92</f>
        <v/>
      </c>
      <c r="AA90" s="124">
        <f>'All Parts'!AA92</f>
        <v/>
      </c>
      <c r="AB90" s="124">
        <f>'All Parts'!AB92</f>
        <v/>
      </c>
      <c r="AC90" s="124">
        <f>'All Parts'!AC92</f>
        <v/>
      </c>
      <c r="AD90" s="124">
        <f>'All Parts'!AD92</f>
        <v/>
      </c>
      <c r="AE90" s="124">
        <f>'All Parts'!AE92</f>
        <v/>
      </c>
      <c r="AF90" s="124">
        <f>'All Parts'!AF92</f>
        <v/>
      </c>
      <c r="AG90" s="148">
        <f>'All Parts'!AG92</f>
        <v/>
      </c>
      <c r="AI90" s="186" t="n"/>
    </row>
    <row r="91" ht="14" customHeight="1">
      <c r="A91" s="22">
        <f>'All Parts'!A48</f>
        <v/>
      </c>
      <c r="B91" s="125">
        <f>B90+100</f>
        <v/>
      </c>
      <c r="C91" s="125">
        <f>C90+100</f>
        <v/>
      </c>
      <c r="D91" s="125">
        <f>D90+100</f>
        <v/>
      </c>
      <c r="E91" s="125">
        <f>E90+100</f>
        <v/>
      </c>
      <c r="F91" s="125">
        <f>F90+100</f>
        <v/>
      </c>
      <c r="G91" s="125">
        <f>G90+100</f>
        <v/>
      </c>
      <c r="H91" s="125">
        <f>H90+100</f>
        <v/>
      </c>
      <c r="I91" s="125">
        <f>I90+100</f>
        <v/>
      </c>
      <c r="J91" s="125">
        <f>J90+100</f>
        <v/>
      </c>
      <c r="K91" s="125">
        <f>K90+100</f>
        <v/>
      </c>
      <c r="L91" s="125">
        <f>L90+100</f>
        <v/>
      </c>
      <c r="M91" s="125">
        <f>M90+100</f>
        <v/>
      </c>
      <c r="N91" s="125">
        <f>N90+100</f>
        <v/>
      </c>
      <c r="O91" s="125">
        <f>O90+100</f>
        <v/>
      </c>
      <c r="P91" s="125">
        <f>P90+100</f>
        <v/>
      </c>
      <c r="Q91" s="125">
        <f>Q90+100</f>
        <v/>
      </c>
      <c r="R91" s="125">
        <f>R90+100</f>
        <v/>
      </c>
      <c r="S91" s="125">
        <f>S90+100</f>
        <v/>
      </c>
      <c r="T91" s="125">
        <f>T90+100</f>
        <v/>
      </c>
      <c r="U91" s="125">
        <f>U90+100</f>
        <v/>
      </c>
      <c r="V91" s="125">
        <f>V90+100</f>
        <v/>
      </c>
      <c r="W91" s="125">
        <f>W90+100</f>
        <v/>
      </c>
      <c r="X91" s="125">
        <f>X90+100</f>
        <v/>
      </c>
      <c r="Y91" s="125">
        <f>Y90+100</f>
        <v/>
      </c>
      <c r="Z91" s="124">
        <f>'All Parts'!Z48</f>
        <v/>
      </c>
      <c r="AA91" s="124">
        <f>'All Parts'!AA48</f>
        <v/>
      </c>
      <c r="AB91" s="124">
        <f>'All Parts'!AB48</f>
        <v/>
      </c>
      <c r="AC91" s="124">
        <f>'All Parts'!AC48</f>
        <v/>
      </c>
      <c r="AD91" s="124">
        <f>'All Parts'!AD48</f>
        <v/>
      </c>
      <c r="AE91" s="124">
        <f>'All Parts'!AE48</f>
        <v/>
      </c>
      <c r="AF91" s="124">
        <f>'All Parts'!AF48</f>
        <v/>
      </c>
      <c r="AG91" s="148">
        <f>'All Parts'!AG48</f>
        <v/>
      </c>
      <c r="AI91" s="186" t="n"/>
    </row>
    <row r="92" ht="14" customHeight="1">
      <c r="A92" s="22">
        <f>'All Parts'!A101</f>
        <v/>
      </c>
      <c r="B92" s="125">
        <f>B91+100</f>
        <v/>
      </c>
      <c r="C92" s="125">
        <f>C91+100</f>
        <v/>
      </c>
      <c r="D92" s="125">
        <f>D91+100</f>
        <v/>
      </c>
      <c r="E92" s="125">
        <f>E91+100</f>
        <v/>
      </c>
      <c r="F92" s="125">
        <f>F91+100</f>
        <v/>
      </c>
      <c r="G92" s="125">
        <f>G91+100</f>
        <v/>
      </c>
      <c r="H92" s="125">
        <f>H91+100</f>
        <v/>
      </c>
      <c r="I92" s="125">
        <f>I91+100</f>
        <v/>
      </c>
      <c r="J92" s="125">
        <f>J91+100</f>
        <v/>
      </c>
      <c r="K92" s="125">
        <f>K91+100</f>
        <v/>
      </c>
      <c r="L92" s="125">
        <f>L91+100</f>
        <v/>
      </c>
      <c r="M92" s="125">
        <f>M91+100</f>
        <v/>
      </c>
      <c r="N92" s="125">
        <f>N91+100</f>
        <v/>
      </c>
      <c r="O92" s="125">
        <f>O91+100</f>
        <v/>
      </c>
      <c r="P92" s="125">
        <f>P91+100</f>
        <v/>
      </c>
      <c r="Q92" s="125">
        <f>Q91+100</f>
        <v/>
      </c>
      <c r="R92" s="125">
        <f>R91+100</f>
        <v/>
      </c>
      <c r="S92" s="125">
        <f>S91+100</f>
        <v/>
      </c>
      <c r="T92" s="125">
        <f>T91+100</f>
        <v/>
      </c>
      <c r="U92" s="125">
        <f>U91+100</f>
        <v/>
      </c>
      <c r="V92" s="125">
        <f>V91+100</f>
        <v/>
      </c>
      <c r="W92" s="125">
        <f>W91+100</f>
        <v/>
      </c>
      <c r="X92" s="125">
        <f>X91+100</f>
        <v/>
      </c>
      <c r="Y92" s="125">
        <f>Y91+100</f>
        <v/>
      </c>
      <c r="Z92" s="124">
        <f>'All Parts'!Z101</f>
        <v/>
      </c>
      <c r="AA92" s="124">
        <f>'All Parts'!AA101</f>
        <v/>
      </c>
      <c r="AB92" s="124">
        <f>'All Parts'!AB101</f>
        <v/>
      </c>
      <c r="AC92" s="124">
        <f>'All Parts'!AC101</f>
        <v/>
      </c>
      <c r="AD92" s="124">
        <f>'All Parts'!AD101</f>
        <v/>
      </c>
      <c r="AE92" s="124">
        <f>'All Parts'!AE101</f>
        <v/>
      </c>
      <c r="AF92" s="124">
        <f>'All Parts'!AF101</f>
        <v/>
      </c>
      <c r="AG92" s="148">
        <f>'All Parts'!AG101</f>
        <v/>
      </c>
      <c r="AI92" s="186" t="n"/>
    </row>
    <row r="93" ht="14" customHeight="1">
      <c r="A93" s="22">
        <f>'All Parts'!A43</f>
        <v/>
      </c>
      <c r="B93" s="125">
        <f>B92+100</f>
        <v/>
      </c>
      <c r="C93" s="125">
        <f>C92+100</f>
        <v/>
      </c>
      <c r="D93" s="125">
        <f>D92+100</f>
        <v/>
      </c>
      <c r="E93" s="125">
        <f>E92+100</f>
        <v/>
      </c>
      <c r="F93" s="125">
        <f>F92+100</f>
        <v/>
      </c>
      <c r="G93" s="125">
        <f>G92+100</f>
        <v/>
      </c>
      <c r="H93" s="125">
        <f>H92+100</f>
        <v/>
      </c>
      <c r="I93" s="125">
        <f>I92+100</f>
        <v/>
      </c>
      <c r="J93" s="125">
        <f>J92+100</f>
        <v/>
      </c>
      <c r="K93" s="125">
        <f>K92+100</f>
        <v/>
      </c>
      <c r="L93" s="125">
        <f>L92+100</f>
        <v/>
      </c>
      <c r="M93" s="125">
        <f>M92+100</f>
        <v/>
      </c>
      <c r="N93" s="125">
        <f>N92+100</f>
        <v/>
      </c>
      <c r="O93" s="125">
        <f>O92+100</f>
        <v/>
      </c>
      <c r="P93" s="125">
        <f>P92+100</f>
        <v/>
      </c>
      <c r="Q93" s="125">
        <f>Q92+100</f>
        <v/>
      </c>
      <c r="R93" s="125">
        <f>R92+100</f>
        <v/>
      </c>
      <c r="S93" s="125">
        <f>S92+100</f>
        <v/>
      </c>
      <c r="T93" s="125">
        <f>T92+100</f>
        <v/>
      </c>
      <c r="U93" s="125">
        <f>U92+100</f>
        <v/>
      </c>
      <c r="V93" s="125">
        <f>V92+100</f>
        <v/>
      </c>
      <c r="W93" s="125">
        <f>W92+100</f>
        <v/>
      </c>
      <c r="X93" s="125">
        <f>X92+100</f>
        <v/>
      </c>
      <c r="Y93" s="125">
        <f>Y92+100</f>
        <v/>
      </c>
      <c r="Z93" s="124">
        <f>'All Parts'!Z43</f>
        <v/>
      </c>
      <c r="AA93" s="124">
        <f>'All Parts'!AA43</f>
        <v/>
      </c>
      <c r="AB93" s="124">
        <f>'All Parts'!AB43</f>
        <v/>
      </c>
      <c r="AC93" s="124">
        <f>'All Parts'!AC43</f>
        <v/>
      </c>
      <c r="AD93" s="124">
        <f>'All Parts'!AD43</f>
        <v/>
      </c>
      <c r="AE93" s="124">
        <f>'All Parts'!AE43</f>
        <v/>
      </c>
      <c r="AF93" s="124">
        <f>'All Parts'!AF43</f>
        <v/>
      </c>
      <c r="AG93" s="148">
        <f>'All Parts'!AG43</f>
        <v/>
      </c>
      <c r="AI93" s="186" t="n"/>
    </row>
    <row r="94" ht="14" customHeight="1">
      <c r="A94" s="50">
        <f>'All Parts'!A54</f>
        <v/>
      </c>
      <c r="B94" s="125">
        <f>B93+100</f>
        <v/>
      </c>
      <c r="C94" s="125">
        <f>C93+100</f>
        <v/>
      </c>
      <c r="D94" s="125">
        <f>D93+100</f>
        <v/>
      </c>
      <c r="E94" s="125">
        <f>E93+100</f>
        <v/>
      </c>
      <c r="F94" s="125">
        <f>F93+100</f>
        <v/>
      </c>
      <c r="G94" s="125">
        <f>G93+100</f>
        <v/>
      </c>
      <c r="H94" s="125">
        <f>H93+100</f>
        <v/>
      </c>
      <c r="I94" s="125">
        <f>I93+100</f>
        <v/>
      </c>
      <c r="J94" s="125">
        <f>J93+100</f>
        <v/>
      </c>
      <c r="K94" s="125">
        <f>K93+100</f>
        <v/>
      </c>
      <c r="L94" s="125">
        <f>L93+100</f>
        <v/>
      </c>
      <c r="M94" s="125">
        <f>M93+100</f>
        <v/>
      </c>
      <c r="N94" s="125">
        <f>N93+100</f>
        <v/>
      </c>
      <c r="O94" s="125">
        <f>O93+100</f>
        <v/>
      </c>
      <c r="P94" s="125">
        <f>P93+100</f>
        <v/>
      </c>
      <c r="Q94" s="125">
        <f>Q93+100</f>
        <v/>
      </c>
      <c r="R94" s="125">
        <f>R93+100</f>
        <v/>
      </c>
      <c r="S94" s="125">
        <f>S93+100</f>
        <v/>
      </c>
      <c r="T94" s="125">
        <f>T93+100</f>
        <v/>
      </c>
      <c r="U94" s="125">
        <f>U93+100</f>
        <v/>
      </c>
      <c r="V94" s="125">
        <f>V93+100</f>
        <v/>
      </c>
      <c r="W94" s="125">
        <f>W93+100</f>
        <v/>
      </c>
      <c r="X94" s="125">
        <f>X93+100</f>
        <v/>
      </c>
      <c r="Y94" s="125">
        <f>Y93+100</f>
        <v/>
      </c>
      <c r="Z94" s="124">
        <f>'All Parts'!Z54</f>
        <v/>
      </c>
      <c r="AA94" s="124">
        <f>'All Parts'!AA54</f>
        <v/>
      </c>
      <c r="AB94" s="124">
        <f>'All Parts'!AB54</f>
        <v/>
      </c>
      <c r="AC94" s="124">
        <f>'All Parts'!AC54</f>
        <v/>
      </c>
      <c r="AD94" s="124">
        <f>'All Parts'!AD54</f>
        <v/>
      </c>
      <c r="AE94" s="124">
        <f>'All Parts'!AE54</f>
        <v/>
      </c>
      <c r="AF94" s="124">
        <f>'All Parts'!AF54</f>
        <v/>
      </c>
      <c r="AG94" s="148">
        <f>'All Parts'!AG54</f>
        <v/>
      </c>
      <c r="AI94" s="186" t="n"/>
    </row>
    <row r="95">
      <c r="A95" s="22">
        <f>'All Parts'!A2</f>
        <v/>
      </c>
      <c r="B95" s="125">
        <f>B94+100</f>
        <v/>
      </c>
      <c r="C95" s="125">
        <f>C94+100</f>
        <v/>
      </c>
      <c r="D95" s="125">
        <f>D94+100</f>
        <v/>
      </c>
      <c r="E95" s="125">
        <f>E94+100</f>
        <v/>
      </c>
      <c r="F95" s="125">
        <f>F94+100</f>
        <v/>
      </c>
      <c r="G95" s="125">
        <f>G94+100</f>
        <v/>
      </c>
      <c r="H95" s="125">
        <f>H94+100</f>
        <v/>
      </c>
      <c r="I95" s="125">
        <f>I94+100</f>
        <v/>
      </c>
      <c r="J95" s="125">
        <f>J94+100</f>
        <v/>
      </c>
      <c r="K95" s="125">
        <f>K94+100</f>
        <v/>
      </c>
      <c r="L95" s="125">
        <f>L94+100</f>
        <v/>
      </c>
      <c r="M95" s="125">
        <f>M94+100</f>
        <v/>
      </c>
      <c r="N95" s="125">
        <f>N94+100</f>
        <v/>
      </c>
      <c r="O95" s="125">
        <f>O94+100</f>
        <v/>
      </c>
      <c r="P95" s="125">
        <f>P94+100</f>
        <v/>
      </c>
      <c r="Q95" s="125">
        <f>Q94+100</f>
        <v/>
      </c>
      <c r="R95" s="125">
        <f>R94+100</f>
        <v/>
      </c>
      <c r="S95" s="125">
        <f>S94+100</f>
        <v/>
      </c>
      <c r="T95" s="125">
        <f>T94+100</f>
        <v/>
      </c>
      <c r="U95" s="125">
        <f>U94+100</f>
        <v/>
      </c>
      <c r="V95" s="125">
        <f>V94+100</f>
        <v/>
      </c>
      <c r="W95" s="125">
        <f>W94+100</f>
        <v/>
      </c>
      <c r="X95" s="125">
        <f>X94+100</f>
        <v/>
      </c>
      <c r="Y95" s="125">
        <f>Y94+100</f>
        <v/>
      </c>
      <c r="Z95" s="124">
        <f>'All Parts'!Z2</f>
        <v/>
      </c>
      <c r="AA95" s="124">
        <f>'All Parts'!AA2</f>
        <v/>
      </c>
      <c r="AB95" s="124">
        <f>'All Parts'!AB2</f>
        <v/>
      </c>
      <c r="AC95" s="124">
        <f>'All Parts'!AC2</f>
        <v/>
      </c>
      <c r="AD95" s="124">
        <f>'All Parts'!AD2</f>
        <v/>
      </c>
      <c r="AE95" s="124">
        <f>'All Parts'!AE2</f>
        <v/>
      </c>
      <c r="AF95" s="124">
        <f>'All Parts'!AF2</f>
        <v/>
      </c>
      <c r="AG95" s="148">
        <f>'All Parts'!AG2</f>
        <v/>
      </c>
      <c r="AI95" s="186" t="n"/>
    </row>
    <row r="96" ht="14" customHeight="1">
      <c r="A96" s="22">
        <f>'All Parts'!A89</f>
        <v/>
      </c>
      <c r="B96" s="125">
        <f>B95+100</f>
        <v/>
      </c>
      <c r="C96" s="125">
        <f>C95+100</f>
        <v/>
      </c>
      <c r="D96" s="125">
        <f>D95+100</f>
        <v/>
      </c>
      <c r="E96" s="125">
        <f>E95+100</f>
        <v/>
      </c>
      <c r="F96" s="125">
        <f>F95+100</f>
        <v/>
      </c>
      <c r="G96" s="125">
        <f>G95+100</f>
        <v/>
      </c>
      <c r="H96" s="125">
        <f>H95+100</f>
        <v/>
      </c>
      <c r="I96" s="125">
        <f>I95+100</f>
        <v/>
      </c>
      <c r="J96" s="125">
        <f>J95+100</f>
        <v/>
      </c>
      <c r="K96" s="125">
        <f>K95+100</f>
        <v/>
      </c>
      <c r="L96" s="125">
        <f>L95+100</f>
        <v/>
      </c>
      <c r="M96" s="125">
        <f>M95+100</f>
        <v/>
      </c>
      <c r="N96" s="125">
        <f>N95+100</f>
        <v/>
      </c>
      <c r="O96" s="125">
        <f>O95+100</f>
        <v/>
      </c>
      <c r="P96" s="125">
        <f>P95+100</f>
        <v/>
      </c>
      <c r="Q96" s="125">
        <f>Q95+100</f>
        <v/>
      </c>
      <c r="R96" s="125">
        <f>R95+100</f>
        <v/>
      </c>
      <c r="S96" s="125">
        <f>S95+100</f>
        <v/>
      </c>
      <c r="T96" s="125">
        <f>T95+100</f>
        <v/>
      </c>
      <c r="U96" s="125">
        <f>U95+100</f>
        <v/>
      </c>
      <c r="V96" s="125">
        <f>V95+100</f>
        <v/>
      </c>
      <c r="W96" s="125">
        <f>W95+100</f>
        <v/>
      </c>
      <c r="X96" s="125">
        <f>X95+100</f>
        <v/>
      </c>
      <c r="Y96" s="125">
        <f>Y95+100</f>
        <v/>
      </c>
      <c r="Z96" s="124">
        <f>'All Parts'!Z89</f>
        <v/>
      </c>
      <c r="AA96" s="124">
        <f>'All Parts'!AA89</f>
        <v/>
      </c>
      <c r="AB96" s="124">
        <f>'All Parts'!AB89</f>
        <v/>
      </c>
      <c r="AC96" s="124">
        <f>'All Parts'!AC89</f>
        <v/>
      </c>
      <c r="AD96" s="124">
        <f>'All Parts'!AD89</f>
        <v/>
      </c>
      <c r="AE96" s="124">
        <f>'All Parts'!AE89</f>
        <v/>
      </c>
      <c r="AF96" s="124">
        <f>'All Parts'!AF89</f>
        <v/>
      </c>
      <c r="AG96" s="148">
        <f>'All Parts'!AG89</f>
        <v/>
      </c>
      <c r="AI96" s="186" t="n"/>
    </row>
    <row r="97" ht="14" customHeight="1">
      <c r="A97" s="50">
        <f>'All Parts'!A56</f>
        <v/>
      </c>
      <c r="B97" s="125">
        <f>B96+100</f>
        <v/>
      </c>
      <c r="C97" s="125">
        <f>C96+100</f>
        <v/>
      </c>
      <c r="D97" s="125">
        <f>D96+100</f>
        <v/>
      </c>
      <c r="E97" s="125">
        <f>E96+100</f>
        <v/>
      </c>
      <c r="F97" s="125">
        <f>F96+100</f>
        <v/>
      </c>
      <c r="G97" s="125">
        <f>G96+100</f>
        <v/>
      </c>
      <c r="H97" s="125">
        <f>H96+100</f>
        <v/>
      </c>
      <c r="I97" s="125">
        <f>I96+100</f>
        <v/>
      </c>
      <c r="J97" s="125">
        <f>J96+100</f>
        <v/>
      </c>
      <c r="K97" s="125">
        <f>K96+100</f>
        <v/>
      </c>
      <c r="L97" s="125">
        <f>L96+100</f>
        <v/>
      </c>
      <c r="M97" s="125">
        <f>M96+100</f>
        <v/>
      </c>
      <c r="N97" s="125">
        <f>N96+100</f>
        <v/>
      </c>
      <c r="O97" s="125">
        <f>O96+100</f>
        <v/>
      </c>
      <c r="P97" s="125">
        <f>P96+100</f>
        <v/>
      </c>
      <c r="Q97" s="125">
        <f>Q96+100</f>
        <v/>
      </c>
      <c r="R97" s="125">
        <f>R96+100</f>
        <v/>
      </c>
      <c r="S97" s="125">
        <f>S96+100</f>
        <v/>
      </c>
      <c r="T97" s="125">
        <f>T96+100</f>
        <v/>
      </c>
      <c r="U97" s="125">
        <f>U96+100</f>
        <v/>
      </c>
      <c r="V97" s="125">
        <f>V96+100</f>
        <v/>
      </c>
      <c r="W97" s="125">
        <f>W96+100</f>
        <v/>
      </c>
      <c r="X97" s="125">
        <f>X96+100</f>
        <v/>
      </c>
      <c r="Y97" s="125">
        <f>Y96+100</f>
        <v/>
      </c>
      <c r="Z97" s="124">
        <f>'All Parts'!Z56</f>
        <v/>
      </c>
      <c r="AA97" s="124">
        <f>'All Parts'!AA56</f>
        <v/>
      </c>
      <c r="AB97" s="124">
        <f>'All Parts'!AB56</f>
        <v/>
      </c>
      <c r="AC97" s="124">
        <f>'All Parts'!AC56</f>
        <v/>
      </c>
      <c r="AD97" s="124">
        <f>'All Parts'!AD56</f>
        <v/>
      </c>
      <c r="AE97" s="124">
        <f>'All Parts'!AE56</f>
        <v/>
      </c>
      <c r="AF97" s="124">
        <f>'All Parts'!AF56</f>
        <v/>
      </c>
      <c r="AG97" s="148">
        <f>'All Parts'!AG56</f>
        <v/>
      </c>
      <c r="AI97" s="186" t="n"/>
    </row>
    <row r="98" ht="14" customHeight="1">
      <c r="A98" s="22">
        <f>'All Parts'!A62</f>
        <v/>
      </c>
      <c r="B98" s="125">
        <f>B97+100</f>
        <v/>
      </c>
      <c r="C98" s="125">
        <f>C97+100</f>
        <v/>
      </c>
      <c r="D98" s="125">
        <f>D97+100</f>
        <v/>
      </c>
      <c r="E98" s="125">
        <f>E97+100</f>
        <v/>
      </c>
      <c r="F98" s="125">
        <f>F97+100</f>
        <v/>
      </c>
      <c r="G98" s="125">
        <f>G97+100</f>
        <v/>
      </c>
      <c r="H98" s="125">
        <f>H97+100</f>
        <v/>
      </c>
      <c r="I98" s="125">
        <f>I97+100</f>
        <v/>
      </c>
      <c r="J98" s="125">
        <f>J97+100</f>
        <v/>
      </c>
      <c r="K98" s="125">
        <f>K97+100</f>
        <v/>
      </c>
      <c r="L98" s="125">
        <f>L97+100</f>
        <v/>
      </c>
      <c r="M98" s="125">
        <f>M97+100</f>
        <v/>
      </c>
      <c r="N98" s="125">
        <f>N97+100</f>
        <v/>
      </c>
      <c r="O98" s="125">
        <f>O97+100</f>
        <v/>
      </c>
      <c r="P98" s="125">
        <f>P97+100</f>
        <v/>
      </c>
      <c r="Q98" s="125">
        <f>Q97+100</f>
        <v/>
      </c>
      <c r="R98" s="125">
        <f>R97+100</f>
        <v/>
      </c>
      <c r="S98" s="125">
        <f>S97+100</f>
        <v/>
      </c>
      <c r="T98" s="125">
        <f>T97+100</f>
        <v/>
      </c>
      <c r="U98" s="125">
        <f>U97+100</f>
        <v/>
      </c>
      <c r="V98" s="125">
        <f>V97+100</f>
        <v/>
      </c>
      <c r="W98" s="125">
        <f>W97+100</f>
        <v/>
      </c>
      <c r="X98" s="125">
        <f>X97+100</f>
        <v/>
      </c>
      <c r="Y98" s="125">
        <f>Y97+100</f>
        <v/>
      </c>
      <c r="Z98" s="124">
        <f>'All Parts'!Z62</f>
        <v/>
      </c>
      <c r="AA98" s="124">
        <f>'All Parts'!AA62</f>
        <v/>
      </c>
      <c r="AB98" s="124">
        <f>'All Parts'!AB62</f>
        <v/>
      </c>
      <c r="AC98" s="124">
        <f>'All Parts'!AC62</f>
        <v/>
      </c>
      <c r="AD98" s="124">
        <f>'All Parts'!AD62</f>
        <v/>
      </c>
      <c r="AE98" s="124">
        <f>'All Parts'!AE62</f>
        <v/>
      </c>
      <c r="AF98" s="124">
        <f>'All Parts'!AF62</f>
        <v/>
      </c>
      <c r="AG98" s="148">
        <f>'All Parts'!AG62</f>
        <v/>
      </c>
      <c r="AI98" s="186" t="n"/>
    </row>
    <row r="99" ht="14" customHeight="1">
      <c r="A99" s="50">
        <f>'All Parts'!A73</f>
        <v/>
      </c>
      <c r="B99" s="125">
        <f>B98+100</f>
        <v/>
      </c>
      <c r="C99" s="125">
        <f>C98+100</f>
        <v/>
      </c>
      <c r="D99" s="125">
        <f>D98+100</f>
        <v/>
      </c>
      <c r="E99" s="125">
        <f>E98+100</f>
        <v/>
      </c>
      <c r="F99" s="125">
        <f>F98+100</f>
        <v/>
      </c>
      <c r="G99" s="125">
        <f>G98+100</f>
        <v/>
      </c>
      <c r="H99" s="125">
        <f>H98+100</f>
        <v/>
      </c>
      <c r="I99" s="125">
        <f>I98+100</f>
        <v/>
      </c>
      <c r="J99" s="125">
        <f>J98+100</f>
        <v/>
      </c>
      <c r="K99" s="125">
        <f>K98+100</f>
        <v/>
      </c>
      <c r="L99" s="125">
        <f>L98+100</f>
        <v/>
      </c>
      <c r="M99" s="125">
        <f>M98+100</f>
        <v/>
      </c>
      <c r="N99" s="125">
        <f>N98+100</f>
        <v/>
      </c>
      <c r="O99" s="125">
        <f>O98+100</f>
        <v/>
      </c>
      <c r="P99" s="125">
        <f>P98+100</f>
        <v/>
      </c>
      <c r="Q99" s="125">
        <f>Q98+100</f>
        <v/>
      </c>
      <c r="R99" s="125">
        <f>R98+100</f>
        <v/>
      </c>
      <c r="S99" s="125">
        <f>S98+100</f>
        <v/>
      </c>
      <c r="T99" s="125">
        <f>T98+100</f>
        <v/>
      </c>
      <c r="U99" s="125">
        <f>U98+100</f>
        <v/>
      </c>
      <c r="V99" s="125">
        <f>V98+100</f>
        <v/>
      </c>
      <c r="W99" s="125">
        <f>W98+100</f>
        <v/>
      </c>
      <c r="X99" s="125">
        <f>X98+100</f>
        <v/>
      </c>
      <c r="Y99" s="125">
        <f>Y98+100</f>
        <v/>
      </c>
      <c r="Z99" s="124">
        <f>'All Parts'!Z73</f>
        <v/>
      </c>
      <c r="AA99" s="124">
        <f>'All Parts'!AA73</f>
        <v/>
      </c>
      <c r="AB99" s="124">
        <f>'All Parts'!AB73</f>
        <v/>
      </c>
      <c r="AC99" s="124">
        <f>'All Parts'!AC73</f>
        <v/>
      </c>
      <c r="AD99" s="124">
        <f>'All Parts'!AD73</f>
        <v/>
      </c>
      <c r="AE99" s="124">
        <f>'All Parts'!AE73</f>
        <v/>
      </c>
      <c r="AF99" s="124">
        <f>'All Parts'!AF73</f>
        <v/>
      </c>
      <c r="AG99" s="148">
        <f>'All Parts'!AG73</f>
        <v/>
      </c>
      <c r="AI99" s="186" t="n"/>
    </row>
    <row r="100" ht="14" customHeight="1">
      <c r="A100" s="50">
        <f>'All Parts'!A76</f>
        <v/>
      </c>
      <c r="B100" s="125">
        <f>B99+100</f>
        <v/>
      </c>
      <c r="C100" s="125">
        <f>C99+100</f>
        <v/>
      </c>
      <c r="D100" s="125">
        <f>D99+100</f>
        <v/>
      </c>
      <c r="E100" s="125">
        <f>E99+100</f>
        <v/>
      </c>
      <c r="F100" s="125">
        <f>F99+100</f>
        <v/>
      </c>
      <c r="G100" s="125">
        <f>G99+100</f>
        <v/>
      </c>
      <c r="H100" s="125">
        <f>H99+100</f>
        <v/>
      </c>
      <c r="I100" s="125">
        <f>I99+100</f>
        <v/>
      </c>
      <c r="J100" s="125">
        <f>J99+100</f>
        <v/>
      </c>
      <c r="K100" s="125">
        <f>K99+100</f>
        <v/>
      </c>
      <c r="L100" s="125">
        <f>L99+100</f>
        <v/>
      </c>
      <c r="M100" s="125">
        <f>M99+100</f>
        <v/>
      </c>
      <c r="N100" s="125">
        <f>N99+100</f>
        <v/>
      </c>
      <c r="O100" s="125">
        <f>O99+100</f>
        <v/>
      </c>
      <c r="P100" s="125">
        <f>P99+100</f>
        <v/>
      </c>
      <c r="Q100" s="125">
        <f>Q99+100</f>
        <v/>
      </c>
      <c r="R100" s="125">
        <f>R99+100</f>
        <v/>
      </c>
      <c r="S100" s="125">
        <f>S99+100</f>
        <v/>
      </c>
      <c r="T100" s="125">
        <f>T99+100</f>
        <v/>
      </c>
      <c r="U100" s="125">
        <f>U99+100</f>
        <v/>
      </c>
      <c r="V100" s="125">
        <f>V99+100</f>
        <v/>
      </c>
      <c r="W100" s="125">
        <f>W99+100</f>
        <v/>
      </c>
      <c r="X100" s="125">
        <f>X99+100</f>
        <v/>
      </c>
      <c r="Y100" s="125">
        <f>Y99+100</f>
        <v/>
      </c>
      <c r="Z100" s="124">
        <f>'All Parts'!Z76</f>
        <v/>
      </c>
      <c r="AA100" s="124">
        <f>'All Parts'!AA76</f>
        <v/>
      </c>
      <c r="AB100" s="124">
        <f>'All Parts'!AB76</f>
        <v/>
      </c>
      <c r="AC100" s="124">
        <f>'All Parts'!AC76</f>
        <v/>
      </c>
      <c r="AD100" s="124">
        <f>'All Parts'!AD76</f>
        <v/>
      </c>
      <c r="AE100" s="124">
        <f>'All Parts'!AE76</f>
        <v/>
      </c>
      <c r="AF100" s="124">
        <f>'All Parts'!AF76</f>
        <v/>
      </c>
      <c r="AG100" s="148">
        <f>'All Parts'!AG76</f>
        <v/>
      </c>
      <c r="AI100" s="186" t="n"/>
    </row>
    <row r="101" ht="14" customHeight="1">
      <c r="A101" s="132">
        <f>'All Parts'!A74</f>
        <v/>
      </c>
      <c r="B101" s="125">
        <f>B100+100</f>
        <v/>
      </c>
      <c r="C101" s="125">
        <f>C100+100</f>
        <v/>
      </c>
      <c r="D101" s="125">
        <f>D100+100</f>
        <v/>
      </c>
      <c r="E101" s="125">
        <f>E100+100</f>
        <v/>
      </c>
      <c r="F101" s="125">
        <f>F100+100</f>
        <v/>
      </c>
      <c r="G101" s="125">
        <f>G100+100</f>
        <v/>
      </c>
      <c r="H101" s="125">
        <f>H100+100</f>
        <v/>
      </c>
      <c r="I101" s="125">
        <f>I100+100</f>
        <v/>
      </c>
      <c r="J101" s="125">
        <f>J100+100</f>
        <v/>
      </c>
      <c r="K101" s="125">
        <f>K100+100</f>
        <v/>
      </c>
      <c r="L101" s="125">
        <f>L100+100</f>
        <v/>
      </c>
      <c r="M101" s="125">
        <f>M100+100</f>
        <v/>
      </c>
      <c r="N101" s="125">
        <f>N100+100</f>
        <v/>
      </c>
      <c r="O101" s="125">
        <f>O100+100</f>
        <v/>
      </c>
      <c r="P101" s="125">
        <f>P100+100</f>
        <v/>
      </c>
      <c r="Q101" s="125">
        <f>Q100+100</f>
        <v/>
      </c>
      <c r="R101" s="125">
        <f>R100+100</f>
        <v/>
      </c>
      <c r="S101" s="125">
        <f>S100+100</f>
        <v/>
      </c>
      <c r="T101" s="125">
        <f>T100+100</f>
        <v/>
      </c>
      <c r="U101" s="125">
        <f>U100+100</f>
        <v/>
      </c>
      <c r="V101" s="125">
        <f>V100+100</f>
        <v/>
      </c>
      <c r="W101" s="125">
        <f>W100+100</f>
        <v/>
      </c>
      <c r="X101" s="125">
        <f>X100+100</f>
        <v/>
      </c>
      <c r="Y101" s="125">
        <f>Y100+100</f>
        <v/>
      </c>
      <c r="Z101" s="124">
        <f>'All Parts'!Z74</f>
        <v/>
      </c>
      <c r="AA101" s="124">
        <f>'All Parts'!AA74</f>
        <v/>
      </c>
      <c r="AB101" s="124">
        <f>'All Parts'!AB74</f>
        <v/>
      </c>
      <c r="AC101" s="124">
        <f>'All Parts'!AC74</f>
        <v/>
      </c>
      <c r="AD101" s="124">
        <f>'All Parts'!AD74</f>
        <v/>
      </c>
      <c r="AE101" s="124">
        <f>'All Parts'!AE74</f>
        <v/>
      </c>
      <c r="AF101" s="124">
        <f>'All Parts'!AF74</f>
        <v/>
      </c>
      <c r="AG101" s="148">
        <f>'All Parts'!AG74</f>
        <v/>
      </c>
      <c r="AI101" s="186" t="n"/>
    </row>
    <row r="102" ht="14" customHeight="1">
      <c r="A102" s="133">
        <f>'All Parts'!A77</f>
        <v/>
      </c>
      <c r="B102" s="125">
        <f>B101+100</f>
        <v/>
      </c>
      <c r="C102" s="125">
        <f>C101+100</f>
        <v/>
      </c>
      <c r="D102" s="125">
        <f>D101+100</f>
        <v/>
      </c>
      <c r="E102" s="125">
        <f>E101+100</f>
        <v/>
      </c>
      <c r="F102" s="125">
        <f>F101+100</f>
        <v/>
      </c>
      <c r="G102" s="125">
        <f>G101+100</f>
        <v/>
      </c>
      <c r="H102" s="125">
        <f>H101+100</f>
        <v/>
      </c>
      <c r="I102" s="125">
        <f>I101+100</f>
        <v/>
      </c>
      <c r="J102" s="125">
        <f>J101+100</f>
        <v/>
      </c>
      <c r="K102" s="125">
        <f>K101+100</f>
        <v/>
      </c>
      <c r="L102" s="125">
        <f>L101+100</f>
        <v/>
      </c>
      <c r="M102" s="125">
        <f>M101+100</f>
        <v/>
      </c>
      <c r="N102" s="125">
        <f>N101+100</f>
        <v/>
      </c>
      <c r="O102" s="125">
        <f>O101+100</f>
        <v/>
      </c>
      <c r="P102" s="125">
        <f>P101+100</f>
        <v/>
      </c>
      <c r="Q102" s="125">
        <f>Q101+100</f>
        <v/>
      </c>
      <c r="R102" s="125">
        <f>R101+100</f>
        <v/>
      </c>
      <c r="S102" s="125">
        <f>S101+100</f>
        <v/>
      </c>
      <c r="T102" s="125">
        <f>T101+100</f>
        <v/>
      </c>
      <c r="U102" s="125">
        <f>U101+100</f>
        <v/>
      </c>
      <c r="V102" s="125">
        <f>V101+100</f>
        <v/>
      </c>
      <c r="W102" s="125">
        <f>W101+100</f>
        <v/>
      </c>
      <c r="X102" s="125">
        <f>X101+100</f>
        <v/>
      </c>
      <c r="Y102" s="125">
        <f>Y101+100</f>
        <v/>
      </c>
      <c r="Z102" s="124">
        <f>'All Parts'!Z77</f>
        <v/>
      </c>
      <c r="AA102" s="124">
        <f>'All Parts'!AA77</f>
        <v/>
      </c>
      <c r="AB102" s="124">
        <f>'All Parts'!AB77</f>
        <v/>
      </c>
      <c r="AC102" s="124">
        <f>'All Parts'!AC77</f>
        <v/>
      </c>
      <c r="AD102" s="124">
        <f>'All Parts'!AD77</f>
        <v/>
      </c>
      <c r="AE102" s="124">
        <f>'All Parts'!AE77</f>
        <v/>
      </c>
      <c r="AF102" s="124">
        <f>'All Parts'!AF77</f>
        <v/>
      </c>
      <c r="AG102" s="148" t="n"/>
      <c r="AI102" s="186" t="n"/>
    </row>
    <row r="103" ht="14" customHeight="1">
      <c r="A103" s="50">
        <f>'All Parts'!A78</f>
        <v/>
      </c>
      <c r="B103" s="125">
        <f>B102+100</f>
        <v/>
      </c>
      <c r="C103" s="125">
        <f>C102+100</f>
        <v/>
      </c>
      <c r="D103" s="125">
        <f>D102+100</f>
        <v/>
      </c>
      <c r="E103" s="125">
        <f>E102+100</f>
        <v/>
      </c>
      <c r="F103" s="125">
        <f>F102+100</f>
        <v/>
      </c>
      <c r="G103" s="125">
        <f>G102+100</f>
        <v/>
      </c>
      <c r="H103" s="125">
        <f>H102+100</f>
        <v/>
      </c>
      <c r="I103" s="125">
        <f>I102+100</f>
        <v/>
      </c>
      <c r="J103" s="125">
        <f>J102+100</f>
        <v/>
      </c>
      <c r="K103" s="125">
        <f>K102+100</f>
        <v/>
      </c>
      <c r="L103" s="125">
        <f>L102+100</f>
        <v/>
      </c>
      <c r="M103" s="125">
        <f>M102+100</f>
        <v/>
      </c>
      <c r="N103" s="125">
        <f>N102+100</f>
        <v/>
      </c>
      <c r="O103" s="125">
        <f>O102+100</f>
        <v/>
      </c>
      <c r="P103" s="125">
        <f>P102+100</f>
        <v/>
      </c>
      <c r="Q103" s="125">
        <f>Q102+100</f>
        <v/>
      </c>
      <c r="R103" s="125">
        <f>R102+100</f>
        <v/>
      </c>
      <c r="S103" s="125">
        <f>S102+100</f>
        <v/>
      </c>
      <c r="T103" s="125">
        <f>T102+100</f>
        <v/>
      </c>
      <c r="U103" s="125">
        <f>U102+100</f>
        <v/>
      </c>
      <c r="V103" s="125">
        <f>V102+100</f>
        <v/>
      </c>
      <c r="W103" s="125">
        <f>W102+100</f>
        <v/>
      </c>
      <c r="X103" s="125">
        <f>X102+100</f>
        <v/>
      </c>
      <c r="Y103" s="125">
        <f>Y102+100</f>
        <v/>
      </c>
      <c r="Z103" s="124">
        <f>'All Parts'!Z78</f>
        <v/>
      </c>
      <c r="AA103" s="124">
        <f>'All Parts'!AA78</f>
        <v/>
      </c>
      <c r="AB103" s="124">
        <f>'All Parts'!AB78</f>
        <v/>
      </c>
      <c r="AC103" s="124">
        <f>'All Parts'!AC78</f>
        <v/>
      </c>
      <c r="AD103" s="124">
        <f>'All Parts'!AD78</f>
        <v/>
      </c>
      <c r="AE103" s="124">
        <f>'All Parts'!AE78</f>
        <v/>
      </c>
      <c r="AF103" s="124">
        <f>'All Parts'!AF78</f>
        <v/>
      </c>
      <c r="AG103" s="148">
        <f>'All Parts'!AG78</f>
        <v/>
      </c>
      <c r="AI103" s="186" t="n"/>
    </row>
    <row r="104" ht="14" customHeight="1">
      <c r="A104" s="132">
        <f>'All Parts'!A75</f>
        <v/>
      </c>
      <c r="B104" s="125">
        <f>B103+100</f>
        <v/>
      </c>
      <c r="C104" s="125">
        <f>C103+100</f>
        <v/>
      </c>
      <c r="D104" s="125">
        <f>D103+100</f>
        <v/>
      </c>
      <c r="E104" s="125">
        <f>E103+100</f>
        <v/>
      </c>
      <c r="F104" s="125">
        <f>F103+100</f>
        <v/>
      </c>
      <c r="G104" s="125">
        <f>G103+100</f>
        <v/>
      </c>
      <c r="H104" s="125">
        <f>H103+100</f>
        <v/>
      </c>
      <c r="I104" s="125">
        <f>I103+100</f>
        <v/>
      </c>
      <c r="J104" s="125">
        <f>J103+100</f>
        <v/>
      </c>
      <c r="K104" s="125">
        <f>K103+100</f>
        <v/>
      </c>
      <c r="L104" s="125">
        <f>L103+100</f>
        <v/>
      </c>
      <c r="M104" s="125">
        <f>M103+100</f>
        <v/>
      </c>
      <c r="N104" s="125">
        <f>N103+100</f>
        <v/>
      </c>
      <c r="O104" s="125">
        <f>O103+100</f>
        <v/>
      </c>
      <c r="P104" s="125">
        <f>P103+100</f>
        <v/>
      </c>
      <c r="Q104" s="125">
        <f>Q103+100</f>
        <v/>
      </c>
      <c r="R104" s="125">
        <f>R103+100</f>
        <v/>
      </c>
      <c r="S104" s="125">
        <f>S103+100</f>
        <v/>
      </c>
      <c r="T104" s="125">
        <f>T103+100</f>
        <v/>
      </c>
      <c r="U104" s="125">
        <f>U103+100</f>
        <v/>
      </c>
      <c r="V104" s="125">
        <f>V103+100</f>
        <v/>
      </c>
      <c r="W104" s="125">
        <f>W103+100</f>
        <v/>
      </c>
      <c r="X104" s="125">
        <f>X103+100</f>
        <v/>
      </c>
      <c r="Y104" s="125">
        <f>Y103+100</f>
        <v/>
      </c>
      <c r="Z104" s="124">
        <f>'All Parts'!Z75</f>
        <v/>
      </c>
      <c r="AA104" s="124">
        <f>'All Parts'!AA75</f>
        <v/>
      </c>
      <c r="AB104" s="124">
        <f>'All Parts'!AB75</f>
        <v/>
      </c>
      <c r="AC104" s="124">
        <f>'All Parts'!AC75</f>
        <v/>
      </c>
      <c r="AD104" s="124">
        <f>'All Parts'!AD75</f>
        <v/>
      </c>
      <c r="AE104" s="124">
        <f>'All Parts'!AE75</f>
        <v/>
      </c>
      <c r="AF104" s="124">
        <f>'All Parts'!AF75</f>
        <v/>
      </c>
      <c r="AG104" s="164">
        <f>'All Parts'!AG75</f>
        <v/>
      </c>
      <c r="AI104" s="186" t="n"/>
    </row>
    <row r="105" ht="14" customHeight="1">
      <c r="A105" s="134">
        <f>'All Parts'!A82</f>
        <v/>
      </c>
      <c r="B105" s="125">
        <f>B104+100</f>
        <v/>
      </c>
      <c r="C105" s="125">
        <f>C104+100</f>
        <v/>
      </c>
      <c r="D105" s="125">
        <f>D104+100</f>
        <v/>
      </c>
      <c r="E105" s="125">
        <f>E104+100</f>
        <v/>
      </c>
      <c r="F105" s="125">
        <f>F104+100</f>
        <v/>
      </c>
      <c r="G105" s="125">
        <f>G104+100</f>
        <v/>
      </c>
      <c r="H105" s="125">
        <f>H104+100</f>
        <v/>
      </c>
      <c r="I105" s="125">
        <f>I104+100</f>
        <v/>
      </c>
      <c r="J105" s="125">
        <f>J104+100</f>
        <v/>
      </c>
      <c r="K105" s="125">
        <f>K104+100</f>
        <v/>
      </c>
      <c r="L105" s="125">
        <f>L104+100</f>
        <v/>
      </c>
      <c r="M105" s="125">
        <f>M104+100</f>
        <v/>
      </c>
      <c r="N105" s="125">
        <f>N104+100</f>
        <v/>
      </c>
      <c r="O105" s="125">
        <f>O104+100</f>
        <v/>
      </c>
      <c r="P105" s="125">
        <f>P104+100</f>
        <v/>
      </c>
      <c r="Q105" s="125">
        <f>Q104+100</f>
        <v/>
      </c>
      <c r="R105" s="125">
        <f>R104+100</f>
        <v/>
      </c>
      <c r="S105" s="125">
        <f>S104+100</f>
        <v/>
      </c>
      <c r="T105" s="125">
        <f>T104+100</f>
        <v/>
      </c>
      <c r="U105" s="125">
        <f>U104+100</f>
        <v/>
      </c>
      <c r="V105" s="125">
        <f>V104+100</f>
        <v/>
      </c>
      <c r="W105" s="125">
        <f>W104+100</f>
        <v/>
      </c>
      <c r="X105" s="125">
        <f>X104+100</f>
        <v/>
      </c>
      <c r="Y105" s="125">
        <f>Y104+100</f>
        <v/>
      </c>
      <c r="Z105" s="124">
        <f>'All Parts'!Z82</f>
        <v/>
      </c>
      <c r="AA105" s="124">
        <f>'All Parts'!AA82</f>
        <v/>
      </c>
      <c r="AB105" s="124">
        <f>'All Parts'!AB82</f>
        <v/>
      </c>
      <c r="AC105" s="124">
        <f>'All Parts'!AC82</f>
        <v/>
      </c>
      <c r="AD105" s="124">
        <f>'All Parts'!AD82</f>
        <v/>
      </c>
      <c r="AE105" s="124">
        <f>'All Parts'!AE82</f>
        <v/>
      </c>
      <c r="AF105" s="124">
        <f>'All Parts'!AF82</f>
        <v/>
      </c>
      <c r="AG105" s="148">
        <f>'All Parts'!AG82</f>
        <v/>
      </c>
      <c r="AI105" s="186" t="n"/>
    </row>
    <row r="106" ht="14" customHeight="1">
      <c r="A106" s="134">
        <f>'All Parts'!A81</f>
        <v/>
      </c>
      <c r="B106" s="125">
        <f>B105+100</f>
        <v/>
      </c>
      <c r="C106" s="125">
        <f>C105+100</f>
        <v/>
      </c>
      <c r="D106" s="125">
        <f>D105+100</f>
        <v/>
      </c>
      <c r="E106" s="125">
        <f>E105+100</f>
        <v/>
      </c>
      <c r="F106" s="125">
        <f>F105+100</f>
        <v/>
      </c>
      <c r="G106" s="125">
        <f>G105+100</f>
        <v/>
      </c>
      <c r="H106" s="125">
        <f>H105+100</f>
        <v/>
      </c>
      <c r="I106" s="125">
        <f>I105+100</f>
        <v/>
      </c>
      <c r="J106" s="125">
        <f>J105+100</f>
        <v/>
      </c>
      <c r="K106" s="125">
        <f>K105+100</f>
        <v/>
      </c>
      <c r="L106" s="125">
        <f>L105+100</f>
        <v/>
      </c>
      <c r="M106" s="125">
        <f>M105+100</f>
        <v/>
      </c>
      <c r="N106" s="125">
        <f>N105+100</f>
        <v/>
      </c>
      <c r="O106" s="125">
        <f>O105+100</f>
        <v/>
      </c>
      <c r="P106" s="125">
        <f>P105+100</f>
        <v/>
      </c>
      <c r="Q106" s="125">
        <f>Q105+100</f>
        <v/>
      </c>
      <c r="R106" s="125">
        <f>R105+100</f>
        <v/>
      </c>
      <c r="S106" s="125">
        <f>S105+100</f>
        <v/>
      </c>
      <c r="T106" s="125">
        <f>T105+100</f>
        <v/>
      </c>
      <c r="U106" s="125">
        <f>U105+100</f>
        <v/>
      </c>
      <c r="V106" s="125">
        <f>V105+100</f>
        <v/>
      </c>
      <c r="W106" s="125">
        <f>W105+100</f>
        <v/>
      </c>
      <c r="X106" s="125">
        <f>X105+100</f>
        <v/>
      </c>
      <c r="Y106" s="125">
        <f>Y105+100</f>
        <v/>
      </c>
      <c r="Z106" s="124">
        <f>'All Parts'!Z81</f>
        <v/>
      </c>
      <c r="AA106" s="124">
        <f>'All Parts'!AA81</f>
        <v/>
      </c>
      <c r="AB106" s="124">
        <f>'All Parts'!AB81</f>
        <v/>
      </c>
      <c r="AC106" s="124">
        <f>'All Parts'!AC81</f>
        <v/>
      </c>
      <c r="AD106" s="124">
        <f>'All Parts'!AD81</f>
        <v/>
      </c>
      <c r="AE106" s="124">
        <f>'All Parts'!AE81</f>
        <v/>
      </c>
      <c r="AF106" s="124">
        <f>'All Parts'!AF81</f>
        <v/>
      </c>
      <c r="AG106" s="148">
        <f>'All Parts'!AG81</f>
        <v/>
      </c>
      <c r="AI106" s="186" t="n"/>
    </row>
    <row r="107" ht="14" customHeight="1">
      <c r="A107" s="135">
        <f>'All Parts'!A72</f>
        <v/>
      </c>
      <c r="B107" s="125">
        <f>B106+100</f>
        <v/>
      </c>
      <c r="C107" s="125">
        <f>C106+100</f>
        <v/>
      </c>
      <c r="D107" s="125">
        <f>D106+100</f>
        <v/>
      </c>
      <c r="E107" s="125">
        <f>E106+100</f>
        <v/>
      </c>
      <c r="F107" s="125">
        <f>F106+100</f>
        <v/>
      </c>
      <c r="G107" s="125">
        <f>G106+100</f>
        <v/>
      </c>
      <c r="H107" s="125">
        <f>H106+100</f>
        <v/>
      </c>
      <c r="I107" s="125">
        <f>I106+100</f>
        <v/>
      </c>
      <c r="J107" s="125">
        <f>J106+100</f>
        <v/>
      </c>
      <c r="K107" s="125">
        <f>K106+100</f>
        <v/>
      </c>
      <c r="L107" s="125">
        <f>L106+100</f>
        <v/>
      </c>
      <c r="M107" s="125">
        <f>M106+100</f>
        <v/>
      </c>
      <c r="N107" s="125">
        <f>N106+100</f>
        <v/>
      </c>
      <c r="O107" s="125">
        <f>O106+100</f>
        <v/>
      </c>
      <c r="P107" s="125">
        <f>P106+100</f>
        <v/>
      </c>
      <c r="Q107" s="125">
        <f>Q106+100</f>
        <v/>
      </c>
      <c r="R107" s="125">
        <f>R106+100</f>
        <v/>
      </c>
      <c r="S107" s="125">
        <f>S106+100</f>
        <v/>
      </c>
      <c r="T107" s="125">
        <f>T106+100</f>
        <v/>
      </c>
      <c r="U107" s="125">
        <f>U106+100</f>
        <v/>
      </c>
      <c r="V107" s="125">
        <f>V106+100</f>
        <v/>
      </c>
      <c r="W107" s="125">
        <f>W106+100</f>
        <v/>
      </c>
      <c r="X107" s="125">
        <f>X106+100</f>
        <v/>
      </c>
      <c r="Y107" s="125">
        <f>Y106+100</f>
        <v/>
      </c>
      <c r="Z107" s="124">
        <f>'All Parts'!Z72</f>
        <v/>
      </c>
      <c r="AA107" s="124">
        <f>'All Parts'!AA72</f>
        <v/>
      </c>
      <c r="AB107" s="124">
        <f>'All Parts'!AB72</f>
        <v/>
      </c>
      <c r="AC107" s="124">
        <f>'All Parts'!AC72</f>
        <v/>
      </c>
      <c r="AD107" s="124">
        <f>'All Parts'!AD72</f>
        <v/>
      </c>
      <c r="AE107" s="124">
        <f>'All Parts'!AE72</f>
        <v/>
      </c>
      <c r="AF107" s="124">
        <f>'All Parts'!AF72</f>
        <v/>
      </c>
      <c r="AG107" s="148">
        <f>'All Parts'!AG72</f>
        <v/>
      </c>
      <c r="AI107" s="186" t="n"/>
    </row>
    <row r="108" ht="14" customHeight="1">
      <c r="A108" s="134">
        <f>'All Parts'!A80</f>
        <v/>
      </c>
      <c r="B108" s="125">
        <f>B107+100</f>
        <v/>
      </c>
      <c r="C108" s="125">
        <f>C107+100</f>
        <v/>
      </c>
      <c r="D108" s="125">
        <f>D107+100</f>
        <v/>
      </c>
      <c r="E108" s="125">
        <f>E107+100</f>
        <v/>
      </c>
      <c r="F108" s="125">
        <f>F107+100</f>
        <v/>
      </c>
      <c r="G108" s="125">
        <f>G107+100</f>
        <v/>
      </c>
      <c r="H108" s="125">
        <f>H107+100</f>
        <v/>
      </c>
      <c r="I108" s="125">
        <f>I107+100</f>
        <v/>
      </c>
      <c r="J108" s="125">
        <f>J107+100</f>
        <v/>
      </c>
      <c r="K108" s="125">
        <f>K107+100</f>
        <v/>
      </c>
      <c r="L108" s="125">
        <f>L107+100</f>
        <v/>
      </c>
      <c r="M108" s="125">
        <f>M107+100</f>
        <v/>
      </c>
      <c r="N108" s="125">
        <f>N107+100</f>
        <v/>
      </c>
      <c r="O108" s="125">
        <f>O107+100</f>
        <v/>
      </c>
      <c r="P108" s="125">
        <f>P107+100</f>
        <v/>
      </c>
      <c r="Q108" s="125">
        <f>Q107+100</f>
        <v/>
      </c>
      <c r="R108" s="125">
        <f>R107+100</f>
        <v/>
      </c>
      <c r="S108" s="125">
        <f>S107+100</f>
        <v/>
      </c>
      <c r="T108" s="125">
        <f>T107+100</f>
        <v/>
      </c>
      <c r="U108" s="125">
        <f>U107+100</f>
        <v/>
      </c>
      <c r="V108" s="125">
        <f>V107+100</f>
        <v/>
      </c>
      <c r="W108" s="125">
        <f>W107+100</f>
        <v/>
      </c>
      <c r="X108" s="125">
        <f>X107+100</f>
        <v/>
      </c>
      <c r="Y108" s="125">
        <f>Y107+100</f>
        <v/>
      </c>
      <c r="Z108" s="124">
        <f>'All Parts'!Z80</f>
        <v/>
      </c>
      <c r="AA108" s="124">
        <f>'All Parts'!AA80</f>
        <v/>
      </c>
      <c r="AB108" s="124">
        <f>'All Parts'!AB80</f>
        <v/>
      </c>
      <c r="AC108" s="124">
        <f>'All Parts'!AC80</f>
        <v/>
      </c>
      <c r="AD108" s="124">
        <f>'All Parts'!AD80</f>
        <v/>
      </c>
      <c r="AE108" s="124">
        <f>'All Parts'!AE80</f>
        <v/>
      </c>
      <c r="AF108" s="124">
        <f>'All Parts'!AF80</f>
        <v/>
      </c>
      <c r="AG108" s="189">
        <f>'All Parts'!AG80</f>
        <v/>
      </c>
      <c r="AI108" s="186" t="n"/>
    </row>
    <row r="109" ht="14" customHeight="1">
      <c r="A109" s="134">
        <f>'All Parts'!A79</f>
        <v/>
      </c>
      <c r="B109" s="125">
        <f>B108+100</f>
        <v/>
      </c>
      <c r="C109" s="125">
        <f>C108+100</f>
        <v/>
      </c>
      <c r="D109" s="125">
        <f>D108+100</f>
        <v/>
      </c>
      <c r="E109" s="125">
        <f>E108+100</f>
        <v/>
      </c>
      <c r="F109" s="125">
        <f>F108+100</f>
        <v/>
      </c>
      <c r="G109" s="125">
        <f>G108+100</f>
        <v/>
      </c>
      <c r="H109" s="125">
        <f>H108+100</f>
        <v/>
      </c>
      <c r="I109" s="125">
        <f>I108+100</f>
        <v/>
      </c>
      <c r="J109" s="125">
        <f>J108+100</f>
        <v/>
      </c>
      <c r="K109" s="125">
        <f>K108+100</f>
        <v/>
      </c>
      <c r="L109" s="125">
        <f>L108+100</f>
        <v/>
      </c>
      <c r="M109" s="125">
        <f>M108+100</f>
        <v/>
      </c>
      <c r="N109" s="125">
        <f>N108+100</f>
        <v/>
      </c>
      <c r="O109" s="125">
        <f>O108+100</f>
        <v/>
      </c>
      <c r="P109" s="125">
        <f>P108+100</f>
        <v/>
      </c>
      <c r="Q109" s="125">
        <f>Q108+100</f>
        <v/>
      </c>
      <c r="R109" s="125">
        <f>R108+100</f>
        <v/>
      </c>
      <c r="S109" s="125">
        <f>S108+100</f>
        <v/>
      </c>
      <c r="T109" s="125">
        <f>T108+100</f>
        <v/>
      </c>
      <c r="U109" s="125">
        <f>U108+100</f>
        <v/>
      </c>
      <c r="V109" s="125">
        <f>V108+100</f>
        <v/>
      </c>
      <c r="W109" s="125">
        <f>W108+100</f>
        <v/>
      </c>
      <c r="X109" s="125">
        <f>X108+100</f>
        <v/>
      </c>
      <c r="Y109" s="125">
        <f>Y108+100</f>
        <v/>
      </c>
      <c r="Z109" s="124">
        <f>'All Parts'!Z79</f>
        <v/>
      </c>
      <c r="AA109" s="124">
        <f>'All Parts'!AA79</f>
        <v/>
      </c>
      <c r="AB109" s="124">
        <f>'All Parts'!AB79</f>
        <v/>
      </c>
      <c r="AC109" s="124">
        <f>'All Parts'!AC79</f>
        <v/>
      </c>
      <c r="AD109" s="124">
        <f>'All Parts'!AD79</f>
        <v/>
      </c>
      <c r="AE109" s="124">
        <f>'All Parts'!AE79</f>
        <v/>
      </c>
      <c r="AF109" s="124">
        <f>'All Parts'!AF79</f>
        <v/>
      </c>
      <c r="AG109" s="123">
        <f>'All Parts'!AG79</f>
        <v/>
      </c>
      <c r="AI109" s="186" t="n"/>
    </row>
    <row r="110" ht="14" customHeight="1">
      <c r="A110" s="22">
        <f>'All Parts'!A123</f>
        <v/>
      </c>
      <c r="B110" s="125">
        <f>B109+100</f>
        <v/>
      </c>
      <c r="C110" s="125">
        <f>C109+100</f>
        <v/>
      </c>
      <c r="D110" s="125">
        <f>D109+100</f>
        <v/>
      </c>
      <c r="E110" s="125">
        <f>E109+100</f>
        <v/>
      </c>
      <c r="F110" s="125">
        <f>F109+100</f>
        <v/>
      </c>
      <c r="G110" s="125">
        <f>G109+100</f>
        <v/>
      </c>
      <c r="H110" s="125">
        <f>H109+100</f>
        <v/>
      </c>
      <c r="I110" s="125">
        <f>I109+100</f>
        <v/>
      </c>
      <c r="J110" s="125">
        <f>J109+100</f>
        <v/>
      </c>
      <c r="K110" s="125">
        <f>K109+100</f>
        <v/>
      </c>
      <c r="L110" s="125">
        <f>L109+100</f>
        <v/>
      </c>
      <c r="M110" s="125">
        <f>M109+100</f>
        <v/>
      </c>
      <c r="N110" s="125">
        <f>N109+100</f>
        <v/>
      </c>
      <c r="O110" s="125">
        <f>O109+100</f>
        <v/>
      </c>
      <c r="P110" s="125">
        <f>P109+100</f>
        <v/>
      </c>
      <c r="Q110" s="125">
        <f>Q109+100</f>
        <v/>
      </c>
      <c r="R110" s="125">
        <f>R109+100</f>
        <v/>
      </c>
      <c r="S110" s="125">
        <f>S109+100</f>
        <v/>
      </c>
      <c r="T110" s="125">
        <f>T109+100</f>
        <v/>
      </c>
      <c r="U110" s="125">
        <f>U109+100</f>
        <v/>
      </c>
      <c r="V110" s="125">
        <f>V109+100</f>
        <v/>
      </c>
      <c r="W110" s="125">
        <f>W109+100</f>
        <v/>
      </c>
      <c r="X110" s="125">
        <f>X109+100</f>
        <v/>
      </c>
      <c r="Y110" s="125">
        <f>Y109+100</f>
        <v/>
      </c>
      <c r="Z110" s="124">
        <f>'All Parts'!Z123</f>
        <v/>
      </c>
      <c r="AA110" s="124">
        <f>'All Parts'!AA123</f>
        <v/>
      </c>
      <c r="AB110" s="124">
        <f>'All Parts'!AB123</f>
        <v/>
      </c>
      <c r="AC110" s="124">
        <f>'All Parts'!AC123</f>
        <v/>
      </c>
      <c r="AD110" s="124">
        <f>'All Parts'!AD123</f>
        <v/>
      </c>
      <c r="AE110" s="124">
        <f>'All Parts'!AE123</f>
        <v/>
      </c>
      <c r="AF110" s="124">
        <f>'All Parts'!AF123</f>
        <v/>
      </c>
      <c r="AG110" s="187">
        <f>'All Parts'!AG123</f>
        <v/>
      </c>
      <c r="AI110" s="186" t="n"/>
    </row>
    <row r="111" ht="14" customHeight="1">
      <c r="A111" s="22">
        <f>'All Parts'!A5</f>
        <v/>
      </c>
      <c r="B111" s="125">
        <f>B110+100</f>
        <v/>
      </c>
      <c r="C111" s="125">
        <f>C110+100</f>
        <v/>
      </c>
      <c r="D111" s="125">
        <f>D110+100</f>
        <v/>
      </c>
      <c r="E111" s="125">
        <f>E110+100</f>
        <v/>
      </c>
      <c r="F111" s="125">
        <f>F110+100</f>
        <v/>
      </c>
      <c r="G111" s="125">
        <f>G110+100</f>
        <v/>
      </c>
      <c r="H111" s="125">
        <f>H110+100</f>
        <v/>
      </c>
      <c r="I111" s="125">
        <f>I110+100</f>
        <v/>
      </c>
      <c r="J111" s="125">
        <f>J110+100</f>
        <v/>
      </c>
      <c r="K111" s="125">
        <f>K110+100</f>
        <v/>
      </c>
      <c r="L111" s="125">
        <f>L110+100</f>
        <v/>
      </c>
      <c r="M111" s="125">
        <f>M110+100</f>
        <v/>
      </c>
      <c r="N111" s="125">
        <f>N110+100</f>
        <v/>
      </c>
      <c r="O111" s="125">
        <f>O110+100</f>
        <v/>
      </c>
      <c r="P111" s="125">
        <f>P110+100</f>
        <v/>
      </c>
      <c r="Q111" s="125">
        <f>Q110+100</f>
        <v/>
      </c>
      <c r="R111" s="125">
        <f>R110+100</f>
        <v/>
      </c>
      <c r="S111" s="125">
        <f>S110+100</f>
        <v/>
      </c>
      <c r="T111" s="125">
        <f>T110+100</f>
        <v/>
      </c>
      <c r="U111" s="125">
        <f>U110+100</f>
        <v/>
      </c>
      <c r="V111" s="125">
        <f>V110+100</f>
        <v/>
      </c>
      <c r="W111" s="125">
        <f>W110+100</f>
        <v/>
      </c>
      <c r="X111" s="125">
        <f>X110+100</f>
        <v/>
      </c>
      <c r="Y111" s="125">
        <f>Y110+100</f>
        <v/>
      </c>
      <c r="Z111" s="124">
        <f>'All Parts'!Z5</f>
        <v/>
      </c>
      <c r="AA111" s="124">
        <f>'All Parts'!AA5</f>
        <v/>
      </c>
      <c r="AB111" s="124">
        <f>'All Parts'!AB5</f>
        <v/>
      </c>
      <c r="AC111" s="124">
        <f>'All Parts'!AC5</f>
        <v/>
      </c>
      <c r="AD111" s="124">
        <f>'All Parts'!AD5</f>
        <v/>
      </c>
      <c r="AE111" s="124">
        <f>'All Parts'!AE5</f>
        <v/>
      </c>
      <c r="AF111" s="124">
        <f>'All Parts'!AF5</f>
        <v/>
      </c>
      <c r="AG111" s="148">
        <f>'All Parts'!AG5</f>
        <v/>
      </c>
      <c r="AI111" s="186" t="n"/>
    </row>
    <row r="112" ht="14" customHeight="1">
      <c r="A112" s="22">
        <f>'All Parts'!A85</f>
        <v/>
      </c>
      <c r="B112" s="125">
        <f>B111+100</f>
        <v/>
      </c>
      <c r="C112" s="125">
        <f>C111+100</f>
        <v/>
      </c>
      <c r="D112" s="125">
        <f>D111+100</f>
        <v/>
      </c>
      <c r="E112" s="125">
        <f>E111+100</f>
        <v/>
      </c>
      <c r="F112" s="125">
        <f>F111+100</f>
        <v/>
      </c>
      <c r="G112" s="125">
        <f>G111+100</f>
        <v/>
      </c>
      <c r="H112" s="125">
        <f>H111+100</f>
        <v/>
      </c>
      <c r="I112" s="125">
        <f>I111+100</f>
        <v/>
      </c>
      <c r="J112" s="125">
        <f>J111+100</f>
        <v/>
      </c>
      <c r="K112" s="125">
        <f>K111+100</f>
        <v/>
      </c>
      <c r="L112" s="125">
        <f>L111+100</f>
        <v/>
      </c>
      <c r="M112" s="125">
        <f>M111+100</f>
        <v/>
      </c>
      <c r="N112" s="125">
        <f>N111+100</f>
        <v/>
      </c>
      <c r="O112" s="125">
        <f>O111+100</f>
        <v/>
      </c>
      <c r="P112" s="125">
        <f>P111+100</f>
        <v/>
      </c>
      <c r="Q112" s="125">
        <f>Q111+100</f>
        <v/>
      </c>
      <c r="R112" s="125">
        <f>R111+100</f>
        <v/>
      </c>
      <c r="S112" s="125">
        <f>S111+100</f>
        <v/>
      </c>
      <c r="T112" s="125">
        <f>T111+100</f>
        <v/>
      </c>
      <c r="U112" s="125">
        <f>U111+100</f>
        <v/>
      </c>
      <c r="V112" s="125">
        <f>V111+100</f>
        <v/>
      </c>
      <c r="W112" s="125">
        <f>W111+100</f>
        <v/>
      </c>
      <c r="X112" s="125">
        <f>X111+100</f>
        <v/>
      </c>
      <c r="Y112" s="125">
        <f>Y111+100</f>
        <v/>
      </c>
      <c r="Z112" s="124">
        <f>'All Parts'!Z85</f>
        <v/>
      </c>
      <c r="AA112" s="124">
        <f>'All Parts'!AA85</f>
        <v/>
      </c>
      <c r="AB112" s="124">
        <f>'All Parts'!AB85</f>
        <v/>
      </c>
      <c r="AC112" s="124">
        <f>'All Parts'!AC85</f>
        <v/>
      </c>
      <c r="AD112" s="124">
        <f>'All Parts'!AD85</f>
        <v/>
      </c>
      <c r="AE112" s="124">
        <f>'All Parts'!AE85</f>
        <v/>
      </c>
      <c r="AF112" s="124">
        <f>'All Parts'!AF85</f>
        <v/>
      </c>
      <c r="AG112" s="148">
        <f>'All Parts'!AG85</f>
        <v/>
      </c>
      <c r="AI112" s="186" t="n"/>
    </row>
    <row r="113" ht="14" customHeight="1">
      <c r="A113" s="50">
        <f>'All Parts'!A57</f>
        <v/>
      </c>
      <c r="B113" s="125">
        <f>B112+100</f>
        <v/>
      </c>
      <c r="C113" s="125">
        <f>C112+100</f>
        <v/>
      </c>
      <c r="D113" s="125">
        <f>D112+100</f>
        <v/>
      </c>
      <c r="E113" s="125">
        <f>E112+100</f>
        <v/>
      </c>
      <c r="F113" s="125">
        <f>F112+100</f>
        <v/>
      </c>
      <c r="G113" s="125">
        <f>G112+100</f>
        <v/>
      </c>
      <c r="H113" s="125">
        <f>H112+100</f>
        <v/>
      </c>
      <c r="I113" s="125">
        <f>I112+100</f>
        <v/>
      </c>
      <c r="J113" s="125">
        <f>J112+100</f>
        <v/>
      </c>
      <c r="K113" s="125">
        <f>K112+100</f>
        <v/>
      </c>
      <c r="L113" s="125">
        <f>L112+100</f>
        <v/>
      </c>
      <c r="M113" s="125">
        <f>M112+100</f>
        <v/>
      </c>
      <c r="N113" s="125">
        <f>N112+100</f>
        <v/>
      </c>
      <c r="O113" s="125">
        <f>O112+100</f>
        <v/>
      </c>
      <c r="P113" s="125">
        <f>P112+100</f>
        <v/>
      </c>
      <c r="Q113" s="125">
        <f>Q112+100</f>
        <v/>
      </c>
      <c r="R113" s="125">
        <f>R112+100</f>
        <v/>
      </c>
      <c r="S113" s="125">
        <f>S112+100</f>
        <v/>
      </c>
      <c r="T113" s="125">
        <f>T112+100</f>
        <v/>
      </c>
      <c r="U113" s="125">
        <f>U112+100</f>
        <v/>
      </c>
      <c r="V113" s="125">
        <f>V112+100</f>
        <v/>
      </c>
      <c r="W113" s="125">
        <f>W112+100</f>
        <v/>
      </c>
      <c r="X113" s="125">
        <f>X112+100</f>
        <v/>
      </c>
      <c r="Y113" s="125">
        <f>Y112+100</f>
        <v/>
      </c>
      <c r="Z113" s="124">
        <f>'All Parts'!Z57</f>
        <v/>
      </c>
      <c r="AA113" s="124">
        <f>'All Parts'!AA57</f>
        <v/>
      </c>
      <c r="AB113" s="124">
        <f>'All Parts'!AB57</f>
        <v/>
      </c>
      <c r="AC113" s="124">
        <f>'All Parts'!AC57</f>
        <v/>
      </c>
      <c r="AD113" s="124">
        <f>'All Parts'!AD57</f>
        <v/>
      </c>
      <c r="AE113" s="124">
        <f>'All Parts'!AE57</f>
        <v/>
      </c>
      <c r="AF113" s="124">
        <f>'All Parts'!AF57</f>
        <v/>
      </c>
      <c r="AG113" s="148">
        <f>'All Parts'!AG57</f>
        <v/>
      </c>
      <c r="AI113" s="186" t="n"/>
    </row>
    <row r="114" ht="14" customHeight="1">
      <c r="A114" s="50">
        <f>'All Parts'!A58</f>
        <v/>
      </c>
      <c r="B114" s="125">
        <f>B113+100</f>
        <v/>
      </c>
      <c r="C114" s="125">
        <f>C113+100</f>
        <v/>
      </c>
      <c r="D114" s="125">
        <f>D113+100</f>
        <v/>
      </c>
      <c r="E114" s="125">
        <f>E113+100</f>
        <v/>
      </c>
      <c r="F114" s="125">
        <f>F113+100</f>
        <v/>
      </c>
      <c r="G114" s="125">
        <f>G113+100</f>
        <v/>
      </c>
      <c r="H114" s="125">
        <f>H113+100</f>
        <v/>
      </c>
      <c r="I114" s="125">
        <f>I113+100</f>
        <v/>
      </c>
      <c r="J114" s="125">
        <f>J113+100</f>
        <v/>
      </c>
      <c r="K114" s="125">
        <f>K113+100</f>
        <v/>
      </c>
      <c r="L114" s="125">
        <f>L113+100</f>
        <v/>
      </c>
      <c r="M114" s="125">
        <f>M113+100</f>
        <v/>
      </c>
      <c r="N114" s="125">
        <f>N113+100</f>
        <v/>
      </c>
      <c r="O114" s="125">
        <f>O113+100</f>
        <v/>
      </c>
      <c r="P114" s="125">
        <f>P113+100</f>
        <v/>
      </c>
      <c r="Q114" s="125">
        <f>Q113+100</f>
        <v/>
      </c>
      <c r="R114" s="125">
        <f>R113+100</f>
        <v/>
      </c>
      <c r="S114" s="125">
        <f>S113+100</f>
        <v/>
      </c>
      <c r="T114" s="125">
        <f>T113+100</f>
        <v/>
      </c>
      <c r="U114" s="125">
        <f>U113+100</f>
        <v/>
      </c>
      <c r="V114" s="125">
        <f>V113+100</f>
        <v/>
      </c>
      <c r="W114" s="125">
        <f>W113+100</f>
        <v/>
      </c>
      <c r="X114" s="125">
        <f>X113+100</f>
        <v/>
      </c>
      <c r="Y114" s="125">
        <f>Y113+100</f>
        <v/>
      </c>
      <c r="Z114" s="124">
        <f>'All Parts'!Z58</f>
        <v/>
      </c>
      <c r="AA114" s="124">
        <f>'All Parts'!AA58</f>
        <v/>
      </c>
      <c r="AB114" s="124">
        <f>'All Parts'!AB58</f>
        <v/>
      </c>
      <c r="AC114" s="124">
        <f>'All Parts'!AC58</f>
        <v/>
      </c>
      <c r="AD114" s="124">
        <f>'All Parts'!AD58</f>
        <v/>
      </c>
      <c r="AE114" s="124">
        <f>'All Parts'!AE58</f>
        <v/>
      </c>
      <c r="AF114" s="124">
        <f>'All Parts'!AF58</f>
        <v/>
      </c>
      <c r="AG114" s="148">
        <f>'All Parts'!AG58</f>
        <v/>
      </c>
      <c r="AI114" s="186" t="n"/>
    </row>
    <row r="115" ht="14" customHeight="1">
      <c r="A115" s="50">
        <f>'All Parts'!A26</f>
        <v/>
      </c>
      <c r="B115" s="125">
        <f>B114+100</f>
        <v/>
      </c>
      <c r="C115" s="125">
        <f>C114+100</f>
        <v/>
      </c>
      <c r="D115" s="125">
        <f>D114+100</f>
        <v/>
      </c>
      <c r="E115" s="125">
        <f>E114+100</f>
        <v/>
      </c>
      <c r="F115" s="125">
        <f>F114+100</f>
        <v/>
      </c>
      <c r="G115" s="125">
        <f>G114+100</f>
        <v/>
      </c>
      <c r="H115" s="125">
        <f>H114+100</f>
        <v/>
      </c>
      <c r="I115" s="125">
        <f>I114+100</f>
        <v/>
      </c>
      <c r="J115" s="125">
        <f>J114+100</f>
        <v/>
      </c>
      <c r="K115" s="125">
        <f>K114+100</f>
        <v/>
      </c>
      <c r="L115" s="125">
        <f>L114+100</f>
        <v/>
      </c>
      <c r="M115" s="125">
        <f>M114+100</f>
        <v/>
      </c>
      <c r="N115" s="125">
        <f>N114+100</f>
        <v/>
      </c>
      <c r="O115" s="125">
        <f>O114+100</f>
        <v/>
      </c>
      <c r="P115" s="125">
        <f>P114+100</f>
        <v/>
      </c>
      <c r="Q115" s="125">
        <f>Q114+100</f>
        <v/>
      </c>
      <c r="R115" s="125">
        <f>R114+100</f>
        <v/>
      </c>
      <c r="S115" s="125">
        <f>S114+100</f>
        <v/>
      </c>
      <c r="T115" s="125">
        <f>T114+100</f>
        <v/>
      </c>
      <c r="U115" s="125">
        <f>U114+100</f>
        <v/>
      </c>
      <c r="V115" s="125">
        <f>V114+100</f>
        <v/>
      </c>
      <c r="W115" s="125">
        <f>W114+100</f>
        <v/>
      </c>
      <c r="X115" s="125">
        <f>X114+100</f>
        <v/>
      </c>
      <c r="Y115" s="125">
        <f>Y114+100</f>
        <v/>
      </c>
      <c r="Z115" s="124">
        <f>'All Parts'!Z26</f>
        <v/>
      </c>
      <c r="AA115" s="124">
        <f>'All Parts'!AA26</f>
        <v/>
      </c>
      <c r="AB115" s="124">
        <f>'All Parts'!AB26</f>
        <v/>
      </c>
      <c r="AC115" s="124">
        <f>'All Parts'!AC26</f>
        <v/>
      </c>
      <c r="AD115" s="124">
        <f>'All Parts'!AD26</f>
        <v/>
      </c>
      <c r="AE115" s="124">
        <f>'All Parts'!AE26</f>
        <v/>
      </c>
      <c r="AF115" s="124">
        <f>'All Parts'!AF26</f>
        <v/>
      </c>
      <c r="AG115" s="148">
        <f>'All Parts'!AG26</f>
        <v/>
      </c>
      <c r="AI115" s="186" t="n"/>
    </row>
    <row r="116" ht="14" customHeight="1">
      <c r="A116" s="113">
        <f>'All Parts'!A118</f>
        <v/>
      </c>
      <c r="B116" s="125">
        <f>B115+100</f>
        <v/>
      </c>
      <c r="C116" s="125">
        <f>C115+100</f>
        <v/>
      </c>
      <c r="D116" s="125">
        <f>D115+100</f>
        <v/>
      </c>
      <c r="E116" s="125">
        <f>E115+100</f>
        <v/>
      </c>
      <c r="F116" s="125">
        <f>F115+100</f>
        <v/>
      </c>
      <c r="G116" s="125">
        <f>G115+100</f>
        <v/>
      </c>
      <c r="H116" s="125">
        <f>H115+100</f>
        <v/>
      </c>
      <c r="I116" s="125">
        <f>I115+100</f>
        <v/>
      </c>
      <c r="J116" s="125">
        <f>J115+100</f>
        <v/>
      </c>
      <c r="K116" s="125">
        <f>K115+100</f>
        <v/>
      </c>
      <c r="L116" s="125">
        <f>L115+100</f>
        <v/>
      </c>
      <c r="M116" s="125">
        <f>M115+100</f>
        <v/>
      </c>
      <c r="N116" s="125">
        <f>N115+100</f>
        <v/>
      </c>
      <c r="O116" s="125">
        <f>O115+100</f>
        <v/>
      </c>
      <c r="P116" s="125">
        <f>P115+100</f>
        <v/>
      </c>
      <c r="Q116" s="125">
        <f>Q115+100</f>
        <v/>
      </c>
      <c r="R116" s="125">
        <f>R115+100</f>
        <v/>
      </c>
      <c r="S116" s="125">
        <f>S115+100</f>
        <v/>
      </c>
      <c r="T116" s="125">
        <f>T115+100</f>
        <v/>
      </c>
      <c r="U116" s="125">
        <f>U115+100</f>
        <v/>
      </c>
      <c r="V116" s="125">
        <f>V115+100</f>
        <v/>
      </c>
      <c r="W116" s="125">
        <f>W115+100</f>
        <v/>
      </c>
      <c r="X116" s="125">
        <f>X115+100</f>
        <v/>
      </c>
      <c r="Y116" s="125">
        <f>Y115+100</f>
        <v/>
      </c>
      <c r="Z116" s="124">
        <f>'All Parts'!Z118</f>
        <v/>
      </c>
      <c r="AA116" s="124">
        <f>'All Parts'!AA118</f>
        <v/>
      </c>
      <c r="AB116" s="124">
        <f>'All Parts'!AB118</f>
        <v/>
      </c>
      <c r="AC116" s="124">
        <f>'All Parts'!AC118</f>
        <v/>
      </c>
      <c r="AD116" s="124">
        <f>'All Parts'!AD118</f>
        <v/>
      </c>
      <c r="AE116" s="124">
        <f>'All Parts'!AE118</f>
        <v/>
      </c>
      <c r="AF116" s="124">
        <f>'All Parts'!AF118</f>
        <v/>
      </c>
      <c r="AG116" s="148">
        <f>'All Parts'!AG118</f>
        <v/>
      </c>
      <c r="AI116" s="186" t="n"/>
    </row>
    <row r="117" ht="14" customHeight="1">
      <c r="A117" s="50">
        <f>'All Parts'!A119</f>
        <v/>
      </c>
      <c r="B117" s="125">
        <f>B116+100</f>
        <v/>
      </c>
      <c r="C117" s="125">
        <f>C116+100</f>
        <v/>
      </c>
      <c r="D117" s="125">
        <f>D116+100</f>
        <v/>
      </c>
      <c r="E117" s="125">
        <f>E116+100</f>
        <v/>
      </c>
      <c r="F117" s="125">
        <f>F116+100</f>
        <v/>
      </c>
      <c r="G117" s="125">
        <f>G116+100</f>
        <v/>
      </c>
      <c r="H117" s="125">
        <f>H116+100</f>
        <v/>
      </c>
      <c r="I117" s="125">
        <f>I116+100</f>
        <v/>
      </c>
      <c r="J117" s="125">
        <f>J116+100</f>
        <v/>
      </c>
      <c r="K117" s="125">
        <f>K116+100</f>
        <v/>
      </c>
      <c r="L117" s="125">
        <f>L116+100</f>
        <v/>
      </c>
      <c r="M117" s="125">
        <f>M116+100</f>
        <v/>
      </c>
      <c r="N117" s="125">
        <f>N116+100</f>
        <v/>
      </c>
      <c r="O117" s="125">
        <f>O116+100</f>
        <v/>
      </c>
      <c r="P117" s="125">
        <f>P116+100</f>
        <v/>
      </c>
      <c r="Q117" s="125">
        <f>Q116+100</f>
        <v/>
      </c>
      <c r="R117" s="125">
        <f>R116+100</f>
        <v/>
      </c>
      <c r="S117" s="125">
        <f>S116+100</f>
        <v/>
      </c>
      <c r="T117" s="125">
        <f>T116+100</f>
        <v/>
      </c>
      <c r="U117" s="125">
        <f>U116+100</f>
        <v/>
      </c>
      <c r="V117" s="125">
        <f>V116+100</f>
        <v/>
      </c>
      <c r="W117" s="125">
        <f>W116+100</f>
        <v/>
      </c>
      <c r="X117" s="125">
        <f>X116+100</f>
        <v/>
      </c>
      <c r="Y117" s="125">
        <f>Y116+100</f>
        <v/>
      </c>
      <c r="Z117" s="124">
        <f>'All Parts'!Z119</f>
        <v/>
      </c>
      <c r="AA117" s="124">
        <f>'All Parts'!AA119</f>
        <v/>
      </c>
      <c r="AB117" s="124">
        <f>'All Parts'!AB119</f>
        <v/>
      </c>
      <c r="AC117" s="124">
        <f>'All Parts'!AC119</f>
        <v/>
      </c>
      <c r="AD117" s="124">
        <f>'All Parts'!AD119</f>
        <v/>
      </c>
      <c r="AE117" s="124">
        <f>'All Parts'!AE119</f>
        <v/>
      </c>
      <c r="AF117" s="124">
        <f>'All Parts'!AF119</f>
        <v/>
      </c>
      <c r="AG117" s="148">
        <f>'All Parts'!AG119</f>
        <v/>
      </c>
      <c r="AI117" s="186" t="n"/>
    </row>
    <row r="118" ht="14" customHeight="1">
      <c r="A118" s="22">
        <f>'All Parts'!A129</f>
        <v/>
      </c>
      <c r="B118" s="125">
        <f>B117+100</f>
        <v/>
      </c>
      <c r="C118" s="125">
        <f>C117+100</f>
        <v/>
      </c>
      <c r="D118" s="125">
        <f>D117+100</f>
        <v/>
      </c>
      <c r="E118" s="125">
        <f>E117+100</f>
        <v/>
      </c>
      <c r="F118" s="125">
        <f>F117+100</f>
        <v/>
      </c>
      <c r="G118" s="125">
        <f>G117+100</f>
        <v/>
      </c>
      <c r="H118" s="125">
        <f>H117+100</f>
        <v/>
      </c>
      <c r="I118" s="125">
        <f>I117+100</f>
        <v/>
      </c>
      <c r="J118" s="125">
        <f>J117+100</f>
        <v/>
      </c>
      <c r="K118" s="125">
        <f>K117+100</f>
        <v/>
      </c>
      <c r="L118" s="125">
        <f>L117+100</f>
        <v/>
      </c>
      <c r="M118" s="125">
        <f>M117+100</f>
        <v/>
      </c>
      <c r="N118" s="125">
        <f>N117+100</f>
        <v/>
      </c>
      <c r="O118" s="125">
        <f>O117+100</f>
        <v/>
      </c>
      <c r="P118" s="125">
        <f>P117+100</f>
        <v/>
      </c>
      <c r="Q118" s="125">
        <f>Q117+100</f>
        <v/>
      </c>
      <c r="R118" s="125">
        <f>R117+100</f>
        <v/>
      </c>
      <c r="S118" s="125">
        <f>S117+100</f>
        <v/>
      </c>
      <c r="T118" s="125">
        <f>T117+100</f>
        <v/>
      </c>
      <c r="U118" s="125">
        <f>U117+100</f>
        <v/>
      </c>
      <c r="V118" s="125">
        <f>V117+100</f>
        <v/>
      </c>
      <c r="W118" s="125">
        <f>W117+100</f>
        <v/>
      </c>
      <c r="X118" s="125">
        <f>X117+100</f>
        <v/>
      </c>
      <c r="Y118" s="125">
        <f>Y117+100</f>
        <v/>
      </c>
      <c r="Z118" s="124">
        <f>'All Parts'!Z129</f>
        <v/>
      </c>
      <c r="AA118" s="124">
        <f>'All Parts'!AA129</f>
        <v/>
      </c>
      <c r="AB118" s="124">
        <f>'All Parts'!AB129</f>
        <v/>
      </c>
      <c r="AC118" s="124">
        <f>'All Parts'!AC129</f>
        <v/>
      </c>
      <c r="AD118" s="124">
        <f>'All Parts'!AD129</f>
        <v/>
      </c>
      <c r="AE118" s="124">
        <f>'All Parts'!AE129</f>
        <v/>
      </c>
      <c r="AF118" s="124">
        <f>'All Parts'!AF129</f>
        <v/>
      </c>
      <c r="AG118" s="148">
        <f>'All Parts'!AG129</f>
        <v/>
      </c>
      <c r="AI118" s="186" t="n"/>
    </row>
    <row r="119" ht="14" customHeight="1">
      <c r="A119" s="22">
        <f>'All Parts'!A114</f>
        <v/>
      </c>
      <c r="B119" s="125">
        <f>B118+100</f>
        <v/>
      </c>
      <c r="C119" s="125">
        <f>C118+100</f>
        <v/>
      </c>
      <c r="D119" s="125">
        <f>D118+100</f>
        <v/>
      </c>
      <c r="E119" s="125">
        <f>E118+100</f>
        <v/>
      </c>
      <c r="F119" s="125">
        <f>F118+100</f>
        <v/>
      </c>
      <c r="G119" s="125">
        <f>G118+100</f>
        <v/>
      </c>
      <c r="H119" s="125">
        <f>H118+100</f>
        <v/>
      </c>
      <c r="I119" s="125">
        <f>I118+100</f>
        <v/>
      </c>
      <c r="J119" s="125">
        <f>J118+100</f>
        <v/>
      </c>
      <c r="K119" s="125">
        <f>K118+100</f>
        <v/>
      </c>
      <c r="L119" s="125">
        <f>L118+100</f>
        <v/>
      </c>
      <c r="M119" s="125">
        <f>M118+100</f>
        <v/>
      </c>
      <c r="N119" s="125">
        <f>N118+100</f>
        <v/>
      </c>
      <c r="O119" s="125">
        <f>O118+100</f>
        <v/>
      </c>
      <c r="P119" s="125">
        <f>P118+100</f>
        <v/>
      </c>
      <c r="Q119" s="125">
        <f>Q118+100</f>
        <v/>
      </c>
      <c r="R119" s="125">
        <f>R118+100</f>
        <v/>
      </c>
      <c r="S119" s="125">
        <f>S118+100</f>
        <v/>
      </c>
      <c r="T119" s="125">
        <f>T118+100</f>
        <v/>
      </c>
      <c r="U119" s="125">
        <f>U118+100</f>
        <v/>
      </c>
      <c r="V119" s="125">
        <f>V118+100</f>
        <v/>
      </c>
      <c r="W119" s="125">
        <f>W118+100</f>
        <v/>
      </c>
      <c r="X119" s="125">
        <f>X118+100</f>
        <v/>
      </c>
      <c r="Y119" s="125">
        <f>Y118+100</f>
        <v/>
      </c>
      <c r="Z119" s="124">
        <f>'All Parts'!Z114</f>
        <v/>
      </c>
      <c r="AA119" s="124">
        <f>'All Parts'!AA114</f>
        <v/>
      </c>
      <c r="AB119" s="124">
        <f>'All Parts'!AB114</f>
        <v/>
      </c>
      <c r="AC119" s="124">
        <f>'All Parts'!AC114</f>
        <v/>
      </c>
      <c r="AD119" s="124">
        <f>'All Parts'!AD114</f>
        <v/>
      </c>
      <c r="AE119" s="124">
        <f>'All Parts'!AE114</f>
        <v/>
      </c>
      <c r="AF119" s="124">
        <f>'All Parts'!AF114</f>
        <v/>
      </c>
      <c r="AG119" s="148">
        <f>'All Parts'!AG114</f>
        <v/>
      </c>
      <c r="AI119" s="186" t="n"/>
    </row>
    <row r="120" ht="14" customHeight="1">
      <c r="A120" s="22">
        <f>'All Parts'!A6</f>
        <v/>
      </c>
      <c r="B120" s="125">
        <f>B119+100</f>
        <v/>
      </c>
      <c r="C120" s="125">
        <f>C119+100</f>
        <v/>
      </c>
      <c r="D120" s="125">
        <f>D119+100</f>
        <v/>
      </c>
      <c r="E120" s="125">
        <f>E119+100</f>
        <v/>
      </c>
      <c r="F120" s="125">
        <f>F119+100</f>
        <v/>
      </c>
      <c r="G120" s="125">
        <f>G119+100</f>
        <v/>
      </c>
      <c r="H120" s="125">
        <f>H119+100</f>
        <v/>
      </c>
      <c r="I120" s="125">
        <f>I119+100</f>
        <v/>
      </c>
      <c r="J120" s="125">
        <f>J119+100</f>
        <v/>
      </c>
      <c r="K120" s="125">
        <f>K119+100</f>
        <v/>
      </c>
      <c r="L120" s="125">
        <f>L119+100</f>
        <v/>
      </c>
      <c r="M120" s="125">
        <f>M119+100</f>
        <v/>
      </c>
      <c r="N120" s="125">
        <f>N119+100</f>
        <v/>
      </c>
      <c r="O120" s="125">
        <f>O119+100</f>
        <v/>
      </c>
      <c r="P120" s="125">
        <f>P119+100</f>
        <v/>
      </c>
      <c r="Q120" s="125">
        <f>Q119+100</f>
        <v/>
      </c>
      <c r="R120" s="125">
        <f>R119+100</f>
        <v/>
      </c>
      <c r="S120" s="125">
        <f>S119+100</f>
        <v/>
      </c>
      <c r="T120" s="125">
        <f>T119+100</f>
        <v/>
      </c>
      <c r="U120" s="125">
        <f>U119+100</f>
        <v/>
      </c>
      <c r="V120" s="125">
        <f>V119+100</f>
        <v/>
      </c>
      <c r="W120" s="125">
        <f>W119+100</f>
        <v/>
      </c>
      <c r="X120" s="125">
        <f>X119+100</f>
        <v/>
      </c>
      <c r="Y120" s="125">
        <f>Y119+100</f>
        <v/>
      </c>
      <c r="Z120" s="124">
        <f>'All Parts'!Z6</f>
        <v/>
      </c>
      <c r="AA120" s="124">
        <f>'All Parts'!AA6</f>
        <v/>
      </c>
      <c r="AB120" s="124">
        <f>'All Parts'!AB6</f>
        <v/>
      </c>
      <c r="AC120" s="124">
        <f>'All Parts'!AC6</f>
        <v/>
      </c>
      <c r="AD120" s="124">
        <f>'All Parts'!AD6</f>
        <v/>
      </c>
      <c r="AE120" s="124">
        <f>'All Parts'!AE6</f>
        <v/>
      </c>
      <c r="AF120" s="124">
        <f>'All Parts'!AF6</f>
        <v/>
      </c>
      <c r="AG120" s="148">
        <f>'All Parts'!AG6</f>
        <v/>
      </c>
      <c r="AI120" s="186" t="n"/>
    </row>
    <row r="121" ht="14" customHeight="1">
      <c r="A121" s="22">
        <f>'All Parts'!A69</f>
        <v/>
      </c>
      <c r="B121" s="125">
        <f>B120+100</f>
        <v/>
      </c>
      <c r="C121" s="125">
        <f>C120+100</f>
        <v/>
      </c>
      <c r="D121" s="125">
        <f>D120+100</f>
        <v/>
      </c>
      <c r="E121" s="125">
        <f>E120+100</f>
        <v/>
      </c>
      <c r="F121" s="125">
        <f>F120+100</f>
        <v/>
      </c>
      <c r="G121" s="125">
        <f>G120+100</f>
        <v/>
      </c>
      <c r="H121" s="125">
        <f>H120+100</f>
        <v/>
      </c>
      <c r="I121" s="125">
        <f>I120+100</f>
        <v/>
      </c>
      <c r="J121" s="125">
        <f>J120+100</f>
        <v/>
      </c>
      <c r="K121" s="125">
        <f>K120+100</f>
        <v/>
      </c>
      <c r="L121" s="125">
        <f>L120+100</f>
        <v/>
      </c>
      <c r="M121" s="125">
        <f>M120+100</f>
        <v/>
      </c>
      <c r="N121" s="125">
        <f>N120+100</f>
        <v/>
      </c>
      <c r="O121" s="125">
        <f>O120+100</f>
        <v/>
      </c>
      <c r="P121" s="125">
        <f>P120+100</f>
        <v/>
      </c>
      <c r="Q121" s="125">
        <f>Q120+100</f>
        <v/>
      </c>
      <c r="R121" s="125">
        <f>R120+100</f>
        <v/>
      </c>
      <c r="S121" s="125">
        <f>S120+100</f>
        <v/>
      </c>
      <c r="T121" s="125">
        <f>T120+100</f>
        <v/>
      </c>
      <c r="U121" s="125">
        <f>U120+100</f>
        <v/>
      </c>
      <c r="V121" s="125">
        <f>V120+100</f>
        <v/>
      </c>
      <c r="W121" s="125">
        <f>W120+100</f>
        <v/>
      </c>
      <c r="X121" s="125">
        <f>X120+100</f>
        <v/>
      </c>
      <c r="Y121" s="125">
        <f>Y120+100</f>
        <v/>
      </c>
      <c r="Z121" s="124">
        <f>'All Parts'!Z69</f>
        <v/>
      </c>
      <c r="AA121" s="124">
        <f>'All Parts'!AA69</f>
        <v/>
      </c>
      <c r="AB121" s="124">
        <f>'All Parts'!AB69</f>
        <v/>
      </c>
      <c r="AC121" s="124">
        <f>'All Parts'!AC69</f>
        <v/>
      </c>
      <c r="AD121" s="124">
        <f>'All Parts'!AD69</f>
        <v/>
      </c>
      <c r="AE121" s="124">
        <f>'All Parts'!AE69</f>
        <v/>
      </c>
      <c r="AF121" s="124">
        <f>'All Parts'!AF69</f>
        <v/>
      </c>
      <c r="AG121" s="148">
        <f>'All Parts'!AG69</f>
        <v/>
      </c>
      <c r="AI121" s="186" t="n"/>
    </row>
    <row r="122" ht="14" customHeight="1">
      <c r="A122" s="113">
        <f>'All Parts'!A93</f>
        <v/>
      </c>
      <c r="B122" s="125">
        <f>B121+100</f>
        <v/>
      </c>
      <c r="C122" s="125">
        <f>C121+100</f>
        <v/>
      </c>
      <c r="D122" s="125">
        <f>D121+100</f>
        <v/>
      </c>
      <c r="E122" s="125">
        <f>E121+100</f>
        <v/>
      </c>
      <c r="F122" s="125">
        <f>F121+100</f>
        <v/>
      </c>
      <c r="G122" s="125">
        <f>G121+100</f>
        <v/>
      </c>
      <c r="H122" s="125">
        <f>H121+100</f>
        <v/>
      </c>
      <c r="I122" s="125">
        <f>I121+100</f>
        <v/>
      </c>
      <c r="J122" s="125">
        <f>J121+100</f>
        <v/>
      </c>
      <c r="K122" s="125">
        <f>K121+100</f>
        <v/>
      </c>
      <c r="L122" s="125">
        <f>L121+100</f>
        <v/>
      </c>
      <c r="M122" s="125">
        <f>M121+100</f>
        <v/>
      </c>
      <c r="N122" s="125">
        <f>N121+100</f>
        <v/>
      </c>
      <c r="O122" s="125">
        <f>O121+100</f>
        <v/>
      </c>
      <c r="P122" s="125">
        <f>P121+100</f>
        <v/>
      </c>
      <c r="Q122" s="125">
        <f>Q121+100</f>
        <v/>
      </c>
      <c r="R122" s="125">
        <f>R121+100</f>
        <v/>
      </c>
      <c r="S122" s="125">
        <f>S121+100</f>
        <v/>
      </c>
      <c r="T122" s="125">
        <f>T121+100</f>
        <v/>
      </c>
      <c r="U122" s="125">
        <f>U121+100</f>
        <v/>
      </c>
      <c r="V122" s="125">
        <f>V121+100</f>
        <v/>
      </c>
      <c r="W122" s="125">
        <f>W121+100</f>
        <v/>
      </c>
      <c r="X122" s="125">
        <f>X121+100</f>
        <v/>
      </c>
      <c r="Y122" s="125">
        <f>Y121+100</f>
        <v/>
      </c>
      <c r="Z122" s="124">
        <f>'All Parts'!Z93</f>
        <v/>
      </c>
      <c r="AA122" s="124">
        <f>'All Parts'!AA93</f>
        <v/>
      </c>
      <c r="AB122" s="124">
        <f>'All Parts'!AB93</f>
        <v/>
      </c>
      <c r="AC122" s="124">
        <f>'All Parts'!AC93</f>
        <v/>
      </c>
      <c r="AD122" s="124">
        <f>'All Parts'!AD93</f>
        <v/>
      </c>
      <c r="AE122" s="124">
        <f>'All Parts'!AE93</f>
        <v/>
      </c>
      <c r="AF122" s="124">
        <f>'All Parts'!AF93</f>
        <v/>
      </c>
      <c r="AG122" s="148">
        <f>'All Parts'!AG93</f>
        <v/>
      </c>
      <c r="AI122" s="186" t="n"/>
    </row>
    <row r="123" ht="14" customHeight="1">
      <c r="A123" s="22">
        <f>'All Parts'!A31</f>
        <v/>
      </c>
      <c r="B123" s="125">
        <f>B122+100</f>
        <v/>
      </c>
      <c r="C123" s="125">
        <f>C122+100</f>
        <v/>
      </c>
      <c r="D123" s="125">
        <f>D122+100</f>
        <v/>
      </c>
      <c r="E123" s="125">
        <f>E122+100</f>
        <v/>
      </c>
      <c r="F123" s="125">
        <f>F122+100</f>
        <v/>
      </c>
      <c r="G123" s="125">
        <f>G122+100</f>
        <v/>
      </c>
      <c r="H123" s="125">
        <f>H122+100</f>
        <v/>
      </c>
      <c r="I123" s="125">
        <f>I122+100</f>
        <v/>
      </c>
      <c r="J123" s="125">
        <f>J122+100</f>
        <v/>
      </c>
      <c r="K123" s="125">
        <f>K122+100</f>
        <v/>
      </c>
      <c r="L123" s="125">
        <f>L122+100</f>
        <v/>
      </c>
      <c r="M123" s="125">
        <f>M122+100</f>
        <v/>
      </c>
      <c r="N123" s="125">
        <f>N122+100</f>
        <v/>
      </c>
      <c r="O123" s="125">
        <f>O122+100</f>
        <v/>
      </c>
      <c r="P123" s="125">
        <f>P122+100</f>
        <v/>
      </c>
      <c r="Q123" s="125">
        <f>Q122+100</f>
        <v/>
      </c>
      <c r="R123" s="125">
        <f>R122+100</f>
        <v/>
      </c>
      <c r="S123" s="125">
        <f>S122+100</f>
        <v/>
      </c>
      <c r="T123" s="125">
        <f>T122+100</f>
        <v/>
      </c>
      <c r="U123" s="125">
        <f>U122+100</f>
        <v/>
      </c>
      <c r="V123" s="125">
        <f>V122+100</f>
        <v/>
      </c>
      <c r="W123" s="125">
        <f>W122+100</f>
        <v/>
      </c>
      <c r="X123" s="125">
        <f>X122+100</f>
        <v/>
      </c>
      <c r="Y123" s="125">
        <f>Y122+100</f>
        <v/>
      </c>
      <c r="Z123" s="124">
        <f>'All Parts'!Z31</f>
        <v/>
      </c>
      <c r="AA123" s="124">
        <f>'All Parts'!AA31</f>
        <v/>
      </c>
      <c r="AB123" s="124">
        <f>'All Parts'!AB31</f>
        <v/>
      </c>
      <c r="AC123" s="124">
        <f>'All Parts'!AC31</f>
        <v/>
      </c>
      <c r="AD123" s="124">
        <f>'All Parts'!AD31</f>
        <v/>
      </c>
      <c r="AE123" s="124">
        <f>'All Parts'!AE31</f>
        <v/>
      </c>
      <c r="AF123" s="124">
        <f>'All Parts'!AF31</f>
        <v/>
      </c>
      <c r="AG123" s="148">
        <f>'All Parts'!AG31</f>
        <v/>
      </c>
      <c r="AI123" s="186" t="n"/>
    </row>
    <row r="124">
      <c r="A124" s="28">
        <f>'All Parts'!A71</f>
        <v/>
      </c>
      <c r="B124" s="125">
        <f>B123+100</f>
        <v/>
      </c>
      <c r="C124" s="125">
        <f>C123+100</f>
        <v/>
      </c>
      <c r="D124" s="125">
        <f>D123+100</f>
        <v/>
      </c>
      <c r="E124" s="125">
        <f>E123+100</f>
        <v/>
      </c>
      <c r="F124" s="125">
        <f>F123+100</f>
        <v/>
      </c>
      <c r="G124" s="125">
        <f>G123+100</f>
        <v/>
      </c>
      <c r="H124" s="125">
        <f>H123+100</f>
        <v/>
      </c>
      <c r="I124" s="125">
        <f>I123+100</f>
        <v/>
      </c>
      <c r="J124" s="125">
        <f>J123+100</f>
        <v/>
      </c>
      <c r="K124" s="125">
        <f>K123+100</f>
        <v/>
      </c>
      <c r="L124" s="125">
        <f>L123+100</f>
        <v/>
      </c>
      <c r="M124" s="125">
        <f>M123+100</f>
        <v/>
      </c>
      <c r="N124" s="125">
        <f>N123+100</f>
        <v/>
      </c>
      <c r="O124" s="125">
        <f>O123+100</f>
        <v/>
      </c>
      <c r="P124" s="125">
        <f>P123+100</f>
        <v/>
      </c>
      <c r="Q124" s="125">
        <f>Q123+100</f>
        <v/>
      </c>
      <c r="R124" s="125">
        <f>R123+100</f>
        <v/>
      </c>
      <c r="S124" s="125">
        <f>S123+100</f>
        <v/>
      </c>
      <c r="T124" s="125">
        <f>T123+100</f>
        <v/>
      </c>
      <c r="U124" s="125">
        <f>U123+100</f>
        <v/>
      </c>
      <c r="V124" s="125">
        <f>V123+100</f>
        <v/>
      </c>
      <c r="W124" s="125">
        <f>W123+100</f>
        <v/>
      </c>
      <c r="X124" s="125">
        <f>X123+100</f>
        <v/>
      </c>
      <c r="Y124" s="125">
        <f>Y123+100</f>
        <v/>
      </c>
      <c r="Z124" s="124">
        <f>'All Parts'!Z71</f>
        <v/>
      </c>
      <c r="AA124" s="124">
        <f>'All Parts'!AA71</f>
        <v/>
      </c>
      <c r="AB124" s="124">
        <f>'All Parts'!AB71</f>
        <v/>
      </c>
      <c r="AC124" s="124">
        <f>'All Parts'!AC71</f>
        <v/>
      </c>
      <c r="AD124" s="124">
        <f>'All Parts'!AD71</f>
        <v/>
      </c>
      <c r="AE124" s="124">
        <f>'All Parts'!AE71</f>
        <v/>
      </c>
      <c r="AF124" s="124">
        <f>'All Parts'!AF71</f>
        <v/>
      </c>
      <c r="AG124" s="164">
        <f>'All Parts'!AG71</f>
        <v/>
      </c>
      <c r="AI124" s="186" t="n"/>
    </row>
    <row r="125" ht="14" customHeight="1">
      <c r="A125" s="22">
        <f>'All Parts'!A134</f>
        <v/>
      </c>
      <c r="B125" s="125">
        <f>B124+100</f>
        <v/>
      </c>
      <c r="C125" s="125">
        <f>C124+100</f>
        <v/>
      </c>
      <c r="D125" s="125">
        <f>D124+100</f>
        <v/>
      </c>
      <c r="E125" s="125">
        <f>E124+100</f>
        <v/>
      </c>
      <c r="F125" s="125">
        <f>F124+100</f>
        <v/>
      </c>
      <c r="G125" s="125">
        <f>G124+100</f>
        <v/>
      </c>
      <c r="H125" s="125">
        <f>H124+100</f>
        <v/>
      </c>
      <c r="I125" s="125">
        <f>I124+100</f>
        <v/>
      </c>
      <c r="J125" s="125">
        <f>J124+100</f>
        <v/>
      </c>
      <c r="K125" s="125">
        <f>K124+100</f>
        <v/>
      </c>
      <c r="L125" s="125">
        <f>L124+100</f>
        <v/>
      </c>
      <c r="M125" s="125">
        <f>M124+100</f>
        <v/>
      </c>
      <c r="N125" s="125">
        <f>N124+100</f>
        <v/>
      </c>
      <c r="O125" s="125">
        <f>O124+100</f>
        <v/>
      </c>
      <c r="P125" s="125">
        <f>P124+100</f>
        <v/>
      </c>
      <c r="Q125" s="125">
        <f>Q124+100</f>
        <v/>
      </c>
      <c r="R125" s="125">
        <f>R124+100</f>
        <v/>
      </c>
      <c r="S125" s="125">
        <f>S124+100</f>
        <v/>
      </c>
      <c r="T125" s="125">
        <f>T124+100</f>
        <v/>
      </c>
      <c r="U125" s="125">
        <f>U124+100</f>
        <v/>
      </c>
      <c r="V125" s="125">
        <f>V124+100</f>
        <v/>
      </c>
      <c r="W125" s="125">
        <f>W124+100</f>
        <v/>
      </c>
      <c r="X125" s="125">
        <f>X124+100</f>
        <v/>
      </c>
      <c r="Y125" s="125">
        <f>Y124+100</f>
        <v/>
      </c>
      <c r="Z125" s="124">
        <f>'All Parts'!Z134</f>
        <v/>
      </c>
      <c r="AA125" s="124">
        <f>'All Parts'!AA134</f>
        <v/>
      </c>
      <c r="AB125" s="124">
        <f>'All Parts'!AB134</f>
        <v/>
      </c>
      <c r="AC125" s="124">
        <f>'All Parts'!AC134</f>
        <v/>
      </c>
      <c r="AD125" s="124">
        <f>'All Parts'!AD134</f>
        <v/>
      </c>
      <c r="AE125" s="124">
        <f>'All Parts'!AE72</f>
        <v/>
      </c>
      <c r="AF125" s="124">
        <f>'All Parts'!AF72</f>
        <v/>
      </c>
      <c r="AG125" s="148">
        <f>'All Parts'!AG134</f>
        <v/>
      </c>
      <c r="AI125" s="186" t="n"/>
    </row>
    <row r="126" ht="14" customHeight="1">
      <c r="A126" s="22">
        <f>'All Parts'!A65</f>
        <v/>
      </c>
      <c r="B126" s="125">
        <f>B125+100</f>
        <v/>
      </c>
      <c r="C126" s="125">
        <f>C125+100</f>
        <v/>
      </c>
      <c r="D126" s="125">
        <f>D125+100</f>
        <v/>
      </c>
      <c r="E126" s="125">
        <f>E125+100</f>
        <v/>
      </c>
      <c r="F126" s="125">
        <f>F125+100</f>
        <v/>
      </c>
      <c r="G126" s="125">
        <f>G125+100</f>
        <v/>
      </c>
      <c r="H126" s="125">
        <f>H125+100</f>
        <v/>
      </c>
      <c r="I126" s="125">
        <f>I125+100</f>
        <v/>
      </c>
      <c r="J126" s="125">
        <f>J125+100</f>
        <v/>
      </c>
      <c r="K126" s="125">
        <f>K125+100</f>
        <v/>
      </c>
      <c r="L126" s="125">
        <f>L125+100</f>
        <v/>
      </c>
      <c r="M126" s="125">
        <f>M125+100</f>
        <v/>
      </c>
      <c r="N126" s="125">
        <f>N125+100</f>
        <v/>
      </c>
      <c r="O126" s="125">
        <f>O125+100</f>
        <v/>
      </c>
      <c r="P126" s="125">
        <f>P125+100</f>
        <v/>
      </c>
      <c r="Q126" s="125">
        <f>Q125+100</f>
        <v/>
      </c>
      <c r="R126" s="125">
        <f>R125+100</f>
        <v/>
      </c>
      <c r="S126" s="125">
        <f>S125+100</f>
        <v/>
      </c>
      <c r="T126" s="125">
        <f>T125+100</f>
        <v/>
      </c>
      <c r="U126" s="125">
        <f>U125+100</f>
        <v/>
      </c>
      <c r="V126" s="125">
        <f>V125+100</f>
        <v/>
      </c>
      <c r="W126" s="125">
        <f>W125+100</f>
        <v/>
      </c>
      <c r="X126" s="125">
        <f>X125+100</f>
        <v/>
      </c>
      <c r="Y126" s="125">
        <f>Y125+100</f>
        <v/>
      </c>
      <c r="Z126" s="124">
        <f>'All Parts'!Z65</f>
        <v/>
      </c>
      <c r="AA126" s="124">
        <f>'All Parts'!AA65</f>
        <v/>
      </c>
      <c r="AB126" s="124">
        <f>'All Parts'!AB65</f>
        <v/>
      </c>
      <c r="AC126" s="124">
        <f>'All Parts'!AC65</f>
        <v/>
      </c>
      <c r="AD126" s="124">
        <f>'All Parts'!AD65</f>
        <v/>
      </c>
      <c r="AE126" s="124">
        <f>'All Parts'!AE65</f>
        <v/>
      </c>
      <c r="AF126" s="124">
        <f>'All Parts'!AF65</f>
        <v/>
      </c>
      <c r="AG126" s="148">
        <f>'All Parts'!AG65</f>
        <v/>
      </c>
      <c r="AI126" s="186" t="n"/>
    </row>
    <row r="127" ht="14" customHeight="1">
      <c r="A127" s="22">
        <f>'All Parts'!A63</f>
        <v/>
      </c>
      <c r="B127" s="125">
        <f>B126+100</f>
        <v/>
      </c>
      <c r="C127" s="125">
        <f>C126+100</f>
        <v/>
      </c>
      <c r="D127" s="125">
        <f>D126+100</f>
        <v/>
      </c>
      <c r="E127" s="125">
        <f>E126+100</f>
        <v/>
      </c>
      <c r="F127" s="125">
        <f>F126+100</f>
        <v/>
      </c>
      <c r="G127" s="125">
        <f>G126+100</f>
        <v/>
      </c>
      <c r="H127" s="125">
        <f>H126+100</f>
        <v/>
      </c>
      <c r="I127" s="125">
        <f>I126+100</f>
        <v/>
      </c>
      <c r="J127" s="125">
        <f>J126+100</f>
        <v/>
      </c>
      <c r="K127" s="125">
        <f>K126+100</f>
        <v/>
      </c>
      <c r="L127" s="125">
        <f>L126+100</f>
        <v/>
      </c>
      <c r="M127" s="125">
        <f>M126+100</f>
        <v/>
      </c>
      <c r="N127" s="125">
        <f>N126+100</f>
        <v/>
      </c>
      <c r="O127" s="125">
        <f>O126+100</f>
        <v/>
      </c>
      <c r="P127" s="125">
        <f>P126+100</f>
        <v/>
      </c>
      <c r="Q127" s="125">
        <f>Q126+100</f>
        <v/>
      </c>
      <c r="R127" s="125">
        <f>R126+100</f>
        <v/>
      </c>
      <c r="S127" s="125">
        <f>S126+100</f>
        <v/>
      </c>
      <c r="T127" s="125">
        <f>T126+100</f>
        <v/>
      </c>
      <c r="U127" s="125">
        <f>U126+100</f>
        <v/>
      </c>
      <c r="V127" s="125">
        <f>V126+100</f>
        <v/>
      </c>
      <c r="W127" s="125">
        <f>W126+100</f>
        <v/>
      </c>
      <c r="X127" s="125">
        <f>X126+100</f>
        <v/>
      </c>
      <c r="Y127" s="125">
        <f>Y126+100</f>
        <v/>
      </c>
      <c r="Z127" s="124">
        <f>'All Parts'!Z63</f>
        <v/>
      </c>
      <c r="AA127" s="124">
        <f>'All Parts'!AA63</f>
        <v/>
      </c>
      <c r="AB127" s="124">
        <f>'All Parts'!AB63</f>
        <v/>
      </c>
      <c r="AC127" s="124">
        <f>'All Parts'!AC63</f>
        <v/>
      </c>
      <c r="AD127" s="124">
        <f>'All Parts'!AD63</f>
        <v/>
      </c>
      <c r="AE127" s="124">
        <f>'All Parts'!AE63</f>
        <v/>
      </c>
      <c r="AF127" s="124">
        <f>'All Parts'!AF63</f>
        <v/>
      </c>
      <c r="AG127" s="148">
        <f>'All Parts'!AG63</f>
        <v/>
      </c>
      <c r="AI127" s="186" t="n"/>
    </row>
    <row r="128" ht="14" customHeight="1">
      <c r="A128" s="22">
        <f>'All Parts'!A64</f>
        <v/>
      </c>
      <c r="B128" s="125">
        <f>B127+100</f>
        <v/>
      </c>
      <c r="C128" s="125">
        <f>C127+100</f>
        <v/>
      </c>
      <c r="D128" s="125">
        <f>D127+100</f>
        <v/>
      </c>
      <c r="E128" s="125">
        <f>E127+100</f>
        <v/>
      </c>
      <c r="F128" s="125">
        <f>F127+100</f>
        <v/>
      </c>
      <c r="G128" s="125">
        <f>G127+100</f>
        <v/>
      </c>
      <c r="H128" s="125">
        <f>H127+100</f>
        <v/>
      </c>
      <c r="I128" s="125">
        <f>I127+100</f>
        <v/>
      </c>
      <c r="J128" s="125">
        <f>J127+100</f>
        <v/>
      </c>
      <c r="K128" s="125">
        <f>K127+100</f>
        <v/>
      </c>
      <c r="L128" s="125">
        <f>L127+100</f>
        <v/>
      </c>
      <c r="M128" s="125">
        <f>M127+100</f>
        <v/>
      </c>
      <c r="N128" s="125">
        <f>N127+100</f>
        <v/>
      </c>
      <c r="O128" s="125">
        <f>O127+100</f>
        <v/>
      </c>
      <c r="P128" s="125">
        <f>P127+100</f>
        <v/>
      </c>
      <c r="Q128" s="125">
        <f>Q127+100</f>
        <v/>
      </c>
      <c r="R128" s="125">
        <f>R127+100</f>
        <v/>
      </c>
      <c r="S128" s="125">
        <f>S127+100</f>
        <v/>
      </c>
      <c r="T128" s="125">
        <f>T127+100</f>
        <v/>
      </c>
      <c r="U128" s="125">
        <f>U127+100</f>
        <v/>
      </c>
      <c r="V128" s="125">
        <f>V127+100</f>
        <v/>
      </c>
      <c r="W128" s="125">
        <f>W127+100</f>
        <v/>
      </c>
      <c r="X128" s="125">
        <f>X127+100</f>
        <v/>
      </c>
      <c r="Y128" s="125">
        <f>Y127+100</f>
        <v/>
      </c>
      <c r="Z128" s="124">
        <f>'All Parts'!Z64</f>
        <v/>
      </c>
      <c r="AA128" s="124">
        <f>'All Parts'!AA64</f>
        <v/>
      </c>
      <c r="AB128" s="124">
        <f>'All Parts'!AB64</f>
        <v/>
      </c>
      <c r="AC128" s="124">
        <f>'All Parts'!AC64</f>
        <v/>
      </c>
      <c r="AD128" s="124">
        <f>'All Parts'!AD64</f>
        <v/>
      </c>
      <c r="AE128" s="124">
        <f>'All Parts'!AE64</f>
        <v/>
      </c>
      <c r="AF128" s="124">
        <f>'All Parts'!AF64</f>
        <v/>
      </c>
      <c r="AG128" s="148">
        <f>'All Parts'!AG64</f>
        <v/>
      </c>
      <c r="AI128" s="186" t="n"/>
    </row>
    <row r="129">
      <c r="A129" s="22" t="n"/>
      <c r="B129" s="125" t="n"/>
      <c r="C129" s="126" t="n"/>
      <c r="D129" s="19" t="n"/>
      <c r="E129" s="127" t="n"/>
      <c r="F129" s="150" t="n"/>
      <c r="G129" s="150" t="n"/>
      <c r="H129" s="150" t="n"/>
      <c r="I129" s="57" t="n"/>
      <c r="J129" s="8" t="n"/>
      <c r="K129" s="8" t="n"/>
      <c r="L129" s="8" t="n"/>
      <c r="M129" s="105" t="n"/>
      <c r="N129" s="105" t="n"/>
      <c r="O129" s="55" t="n"/>
      <c r="P129" s="55" t="n"/>
      <c r="Q129" s="103" t="n"/>
      <c r="R129" s="124" t="n"/>
      <c r="S129" s="124" t="n"/>
      <c r="T129" s="124" t="n"/>
      <c r="U129" s="124" t="n"/>
      <c r="V129" s="124" t="n"/>
      <c r="W129" s="124" t="n"/>
      <c r="X129" s="124" t="n"/>
      <c r="Y129" s="124" t="n"/>
      <c r="Z129" s="124" t="n"/>
      <c r="AA129" s="124" t="n"/>
      <c r="AB129" s="124" t="n"/>
      <c r="AC129" s="124" t="n"/>
      <c r="AD129" s="124" t="n"/>
      <c r="AE129" s="124" t="n"/>
      <c r="AF129" s="124" t="n"/>
      <c r="AG129" s="148" t="n"/>
    </row>
    <row r="130">
      <c r="A130" s="22" t="n"/>
      <c r="B130" s="125" t="n"/>
      <c r="C130" s="126" t="n"/>
      <c r="D130" s="19" t="n"/>
      <c r="E130" s="127" t="n"/>
      <c r="F130" s="150" t="n"/>
      <c r="G130" s="150" t="n"/>
      <c r="H130" s="150" t="n"/>
      <c r="I130" s="57" t="n"/>
      <c r="J130" s="8" t="n"/>
      <c r="K130" s="8" t="n"/>
      <c r="L130" s="8" t="n"/>
      <c r="M130" s="105" t="n"/>
      <c r="N130" s="105" t="n"/>
      <c r="O130" s="55" t="n"/>
      <c r="P130" s="55" t="n"/>
      <c r="Q130" s="103" t="n"/>
      <c r="R130" s="124" t="n"/>
      <c r="S130" s="124" t="n"/>
      <c r="T130" s="124" t="n"/>
      <c r="U130" s="124" t="n"/>
      <c r="V130" s="124" t="n"/>
      <c r="W130" s="124" t="n"/>
      <c r="X130" s="124" t="n"/>
      <c r="Y130" s="124" t="n"/>
      <c r="Z130" s="124" t="n"/>
      <c r="AA130" s="124" t="n"/>
      <c r="AB130" s="124" t="n"/>
      <c r="AC130" s="124" t="n"/>
      <c r="AD130" s="124" t="n"/>
      <c r="AE130" s="124" t="n"/>
      <c r="AF130" s="124" t="n"/>
      <c r="AG130" s="148" t="n"/>
    </row>
    <row r="131">
      <c r="A131" s="22" t="n"/>
      <c r="B131" s="125" t="n"/>
      <c r="C131" s="126" t="n"/>
      <c r="D131" s="19" t="n"/>
      <c r="E131" s="127" t="n"/>
      <c r="F131" s="150" t="n"/>
      <c r="G131" s="150" t="n"/>
      <c r="H131" s="150" t="n"/>
      <c r="I131" s="57" t="n"/>
      <c r="J131" s="8" t="n"/>
      <c r="K131" s="8" t="n"/>
      <c r="L131" s="8" t="n"/>
      <c r="M131" s="105" t="n"/>
      <c r="N131" s="105" t="n"/>
      <c r="O131" s="55" t="n"/>
      <c r="P131" s="55" t="n"/>
      <c r="Q131" s="103" t="n"/>
      <c r="R131" s="124" t="n"/>
      <c r="S131" s="124" t="n"/>
      <c r="T131" s="124" t="n"/>
      <c r="U131" s="124" t="n"/>
      <c r="V131" s="124" t="n"/>
      <c r="W131" s="124" t="n"/>
      <c r="X131" s="124" t="n"/>
      <c r="Y131" s="124" t="n"/>
      <c r="Z131" s="124" t="n"/>
      <c r="AA131" s="124" t="n"/>
      <c r="AB131" s="124" t="n"/>
      <c r="AC131" s="124" t="n"/>
      <c r="AD131" s="124" t="n"/>
      <c r="AE131" s="124" t="n"/>
      <c r="AF131" s="124" t="n"/>
      <c r="AG131" s="148" t="n"/>
    </row>
    <row r="132">
      <c r="A132" s="22" t="n"/>
      <c r="B132" s="125" t="n"/>
      <c r="C132" s="126" t="n"/>
      <c r="D132" s="19" t="n"/>
      <c r="E132" s="127" t="n"/>
      <c r="F132" s="150" t="n"/>
      <c r="G132" s="150" t="n"/>
      <c r="H132" s="150" t="n"/>
      <c r="I132" s="57" t="n"/>
      <c r="J132" s="8" t="n"/>
      <c r="K132" s="8" t="n"/>
      <c r="L132" s="8" t="n"/>
      <c r="M132" s="105" t="n"/>
      <c r="N132" s="105" t="n"/>
      <c r="O132" s="55" t="n"/>
      <c r="P132" s="55" t="n"/>
      <c r="Q132" s="103" t="n"/>
      <c r="R132" s="124" t="n"/>
      <c r="S132" s="124" t="n"/>
      <c r="T132" s="124" t="n"/>
      <c r="U132" s="124" t="n"/>
      <c r="V132" s="124" t="n"/>
      <c r="W132" s="124" t="n"/>
      <c r="X132" s="124" t="n"/>
      <c r="Y132" s="124" t="n"/>
      <c r="Z132" s="124" t="n"/>
      <c r="AA132" s="124" t="n"/>
      <c r="AB132" s="124" t="n"/>
      <c r="AC132" s="124" t="n"/>
      <c r="AD132" s="124" t="n"/>
      <c r="AE132" s="124" t="n"/>
      <c r="AF132" s="124" t="n"/>
      <c r="AG132" s="148" t="n"/>
    </row>
    <row r="133" customFormat="1" s="96">
      <c r="A133" s="22" t="n"/>
      <c r="B133" s="22" t="n"/>
      <c r="C133" s="111" t="n"/>
      <c r="D133" s="137" t="n"/>
      <c r="E133" s="110" t="n"/>
      <c r="F133" s="109" t="n"/>
      <c r="G133" s="109" t="n"/>
      <c r="H133" s="109" t="n"/>
      <c r="I133" s="138" t="n"/>
      <c r="J133" s="139" t="n"/>
      <c r="K133" s="139" t="n"/>
      <c r="L133" s="139" t="n"/>
      <c r="M133" s="108" t="n"/>
      <c r="N133" s="108" t="n"/>
      <c r="O133" s="140" t="n"/>
      <c r="P133" s="140" t="n"/>
      <c r="Q133" s="141" t="n"/>
      <c r="R133" s="165">
        <f>'All Parts'!R135</f>
        <v/>
      </c>
      <c r="S133" s="165">
        <f>'All Parts'!S135</f>
        <v/>
      </c>
      <c r="T133" s="165">
        <f>'All Parts'!T135</f>
        <v/>
      </c>
      <c r="U133" s="165">
        <f>'All Parts'!U135</f>
        <v/>
      </c>
      <c r="V133" s="165">
        <f>'All Parts'!V135</f>
        <v/>
      </c>
      <c r="W133" s="165">
        <f>'All Parts'!W135</f>
        <v/>
      </c>
      <c r="X133" s="165">
        <f>'All Parts'!X135</f>
        <v/>
      </c>
      <c r="Y133" s="165">
        <f>'All Parts'!Y135</f>
        <v/>
      </c>
      <c r="Z133" s="165">
        <f>'All Parts'!Z135</f>
        <v/>
      </c>
      <c r="AA133" s="165">
        <f>'All Parts'!AA135</f>
        <v/>
      </c>
      <c r="AB133" s="165">
        <f>'All Parts'!AB135</f>
        <v/>
      </c>
      <c r="AC133" s="124">
        <f>'All Parts'!AC135</f>
        <v/>
      </c>
      <c r="AD133" s="124">
        <f>'All Parts'!AD135</f>
        <v/>
      </c>
      <c r="AE133" s="165">
        <f>'All Parts'!AE135</f>
        <v/>
      </c>
      <c r="AF133" s="165">
        <f>'All Parts'!AB135</f>
        <v/>
      </c>
      <c r="AG133" s="142" t="n"/>
    </row>
    <row r="134">
      <c r="A134" s="22" t="n"/>
      <c r="B134" s="125" t="n"/>
      <c r="C134" s="126" t="n"/>
      <c r="D134" s="19" t="n"/>
      <c r="E134" s="127" t="n"/>
      <c r="F134" s="150" t="n"/>
      <c r="G134" s="150" t="n"/>
      <c r="H134" s="150" t="n"/>
      <c r="I134" s="57" t="n"/>
      <c r="J134" s="8" t="n"/>
      <c r="K134" s="8" t="n"/>
      <c r="L134" s="8" t="n"/>
      <c r="M134" s="105" t="n"/>
      <c r="N134" s="105" t="n"/>
      <c r="O134" s="55" t="n"/>
      <c r="P134" s="55" t="n"/>
      <c r="Q134" s="103" t="n"/>
      <c r="R134" s="165" t="n"/>
      <c r="S134" s="165" t="n"/>
      <c r="T134" s="165" t="n"/>
      <c r="U134" s="165" t="n"/>
      <c r="V134" s="165" t="n"/>
      <c r="W134" s="165" t="n"/>
      <c r="X134" s="165" t="n"/>
      <c r="Y134" s="165" t="n"/>
      <c r="Z134" s="165" t="n"/>
      <c r="AA134" s="165" t="n"/>
      <c r="AB134" s="165" t="n"/>
      <c r="AC134" s="165" t="n"/>
      <c r="AD134" s="165" t="n"/>
      <c r="AE134" s="124" t="n"/>
      <c r="AF134" s="124" t="n"/>
      <c r="AG134" s="148" t="n"/>
    </row>
    <row r="135">
      <c r="A135" s="22" t="n"/>
      <c r="B135" s="125" t="n"/>
      <c r="C135" s="126" t="n"/>
      <c r="D135" s="19" t="n"/>
      <c r="E135" s="127" t="n"/>
      <c r="F135" s="150" t="n"/>
      <c r="G135" s="150" t="n"/>
      <c r="H135" s="150" t="n"/>
      <c r="I135" s="57" t="n"/>
      <c r="J135" s="8" t="n"/>
      <c r="K135" s="8" t="n"/>
      <c r="L135" s="8" t="n"/>
      <c r="M135" s="105" t="n"/>
      <c r="N135" s="105" t="n"/>
      <c r="O135" s="55" t="n"/>
      <c r="P135" s="55" t="n"/>
      <c r="Q135" s="103" t="n"/>
      <c r="R135" s="124" t="n"/>
      <c r="S135" s="124" t="n"/>
      <c r="T135" s="124" t="n"/>
      <c r="U135" s="124" t="n"/>
      <c r="V135" s="124" t="n"/>
      <c r="W135" s="124" t="n"/>
      <c r="X135" s="124" t="n"/>
      <c r="Y135" s="124" t="n"/>
      <c r="Z135" s="124" t="n"/>
      <c r="AA135" s="124" t="n"/>
      <c r="AB135" s="124" t="n"/>
      <c r="AC135" s="124" t="n"/>
      <c r="AD135" s="124" t="n"/>
      <c r="AE135" s="124" t="n"/>
      <c r="AF135" s="124" t="n"/>
      <c r="AG135" s="148" t="n"/>
    </row>
    <row r="136">
      <c r="A136" s="22" t="n"/>
      <c r="B136" s="125" t="n"/>
      <c r="C136" s="126" t="n"/>
      <c r="D136" s="19" t="n"/>
      <c r="E136" s="127" t="n"/>
      <c r="F136" s="150" t="n"/>
      <c r="G136" s="150" t="n"/>
      <c r="H136" s="150" t="n"/>
      <c r="I136" s="57" t="n"/>
      <c r="J136" s="8" t="n"/>
      <c r="K136" s="8" t="n"/>
      <c r="L136" s="8" t="n"/>
      <c r="M136" s="105" t="n"/>
      <c r="N136" s="105" t="n"/>
      <c r="O136" s="55" t="n"/>
      <c r="P136" s="55" t="n"/>
      <c r="Q136" s="103" t="n"/>
      <c r="R136" s="124" t="n"/>
      <c r="S136" s="124" t="n"/>
      <c r="T136" s="124" t="n"/>
      <c r="U136" s="124" t="n"/>
      <c r="V136" s="124" t="n"/>
      <c r="W136" s="124" t="n"/>
      <c r="X136" s="124" t="n"/>
      <c r="Y136" s="124" t="n"/>
      <c r="Z136" s="124" t="n"/>
      <c r="AA136" s="124" t="n"/>
      <c r="AB136" s="124" t="n"/>
      <c r="AC136" s="124" t="n"/>
      <c r="AD136" s="124" t="n"/>
      <c r="AE136" s="124" t="n"/>
      <c r="AF136" s="124" t="n"/>
      <c r="AG136" s="148" t="n"/>
    </row>
    <row r="137">
      <c r="A137" s="22" t="n"/>
      <c r="B137" s="125" t="n"/>
      <c r="C137" s="126" t="n"/>
      <c r="D137" s="19" t="n"/>
      <c r="E137" s="127" t="n"/>
      <c r="F137" s="150" t="n"/>
      <c r="G137" s="150" t="n"/>
      <c r="H137" s="150" t="n"/>
      <c r="I137" s="57" t="n"/>
      <c r="J137" s="8" t="n"/>
      <c r="K137" s="8" t="n"/>
      <c r="L137" s="8" t="n"/>
      <c r="M137" s="105" t="n"/>
      <c r="N137" s="105" t="n"/>
      <c r="O137" s="55" t="n"/>
      <c r="P137" s="55" t="n"/>
      <c r="Q137" s="103" t="n"/>
      <c r="R137" s="124" t="n"/>
      <c r="S137" s="124" t="n"/>
      <c r="T137" s="124" t="n"/>
      <c r="U137" s="124" t="n"/>
      <c r="V137" s="124" t="n"/>
      <c r="W137" s="124" t="n"/>
      <c r="X137" s="124" t="n"/>
      <c r="Y137" s="124" t="n"/>
      <c r="Z137" s="124" t="n"/>
      <c r="AA137" s="124" t="n"/>
      <c r="AB137" s="124" t="n"/>
      <c r="AC137" s="124" t="n"/>
      <c r="AD137" s="124" t="n"/>
      <c r="AE137" s="124" t="n"/>
      <c r="AF137" s="124" t="n"/>
      <c r="AG137" s="148" t="n"/>
    </row>
    <row r="138">
      <c r="A138" s="22" t="n"/>
      <c r="B138" s="125" t="n"/>
      <c r="C138" s="126" t="n"/>
      <c r="D138" s="19" t="n"/>
      <c r="E138" s="127" t="n"/>
      <c r="F138" s="150" t="n"/>
      <c r="G138" s="150" t="n"/>
      <c r="H138" s="150" t="n"/>
      <c r="I138" s="57" t="n"/>
      <c r="J138" s="8" t="n"/>
      <c r="K138" s="8" t="n"/>
      <c r="L138" s="8" t="n"/>
      <c r="M138" s="105" t="n"/>
      <c r="N138" s="105" t="n"/>
      <c r="O138" s="55" t="n"/>
      <c r="P138" s="55" t="n"/>
      <c r="Q138" s="103" t="n"/>
      <c r="R138" s="124" t="n"/>
      <c r="S138" s="124" t="n"/>
      <c r="T138" s="124" t="n"/>
      <c r="U138" s="124" t="n"/>
      <c r="V138" s="124" t="n"/>
      <c r="W138" s="124" t="n"/>
      <c r="X138" s="124" t="n"/>
      <c r="Y138" s="124" t="n"/>
      <c r="Z138" s="124" t="n"/>
      <c r="AA138" s="124" t="n"/>
      <c r="AB138" s="124" t="n"/>
      <c r="AC138" s="124" t="n"/>
      <c r="AD138" s="124" t="n"/>
      <c r="AE138" s="124" t="n"/>
      <c r="AF138" s="124" t="n"/>
      <c r="AG138" s="148" t="n"/>
    </row>
    <row r="139">
      <c r="A139" s="22" t="n"/>
      <c r="B139" s="125" t="n"/>
      <c r="C139" s="126" t="n"/>
      <c r="D139" s="19" t="n"/>
      <c r="E139" s="127" t="n"/>
      <c r="F139" s="150" t="n"/>
      <c r="G139" s="150" t="n"/>
      <c r="H139" s="150" t="n"/>
      <c r="I139" s="57" t="n"/>
      <c r="J139" s="8" t="n"/>
      <c r="K139" s="8" t="n"/>
      <c r="L139" s="8" t="n"/>
      <c r="M139" s="105" t="n"/>
      <c r="N139" s="105" t="n"/>
      <c r="O139" s="55" t="n"/>
      <c r="P139" s="55" t="n"/>
      <c r="Q139" s="103" t="n"/>
      <c r="R139" s="124" t="n"/>
      <c r="S139" s="124" t="n"/>
      <c r="T139" s="124" t="n"/>
      <c r="U139" s="124" t="n"/>
      <c r="V139" s="124" t="n"/>
      <c r="W139" s="124" t="n"/>
      <c r="X139" s="124" t="n"/>
      <c r="Y139" s="124" t="n"/>
      <c r="Z139" s="124" t="n"/>
      <c r="AA139" s="124" t="n"/>
      <c r="AB139" s="124" t="n"/>
      <c r="AC139" s="124" t="n"/>
      <c r="AD139" s="124" t="n"/>
      <c r="AE139" s="124" t="n"/>
      <c r="AF139" s="124" t="n"/>
      <c r="AG139" s="148" t="n"/>
    </row>
    <row r="140">
      <c r="D140" s="17" t="n"/>
      <c r="E140" s="17" t="n"/>
      <c r="F140" s="17" t="n"/>
      <c r="G140" s="17" t="n"/>
      <c r="H140" s="17" t="n"/>
      <c r="O140" s="36" t="n"/>
      <c r="P140" s="102" t="n"/>
      <c r="Q140" s="37" t="n"/>
      <c r="R140" s="124" t="n"/>
      <c r="S140" s="124" t="n"/>
      <c r="T140" s="124" t="n"/>
      <c r="U140" s="124" t="n"/>
      <c r="V140" s="124" t="n"/>
      <c r="W140" s="124" t="n"/>
      <c r="X140" s="124" t="n"/>
      <c r="Y140" s="124" t="n"/>
      <c r="Z140" s="124" t="n"/>
      <c r="AA140" s="124" t="n"/>
      <c r="AB140" s="124" t="n"/>
      <c r="AC140" s="124" t="n"/>
      <c r="AD140" s="124" t="n"/>
      <c r="AE140" s="124" t="n"/>
      <c r="AF140" s="124" t="n"/>
    </row>
    <row r="141">
      <c r="D141" s="17" t="n"/>
      <c r="E141" s="17" t="n"/>
      <c r="F141" s="17" t="n"/>
      <c r="G141" s="17" t="n"/>
      <c r="H141" s="17" t="n"/>
      <c r="R141" s="124" t="n"/>
      <c r="S141" s="124" t="n"/>
      <c r="T141" s="124" t="n"/>
      <c r="U141" s="124" t="n"/>
      <c r="V141" s="124" t="n"/>
      <c r="W141" s="124" t="n"/>
      <c r="X141" s="124" t="n"/>
      <c r="Y141" s="124" t="n"/>
      <c r="Z141" s="124" t="n"/>
      <c r="AA141" s="124" t="n"/>
      <c r="AB141" s="124" t="n"/>
      <c r="AC141" s="124" t="n"/>
      <c r="AD141" s="124" t="n"/>
      <c r="AE141" s="124" t="n"/>
      <c r="AF141" s="124" t="n"/>
    </row>
    <row r="142">
      <c r="D142" s="17" t="n"/>
      <c r="E142" s="17" t="n"/>
      <c r="F142" s="17" t="n"/>
      <c r="G142" s="17" t="n"/>
      <c r="H142" s="17" t="n"/>
      <c r="R142" s="124" t="n"/>
      <c r="S142" s="124" t="n"/>
      <c r="T142" s="124" t="n"/>
      <c r="U142" s="124" t="n"/>
      <c r="V142" s="124" t="n"/>
      <c r="W142" s="124" t="n"/>
      <c r="X142" s="124" t="n"/>
      <c r="Y142" s="124" t="n"/>
      <c r="Z142" s="124" t="n"/>
      <c r="AA142" s="124" t="n"/>
      <c r="AB142" s="124" t="n"/>
      <c r="AC142" s="124" t="n"/>
      <c r="AD142" s="124" t="n"/>
      <c r="AE142" s="124" t="n"/>
      <c r="AF142" s="124" t="n"/>
    </row>
    <row r="143">
      <c r="D143" s="17" t="n"/>
      <c r="E143" s="17" t="n"/>
      <c r="F143" s="17" t="n"/>
      <c r="G143" s="17" t="n"/>
      <c r="H143" s="17" t="n"/>
      <c r="R143" s="124" t="n"/>
      <c r="S143" s="124" t="n"/>
      <c r="T143" s="124" t="n"/>
      <c r="U143" s="124" t="n"/>
      <c r="V143" s="124" t="n"/>
      <c r="W143" s="124" t="n"/>
      <c r="X143" s="124" t="n"/>
      <c r="Y143" s="124" t="n"/>
      <c r="Z143" s="124" t="n"/>
      <c r="AA143" s="124" t="n"/>
      <c r="AB143" s="124" t="n"/>
      <c r="AC143" s="124" t="n"/>
      <c r="AD143" s="124" t="n"/>
      <c r="AE143" s="124" t="n"/>
      <c r="AF143" s="124" t="n"/>
    </row>
    <row r="144">
      <c r="D144" s="17" t="n"/>
      <c r="E144" s="17" t="n"/>
      <c r="F144" s="17" t="n"/>
      <c r="G144" s="17" t="n"/>
      <c r="H144" s="17" t="n"/>
      <c r="R144" s="124" t="n"/>
      <c r="S144" s="124" t="n"/>
      <c r="T144" s="124" t="n"/>
      <c r="U144" s="124" t="n"/>
      <c r="V144" s="124" t="n"/>
      <c r="W144" s="124" t="n"/>
      <c r="X144" s="124" t="n"/>
      <c r="Y144" s="124" t="n"/>
      <c r="Z144" s="124" t="n"/>
      <c r="AA144" s="124" t="n"/>
      <c r="AB144" s="124" t="n"/>
      <c r="AC144" s="124" t="n"/>
      <c r="AD144" s="124" t="n"/>
      <c r="AE144" s="124" t="n"/>
      <c r="AF144" s="124" t="n"/>
    </row>
    <row r="145">
      <c r="D145" s="17" t="n"/>
      <c r="E145" s="17" t="n"/>
      <c r="F145" s="17" t="n"/>
      <c r="G145" s="17" t="n"/>
      <c r="H145" s="17" t="n"/>
      <c r="R145" s="124" t="n"/>
      <c r="S145" s="124" t="n"/>
      <c r="T145" s="124" t="n"/>
      <c r="U145" s="124" t="n"/>
      <c r="V145" s="124" t="n"/>
      <c r="W145" s="124" t="n"/>
      <c r="X145" s="124" t="n"/>
      <c r="Y145" s="124" t="n"/>
      <c r="Z145" s="124" t="n"/>
      <c r="AA145" s="124" t="n"/>
      <c r="AB145" s="124" t="n"/>
      <c r="AC145" s="124" t="n"/>
      <c r="AD145" s="124" t="n"/>
      <c r="AE145" s="124" t="n"/>
      <c r="AF145" s="124" t="n"/>
    </row>
    <row r="146">
      <c r="D146" s="17" t="n"/>
      <c r="E146" s="17" t="n"/>
      <c r="F146" s="17" t="n"/>
      <c r="G146" s="17" t="n"/>
      <c r="H146" s="17" t="n"/>
      <c r="R146" s="124" t="n"/>
      <c r="S146" s="124" t="n"/>
      <c r="T146" s="124" t="n"/>
      <c r="U146" s="124" t="n"/>
      <c r="V146" s="124" t="n"/>
      <c r="W146" s="124" t="n"/>
      <c r="X146" s="124" t="n"/>
      <c r="Y146" s="124" t="n"/>
      <c r="Z146" s="124" t="n"/>
      <c r="AA146" s="124" t="n"/>
      <c r="AB146" s="124" t="n"/>
      <c r="AC146" s="124" t="n"/>
      <c r="AD146" s="124" t="n"/>
    </row>
    <row r="147">
      <c r="D147" s="17" t="n"/>
      <c r="E147" s="17" t="n"/>
      <c r="F147" s="17" t="n"/>
      <c r="G147" s="17" t="n"/>
      <c r="H147" s="17" t="n"/>
    </row>
    <row r="148">
      <c r="D148" s="17" t="n"/>
      <c r="E148" s="17" t="n"/>
      <c r="F148" s="17" t="n"/>
      <c r="G148" s="17" t="n"/>
      <c r="H148" s="17" t="n"/>
    </row>
    <row r="149">
      <c r="D149" s="17" t="n"/>
      <c r="E149" s="17" t="n"/>
      <c r="F149" s="17" t="n"/>
      <c r="G149" s="17" t="n"/>
      <c r="H149" s="17" t="n"/>
    </row>
    <row r="150">
      <c r="D150" s="17" t="n"/>
      <c r="E150" s="17" t="n"/>
      <c r="F150" s="17" t="n"/>
      <c r="G150" s="17" t="n"/>
      <c r="H150" s="17" t="n"/>
    </row>
    <row r="151">
      <c r="D151" s="17" t="n"/>
      <c r="E151" s="17" t="n"/>
      <c r="F151" s="17" t="n"/>
      <c r="G151" s="17" t="n"/>
      <c r="H151" s="17" t="n"/>
    </row>
    <row r="152">
      <c r="D152" s="17" t="n"/>
      <c r="E152" s="17" t="n"/>
      <c r="F152" s="17" t="n"/>
      <c r="G152" s="17" t="n"/>
      <c r="H152" s="17" t="n"/>
    </row>
    <row r="153">
      <c r="D153" s="17" t="n"/>
      <c r="E153" s="17" t="n"/>
      <c r="F153" s="17" t="n"/>
      <c r="G153" s="17" t="n"/>
      <c r="H153" s="17" t="n"/>
    </row>
    <row r="154">
      <c r="D154" s="17" t="n"/>
      <c r="E154" s="17" t="n"/>
      <c r="F154" s="17" t="n"/>
      <c r="G154" s="17" t="n"/>
      <c r="H154" s="17" t="n"/>
    </row>
    <row r="155">
      <c r="D155" s="17" t="n"/>
      <c r="E155" s="17" t="n"/>
      <c r="F155" s="17" t="n"/>
      <c r="G155" s="17" t="n"/>
      <c r="H155" s="17" t="n"/>
    </row>
  </sheetData>
  <conditionalFormatting sqref="J129:L139">
    <cfRule type="colorScale" priority="36">
      <colorScale>
        <cfvo type="percentile" val="1"/>
        <cfvo type="percentile" val="3"/>
        <cfvo type="percentile" val="6"/>
        <color rgb="FFFF0000"/>
        <color rgb="FFFFFF00"/>
        <color rgb="FF00B050"/>
      </colorScale>
    </cfRule>
  </conditionalFormatting>
  <pageMargins left="0.25" right="0.25" top="0.75" bottom="0.75" header="0.3" footer="0.3"/>
  <pageSetup orientation="landscape" scale="49" fitToHeight="3" horizontalDpi="1200" verticalDpi="120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fitToPage="1"/>
  </sheetPr>
  <dimension ref="A1:AK146"/>
  <sheetViews>
    <sheetView zoomScaleNormal="100" zoomScaleSheetLayoutView="236" workbookViewId="0">
      <pane xSplit="12" ySplit="1" topLeftCell="P2" activePane="bottomRight" state="frozen"/>
      <selection pane="topRight" activeCell="M1" sqref="M1"/>
      <selection pane="bottomLeft" activeCell="A2" sqref="A2"/>
      <selection pane="bottomRight" activeCell="H111" sqref="H111"/>
    </sheetView>
  </sheetViews>
  <sheetFormatPr baseColWidth="10" defaultColWidth="9.1640625" defaultRowHeight="13"/>
  <cols>
    <col width="8.83203125" bestFit="1" customWidth="1" style="96" min="1" max="1"/>
    <col width="7" bestFit="1" customWidth="1" style="4" min="2" max="2"/>
    <col hidden="1" width="8.5" customWidth="1" style="4" min="3" max="3"/>
    <col width="15.83203125" customWidth="1" style="14" min="4" max="4"/>
    <col width="6.6640625" bestFit="1" customWidth="1" style="100" min="5" max="5"/>
    <col width="8.6640625" bestFit="1" customWidth="1" style="145" min="6" max="6"/>
    <col width="8.6640625" bestFit="1" customWidth="1" style="99" min="7" max="7"/>
    <col width="7.6640625" bestFit="1" customWidth="1" style="99" min="8" max="8"/>
    <col width="7.6640625" bestFit="1" customWidth="1" style="4" min="9" max="9"/>
    <col width="10.5" customWidth="1" style="11" min="10" max="10"/>
    <col width="9.83203125" customWidth="1" style="11" min="11" max="12"/>
    <col width="9.1640625" customWidth="1" style="145" min="13" max="14"/>
    <col width="9.1640625" customWidth="1" style="4" min="15" max="15"/>
    <col width="9.1640625" customWidth="1" style="97" min="16" max="16"/>
    <col width="7.6640625" customWidth="1" style="4" min="17" max="17"/>
    <col width="8" bestFit="1" customWidth="1" style="4" min="18" max="19"/>
    <col width="8" customWidth="1" style="4" min="20" max="20"/>
    <col width="7.6640625" bestFit="1" customWidth="1" style="4" min="21" max="21"/>
    <col width="8" customWidth="1" style="4" min="22" max="23"/>
    <col hidden="1" style="4" min="24" max="24"/>
    <col hidden="1" width="9.1640625" customWidth="1" style="4" min="25" max="32"/>
    <col width="76.33203125" bestFit="1" customWidth="1" style="14" min="33" max="33"/>
    <col width="9.1640625" customWidth="1" style="4" min="34" max="34"/>
    <col width="9.1640625" customWidth="1" style="4" min="35" max="36"/>
    <col width="10.33203125" bestFit="1" customWidth="1" style="4" min="37" max="37"/>
    <col width="9.1640625" customWidth="1" style="4" min="38" max="16384"/>
  </cols>
  <sheetData>
    <row r="1" ht="48" customFormat="1" customHeight="1" s="30">
      <c r="A1" s="47">
        <f>'All Parts'!A1</f>
        <v/>
      </c>
      <c r="B1" s="47">
        <f>'All Parts'!B1</f>
        <v/>
      </c>
      <c r="C1" s="47">
        <f>'All Parts'!C1</f>
        <v/>
      </c>
      <c r="D1" s="149">
        <f>'All Parts'!D1</f>
        <v/>
      </c>
      <c r="E1" s="118">
        <f>'All Parts'!E1</f>
        <v/>
      </c>
      <c r="F1" s="118">
        <f>'All Parts'!F1</f>
        <v/>
      </c>
      <c r="G1" s="118">
        <f>'All Parts'!G1</f>
        <v/>
      </c>
      <c r="H1" s="118">
        <f>'All Parts'!H1</f>
        <v/>
      </c>
      <c r="I1" s="117">
        <f>'All Parts'!I1</f>
        <v/>
      </c>
      <c r="J1" s="119">
        <f>'All Parts'!J1</f>
        <v/>
      </c>
      <c r="K1" s="119">
        <f>'All Parts'!K1</f>
        <v/>
      </c>
      <c r="L1" s="119">
        <f>'All Parts'!L1</f>
        <v/>
      </c>
      <c r="M1" s="118">
        <f>'All Parts'!M1</f>
        <v/>
      </c>
      <c r="N1" s="118">
        <f>'All Parts'!N1</f>
        <v/>
      </c>
      <c r="O1" s="117">
        <f>'All Parts'!O1</f>
        <v/>
      </c>
      <c r="P1" s="117">
        <f>'All Parts'!P1</f>
        <v/>
      </c>
      <c r="Q1" s="196">
        <f>'All Parts'!Q1</f>
        <v/>
      </c>
      <c r="R1" s="196">
        <f>'All Parts'!R1</f>
        <v/>
      </c>
      <c r="S1" s="196">
        <f>'All Parts'!S1</f>
        <v/>
      </c>
      <c r="T1" s="196">
        <f>'All Parts'!T1</f>
        <v/>
      </c>
      <c r="U1" s="196">
        <f>'All Parts'!U1</f>
        <v/>
      </c>
      <c r="V1" s="196">
        <f>'All Parts'!V1</f>
        <v/>
      </c>
      <c r="W1" s="196">
        <f>'All Parts'!W1</f>
        <v/>
      </c>
      <c r="X1" s="196">
        <f>'All Parts'!X1</f>
        <v/>
      </c>
      <c r="Y1" s="196">
        <f>'All Parts'!Y1</f>
        <v/>
      </c>
      <c r="Z1" s="196">
        <f>'All Parts'!Z1</f>
        <v/>
      </c>
      <c r="AA1" s="196">
        <f>'All Parts'!AA1</f>
        <v/>
      </c>
      <c r="AB1" s="196">
        <f>'All Parts'!AB1</f>
        <v/>
      </c>
      <c r="AC1" s="196">
        <f>'All Parts'!AC1</f>
        <v/>
      </c>
      <c r="AD1" s="196">
        <f>'All Parts'!AD1</f>
        <v/>
      </c>
      <c r="AE1" s="196">
        <f>'All Parts'!AE1</f>
        <v/>
      </c>
      <c r="AF1" s="196">
        <f>'All Parts'!AF1</f>
        <v/>
      </c>
      <c r="AG1" s="41">
        <f>'All Parts'!AG1</f>
        <v/>
      </c>
      <c r="AH1" s="196" t="n"/>
    </row>
    <row r="2" ht="14" customHeight="1">
      <c r="A2" s="22">
        <f>'All Parts'!A62</f>
        <v/>
      </c>
      <c r="B2" s="125">
        <f>'All Parts'!B62</f>
        <v/>
      </c>
      <c r="C2" s="126">
        <f>'All Parts'!C62</f>
        <v/>
      </c>
      <c r="D2" s="19">
        <f>'All Parts'!D62</f>
        <v/>
      </c>
      <c r="E2" s="127">
        <f>'All Parts'!E62</f>
        <v/>
      </c>
      <c r="F2" s="150">
        <f>'All Parts'!F62</f>
        <v/>
      </c>
      <c r="G2" s="150">
        <f>'All Parts'!G62</f>
        <v/>
      </c>
      <c r="H2" s="146">
        <f>'All Parts'!H62</f>
        <v/>
      </c>
      <c r="I2" s="57">
        <f>'All Parts'!I62</f>
        <v/>
      </c>
      <c r="J2" s="8">
        <f>+NOW()+P2*7/4.75*21.5</f>
        <v/>
      </c>
      <c r="K2" s="8">
        <f>+NOW()+O2*7/4.75*21.5</f>
        <v/>
      </c>
      <c r="L2" s="8">
        <f>K2-M2*7</f>
        <v/>
      </c>
      <c r="M2" s="105" t="n">
        <v>36</v>
      </c>
      <c r="N2" s="105">
        <f>F2+R2+S2+T2+U2+V2+W2+X2+Y2+Z2+AA2+AB2+AC2+AD2+AE2+AF2</f>
        <v/>
      </c>
      <c r="O2" s="55">
        <f>+(N2+Q2-H2)/(21.5*E2)</f>
        <v/>
      </c>
      <c r="P2" s="55">
        <f>+(N2-H2)/(21.5*E2)</f>
        <v/>
      </c>
      <c r="Q2" s="106">
        <f>'All Parts'!Q62</f>
        <v/>
      </c>
      <c r="R2" s="124">
        <f>'All Parts'!R62</f>
        <v/>
      </c>
      <c r="S2" s="124">
        <f>'All Parts'!S62</f>
        <v/>
      </c>
      <c r="T2" s="124">
        <f>'All Parts'!T62</f>
        <v/>
      </c>
      <c r="U2" s="124">
        <f>'All Parts'!U62</f>
        <v/>
      </c>
      <c r="V2" s="124">
        <f>'All Parts'!V62</f>
        <v/>
      </c>
      <c r="W2" s="124">
        <f>'All Parts'!W62</f>
        <v/>
      </c>
      <c r="X2" s="124">
        <f>'All Parts'!X62</f>
        <v/>
      </c>
      <c r="Y2" s="124">
        <f>'All Parts'!Y62</f>
        <v/>
      </c>
      <c r="Z2" s="124">
        <f>'All Parts'!Z62</f>
        <v/>
      </c>
      <c r="AA2" s="124">
        <f>'All Parts'!AA62</f>
        <v/>
      </c>
      <c r="AB2" s="124">
        <f>'All Parts'!AB62</f>
        <v/>
      </c>
      <c r="AC2" s="124">
        <f>'All Parts'!AC62</f>
        <v/>
      </c>
      <c r="AD2" s="124">
        <f>'All Parts'!AD62</f>
        <v/>
      </c>
      <c r="AE2" s="124">
        <f>'All Parts'!AE62</f>
        <v/>
      </c>
      <c r="AF2" s="124">
        <f>'All Parts'!AF62</f>
        <v/>
      </c>
      <c r="AG2" s="148">
        <f>'All Parts'!AG62</f>
        <v/>
      </c>
      <c r="AH2" s="124" t="n">
        <v>4500</v>
      </c>
    </row>
    <row r="3" ht="13.25" customHeight="1">
      <c r="A3" s="22">
        <f>'All Parts'!A111</f>
        <v/>
      </c>
      <c r="B3" s="125">
        <f>'All Parts'!B111</f>
        <v/>
      </c>
      <c r="C3" s="126">
        <f>'All Parts'!C111</f>
        <v/>
      </c>
      <c r="D3" s="19">
        <f>'All Parts'!D111</f>
        <v/>
      </c>
      <c r="E3" s="127">
        <f>'All Parts'!E111</f>
        <v/>
      </c>
      <c r="F3" s="150">
        <f>'All Parts'!F111</f>
        <v/>
      </c>
      <c r="G3" s="150">
        <f>'All Parts'!G111</f>
        <v/>
      </c>
      <c r="H3" s="146">
        <f>'All Parts'!H111</f>
        <v/>
      </c>
      <c r="I3" s="57">
        <f>'All Parts'!I111</f>
        <v/>
      </c>
      <c r="J3" s="8">
        <f>+NOW()+P3*7/4.75*21.5</f>
        <v/>
      </c>
      <c r="K3" s="8">
        <f>+NOW()+O3*7/4.75*21.5</f>
        <v/>
      </c>
      <c r="L3" s="8">
        <f>K3-M3*7</f>
        <v/>
      </c>
      <c r="M3" s="105" t="n">
        <v>37</v>
      </c>
      <c r="N3" s="105">
        <f>F3+R3+S3+T3+U3+V3+W3+X3+Y3+Z3+AA3+AB3+AC3+AD3+AE3+AF3</f>
        <v/>
      </c>
      <c r="O3" s="55">
        <f>+(N3+Q3-H3)/(21.5*E3)</f>
        <v/>
      </c>
      <c r="P3" s="55">
        <f>+(N3-H3)/(21.5*E3)</f>
        <v/>
      </c>
      <c r="Q3" s="106">
        <f>'All Parts'!Q111</f>
        <v/>
      </c>
      <c r="R3" s="124">
        <f>'All Parts'!R111</f>
        <v/>
      </c>
      <c r="S3" s="124">
        <f>'All Parts'!S111</f>
        <v/>
      </c>
      <c r="T3" s="124">
        <f>'All Parts'!T111</f>
        <v/>
      </c>
      <c r="U3" s="124">
        <f>'All Parts'!U111</f>
        <v/>
      </c>
      <c r="V3" s="124">
        <f>'All Parts'!V111</f>
        <v/>
      </c>
      <c r="W3" s="124">
        <f>'All Parts'!W111</f>
        <v/>
      </c>
      <c r="X3" s="124">
        <f>'All Parts'!X111</f>
        <v/>
      </c>
      <c r="Y3" s="124">
        <f>'All Parts'!Y111</f>
        <v/>
      </c>
      <c r="Z3" s="124">
        <f>'All Parts'!Z111</f>
        <v/>
      </c>
      <c r="AA3" s="124">
        <f>'All Parts'!AA111</f>
        <v/>
      </c>
      <c r="AB3" s="124">
        <f>'All Parts'!AB111</f>
        <v/>
      </c>
      <c r="AC3" s="124">
        <f>'All Parts'!AC111</f>
        <v/>
      </c>
      <c r="AD3" s="124">
        <f>'All Parts'!AD111</f>
        <v/>
      </c>
      <c r="AE3" s="124">
        <f>'All Parts'!AE111</f>
        <v/>
      </c>
      <c r="AF3" s="124">
        <f>'All Parts'!AF111</f>
        <v/>
      </c>
      <c r="AG3" s="189">
        <f>'All Parts'!AG111</f>
        <v/>
      </c>
      <c r="AH3" s="124" t="n">
        <v>9000</v>
      </c>
    </row>
    <row r="4" ht="13.25" customHeight="1">
      <c r="A4" s="22">
        <f>'All Parts'!A124</f>
        <v/>
      </c>
      <c r="B4" s="125">
        <f>'All Parts'!B124</f>
        <v/>
      </c>
      <c r="C4" s="126">
        <f>'All Parts'!C124</f>
        <v/>
      </c>
      <c r="D4" s="19">
        <f>'All Parts'!D124</f>
        <v/>
      </c>
      <c r="E4" s="127">
        <f>'All Parts'!E124</f>
        <v/>
      </c>
      <c r="F4" s="150">
        <f>'All Parts'!F124</f>
        <v/>
      </c>
      <c r="G4" s="150">
        <f>'All Parts'!G124</f>
        <v/>
      </c>
      <c r="H4" s="146">
        <f>'All Parts'!H124</f>
        <v/>
      </c>
      <c r="I4" s="57">
        <f>'All Parts'!I124</f>
        <v/>
      </c>
      <c r="J4" s="8">
        <f>+NOW()+P4*7/4.75*21.5</f>
        <v/>
      </c>
      <c r="K4" s="8">
        <f>+NOW()+O4*7/4.75*21.5</f>
        <v/>
      </c>
      <c r="L4" s="8">
        <f>K4-M4*7</f>
        <v/>
      </c>
      <c r="M4" s="105" t="n">
        <v>38</v>
      </c>
      <c r="N4" s="105">
        <f>F4+R4+S4+T4+U4+V4+W4+X4+Y4+Z4+AA4+AB4+AC4+AD4+AE4+AF4</f>
        <v/>
      </c>
      <c r="O4" s="55">
        <f>+(N4+Q4-H4)/(21.5*E4)</f>
        <v/>
      </c>
      <c r="P4" s="55">
        <f>+(N4-H4)/(21.5*E4)</f>
        <v/>
      </c>
      <c r="Q4" s="106">
        <f>'All Parts'!Q124</f>
        <v/>
      </c>
      <c r="R4" s="124">
        <f>'All Parts'!R124</f>
        <v/>
      </c>
      <c r="S4" s="124">
        <f>'All Parts'!S124</f>
        <v/>
      </c>
      <c r="T4" s="124">
        <f>'All Parts'!T124</f>
        <v/>
      </c>
      <c r="U4" s="124">
        <f>'All Parts'!U124</f>
        <v/>
      </c>
      <c r="V4" s="124">
        <f>'All Parts'!V124</f>
        <v/>
      </c>
      <c r="W4" s="124">
        <f>'All Parts'!W124</f>
        <v/>
      </c>
      <c r="X4" s="124">
        <f>'All Parts'!X124</f>
        <v/>
      </c>
      <c r="Y4" s="124">
        <f>'All Parts'!Y124</f>
        <v/>
      </c>
      <c r="Z4" s="124">
        <f>'All Parts'!Z124</f>
        <v/>
      </c>
      <c r="AA4" s="124">
        <f>'All Parts'!AA124</f>
        <v/>
      </c>
      <c r="AB4" s="124">
        <f>'All Parts'!AB124</f>
        <v/>
      </c>
      <c r="AC4" s="124">
        <f>'All Parts'!AC124</f>
        <v/>
      </c>
      <c r="AD4" s="124">
        <f>'All Parts'!AD124</f>
        <v/>
      </c>
      <c r="AE4" s="124">
        <f>'All Parts'!AE124</f>
        <v/>
      </c>
      <c r="AF4" s="124">
        <f>'All Parts'!AF124</f>
        <v/>
      </c>
      <c r="AG4" s="148">
        <f>'All Parts'!AG124</f>
        <v/>
      </c>
      <c r="AH4" s="124" t="n">
        <v>10000</v>
      </c>
    </row>
    <row r="5" ht="13.25" customHeight="1">
      <c r="A5" s="22">
        <f>'All Parts'!A21</f>
        <v/>
      </c>
      <c r="B5" s="125">
        <f>'All Parts'!B21</f>
        <v/>
      </c>
      <c r="C5" s="126">
        <f>'All Parts'!C21</f>
        <v/>
      </c>
      <c r="D5" s="19">
        <f>'All Parts'!D21</f>
        <v/>
      </c>
      <c r="E5" s="127">
        <f>'All Parts'!E21</f>
        <v/>
      </c>
      <c r="F5" s="150">
        <f>'All Parts'!F21</f>
        <v/>
      </c>
      <c r="G5" s="150">
        <f>'All Parts'!G21</f>
        <v/>
      </c>
      <c r="H5" s="146">
        <f>'All Parts'!H21</f>
        <v/>
      </c>
      <c r="I5" s="57">
        <f>'All Parts'!I21</f>
        <v/>
      </c>
      <c r="J5" s="8">
        <f>+NOW()+P5*7/4.75*21.5</f>
        <v/>
      </c>
      <c r="K5" s="8">
        <f>+NOW()+O5*7/4.75*21.5</f>
        <v/>
      </c>
      <c r="L5" s="8">
        <f>K5-M5*7</f>
        <v/>
      </c>
      <c r="M5" s="105" t="n">
        <v>38</v>
      </c>
      <c r="N5" s="105">
        <f>F5+R5+S5+T5+U5+V5+W5+X5+Y5+Z5+AA5+AB5+AC5+AD5+AE5+AF5</f>
        <v/>
      </c>
      <c r="O5" s="55">
        <f>+(N5+Q5-H5)/(21.5*E5)</f>
        <v/>
      </c>
      <c r="P5" s="55">
        <f>+(N5-H5)/(21.5*E5)</f>
        <v/>
      </c>
      <c r="Q5" s="106">
        <f>'All Parts'!Q21</f>
        <v/>
      </c>
      <c r="R5" s="124">
        <f>'All Parts'!R21</f>
        <v/>
      </c>
      <c r="S5" s="124">
        <f>'All Parts'!S21</f>
        <v/>
      </c>
      <c r="T5" s="124">
        <f>'All Parts'!T21</f>
        <v/>
      </c>
      <c r="U5" s="124">
        <f>'All Parts'!U21</f>
        <v/>
      </c>
      <c r="V5" s="124">
        <f>'All Parts'!V21</f>
        <v/>
      </c>
      <c r="W5" s="124">
        <f>'All Parts'!W21</f>
        <v/>
      </c>
      <c r="X5" s="124">
        <f>'All Parts'!X21</f>
        <v/>
      </c>
      <c r="Y5" s="124">
        <f>'All Parts'!Y21</f>
        <v/>
      </c>
      <c r="Z5" s="124">
        <f>'All Parts'!Z21</f>
        <v/>
      </c>
      <c r="AA5" s="124">
        <f>'All Parts'!AA21</f>
        <v/>
      </c>
      <c r="AB5" s="124">
        <f>'All Parts'!AB21</f>
        <v/>
      </c>
      <c r="AC5" s="124">
        <f>'All Parts'!AC21</f>
        <v/>
      </c>
      <c r="AD5" s="124">
        <f>'All Parts'!AD21</f>
        <v/>
      </c>
      <c r="AE5" s="124">
        <f>'All Parts'!AE21</f>
        <v/>
      </c>
      <c r="AF5" s="124">
        <f>'All Parts'!AF21</f>
        <v/>
      </c>
      <c r="AG5" s="148">
        <f>'All Parts'!AG21</f>
        <v/>
      </c>
      <c r="AH5" s="124" t="n">
        <v>3000</v>
      </c>
    </row>
    <row r="6" ht="13.25" customHeight="1">
      <c r="A6" s="22">
        <f>'All Parts'!A38</f>
        <v/>
      </c>
      <c r="B6" s="125">
        <f>'All Parts'!B38</f>
        <v/>
      </c>
      <c r="C6" s="126">
        <f>'All Parts'!C38</f>
        <v/>
      </c>
      <c r="D6" s="19">
        <f>'All Parts'!D38</f>
        <v/>
      </c>
      <c r="E6" s="127">
        <f>'All Parts'!E38</f>
        <v/>
      </c>
      <c r="F6" s="150">
        <f>'All Parts'!F38</f>
        <v/>
      </c>
      <c r="G6" s="150">
        <f>'All Parts'!G38</f>
        <v/>
      </c>
      <c r="H6" s="146">
        <f>'All Parts'!H38</f>
        <v/>
      </c>
      <c r="I6" s="57">
        <f>'All Parts'!I38</f>
        <v/>
      </c>
      <c r="J6" s="8">
        <f>+NOW()+P6*7/4.75*21.5</f>
        <v/>
      </c>
      <c r="K6" s="8">
        <f>+NOW()+O6*7/4.75*21.5</f>
        <v/>
      </c>
      <c r="L6" s="8">
        <f>K6-M6*7</f>
        <v/>
      </c>
      <c r="M6" s="105" t="n">
        <v>37</v>
      </c>
      <c r="N6" s="105">
        <f>F6+R6+S6+T6+U6+V6+W6+X6+Y6+Z6+AA6+AB6+AC6+AD6+AE6+AF6</f>
        <v/>
      </c>
      <c r="O6" s="55">
        <f>+(N6+Q6-H6)/(21.5*E6)</f>
        <v/>
      </c>
      <c r="P6" s="55">
        <f>+(N6-H6)/(21.5*E6)</f>
        <v/>
      </c>
      <c r="Q6" s="106">
        <f>'All Parts'!Q38</f>
        <v/>
      </c>
      <c r="R6" s="124">
        <f>'All Parts'!R38</f>
        <v/>
      </c>
      <c r="S6" s="124">
        <f>'All Parts'!S38</f>
        <v/>
      </c>
      <c r="T6" s="124">
        <f>'All Parts'!T38</f>
        <v/>
      </c>
      <c r="U6" s="124">
        <f>'All Parts'!U38</f>
        <v/>
      </c>
      <c r="V6" s="124">
        <f>'All Parts'!V38</f>
        <v/>
      </c>
      <c r="W6" s="124">
        <f>'All Parts'!W38</f>
        <v/>
      </c>
      <c r="X6" s="124">
        <f>'All Parts'!X38</f>
        <v/>
      </c>
      <c r="Y6" s="124">
        <f>'All Parts'!Y38</f>
        <v/>
      </c>
      <c r="Z6" s="124">
        <f>'All Parts'!Z38</f>
        <v/>
      </c>
      <c r="AA6" s="124">
        <f>'All Parts'!AA38</f>
        <v/>
      </c>
      <c r="AB6" s="124">
        <f>'All Parts'!AB38</f>
        <v/>
      </c>
      <c r="AC6" s="124">
        <f>'All Parts'!AC38</f>
        <v/>
      </c>
      <c r="AD6" s="124">
        <f>'All Parts'!AD38</f>
        <v/>
      </c>
      <c r="AE6" s="124">
        <f>'All Parts'!AE38</f>
        <v/>
      </c>
      <c r="AF6" s="124">
        <f>'All Parts'!AF38</f>
        <v/>
      </c>
      <c r="AG6" s="148">
        <f>'All Parts'!AG38</f>
        <v/>
      </c>
      <c r="AH6" s="124" t="n">
        <v>13000</v>
      </c>
    </row>
    <row r="7" ht="13.25" customHeight="1">
      <c r="A7" s="22">
        <f>'All Parts'!A104</f>
        <v/>
      </c>
      <c r="B7" s="125">
        <f>'All Parts'!B104</f>
        <v/>
      </c>
      <c r="C7" s="126">
        <f>'All Parts'!C104</f>
        <v/>
      </c>
      <c r="D7" s="19">
        <f>'All Parts'!D104</f>
        <v/>
      </c>
      <c r="E7" s="127">
        <f>'All Parts'!E104</f>
        <v/>
      </c>
      <c r="F7" s="150">
        <f>'All Parts'!F104</f>
        <v/>
      </c>
      <c r="G7" s="150">
        <f>'All Parts'!G104</f>
        <v/>
      </c>
      <c r="H7" s="150">
        <f>'All Parts'!H104</f>
        <v/>
      </c>
      <c r="I7" s="57">
        <f>'All Parts'!I104</f>
        <v/>
      </c>
      <c r="J7" s="8">
        <f>+NOW()+P7*7/4.75*21.5</f>
        <v/>
      </c>
      <c r="K7" s="8">
        <f>+NOW()+O7*7/4.75*21.5</f>
        <v/>
      </c>
      <c r="L7" s="8">
        <f>K7-M7*7</f>
        <v/>
      </c>
      <c r="M7" s="105" t="n">
        <v>38</v>
      </c>
      <c r="N7" s="105">
        <f>F7+R7+S7+T7+U7+V7+W7+X7+Y7+Z7+AA7+AB7+AC7+AD7+AE7+AF7</f>
        <v/>
      </c>
      <c r="O7" s="55">
        <f>+(N7+Q7-H7)/(21.5*E7)</f>
        <v/>
      </c>
      <c r="P7" s="55">
        <f>+(N7-H7)/(21.5*E7)</f>
        <v/>
      </c>
      <c r="Q7" s="106">
        <f>'All Parts'!Q104</f>
        <v/>
      </c>
      <c r="R7" s="124">
        <f>'All Parts'!R104</f>
        <v/>
      </c>
      <c r="S7" s="124">
        <f>'All Parts'!S104</f>
        <v/>
      </c>
      <c r="T7" s="124">
        <f>'All Parts'!T104</f>
        <v/>
      </c>
      <c r="U7" s="124">
        <f>'All Parts'!U104</f>
        <v/>
      </c>
      <c r="V7" s="124">
        <f>'All Parts'!V104</f>
        <v/>
      </c>
      <c r="W7" s="124">
        <f>'All Parts'!W104</f>
        <v/>
      </c>
      <c r="X7" s="124">
        <f>'All Parts'!X104</f>
        <v/>
      </c>
      <c r="Y7" s="124">
        <f>'All Parts'!Y104</f>
        <v/>
      </c>
      <c r="Z7" s="124">
        <f>'All Parts'!Z104</f>
        <v/>
      </c>
      <c r="AA7" s="124">
        <f>'All Parts'!AA104</f>
        <v/>
      </c>
      <c r="AB7" s="124">
        <f>'All Parts'!AB104</f>
        <v/>
      </c>
      <c r="AC7" s="124">
        <f>'All Parts'!AC104</f>
        <v/>
      </c>
      <c r="AD7" s="124">
        <f>'All Parts'!AD104</f>
        <v/>
      </c>
      <c r="AE7" s="124">
        <f>'All Parts'!AE104</f>
        <v/>
      </c>
      <c r="AF7" s="124">
        <f>'All Parts'!AF104</f>
        <v/>
      </c>
      <c r="AG7" s="148">
        <f>'All Parts'!AG104</f>
        <v/>
      </c>
      <c r="AH7" s="124" t="n">
        <v>30000</v>
      </c>
    </row>
    <row r="8" ht="13.25" customHeight="1">
      <c r="A8" s="22">
        <f>'All Parts'!A102</f>
        <v/>
      </c>
      <c r="B8" s="125">
        <f>'All Parts'!B102</f>
        <v/>
      </c>
      <c r="C8" s="126">
        <f>'All Parts'!C102</f>
        <v/>
      </c>
      <c r="D8" s="19">
        <f>'All Parts'!D102</f>
        <v/>
      </c>
      <c r="E8" s="127">
        <f>'All Parts'!E102</f>
        <v/>
      </c>
      <c r="F8" s="150">
        <f>'All Parts'!F102</f>
        <v/>
      </c>
      <c r="G8" s="150">
        <f>'All Parts'!G102</f>
        <v/>
      </c>
      <c r="H8" s="146">
        <f>'All Parts'!H102</f>
        <v/>
      </c>
      <c r="I8" s="57">
        <f>'All Parts'!I102</f>
        <v/>
      </c>
      <c r="J8" s="8">
        <f>+NOW()+P8*7/4.75*21.5</f>
        <v/>
      </c>
      <c r="K8" s="8">
        <f>+NOW()+O8*7/4.75*21.5</f>
        <v/>
      </c>
      <c r="L8" s="8">
        <f>K8-M8*7</f>
        <v/>
      </c>
      <c r="M8" s="105" t="n">
        <v>38</v>
      </c>
      <c r="N8" s="105">
        <f>F8+R8+S8+T8+U8+V8+W8+X8+Y8+Z8+AA8+AB8+AC8+AD8+AE8+AF8</f>
        <v/>
      </c>
      <c r="O8" s="55">
        <f>+(N8+Q8-H8)/(21.5*E8)</f>
        <v/>
      </c>
      <c r="P8" s="55">
        <f>+(N8-H8)/(21.5*E8)</f>
        <v/>
      </c>
      <c r="Q8" s="106">
        <f>'All Parts'!Q102</f>
        <v/>
      </c>
      <c r="R8" s="124">
        <f>'All Parts'!R102</f>
        <v/>
      </c>
      <c r="S8" s="124">
        <f>'All Parts'!S102</f>
        <v/>
      </c>
      <c r="T8" s="124">
        <f>'All Parts'!T102</f>
        <v/>
      </c>
      <c r="U8" s="124">
        <f>'All Parts'!U102</f>
        <v/>
      </c>
      <c r="V8" s="124">
        <f>'All Parts'!V102</f>
        <v/>
      </c>
      <c r="W8" s="124">
        <f>'All Parts'!W102</f>
        <v/>
      </c>
      <c r="X8" s="124">
        <f>'All Parts'!X102</f>
        <v/>
      </c>
      <c r="Y8" s="124">
        <f>'All Parts'!Y102</f>
        <v/>
      </c>
      <c r="Z8" s="124">
        <f>'All Parts'!Z102</f>
        <v/>
      </c>
      <c r="AA8" s="124">
        <f>'All Parts'!AA102</f>
        <v/>
      </c>
      <c r="AB8" s="124">
        <f>'All Parts'!AB102</f>
        <v/>
      </c>
      <c r="AC8" s="124">
        <f>'All Parts'!AC102</f>
        <v/>
      </c>
      <c r="AD8" s="124">
        <f>'All Parts'!AD102</f>
        <v/>
      </c>
      <c r="AE8" s="124">
        <f>'All Parts'!AE102</f>
        <v/>
      </c>
      <c r="AF8" s="124">
        <f>'All Parts'!AF102</f>
        <v/>
      </c>
      <c r="AG8" s="148">
        <f>'All Parts'!AG102</f>
        <v/>
      </c>
      <c r="AH8" s="124">
        <f>30000</f>
        <v/>
      </c>
    </row>
    <row r="9" ht="13.25" customHeight="1">
      <c r="A9" s="22">
        <f>'All Parts'!A23</f>
        <v/>
      </c>
      <c r="B9" s="125">
        <f>'All Parts'!B23</f>
        <v/>
      </c>
      <c r="C9" s="126">
        <f>'All Parts'!C23</f>
        <v/>
      </c>
      <c r="D9" s="19">
        <f>'All Parts'!D23</f>
        <v/>
      </c>
      <c r="E9" s="127">
        <f>'All Parts'!E23</f>
        <v/>
      </c>
      <c r="F9" s="150">
        <f>'All Parts'!F23</f>
        <v/>
      </c>
      <c r="G9" s="150">
        <f>'All Parts'!G23</f>
        <v/>
      </c>
      <c r="H9" s="150">
        <f>'All Parts'!H23</f>
        <v/>
      </c>
      <c r="I9" s="57">
        <f>'All Parts'!I23</f>
        <v/>
      </c>
      <c r="J9" s="8">
        <f>+NOW()+P9*7/4.75*21.5</f>
        <v/>
      </c>
      <c r="K9" s="8">
        <f>+NOW()+O9*7/4.75*21.5</f>
        <v/>
      </c>
      <c r="L9" s="8">
        <f>K9-M9*7</f>
        <v/>
      </c>
      <c r="M9" s="105" t="n">
        <v>38</v>
      </c>
      <c r="N9" s="105">
        <f>F9+R9+S9+T9+U9+V9+W9+X9+Y9+Z9+AA9+AB9+AC9+AD9+AE9+AF9</f>
        <v/>
      </c>
      <c r="O9" s="55">
        <f>+(N9+Q9-H9)/(21.5*E9)</f>
        <v/>
      </c>
      <c r="P9" s="55">
        <f>+(N9-H9)/(21.5*E9)</f>
        <v/>
      </c>
      <c r="Q9" s="106">
        <f>'All Parts'!Q23</f>
        <v/>
      </c>
      <c r="R9" s="124">
        <f>'All Parts'!R23</f>
        <v/>
      </c>
      <c r="S9" s="124">
        <f>'All Parts'!S23</f>
        <v/>
      </c>
      <c r="T9" s="124">
        <f>'All Parts'!T23</f>
        <v/>
      </c>
      <c r="U9" s="124">
        <f>'All Parts'!U23</f>
        <v/>
      </c>
      <c r="V9" s="124">
        <f>'All Parts'!V23</f>
        <v/>
      </c>
      <c r="W9" s="124">
        <f>'All Parts'!W23</f>
        <v/>
      </c>
      <c r="X9" s="124">
        <f>'All Parts'!X23</f>
        <v/>
      </c>
      <c r="Y9" s="124">
        <f>'All Parts'!Y23</f>
        <v/>
      </c>
      <c r="Z9" s="124">
        <f>'All Parts'!Z23</f>
        <v/>
      </c>
      <c r="AA9" s="124">
        <f>'All Parts'!AA23</f>
        <v/>
      </c>
      <c r="AB9" s="124">
        <f>'All Parts'!AB23</f>
        <v/>
      </c>
      <c r="AC9" s="124">
        <f>'All Parts'!AC23</f>
        <v/>
      </c>
      <c r="AD9" s="124">
        <f>'All Parts'!AD23</f>
        <v/>
      </c>
      <c r="AE9" s="124">
        <f>'All Parts'!AE23</f>
        <v/>
      </c>
      <c r="AF9" s="124">
        <f>'All Parts'!AF23</f>
        <v/>
      </c>
      <c r="AG9" s="148">
        <f>'All Parts'!AG23</f>
        <v/>
      </c>
      <c r="AH9" s="124" t="n">
        <v>1800</v>
      </c>
    </row>
    <row r="10" ht="13.25" customHeight="1">
      <c r="A10" s="22">
        <f>'All Parts'!A108</f>
        <v/>
      </c>
      <c r="B10" s="125">
        <f>'All Parts'!B108</f>
        <v/>
      </c>
      <c r="C10" s="126">
        <f>'All Parts'!C108</f>
        <v/>
      </c>
      <c r="D10" s="19">
        <f>'All Parts'!D108</f>
        <v/>
      </c>
      <c r="E10" s="127">
        <f>'All Parts'!E108</f>
        <v/>
      </c>
      <c r="F10" s="150">
        <f>'All Parts'!F108</f>
        <v/>
      </c>
      <c r="G10" s="150">
        <f>'All Parts'!G108</f>
        <v/>
      </c>
      <c r="H10" s="150">
        <f>'All Parts'!H108</f>
        <v/>
      </c>
      <c r="I10" s="57">
        <f>'All Parts'!I108</f>
        <v/>
      </c>
      <c r="J10" s="8">
        <f>+NOW()+P10*7/4.75*21.5</f>
        <v/>
      </c>
      <c r="K10" s="8">
        <f>+NOW()+O10*7/4.75*21.5</f>
        <v/>
      </c>
      <c r="L10" s="8">
        <f>K10-M10*7</f>
        <v/>
      </c>
      <c r="M10" s="105" t="n">
        <v>38</v>
      </c>
      <c r="N10" s="105">
        <f>F10+R10+S10+T10+U10+V10+W10+X10+Y10+Z10+AA10+AB10+AC10+AD10+AE10+AF10</f>
        <v/>
      </c>
      <c r="O10" s="55">
        <f>+(N10+Q10-H10)/(21.5*E10)</f>
        <v/>
      </c>
      <c r="P10" s="55">
        <f>+(N10-H10)/(21.5*E10)</f>
        <v/>
      </c>
      <c r="Q10" s="106">
        <f>'All Parts'!Q108</f>
        <v/>
      </c>
      <c r="R10" s="124">
        <f>'All Parts'!R108</f>
        <v/>
      </c>
      <c r="S10" s="124">
        <f>'All Parts'!S108</f>
        <v/>
      </c>
      <c r="T10" s="124">
        <f>'All Parts'!T108</f>
        <v/>
      </c>
      <c r="U10" s="124">
        <f>'All Parts'!U108</f>
        <v/>
      </c>
      <c r="V10" s="124">
        <f>'All Parts'!V108</f>
        <v/>
      </c>
      <c r="W10" s="124">
        <f>'All Parts'!W108</f>
        <v/>
      </c>
      <c r="X10" s="124">
        <f>'All Parts'!X108</f>
        <v/>
      </c>
      <c r="Y10" s="124">
        <f>'All Parts'!Y108</f>
        <v/>
      </c>
      <c r="Z10" s="124">
        <f>'All Parts'!Z108</f>
        <v/>
      </c>
      <c r="AA10" s="124">
        <f>'All Parts'!AA108</f>
        <v/>
      </c>
      <c r="AB10" s="124">
        <f>'All Parts'!AB108</f>
        <v/>
      </c>
      <c r="AC10" s="124">
        <f>'All Parts'!AC108</f>
        <v/>
      </c>
      <c r="AD10" s="124">
        <f>'All Parts'!AD108</f>
        <v/>
      </c>
      <c r="AE10" s="124">
        <f>'All Parts'!AE108</f>
        <v/>
      </c>
      <c r="AF10" s="124">
        <f>'All Parts'!AF108</f>
        <v/>
      </c>
      <c r="AG10" s="148">
        <f>'All Parts'!AG108</f>
        <v/>
      </c>
      <c r="AH10" s="124" t="n">
        <v>4000</v>
      </c>
    </row>
    <row r="11" ht="13.25" customHeight="1">
      <c r="A11" s="22">
        <f>'All Parts'!A103</f>
        <v/>
      </c>
      <c r="B11" s="125">
        <f>'All Parts'!B103</f>
        <v/>
      </c>
      <c r="C11" s="126">
        <f>'All Parts'!C103</f>
        <v/>
      </c>
      <c r="D11" s="19">
        <f>'All Parts'!D103</f>
        <v/>
      </c>
      <c r="E11" s="127">
        <f>'All Parts'!E103</f>
        <v/>
      </c>
      <c r="F11" s="150">
        <f>'All Parts'!F103</f>
        <v/>
      </c>
      <c r="G11" s="150">
        <f>'All Parts'!G103</f>
        <v/>
      </c>
      <c r="H11" s="150">
        <f>'All Parts'!H103</f>
        <v/>
      </c>
      <c r="I11" s="57">
        <f>'All Parts'!I103</f>
        <v/>
      </c>
      <c r="J11" s="8">
        <f>+NOW()+P11*7/4.75*21.5</f>
        <v/>
      </c>
      <c r="K11" s="8">
        <f>+NOW()+O11*7/4.75*21.5</f>
        <v/>
      </c>
      <c r="L11" s="8">
        <f>K11-M11*7</f>
        <v/>
      </c>
      <c r="M11" s="105" t="n">
        <v>38</v>
      </c>
      <c r="N11" s="105">
        <f>F11+R11+S11+T11+U11+V11+W11+X11+Y11+Z11+AA11+AB11+AC11+AD11+AE11+AF11</f>
        <v/>
      </c>
      <c r="O11" s="55">
        <f>+(N11+Q11-H11)/(21.5*E11)</f>
        <v/>
      </c>
      <c r="P11" s="55">
        <f>+(N11-H11)/(21.5*E11)</f>
        <v/>
      </c>
      <c r="Q11" s="106">
        <f>'All Parts'!Q103</f>
        <v/>
      </c>
      <c r="R11" s="124">
        <f>'All Parts'!R103</f>
        <v/>
      </c>
      <c r="S11" s="124">
        <f>'All Parts'!S103</f>
        <v/>
      </c>
      <c r="T11" s="124">
        <f>'All Parts'!T103</f>
        <v/>
      </c>
      <c r="U11" s="124">
        <f>'All Parts'!U103</f>
        <v/>
      </c>
      <c r="V11" s="124">
        <f>'All Parts'!V103</f>
        <v/>
      </c>
      <c r="W11" s="124">
        <f>'All Parts'!W103</f>
        <v/>
      </c>
      <c r="X11" s="124">
        <f>'All Parts'!X103</f>
        <v/>
      </c>
      <c r="Y11" s="124">
        <f>'All Parts'!Y103</f>
        <v/>
      </c>
      <c r="Z11" s="124">
        <f>'All Parts'!Z103</f>
        <v/>
      </c>
      <c r="AA11" s="124">
        <f>'All Parts'!AA103</f>
        <v/>
      </c>
      <c r="AB11" s="124">
        <f>'All Parts'!AB103</f>
        <v/>
      </c>
      <c r="AC11" s="124">
        <f>'All Parts'!AC103</f>
        <v/>
      </c>
      <c r="AD11" s="124">
        <f>'All Parts'!AD103</f>
        <v/>
      </c>
      <c r="AE11" s="124">
        <f>'All Parts'!AE103</f>
        <v/>
      </c>
      <c r="AF11" s="124">
        <f>'All Parts'!AF103</f>
        <v/>
      </c>
      <c r="AG11" s="148">
        <f>'All Parts'!AG103</f>
        <v/>
      </c>
      <c r="AH11" s="124" t="n">
        <v>42000</v>
      </c>
    </row>
    <row r="12" ht="13.25" customHeight="1">
      <c r="A12" s="50">
        <f>'All Parts'!A61</f>
        <v/>
      </c>
      <c r="B12" s="125">
        <f>'All Parts'!B61</f>
        <v/>
      </c>
      <c r="C12" s="126">
        <f>'All Parts'!C61</f>
        <v/>
      </c>
      <c r="D12" s="19">
        <f>'All Parts'!D61</f>
        <v/>
      </c>
      <c r="E12" s="127">
        <f>'All Parts'!E61</f>
        <v/>
      </c>
      <c r="F12" s="150">
        <f>'All Parts'!F61</f>
        <v/>
      </c>
      <c r="G12" s="150">
        <f>'All Parts'!G61</f>
        <v/>
      </c>
      <c r="H12" s="150">
        <f>'All Parts'!H61</f>
        <v/>
      </c>
      <c r="I12" s="57">
        <f>'All Parts'!I61</f>
        <v/>
      </c>
      <c r="J12" s="8">
        <f>+NOW()+P12*7/4.75*21.5</f>
        <v/>
      </c>
      <c r="K12" s="8">
        <f>+NOW()+O12*7/4.75*21.5</f>
        <v/>
      </c>
      <c r="L12" s="8">
        <f>K12-M12*7</f>
        <v/>
      </c>
      <c r="M12" s="105" t="n">
        <v>36</v>
      </c>
      <c r="N12" s="105">
        <f>F12+R12+S12+T12+U12+V12+W12+X12+Y12+Z12+AA12+AB12+AC12+AD12+AE12+AF12</f>
        <v/>
      </c>
      <c r="O12" s="55">
        <f>+(N12+Q12-H12)/(21.5*E12)</f>
        <v/>
      </c>
      <c r="P12" s="55">
        <f>+(N12-H12)/(21.5*E12)</f>
        <v/>
      </c>
      <c r="Q12" s="106">
        <f>'All Parts'!Q61</f>
        <v/>
      </c>
      <c r="R12" s="124">
        <f>'All Parts'!R61</f>
        <v/>
      </c>
      <c r="S12" s="124">
        <f>'All Parts'!S61</f>
        <v/>
      </c>
      <c r="T12" s="124">
        <f>'All Parts'!T61</f>
        <v/>
      </c>
      <c r="U12" s="124">
        <f>'All Parts'!U61</f>
        <v/>
      </c>
      <c r="V12" s="124">
        <f>'All Parts'!V61</f>
        <v/>
      </c>
      <c r="W12" s="124">
        <f>'All Parts'!W61</f>
        <v/>
      </c>
      <c r="X12" s="124">
        <f>'All Parts'!X61</f>
        <v/>
      </c>
      <c r="Y12" s="124">
        <f>'All Parts'!Y61</f>
        <v/>
      </c>
      <c r="Z12" s="124">
        <f>'All Parts'!Z61</f>
        <v/>
      </c>
      <c r="AA12" s="124">
        <f>'All Parts'!AA61</f>
        <v/>
      </c>
      <c r="AB12" s="124">
        <f>'All Parts'!AB61</f>
        <v/>
      </c>
      <c r="AC12" s="124">
        <f>'All Parts'!AC61</f>
        <v/>
      </c>
      <c r="AD12" s="124">
        <f>'All Parts'!AD61</f>
        <v/>
      </c>
      <c r="AE12" s="124">
        <f>'All Parts'!AE61</f>
        <v/>
      </c>
      <c r="AF12" s="124">
        <f>'All Parts'!AF61</f>
        <v/>
      </c>
      <c r="AG12" s="148">
        <f>'All Parts'!AG61</f>
        <v/>
      </c>
      <c r="AH12" s="124" t="n">
        <v>11000</v>
      </c>
    </row>
    <row r="13" ht="13.25" customHeight="1">
      <c r="A13" s="22">
        <f>'All Parts'!A32</f>
        <v/>
      </c>
      <c r="B13" s="125">
        <f>'All Parts'!B32</f>
        <v/>
      </c>
      <c r="C13" s="126">
        <f>'All Parts'!C32</f>
        <v/>
      </c>
      <c r="D13" s="19">
        <f>'All Parts'!D32</f>
        <v/>
      </c>
      <c r="E13" s="127">
        <f>'All Parts'!E32</f>
        <v/>
      </c>
      <c r="F13" s="150">
        <f>'All Parts'!F32</f>
        <v/>
      </c>
      <c r="G13" s="150">
        <f>'All Parts'!G32</f>
        <v/>
      </c>
      <c r="H13" s="150">
        <f>'All Parts'!H32</f>
        <v/>
      </c>
      <c r="I13" s="57">
        <f>'All Parts'!I32</f>
        <v/>
      </c>
      <c r="J13" s="8">
        <f>+NOW()+P13*7/4.75*21.5</f>
        <v/>
      </c>
      <c r="K13" s="8">
        <f>+NOW()+O13*7/4.75*21.5</f>
        <v/>
      </c>
      <c r="L13" s="8">
        <f>K13-M13*7</f>
        <v/>
      </c>
      <c r="M13" s="105" t="n">
        <v>38</v>
      </c>
      <c r="N13" s="105">
        <f>F13+R13+S13+T13+U13+V13+W13+X13+Y13+Z13+AA13+AB13+AC13+AD13+AE13+AF13</f>
        <v/>
      </c>
      <c r="O13" s="55">
        <f>+(N13+Q13-H13)/(21.5*E13)</f>
        <v/>
      </c>
      <c r="P13" s="55">
        <f>+(N13-H13)/(21.5*E13)</f>
        <v/>
      </c>
      <c r="Q13" s="106">
        <f>'All Parts'!Q32</f>
        <v/>
      </c>
      <c r="R13" s="124">
        <f>'All Parts'!R32</f>
        <v/>
      </c>
      <c r="S13" s="124">
        <f>'All Parts'!S32</f>
        <v/>
      </c>
      <c r="T13" s="124">
        <f>'All Parts'!T32</f>
        <v/>
      </c>
      <c r="U13" s="124">
        <f>'All Parts'!U32</f>
        <v/>
      </c>
      <c r="V13" s="124">
        <f>'All Parts'!V32</f>
        <v/>
      </c>
      <c r="W13" s="124">
        <f>'All Parts'!W32</f>
        <v/>
      </c>
      <c r="X13" s="124">
        <f>'All Parts'!X32</f>
        <v/>
      </c>
      <c r="Y13" s="124">
        <f>'All Parts'!Y32</f>
        <v/>
      </c>
      <c r="Z13" s="124">
        <f>'All Parts'!Z32</f>
        <v/>
      </c>
      <c r="AA13" s="124">
        <f>'All Parts'!AA32</f>
        <v/>
      </c>
      <c r="AB13" s="124">
        <f>'All Parts'!AB32</f>
        <v/>
      </c>
      <c r="AC13" s="124">
        <f>'All Parts'!AC32</f>
        <v/>
      </c>
      <c r="AD13" s="124">
        <f>'All Parts'!AD32</f>
        <v/>
      </c>
      <c r="AE13" s="124">
        <f>'All Parts'!AE32</f>
        <v/>
      </c>
      <c r="AF13" s="124">
        <f>'All Parts'!AF32</f>
        <v/>
      </c>
      <c r="AG13" s="148">
        <f>'All Parts'!AG32</f>
        <v/>
      </c>
      <c r="AH13" s="124" t="n">
        <v>94000</v>
      </c>
    </row>
    <row r="14" ht="13.25" customHeight="1">
      <c r="A14" s="22">
        <f>'All Parts'!A107</f>
        <v/>
      </c>
      <c r="B14" s="125">
        <f>'All Parts'!B107</f>
        <v/>
      </c>
      <c r="C14" s="126">
        <f>'All Parts'!C107</f>
        <v/>
      </c>
      <c r="D14" s="19">
        <f>'All Parts'!D107</f>
        <v/>
      </c>
      <c r="E14" s="127">
        <f>'All Parts'!E107</f>
        <v/>
      </c>
      <c r="F14" s="150">
        <f>'All Parts'!F107</f>
        <v/>
      </c>
      <c r="G14" s="150">
        <f>'All Parts'!G107</f>
        <v/>
      </c>
      <c r="H14" s="150">
        <f>'All Parts'!H107</f>
        <v/>
      </c>
      <c r="I14" s="57">
        <f>'All Parts'!I107</f>
        <v/>
      </c>
      <c r="J14" s="8">
        <f>+NOW()+P14*7/4.75*21.5</f>
        <v/>
      </c>
      <c r="K14" s="8">
        <f>+NOW()+O14*7/4.75*21.5</f>
        <v/>
      </c>
      <c r="L14" s="8">
        <f>K14-M14*7</f>
        <v/>
      </c>
      <c r="M14" s="105" t="n">
        <v>39</v>
      </c>
      <c r="N14" s="105">
        <f>F14+R14+S14+T14+U14+V14+W14+X14+Y14+Z14+AA14+AB14+AC14+AD14+AE14+AF14</f>
        <v/>
      </c>
      <c r="O14" s="55">
        <f>+(N14+Q14-H14)/(21.5*E14)</f>
        <v/>
      </c>
      <c r="P14" s="55">
        <f>+(N14-H14)/(21.5*E14)</f>
        <v/>
      </c>
      <c r="Q14" s="106">
        <f>'All Parts'!Q107</f>
        <v/>
      </c>
      <c r="R14" s="124">
        <f>'All Parts'!R107</f>
        <v/>
      </c>
      <c r="S14" s="124">
        <f>'All Parts'!S107</f>
        <v/>
      </c>
      <c r="T14" s="124">
        <f>'All Parts'!T107</f>
        <v/>
      </c>
      <c r="U14" s="124">
        <f>'All Parts'!U107</f>
        <v/>
      </c>
      <c r="V14" s="124">
        <f>'All Parts'!V107</f>
        <v/>
      </c>
      <c r="W14" s="124">
        <f>'All Parts'!W107</f>
        <v/>
      </c>
      <c r="X14" s="124">
        <f>'All Parts'!X107</f>
        <v/>
      </c>
      <c r="Y14" s="124">
        <f>'All Parts'!Y107</f>
        <v/>
      </c>
      <c r="Z14" s="124">
        <f>'All Parts'!Z107</f>
        <v/>
      </c>
      <c r="AA14" s="124">
        <f>'All Parts'!AA107</f>
        <v/>
      </c>
      <c r="AB14" s="124">
        <f>'All Parts'!AB107</f>
        <v/>
      </c>
      <c r="AC14" s="124">
        <f>'All Parts'!AC107</f>
        <v/>
      </c>
      <c r="AD14" s="124">
        <f>'All Parts'!AD107</f>
        <v/>
      </c>
      <c r="AE14" s="124">
        <f>'All Parts'!AE107</f>
        <v/>
      </c>
      <c r="AF14" s="124">
        <f>'All Parts'!AF107</f>
        <v/>
      </c>
      <c r="AG14" s="148">
        <f>'All Parts'!AG107</f>
        <v/>
      </c>
      <c r="AH14" s="124" t="n">
        <v>7000</v>
      </c>
    </row>
    <row r="15" ht="13.25" customHeight="1">
      <c r="A15" s="22">
        <f>'All Parts'!A95</f>
        <v/>
      </c>
      <c r="B15" s="125">
        <f>'All Parts'!B95</f>
        <v/>
      </c>
      <c r="C15" s="126">
        <f>'All Parts'!C95</f>
        <v/>
      </c>
      <c r="D15" s="19">
        <f>'All Parts'!D95</f>
        <v/>
      </c>
      <c r="E15" s="127">
        <f>'All Parts'!E95</f>
        <v/>
      </c>
      <c r="F15" s="150">
        <f>'All Parts'!F95</f>
        <v/>
      </c>
      <c r="G15" s="150">
        <f>'All Parts'!G95</f>
        <v/>
      </c>
      <c r="H15" s="150">
        <f>'All Parts'!H95</f>
        <v/>
      </c>
      <c r="I15" s="57">
        <f>'All Parts'!I95</f>
        <v/>
      </c>
      <c r="J15" s="8">
        <f>+NOW()+P15*7/4.75*21.5</f>
        <v/>
      </c>
      <c r="K15" s="8">
        <f>+NOW()+O15*7/4.75*21.5</f>
        <v/>
      </c>
      <c r="L15" s="8">
        <f>K15-M15*7</f>
        <v/>
      </c>
      <c r="M15" s="105" t="n">
        <v>38</v>
      </c>
      <c r="N15" s="105">
        <f>F15+R15+S15+T15+U15+V15+W15+X15+Y15+Z15+AA15+AB15+AC15+AD15+AE15+AF15</f>
        <v/>
      </c>
      <c r="O15" s="55">
        <f>+(N15+Q15-H15)/(21.5*E15)</f>
        <v/>
      </c>
      <c r="P15" s="55">
        <f>+(N15-H15)/(21.5*E15)</f>
        <v/>
      </c>
      <c r="Q15" s="106">
        <f>'All Parts'!Q95</f>
        <v/>
      </c>
      <c r="R15" s="124">
        <f>'All Parts'!R95</f>
        <v/>
      </c>
      <c r="S15" s="124">
        <f>'All Parts'!S95</f>
        <v/>
      </c>
      <c r="T15" s="124">
        <f>'All Parts'!T95</f>
        <v/>
      </c>
      <c r="U15" s="124">
        <f>'All Parts'!U95</f>
        <v/>
      </c>
      <c r="V15" s="124">
        <f>'All Parts'!V95</f>
        <v/>
      </c>
      <c r="W15" s="124">
        <f>'All Parts'!W95</f>
        <v/>
      </c>
      <c r="X15" s="124">
        <f>'All Parts'!X95</f>
        <v/>
      </c>
      <c r="Y15" s="124">
        <f>'All Parts'!Y95</f>
        <v/>
      </c>
      <c r="Z15" s="124">
        <f>'All Parts'!Z95</f>
        <v/>
      </c>
      <c r="AA15" s="124">
        <f>'All Parts'!AA95</f>
        <v/>
      </c>
      <c r="AB15" s="124">
        <f>'All Parts'!AB95</f>
        <v/>
      </c>
      <c r="AC15" s="124">
        <f>'All Parts'!AC95</f>
        <v/>
      </c>
      <c r="AD15" s="124">
        <f>'All Parts'!AD95</f>
        <v/>
      </c>
      <c r="AE15" s="124">
        <f>'All Parts'!AE95</f>
        <v/>
      </c>
      <c r="AF15" s="124">
        <f>'All Parts'!AF95</f>
        <v/>
      </c>
      <c r="AG15" s="148">
        <f>'All Parts'!AG95</f>
        <v/>
      </c>
      <c r="AH15" s="124" t="n">
        <v>6000</v>
      </c>
    </row>
    <row r="16" ht="13.25" customHeight="1">
      <c r="A16" s="22">
        <f>'All Parts'!A45</f>
        <v/>
      </c>
      <c r="B16" s="125">
        <f>'All Parts'!B45</f>
        <v/>
      </c>
      <c r="C16" s="126">
        <f>'All Parts'!C45</f>
        <v/>
      </c>
      <c r="D16" s="19">
        <f>'All Parts'!D45</f>
        <v/>
      </c>
      <c r="E16" s="127">
        <f>'All Parts'!E45</f>
        <v/>
      </c>
      <c r="F16" s="150">
        <f>'All Parts'!F45</f>
        <v/>
      </c>
      <c r="G16" s="150">
        <f>'All Parts'!G45</f>
        <v/>
      </c>
      <c r="H16" s="150">
        <f>'All Parts'!H45</f>
        <v/>
      </c>
      <c r="I16" s="57">
        <f>'All Parts'!I45</f>
        <v/>
      </c>
      <c r="J16" s="8">
        <f>+NOW()+P16*7/4.75*21.5</f>
        <v/>
      </c>
      <c r="K16" s="8">
        <f>+NOW()+O16*7/4.75*21.5</f>
        <v/>
      </c>
      <c r="L16" s="8">
        <f>K16-M16*7</f>
        <v/>
      </c>
      <c r="M16" s="105" t="n">
        <v>38</v>
      </c>
      <c r="N16" s="105">
        <f>F16+R16+S16+T16+U16+V16+W16+X16+Y16+Z16+AA16+AB16+AC16+AD16+AE16+AF16</f>
        <v/>
      </c>
      <c r="O16" s="55">
        <f>+(N16+Q16-H16)/(21.5*E16)</f>
        <v/>
      </c>
      <c r="P16" s="55">
        <f>+(N16-H16)/(21.5*E16)</f>
        <v/>
      </c>
      <c r="Q16" s="106">
        <f>'All Parts'!Q45</f>
        <v/>
      </c>
      <c r="R16" s="124">
        <f>'All Parts'!R45</f>
        <v/>
      </c>
      <c r="S16" s="124">
        <f>'All Parts'!S45</f>
        <v/>
      </c>
      <c r="T16" s="124">
        <f>'All Parts'!T45</f>
        <v/>
      </c>
      <c r="U16" s="124">
        <f>'All Parts'!U45</f>
        <v/>
      </c>
      <c r="V16" s="124">
        <f>'All Parts'!V45</f>
        <v/>
      </c>
      <c r="W16" s="124">
        <f>'All Parts'!W45</f>
        <v/>
      </c>
      <c r="X16" s="124">
        <f>'All Parts'!X45</f>
        <v/>
      </c>
      <c r="Y16" s="124">
        <f>'All Parts'!Y45</f>
        <v/>
      </c>
      <c r="Z16" s="124">
        <f>'All Parts'!Z45</f>
        <v/>
      </c>
      <c r="AA16" s="124">
        <f>'All Parts'!AA45</f>
        <v/>
      </c>
      <c r="AB16" s="124">
        <f>'All Parts'!AB45</f>
        <v/>
      </c>
      <c r="AC16" s="124">
        <f>'All Parts'!AC45</f>
        <v/>
      </c>
      <c r="AD16" s="124">
        <f>'All Parts'!AD45</f>
        <v/>
      </c>
      <c r="AE16" s="124">
        <f>'All Parts'!AE45</f>
        <v/>
      </c>
      <c r="AF16" s="124">
        <f>'All Parts'!AF45</f>
        <v/>
      </c>
      <c r="AG16" s="148">
        <f>'All Parts'!AG45</f>
        <v/>
      </c>
      <c r="AH16" s="124" t="n">
        <v>78000</v>
      </c>
    </row>
    <row r="17" ht="13.25" customHeight="1">
      <c r="A17" s="22">
        <f>'All Parts'!A125</f>
        <v/>
      </c>
      <c r="B17" s="125">
        <f>'All Parts'!B125</f>
        <v/>
      </c>
      <c r="C17" s="126">
        <f>'All Parts'!C125</f>
        <v/>
      </c>
      <c r="D17" s="19">
        <f>'All Parts'!D125</f>
        <v/>
      </c>
      <c r="E17" s="127">
        <f>'All Parts'!E125</f>
        <v/>
      </c>
      <c r="F17" s="150">
        <f>'All Parts'!F125</f>
        <v/>
      </c>
      <c r="G17" s="150">
        <f>'All Parts'!G125</f>
        <v/>
      </c>
      <c r="H17" s="150">
        <f>'All Parts'!H125</f>
        <v/>
      </c>
      <c r="I17" s="57">
        <f>'All Parts'!I125</f>
        <v/>
      </c>
      <c r="J17" s="8">
        <f>+NOW()+P17*7/4.75*21.5</f>
        <v/>
      </c>
      <c r="K17" s="8">
        <f>+NOW()+O17*7/4.75*21.5</f>
        <v/>
      </c>
      <c r="L17" s="8">
        <f>K17-M17*7</f>
        <v/>
      </c>
      <c r="M17" s="105" t="n">
        <v>38</v>
      </c>
      <c r="N17" s="105">
        <f>F17+R17+S17+T17+U17+V17+W17+X17+Y17+Z17+AA17+AB17+AC17+AD17+AE17+AF17</f>
        <v/>
      </c>
      <c r="O17" s="55">
        <f>+(N17+Q17-H17)/(21.5*E17)</f>
        <v/>
      </c>
      <c r="P17" s="55">
        <f>+(N17-H17)/(21.5*E17)</f>
        <v/>
      </c>
      <c r="Q17" s="106">
        <f>'All Parts'!Q125</f>
        <v/>
      </c>
      <c r="R17" s="124">
        <f>'All Parts'!R125</f>
        <v/>
      </c>
      <c r="S17" s="124">
        <f>'All Parts'!S125</f>
        <v/>
      </c>
      <c r="T17" s="124">
        <f>'All Parts'!T101</f>
        <v/>
      </c>
      <c r="U17" s="124">
        <f>'All Parts'!U125</f>
        <v/>
      </c>
      <c r="V17" s="124">
        <f>'All Parts'!V125</f>
        <v/>
      </c>
      <c r="W17" s="124">
        <f>'All Parts'!W125</f>
        <v/>
      </c>
      <c r="X17" s="124">
        <f>'All Parts'!X125</f>
        <v/>
      </c>
      <c r="Y17" s="124">
        <f>'All Parts'!Y125</f>
        <v/>
      </c>
      <c r="Z17" s="124">
        <f>'All Parts'!Z125</f>
        <v/>
      </c>
      <c r="AA17" s="124">
        <f>'All Parts'!AA125</f>
        <v/>
      </c>
      <c r="AB17" s="124">
        <f>'All Parts'!AB125</f>
        <v/>
      </c>
      <c r="AC17" s="124">
        <f>'All Parts'!AC125</f>
        <v/>
      </c>
      <c r="AD17" s="124">
        <f>'All Parts'!AD125</f>
        <v/>
      </c>
      <c r="AE17" s="124">
        <f>'All Parts'!AE125</f>
        <v/>
      </c>
      <c r="AF17" s="124">
        <f>'All Parts'!AF125</f>
        <v/>
      </c>
      <c r="AG17" s="148">
        <f>'All Parts'!AG125</f>
        <v/>
      </c>
      <c r="AH17" s="124" t="n">
        <v>16500</v>
      </c>
    </row>
    <row r="18" ht="13.25" customHeight="1">
      <c r="A18" s="22">
        <f>'All Parts'!A94</f>
        <v/>
      </c>
      <c r="B18" s="125">
        <f>'All Parts'!B94</f>
        <v/>
      </c>
      <c r="C18" s="126">
        <f>'All Parts'!C94</f>
        <v/>
      </c>
      <c r="D18" s="19">
        <f>'All Parts'!D94</f>
        <v/>
      </c>
      <c r="E18" s="127">
        <f>'All Parts'!E94</f>
        <v/>
      </c>
      <c r="F18" s="150">
        <f>'All Parts'!F94</f>
        <v/>
      </c>
      <c r="G18" s="150">
        <f>'All Parts'!G94</f>
        <v/>
      </c>
      <c r="H18" s="150">
        <f>'All Parts'!H94</f>
        <v/>
      </c>
      <c r="I18" s="57">
        <f>'All Parts'!I94</f>
        <v/>
      </c>
      <c r="J18" s="8">
        <f>+NOW()+P18*7/4.75*21.5</f>
        <v/>
      </c>
      <c r="K18" s="8">
        <f>+NOW()+O18*7/4.75*21.5</f>
        <v/>
      </c>
      <c r="L18" s="8">
        <f>K18-M18*7</f>
        <v/>
      </c>
      <c r="M18" s="105" t="n">
        <v>38</v>
      </c>
      <c r="N18" s="105">
        <f>F18+R18+S18+T18+U18+V18+W18+X18+Y18+Z18+AA18+AB18+AC18+AD18+AE18+AF18</f>
        <v/>
      </c>
      <c r="O18" s="55">
        <f>+(N18+Q18-H18)/(21.5*E18)</f>
        <v/>
      </c>
      <c r="P18" s="55">
        <f>+(N18-H18)/(21.5*E18)</f>
        <v/>
      </c>
      <c r="Q18" s="106">
        <f>'All Parts'!Q94</f>
        <v/>
      </c>
      <c r="R18" s="124">
        <f>'All Parts'!R94</f>
        <v/>
      </c>
      <c r="S18" s="124">
        <f>'All Parts'!S94</f>
        <v/>
      </c>
      <c r="T18" s="124">
        <f>'All Parts'!T94</f>
        <v/>
      </c>
      <c r="U18" s="124">
        <f>'All Parts'!U94</f>
        <v/>
      </c>
      <c r="V18" s="124">
        <f>'All Parts'!V94</f>
        <v/>
      </c>
      <c r="W18" s="124">
        <f>'All Parts'!W94</f>
        <v/>
      </c>
      <c r="X18" s="124">
        <f>'All Parts'!X94</f>
        <v/>
      </c>
      <c r="Y18" s="124">
        <f>'All Parts'!Y94</f>
        <v/>
      </c>
      <c r="Z18" s="124">
        <f>'All Parts'!Z94</f>
        <v/>
      </c>
      <c r="AA18" s="124">
        <f>'All Parts'!AA94</f>
        <v/>
      </c>
      <c r="AB18" s="124">
        <f>'All Parts'!AB94</f>
        <v/>
      </c>
      <c r="AC18" s="124">
        <f>'All Parts'!AC94</f>
        <v/>
      </c>
      <c r="AD18" s="124">
        <f>'All Parts'!AD94</f>
        <v/>
      </c>
      <c r="AE18" s="124">
        <f>'All Parts'!AE94</f>
        <v/>
      </c>
      <c r="AF18" s="124">
        <f>'All Parts'!AF94</f>
        <v/>
      </c>
      <c r="AG18" s="148">
        <f>'All Parts'!AG94</f>
        <v/>
      </c>
      <c r="AH18" s="124" t="n">
        <v>38000</v>
      </c>
    </row>
    <row r="19" ht="13.25" customHeight="1">
      <c r="A19" s="22">
        <f>'All Parts'!A42</f>
        <v/>
      </c>
      <c r="B19" s="125">
        <f>'All Parts'!B42</f>
        <v/>
      </c>
      <c r="C19" s="126">
        <f>'All Parts'!C42</f>
        <v/>
      </c>
      <c r="D19" s="19">
        <f>'All Parts'!D42</f>
        <v/>
      </c>
      <c r="E19" s="127">
        <f>'All Parts'!E42</f>
        <v/>
      </c>
      <c r="F19" s="150">
        <f>'All Parts'!F42</f>
        <v/>
      </c>
      <c r="G19" s="150">
        <f>'All Parts'!G42</f>
        <v/>
      </c>
      <c r="H19" s="150">
        <f>'All Parts'!H42</f>
        <v/>
      </c>
      <c r="I19" s="57">
        <f>'All Parts'!I42</f>
        <v/>
      </c>
      <c r="J19" s="8">
        <f>+NOW()+P19*7/4.75*21.5</f>
        <v/>
      </c>
      <c r="K19" s="8">
        <f>+NOW()+O19*7/4.75*21.5</f>
        <v/>
      </c>
      <c r="L19" s="8">
        <f>K19-M19*7</f>
        <v/>
      </c>
      <c r="M19" s="105" t="n">
        <v>38</v>
      </c>
      <c r="N19" s="105">
        <f>F19+R19+S19+T19+U19+V19+W19+X19+Y19+Z19+AA19+AB19+AC19+AD19+AE19+AF19</f>
        <v/>
      </c>
      <c r="O19" s="55">
        <f>+(N19+Q19-H19)/(21.5*E19)</f>
        <v/>
      </c>
      <c r="P19" s="55">
        <f>+(N19-H19)/(21.5*E19)</f>
        <v/>
      </c>
      <c r="Q19" s="106">
        <f>'All Parts'!Q42</f>
        <v/>
      </c>
      <c r="R19" s="124">
        <f>'All Parts'!R42</f>
        <v/>
      </c>
      <c r="S19" s="124">
        <f>'All Parts'!S42</f>
        <v/>
      </c>
      <c r="T19" s="124">
        <f>'All Parts'!T42</f>
        <v/>
      </c>
      <c r="U19" s="124">
        <f>'All Parts'!U42</f>
        <v/>
      </c>
      <c r="V19" s="124">
        <f>'All Parts'!V42</f>
        <v/>
      </c>
      <c r="W19" s="124">
        <f>'All Parts'!W42</f>
        <v/>
      </c>
      <c r="X19" s="124">
        <f>'All Parts'!X42</f>
        <v/>
      </c>
      <c r="Y19" s="124">
        <f>'All Parts'!Y42</f>
        <v/>
      </c>
      <c r="Z19" s="124">
        <f>'All Parts'!Z42</f>
        <v/>
      </c>
      <c r="AA19" s="124">
        <f>'All Parts'!AA42</f>
        <v/>
      </c>
      <c r="AB19" s="124">
        <f>'All Parts'!AB42</f>
        <v/>
      </c>
      <c r="AC19" s="124">
        <f>'All Parts'!AC42</f>
        <v/>
      </c>
      <c r="AD19" s="124">
        <f>'All Parts'!AD42</f>
        <v/>
      </c>
      <c r="AE19" s="124">
        <f>'All Parts'!AE42</f>
        <v/>
      </c>
      <c r="AF19" s="124">
        <f>'All Parts'!AF42</f>
        <v/>
      </c>
      <c r="AG19" s="189">
        <f>'All Parts'!AG42</f>
        <v/>
      </c>
      <c r="AH19" s="124" t="n">
        <v>275000</v>
      </c>
    </row>
    <row r="20" ht="13.25" customHeight="1">
      <c r="A20" s="22">
        <f>'All Parts'!A96</f>
        <v/>
      </c>
      <c r="B20" s="125">
        <f>'All Parts'!B96</f>
        <v/>
      </c>
      <c r="C20" s="126">
        <f>'All Parts'!C96</f>
        <v/>
      </c>
      <c r="D20" s="19">
        <f>'All Parts'!D96</f>
        <v/>
      </c>
      <c r="E20" s="127">
        <f>'All Parts'!E96</f>
        <v/>
      </c>
      <c r="F20" s="150">
        <f>'All Parts'!F96</f>
        <v/>
      </c>
      <c r="G20" s="150">
        <f>'All Parts'!G96</f>
        <v/>
      </c>
      <c r="H20" s="150">
        <f>'All Parts'!H96</f>
        <v/>
      </c>
      <c r="I20" s="57">
        <f>'All Parts'!I96</f>
        <v/>
      </c>
      <c r="J20" s="8">
        <f>+NOW()+P20*7/4.75*21.5</f>
        <v/>
      </c>
      <c r="K20" s="8">
        <f>+NOW()+O20*7/4.75*21.5</f>
        <v/>
      </c>
      <c r="L20" s="8">
        <f>K20-M20*7</f>
        <v/>
      </c>
      <c r="M20" s="105" t="n">
        <v>38</v>
      </c>
      <c r="N20" s="105">
        <f>F20+R20+S20+T20+U20+V20+W20+X20+Y20+Z20+AA20+AB20+AC20+AD20+AE20+AF20</f>
        <v/>
      </c>
      <c r="O20" s="55">
        <f>+(N20+Q20-H20)/(21.5*E20)</f>
        <v/>
      </c>
      <c r="P20" s="55">
        <f>+(N20-H20)/(21.5*E20)</f>
        <v/>
      </c>
      <c r="Q20" s="106">
        <f>'All Parts'!Q96</f>
        <v/>
      </c>
      <c r="R20" s="124">
        <f>'All Parts'!R96</f>
        <v/>
      </c>
      <c r="S20" s="124">
        <f>'All Parts'!S96</f>
        <v/>
      </c>
      <c r="T20" s="124">
        <f>'All Parts'!T96</f>
        <v/>
      </c>
      <c r="U20" s="124">
        <f>'All Parts'!U96</f>
        <v/>
      </c>
      <c r="V20" s="124">
        <f>'All Parts'!V96</f>
        <v/>
      </c>
      <c r="W20" s="124">
        <f>'All Parts'!W96</f>
        <v/>
      </c>
      <c r="X20" s="124">
        <f>'All Parts'!X96</f>
        <v/>
      </c>
      <c r="Y20" s="124">
        <f>'All Parts'!Y96</f>
        <v/>
      </c>
      <c r="Z20" s="124">
        <f>'All Parts'!Z96</f>
        <v/>
      </c>
      <c r="AA20" s="124">
        <f>'All Parts'!AA96</f>
        <v/>
      </c>
      <c r="AB20" s="124">
        <f>'All Parts'!AB96</f>
        <v/>
      </c>
      <c r="AC20" s="124">
        <f>'All Parts'!AC96</f>
        <v/>
      </c>
      <c r="AD20" s="124">
        <f>'All Parts'!AD96</f>
        <v/>
      </c>
      <c r="AE20" s="124">
        <f>'All Parts'!AE96</f>
        <v/>
      </c>
      <c r="AF20" s="124">
        <f>'All Parts'!AF96</f>
        <v/>
      </c>
      <c r="AG20" s="148">
        <f>'All Parts'!AG96</f>
        <v/>
      </c>
      <c r="AH20" s="124" t="n">
        <v>60000</v>
      </c>
    </row>
    <row r="21" ht="13.25" customHeight="1">
      <c r="A21" s="22">
        <f>'All Parts'!A37</f>
        <v/>
      </c>
      <c r="B21" s="125">
        <f>'All Parts'!B37</f>
        <v/>
      </c>
      <c r="C21" s="126">
        <f>'All Parts'!C37</f>
        <v/>
      </c>
      <c r="D21" s="19">
        <f>'All Parts'!D37</f>
        <v/>
      </c>
      <c r="E21" s="127">
        <f>'All Parts'!E37</f>
        <v/>
      </c>
      <c r="F21" s="150">
        <f>'All Parts'!F37</f>
        <v/>
      </c>
      <c r="G21" s="150">
        <f>'All Parts'!G37</f>
        <v/>
      </c>
      <c r="H21" s="150">
        <f>'All Parts'!H37</f>
        <v/>
      </c>
      <c r="I21" s="57">
        <f>'All Parts'!I37</f>
        <v/>
      </c>
      <c r="J21" s="8">
        <f>+NOW()+P21*7/4.75*21.5</f>
        <v/>
      </c>
      <c r="K21" s="8">
        <f>+NOW()+O21*7/4.75*21.5</f>
        <v/>
      </c>
      <c r="L21" s="8">
        <f>K21-M21*7</f>
        <v/>
      </c>
      <c r="M21" s="105" t="n">
        <v>37</v>
      </c>
      <c r="N21" s="105">
        <f>F21+R21+S21+T21+U21+V21+W21+X21+Y21+Z21+AA21+AB21+AC21+AD21+AE21+AF21</f>
        <v/>
      </c>
      <c r="O21" s="55">
        <f>+(N21+Q21-H21)/(21.5*E21)</f>
        <v/>
      </c>
      <c r="P21" s="55">
        <f>+(N21-H21)/(21.5*E21)</f>
        <v/>
      </c>
      <c r="Q21" s="106">
        <f>'All Parts'!Q37</f>
        <v/>
      </c>
      <c r="R21" s="124">
        <f>'All Parts'!R37</f>
        <v/>
      </c>
      <c r="S21" s="124">
        <f>'All Parts'!S37</f>
        <v/>
      </c>
      <c r="T21" s="124">
        <f>'All Parts'!T37</f>
        <v/>
      </c>
      <c r="U21" s="124">
        <f>'All Parts'!U37</f>
        <v/>
      </c>
      <c r="V21" s="124">
        <f>'All Parts'!V37</f>
        <v/>
      </c>
      <c r="W21" s="124">
        <f>'All Parts'!W37</f>
        <v/>
      </c>
      <c r="X21" s="124">
        <f>'All Parts'!X37</f>
        <v/>
      </c>
      <c r="Y21" s="124">
        <f>'All Parts'!Y37</f>
        <v/>
      </c>
      <c r="Z21" s="124">
        <f>'All Parts'!Z37</f>
        <v/>
      </c>
      <c r="AA21" s="124">
        <f>'All Parts'!AA37</f>
        <v/>
      </c>
      <c r="AB21" s="124">
        <f>'All Parts'!AB37</f>
        <v/>
      </c>
      <c r="AC21" s="124">
        <f>'All Parts'!AC37</f>
        <v/>
      </c>
      <c r="AD21" s="124">
        <f>'All Parts'!AD37</f>
        <v/>
      </c>
      <c r="AE21" s="124">
        <f>'All Parts'!AE37</f>
        <v/>
      </c>
      <c r="AF21" s="124">
        <f>'All Parts'!AF37</f>
        <v/>
      </c>
      <c r="AG21" s="189">
        <f>'All Parts'!AG37</f>
        <v/>
      </c>
      <c r="AH21" s="124" t="n">
        <v>200000</v>
      </c>
    </row>
    <row r="22" ht="13.25" customHeight="1">
      <c r="A22" s="22">
        <f>'All Parts'!A55</f>
        <v/>
      </c>
      <c r="B22" s="125">
        <f>'All Parts'!B55</f>
        <v/>
      </c>
      <c r="C22" s="126">
        <f>'All Parts'!C55</f>
        <v/>
      </c>
      <c r="D22" s="19">
        <f>'All Parts'!D55</f>
        <v/>
      </c>
      <c r="E22" s="127">
        <f>'All Parts'!E55</f>
        <v/>
      </c>
      <c r="F22" s="150">
        <f>'All Parts'!F55</f>
        <v/>
      </c>
      <c r="G22" s="150">
        <f>'All Parts'!G55</f>
        <v/>
      </c>
      <c r="H22" s="150">
        <f>'All Parts'!H55</f>
        <v/>
      </c>
      <c r="I22" s="57">
        <f>'All Parts'!I55</f>
        <v/>
      </c>
      <c r="J22" s="8">
        <f>+NOW()+P22*7/4.75*21.5</f>
        <v/>
      </c>
      <c r="K22" s="8">
        <f>+NOW()+O22*7/4.75*21.5</f>
        <v/>
      </c>
      <c r="L22" s="8">
        <f>K22-M22*7</f>
        <v/>
      </c>
      <c r="M22" s="105" t="n">
        <v>39</v>
      </c>
      <c r="N22" s="105">
        <f>F22+R22+S22+T22+U22+V22+W22+X22+Y22+Z22+AA22+AB22+AC22+AD22+AE22+AF22</f>
        <v/>
      </c>
      <c r="O22" s="55">
        <f>+(N22+Q22-H22)/(21.5*E22)</f>
        <v/>
      </c>
      <c r="P22" s="55">
        <f>+(N22-H22)/(21.5*E22)</f>
        <v/>
      </c>
      <c r="Q22" s="106">
        <f>'All Parts'!Q55</f>
        <v/>
      </c>
      <c r="R22" s="124">
        <f>'All Parts'!R55</f>
        <v/>
      </c>
      <c r="S22" s="124">
        <f>'All Parts'!S55</f>
        <v/>
      </c>
      <c r="T22" s="124">
        <f>'All Parts'!T55</f>
        <v/>
      </c>
      <c r="U22" s="124">
        <f>'All Parts'!U55</f>
        <v/>
      </c>
      <c r="V22" s="124">
        <f>'All Parts'!V55</f>
        <v/>
      </c>
      <c r="W22" s="124">
        <f>'All Parts'!W55</f>
        <v/>
      </c>
      <c r="X22" s="124">
        <f>'All Parts'!X55</f>
        <v/>
      </c>
      <c r="Y22" s="124">
        <f>'All Parts'!Y55</f>
        <v/>
      </c>
      <c r="Z22" s="124">
        <f>'All Parts'!Z55</f>
        <v/>
      </c>
      <c r="AA22" s="124">
        <f>'All Parts'!AA55</f>
        <v/>
      </c>
      <c r="AB22" s="124">
        <f>'All Parts'!AB55</f>
        <v/>
      </c>
      <c r="AC22" s="124">
        <f>'All Parts'!AC55</f>
        <v/>
      </c>
      <c r="AD22" s="124">
        <f>'All Parts'!AD55</f>
        <v/>
      </c>
      <c r="AE22" s="124">
        <f>'All Parts'!AE55</f>
        <v/>
      </c>
      <c r="AF22" s="124">
        <f>'All Parts'!AF55</f>
        <v/>
      </c>
      <c r="AG22" s="148">
        <f>'All Parts'!AG55</f>
        <v/>
      </c>
      <c r="AH22" s="124" t="n">
        <v>23000</v>
      </c>
    </row>
    <row r="23" ht="13.25" customHeight="1">
      <c r="A23" s="22">
        <f>'All Parts'!A131</f>
        <v/>
      </c>
      <c r="B23" s="125">
        <f>'All Parts'!B131</f>
        <v/>
      </c>
      <c r="C23" s="126">
        <f>'All Parts'!C131</f>
        <v/>
      </c>
      <c r="D23" s="19">
        <f>'All Parts'!D131</f>
        <v/>
      </c>
      <c r="E23" s="127">
        <f>'All Parts'!E131</f>
        <v/>
      </c>
      <c r="F23" s="150">
        <f>'All Parts'!F131</f>
        <v/>
      </c>
      <c r="G23" s="150">
        <f>'All Parts'!G131</f>
        <v/>
      </c>
      <c r="H23" s="150">
        <f>'All Parts'!H131</f>
        <v/>
      </c>
      <c r="I23" s="57">
        <f>'All Parts'!I131</f>
        <v/>
      </c>
      <c r="J23" s="8">
        <f>+NOW()+P23*7/4.75*21.5</f>
        <v/>
      </c>
      <c r="K23" s="8">
        <f>+NOW()+O23*7/4.75*21.5</f>
        <v/>
      </c>
      <c r="L23" s="8">
        <f>K23-M23*7</f>
        <v/>
      </c>
      <c r="M23" s="105" t="n">
        <v>36</v>
      </c>
      <c r="N23" s="105">
        <f>F23+R23+S23+T23+U23+V23+W23+X23+Y23+Z23+AA23+AB23+AC23+AD23+AE23+AF23</f>
        <v/>
      </c>
      <c r="O23" s="55">
        <f>+(N23+Q23-H23)/(21.5*E23)</f>
        <v/>
      </c>
      <c r="P23" s="55">
        <f>+(N23-H23)/(21.5*E23)</f>
        <v/>
      </c>
      <c r="Q23" s="106">
        <f>'All Parts'!Q131</f>
        <v/>
      </c>
      <c r="R23" s="124">
        <f>'All Parts'!R131</f>
        <v/>
      </c>
      <c r="S23" s="124">
        <f>'All Parts'!S131</f>
        <v/>
      </c>
      <c r="T23" s="124">
        <f>'All Parts'!T131</f>
        <v/>
      </c>
      <c r="U23" s="124">
        <f>'All Parts'!U131</f>
        <v/>
      </c>
      <c r="V23" s="124">
        <f>'All Parts'!V131</f>
        <v/>
      </c>
      <c r="W23" s="124">
        <f>'All Parts'!W131</f>
        <v/>
      </c>
      <c r="X23" s="124">
        <f>'All Parts'!X131</f>
        <v/>
      </c>
      <c r="Y23" s="124">
        <f>'All Parts'!Y131</f>
        <v/>
      </c>
      <c r="Z23" s="124">
        <f>'All Parts'!Z131</f>
        <v/>
      </c>
      <c r="AA23" s="124">
        <f>'All Parts'!AA131</f>
        <v/>
      </c>
      <c r="AB23" s="124">
        <f>'All Parts'!AB131</f>
        <v/>
      </c>
      <c r="AC23" s="124">
        <f>'All Parts'!AC131</f>
        <v/>
      </c>
      <c r="AD23" s="124">
        <f>'All Parts'!AD131</f>
        <v/>
      </c>
      <c r="AE23" s="124">
        <f>'All Parts'!AE131</f>
        <v/>
      </c>
      <c r="AF23" s="124">
        <f>'All Parts'!AF131</f>
        <v/>
      </c>
      <c r="AG23" s="148">
        <f>'All Parts'!AG131</f>
        <v/>
      </c>
      <c r="AH23" s="124" t="n">
        <v>60000</v>
      </c>
    </row>
    <row r="24" ht="13.25" customHeight="1">
      <c r="A24" s="22">
        <f>'All Parts'!A36</f>
        <v/>
      </c>
      <c r="B24" s="125">
        <f>'All Parts'!B36</f>
        <v/>
      </c>
      <c r="C24" s="126">
        <f>'All Parts'!C36</f>
        <v/>
      </c>
      <c r="D24" s="19">
        <f>'All Parts'!D36</f>
        <v/>
      </c>
      <c r="E24" s="127">
        <f>'All Parts'!E36</f>
        <v/>
      </c>
      <c r="F24" s="150">
        <f>'All Parts'!F36</f>
        <v/>
      </c>
      <c r="G24" s="150">
        <f>'All Parts'!G36</f>
        <v/>
      </c>
      <c r="H24" s="150">
        <f>'All Parts'!H36</f>
        <v/>
      </c>
      <c r="I24" s="57">
        <f>'All Parts'!I36</f>
        <v/>
      </c>
      <c r="J24" s="8">
        <f>+NOW()+P24*7/4.75*21.5</f>
        <v/>
      </c>
      <c r="K24" s="8">
        <f>+NOW()+O24*7/4.75*21.5</f>
        <v/>
      </c>
      <c r="L24" s="8">
        <f>K24-M24*7</f>
        <v/>
      </c>
      <c r="M24" s="105" t="n">
        <v>39</v>
      </c>
      <c r="N24" s="105">
        <f>F24+R24+S24+T24+U24+V24+W24+X24+Y24+Z24+AA24+AB24+AC24+AD24+AE24+AF24</f>
        <v/>
      </c>
      <c r="O24" s="55">
        <f>+(N24+Q24-H24)/(21.5*E24)</f>
        <v/>
      </c>
      <c r="P24" s="55">
        <f>+(N24-H24)/(21.5*E24)</f>
        <v/>
      </c>
      <c r="Q24" s="106">
        <f>'All Parts'!Q36</f>
        <v/>
      </c>
      <c r="R24" s="124">
        <f>'All Parts'!R36</f>
        <v/>
      </c>
      <c r="S24" s="124">
        <f>'All Parts'!S36</f>
        <v/>
      </c>
      <c r="T24" s="124">
        <f>'All Parts'!T36</f>
        <v/>
      </c>
      <c r="U24" s="124">
        <f>'All Parts'!U36</f>
        <v/>
      </c>
      <c r="V24" s="124">
        <f>'All Parts'!V36</f>
        <v/>
      </c>
      <c r="W24" s="124">
        <f>'All Parts'!W36</f>
        <v/>
      </c>
      <c r="X24" s="124">
        <f>'All Parts'!X36</f>
        <v/>
      </c>
      <c r="Y24" s="124">
        <f>'All Parts'!Y36</f>
        <v/>
      </c>
      <c r="Z24" s="124">
        <f>'All Parts'!Z36</f>
        <v/>
      </c>
      <c r="AA24" s="124">
        <f>'All Parts'!AA36</f>
        <v/>
      </c>
      <c r="AB24" s="124">
        <f>'All Parts'!AB36</f>
        <v/>
      </c>
      <c r="AC24" s="124">
        <f>'All Parts'!AC36</f>
        <v/>
      </c>
      <c r="AD24" s="124">
        <f>'All Parts'!AD36</f>
        <v/>
      </c>
      <c r="AE24" s="124">
        <f>'All Parts'!AE36</f>
        <v/>
      </c>
      <c r="AF24" s="124">
        <f>'All Parts'!AF36</f>
        <v/>
      </c>
      <c r="AG24" s="148">
        <f>'All Parts'!AG36</f>
        <v/>
      </c>
      <c r="AH24" s="124" t="n">
        <v>32000</v>
      </c>
    </row>
    <row r="25" ht="13.25" customHeight="1">
      <c r="A25" s="22">
        <f>'All Parts'!A12</f>
        <v/>
      </c>
      <c r="B25" s="125">
        <f>'All Parts'!B12</f>
        <v/>
      </c>
      <c r="C25" s="126">
        <f>'All Parts'!C12</f>
        <v/>
      </c>
      <c r="D25" s="19">
        <f>'All Parts'!D12</f>
        <v/>
      </c>
      <c r="E25" s="127">
        <f>'All Parts'!E12</f>
        <v/>
      </c>
      <c r="F25" s="150">
        <f>'All Parts'!F12</f>
        <v/>
      </c>
      <c r="G25" s="150">
        <f>'All Parts'!G12</f>
        <v/>
      </c>
      <c r="H25" s="150">
        <f>'All Parts'!H12</f>
        <v/>
      </c>
      <c r="I25" s="57">
        <f>'All Parts'!I12</f>
        <v/>
      </c>
      <c r="J25" s="8">
        <f>+NOW()+P25*7/4.75*21.5</f>
        <v/>
      </c>
      <c r="K25" s="8">
        <f>+NOW()+O25*7/4.75*21.5</f>
        <v/>
      </c>
      <c r="L25" s="8">
        <f>K25-M25*7</f>
        <v/>
      </c>
      <c r="M25" s="105" t="n">
        <v>37</v>
      </c>
      <c r="N25" s="105">
        <f>F25+R25+S25+T25+U25+V25+W25+X25+Y25+Z25+AA25+AB25+AC25+AD25+AE25+AF25</f>
        <v/>
      </c>
      <c r="O25" s="55">
        <f>+(N25+Q25-H25)/(21.5*E25)</f>
        <v/>
      </c>
      <c r="P25" s="55">
        <f>+(N25-H25)/(21.5*E25)</f>
        <v/>
      </c>
      <c r="Q25" s="106">
        <f>'All Parts'!Q12</f>
        <v/>
      </c>
      <c r="R25" s="124">
        <f>'All Parts'!R12</f>
        <v/>
      </c>
      <c r="S25" s="124">
        <f>'All Parts'!S12</f>
        <v/>
      </c>
      <c r="T25" s="124">
        <f>'All Parts'!T12</f>
        <v/>
      </c>
      <c r="U25" s="124">
        <f>'All Parts'!U12</f>
        <v/>
      </c>
      <c r="V25" s="124">
        <f>'All Parts'!V12</f>
        <v/>
      </c>
      <c r="W25" s="124">
        <f>'All Parts'!W12</f>
        <v/>
      </c>
      <c r="X25" s="124">
        <f>'All Parts'!X12</f>
        <v/>
      </c>
      <c r="Y25" s="124">
        <f>'All Parts'!Y12</f>
        <v/>
      </c>
      <c r="Z25" s="124">
        <f>'All Parts'!Z12</f>
        <v/>
      </c>
      <c r="AA25" s="124">
        <f>'All Parts'!AA12</f>
        <v/>
      </c>
      <c r="AB25" s="124">
        <f>'All Parts'!AB12</f>
        <v/>
      </c>
      <c r="AC25" s="124">
        <f>'All Parts'!AC12</f>
        <v/>
      </c>
      <c r="AD25" s="124">
        <f>'All Parts'!AD12</f>
        <v/>
      </c>
      <c r="AE25" s="124">
        <f>'All Parts'!AE12</f>
        <v/>
      </c>
      <c r="AF25" s="124">
        <f>'All Parts'!AF12</f>
        <v/>
      </c>
      <c r="AG25" s="148">
        <f>'All Parts'!AG12</f>
        <v/>
      </c>
      <c r="AH25" s="124" t="n">
        <v>9000</v>
      </c>
    </row>
    <row r="26" ht="13.25" customHeight="1">
      <c r="A26" s="22">
        <f>'All Parts'!A7</f>
        <v/>
      </c>
      <c r="B26" s="125">
        <f>'All Parts'!B7</f>
        <v/>
      </c>
      <c r="C26" s="126">
        <f>'All Parts'!C7</f>
        <v/>
      </c>
      <c r="D26" s="19">
        <f>'All Parts'!D7</f>
        <v/>
      </c>
      <c r="E26" s="127">
        <f>'All Parts'!E7</f>
        <v/>
      </c>
      <c r="F26" s="150">
        <f>'All Parts'!F7</f>
        <v/>
      </c>
      <c r="G26" s="150">
        <f>'All Parts'!G7</f>
        <v/>
      </c>
      <c r="H26" s="150">
        <f>'All Parts'!H7</f>
        <v/>
      </c>
      <c r="I26" s="57">
        <f>'All Parts'!I7</f>
        <v/>
      </c>
      <c r="J26" s="8">
        <f>+NOW()+P26*7/4.75*21.5</f>
        <v/>
      </c>
      <c r="K26" s="8">
        <f>+NOW()+O26*7/4.75*21.5</f>
        <v/>
      </c>
      <c r="L26" s="8">
        <f>K26-M26*7</f>
        <v/>
      </c>
      <c r="M26" s="105" t="n">
        <v>39</v>
      </c>
      <c r="N26" s="105">
        <f>F26+R26+S26+T26+U26+V26+W26+X26+Y26+Z26+AA26+AB26+AC26+AD26+AE26+AF26</f>
        <v/>
      </c>
      <c r="O26" s="55">
        <f>+(N26+Q26-H26)/(21.5*E26)</f>
        <v/>
      </c>
      <c r="P26" s="55">
        <f>+(N26-H26)/(21.5*E26)</f>
        <v/>
      </c>
      <c r="Q26" s="106">
        <f>'All Parts'!Q7</f>
        <v/>
      </c>
      <c r="R26" s="124">
        <f>'All Parts'!R7</f>
        <v/>
      </c>
      <c r="S26" s="124">
        <f>'All Parts'!S7</f>
        <v/>
      </c>
      <c r="T26" s="124">
        <f>'All Parts'!T7</f>
        <v/>
      </c>
      <c r="U26" s="124">
        <f>'All Parts'!U7</f>
        <v/>
      </c>
      <c r="V26" s="124">
        <f>'All Parts'!V7</f>
        <v/>
      </c>
      <c r="W26" s="124">
        <f>'All Parts'!W7</f>
        <v/>
      </c>
      <c r="X26" s="124">
        <f>'All Parts'!X7</f>
        <v/>
      </c>
      <c r="Y26" s="124">
        <f>'All Parts'!Y7</f>
        <v/>
      </c>
      <c r="Z26" s="124">
        <f>'All Parts'!Z7</f>
        <v/>
      </c>
      <c r="AA26" s="124">
        <f>'All Parts'!AA7</f>
        <v/>
      </c>
      <c r="AB26" s="124">
        <f>'All Parts'!AB7</f>
        <v/>
      </c>
      <c r="AC26" s="124">
        <f>'All Parts'!AC7</f>
        <v/>
      </c>
      <c r="AD26" s="124">
        <f>'All Parts'!AD7</f>
        <v/>
      </c>
      <c r="AE26" s="124">
        <f>'All Parts'!AE7</f>
        <v/>
      </c>
      <c r="AF26" s="124">
        <f>'All Parts'!AF7</f>
        <v/>
      </c>
      <c r="AG26" s="148">
        <f>'All Parts'!AG7</f>
        <v/>
      </c>
      <c r="AH26" s="124" t="n">
        <v>37000</v>
      </c>
    </row>
    <row r="27" ht="13.25" customHeight="1">
      <c r="A27" s="22">
        <f>'All Parts'!A92</f>
        <v/>
      </c>
      <c r="B27" s="190">
        <f>'All Parts'!B92</f>
        <v/>
      </c>
      <c r="C27" s="126">
        <f>'All Parts'!C92</f>
        <v/>
      </c>
      <c r="D27" s="19">
        <f>'All Parts'!D92</f>
        <v/>
      </c>
      <c r="E27" s="127">
        <f>'All Parts'!E92</f>
        <v/>
      </c>
      <c r="F27" s="150">
        <f>'All Parts'!F92</f>
        <v/>
      </c>
      <c r="G27" s="150">
        <f>'All Parts'!G92</f>
        <v/>
      </c>
      <c r="H27" s="150">
        <f>'All Parts'!H92</f>
        <v/>
      </c>
      <c r="I27" s="57">
        <f>'All Parts'!I92</f>
        <v/>
      </c>
      <c r="J27" s="8">
        <f>+NOW()+P27*7/4.75*21.5</f>
        <v/>
      </c>
      <c r="K27" s="8">
        <f>+NOW()+O27*7/4.75*21.5</f>
        <v/>
      </c>
      <c r="L27" s="8">
        <f>K27-M27*7</f>
        <v/>
      </c>
      <c r="M27" s="105" t="n">
        <v>37</v>
      </c>
      <c r="N27" s="105">
        <f>F27+R27+S27+T27+U27+V27+W27+X27+Y27+Z27+AA27+AB27+AC27+AD27+AE27+AF27</f>
        <v/>
      </c>
      <c r="O27" s="55">
        <f>+(N27+Q27-H27)/(21.5*E27)</f>
        <v/>
      </c>
      <c r="P27" s="55">
        <f>+(N27-H27)/(21.5*E27)</f>
        <v/>
      </c>
      <c r="Q27" s="106">
        <f>'All Parts'!Q92</f>
        <v/>
      </c>
      <c r="R27" s="124">
        <f>'All Parts'!R92</f>
        <v/>
      </c>
      <c r="S27" s="124">
        <f>'All Parts'!S92</f>
        <v/>
      </c>
      <c r="T27" s="124">
        <f>'All Parts'!T92</f>
        <v/>
      </c>
      <c r="U27" s="124">
        <f>'All Parts'!U92</f>
        <v/>
      </c>
      <c r="V27" s="124">
        <f>'All Parts'!V92</f>
        <v/>
      </c>
      <c r="W27" s="124">
        <f>'All Parts'!W92</f>
        <v/>
      </c>
      <c r="X27" s="124">
        <f>'All Parts'!X92</f>
        <v/>
      </c>
      <c r="Y27" s="124">
        <f>'All Parts'!Y92</f>
        <v/>
      </c>
      <c r="Z27" s="124">
        <f>'All Parts'!Z92</f>
        <v/>
      </c>
      <c r="AA27" s="124">
        <f>'All Parts'!AA92</f>
        <v/>
      </c>
      <c r="AB27" s="124">
        <f>'All Parts'!AB92</f>
        <v/>
      </c>
      <c r="AC27" s="124">
        <f>'All Parts'!AC92</f>
        <v/>
      </c>
      <c r="AD27" s="124">
        <f>'All Parts'!AD92</f>
        <v/>
      </c>
      <c r="AE27" s="124">
        <f>'All Parts'!AE92</f>
        <v/>
      </c>
      <c r="AF27" s="124">
        <f>'All Parts'!AF92</f>
        <v/>
      </c>
      <c r="AG27" s="148">
        <f>'All Parts'!AG92</f>
        <v/>
      </c>
      <c r="AH27" s="124" t="n">
        <v>3600</v>
      </c>
    </row>
    <row r="28" ht="13.25" customHeight="1">
      <c r="A28" s="22">
        <f>'All Parts'!A121</f>
        <v/>
      </c>
      <c r="B28" s="125">
        <f>'All Parts'!B121</f>
        <v/>
      </c>
      <c r="C28" s="126">
        <f>'All Parts'!C121</f>
        <v/>
      </c>
      <c r="D28" s="19">
        <f>'All Parts'!D121</f>
        <v/>
      </c>
      <c r="E28" s="127">
        <f>'All Parts'!E121</f>
        <v/>
      </c>
      <c r="F28" s="150">
        <f>'All Parts'!F121</f>
        <v/>
      </c>
      <c r="G28" s="150">
        <f>'All Parts'!G121</f>
        <v/>
      </c>
      <c r="H28" s="150">
        <f>'All Parts'!H121</f>
        <v/>
      </c>
      <c r="I28" s="57">
        <f>'All Parts'!I121</f>
        <v/>
      </c>
      <c r="J28" s="8">
        <f>+NOW()+P28*7/4.75*21.5</f>
        <v/>
      </c>
      <c r="K28" s="8">
        <f>+NOW()+O28*7/4.75*21.5</f>
        <v/>
      </c>
      <c r="L28" s="8">
        <f>K28-M28*7</f>
        <v/>
      </c>
      <c r="M28" s="105" t="n">
        <v>36</v>
      </c>
      <c r="N28" s="105">
        <f>F28+R28+S28+T28+U28+V28+W28+X28+Y28+Z28+AA28+AB28+AC28+AD28+AE28+AF28</f>
        <v/>
      </c>
      <c r="O28" s="55">
        <f>+(N28+Q28-H28)/(21.5*E28)</f>
        <v/>
      </c>
      <c r="P28" s="55">
        <f>+(N28-H28)/(21.5*E28)</f>
        <v/>
      </c>
      <c r="Q28" s="106">
        <f>'All Parts'!Q121</f>
        <v/>
      </c>
      <c r="R28" s="124">
        <f>'All Parts'!R121</f>
        <v/>
      </c>
      <c r="S28" s="124">
        <f>'All Parts'!S121</f>
        <v/>
      </c>
      <c r="T28" s="124">
        <f>'All Parts'!T121</f>
        <v/>
      </c>
      <c r="U28" s="124">
        <f>'All Parts'!U121</f>
        <v/>
      </c>
      <c r="V28" s="124">
        <f>'All Parts'!V121</f>
        <v/>
      </c>
      <c r="W28" s="124">
        <f>'All Parts'!W121</f>
        <v/>
      </c>
      <c r="X28" s="124">
        <f>'All Parts'!X121</f>
        <v/>
      </c>
      <c r="Y28" s="124">
        <f>'All Parts'!Y121</f>
        <v/>
      </c>
      <c r="Z28" s="124">
        <f>'All Parts'!Z121</f>
        <v/>
      </c>
      <c r="AA28" s="124">
        <f>'All Parts'!AA121</f>
        <v/>
      </c>
      <c r="AB28" s="124">
        <f>'All Parts'!AB121</f>
        <v/>
      </c>
      <c r="AC28" s="124">
        <f>'All Parts'!AC121</f>
        <v/>
      </c>
      <c r="AD28" s="124">
        <f>'All Parts'!AD121</f>
        <v/>
      </c>
      <c r="AE28" s="124">
        <f>'All Parts'!AE121</f>
        <v/>
      </c>
      <c r="AF28" s="124">
        <f>'All Parts'!AF121</f>
        <v/>
      </c>
      <c r="AG28" s="148">
        <f>'All Parts'!AG121</f>
        <v/>
      </c>
      <c r="AH28" s="124" t="n">
        <v>100000</v>
      </c>
      <c r="AK28" s="186" t="n"/>
    </row>
    <row r="29" ht="13.25" customHeight="1">
      <c r="A29" s="22">
        <f>'All Parts'!A9</f>
        <v/>
      </c>
      <c r="B29" s="125">
        <f>'All Parts'!B9</f>
        <v/>
      </c>
      <c r="C29" s="126">
        <f>'All Parts'!C9</f>
        <v/>
      </c>
      <c r="D29" s="19">
        <f>'All Parts'!D9</f>
        <v/>
      </c>
      <c r="E29" s="127">
        <f>'All Parts'!E9</f>
        <v/>
      </c>
      <c r="F29" s="150">
        <f>'All Parts'!F9</f>
        <v/>
      </c>
      <c r="G29" s="150">
        <f>'All Parts'!G9</f>
        <v/>
      </c>
      <c r="H29" s="150">
        <f>'All Parts'!H9</f>
        <v/>
      </c>
      <c r="I29" s="57">
        <f>'All Parts'!I9</f>
        <v/>
      </c>
      <c r="J29" s="8">
        <f>+NOW()+P29*7/4.75*21.5</f>
        <v/>
      </c>
      <c r="K29" s="8">
        <f>+NOW()+O29*7/4.75*21.5</f>
        <v/>
      </c>
      <c r="L29" s="8">
        <f>K29-M29*7</f>
        <v/>
      </c>
      <c r="M29" s="105" t="n">
        <v>38</v>
      </c>
      <c r="N29" s="105">
        <f>F29+R29+S29+T29+U29+V29+W29+X29+Y29+Z29+AA29+AB29+AC29+AD29+AE29+AF29</f>
        <v/>
      </c>
      <c r="O29" s="55">
        <f>+(N29+Q29-H29)/(21.5*E29)</f>
        <v/>
      </c>
      <c r="P29" s="55">
        <f>+(N29-H29)/(21.5*E29)</f>
        <v/>
      </c>
      <c r="Q29" s="106">
        <f>'All Parts'!Q9</f>
        <v/>
      </c>
      <c r="R29" s="124">
        <f>'All Parts'!R9</f>
        <v/>
      </c>
      <c r="S29" s="124">
        <f>'All Parts'!S9</f>
        <v/>
      </c>
      <c r="T29" s="124">
        <f>'All Parts'!T9</f>
        <v/>
      </c>
      <c r="U29" s="124">
        <f>'All Parts'!U9</f>
        <v/>
      </c>
      <c r="V29" s="124">
        <f>'All Parts'!V9</f>
        <v/>
      </c>
      <c r="W29" s="124">
        <f>'All Parts'!W9</f>
        <v/>
      </c>
      <c r="X29" s="124" t="n">
        <v>0</v>
      </c>
      <c r="Y29" s="124">
        <f>'All Parts'!Y9</f>
        <v/>
      </c>
      <c r="Z29" s="124">
        <f>'All Parts'!Z9</f>
        <v/>
      </c>
      <c r="AA29" s="124">
        <f>'All Parts'!AA9</f>
        <v/>
      </c>
      <c r="AB29" s="124">
        <f>'All Parts'!AB9</f>
        <v/>
      </c>
      <c r="AC29" s="124">
        <f>'All Parts'!AC9</f>
        <v/>
      </c>
      <c r="AD29" s="124">
        <f>'All Parts'!AD9</f>
        <v/>
      </c>
      <c r="AE29" s="124">
        <f>'All Parts'!AE9</f>
        <v/>
      </c>
      <c r="AF29" s="124">
        <f>'All Parts'!AF9</f>
        <v/>
      </c>
      <c r="AG29" s="148">
        <f>'All Parts'!AG9</f>
        <v/>
      </c>
      <c r="AH29" s="124" t="n">
        <v>10000</v>
      </c>
    </row>
    <row r="30" ht="13.25" customHeight="1">
      <c r="A30" s="22">
        <f>'All Parts'!A100</f>
        <v/>
      </c>
      <c r="B30" s="125">
        <f>'All Parts'!B100</f>
        <v/>
      </c>
      <c r="C30" s="126">
        <f>'All Parts'!C100</f>
        <v/>
      </c>
      <c r="D30" s="19">
        <f>'All Parts'!D100</f>
        <v/>
      </c>
      <c r="E30" s="127">
        <f>'All Parts'!E100</f>
        <v/>
      </c>
      <c r="F30" s="150">
        <f>'All Parts'!F100</f>
        <v/>
      </c>
      <c r="G30" s="150">
        <f>'All Parts'!G100</f>
        <v/>
      </c>
      <c r="H30" s="150">
        <f>'All Parts'!H100</f>
        <v/>
      </c>
      <c r="I30" s="57">
        <f>'All Parts'!I100</f>
        <v/>
      </c>
      <c r="J30" s="8">
        <f>+NOW()+P30*7/4.75*21.5</f>
        <v/>
      </c>
      <c r="K30" s="8">
        <f>+NOW()+O30*7/4.75*21.5</f>
        <v/>
      </c>
      <c r="L30" s="8">
        <f>K30-M30*7</f>
        <v/>
      </c>
      <c r="M30" s="105" t="n">
        <v>39</v>
      </c>
      <c r="N30" s="105">
        <f>F30+R30+S30+T30+U30+V30+W30+X30+Y30+Z30+AA30+AB30+AC30+AD30+AE30+AF30</f>
        <v/>
      </c>
      <c r="O30" s="55">
        <f>+(N30+Q30-H30)/(21.5*E30)</f>
        <v/>
      </c>
      <c r="P30" s="55">
        <f>+(N30-H30)/(21.5*E30)</f>
        <v/>
      </c>
      <c r="Q30" s="106">
        <f>'All Parts'!Q100</f>
        <v/>
      </c>
      <c r="R30" s="124">
        <f>'All Parts'!R100</f>
        <v/>
      </c>
      <c r="S30" s="124">
        <f>'All Parts'!S100</f>
        <v/>
      </c>
      <c r="T30" s="124">
        <f>'All Parts'!T100</f>
        <v/>
      </c>
      <c r="U30" s="124">
        <f>'All Parts'!U100</f>
        <v/>
      </c>
      <c r="V30" s="124">
        <f>'All Parts'!V100</f>
        <v/>
      </c>
      <c r="W30" s="124">
        <f>'All Parts'!W100</f>
        <v/>
      </c>
      <c r="X30" s="124">
        <f>'All Parts'!X100</f>
        <v/>
      </c>
      <c r="Y30" s="124">
        <f>'All Parts'!Y100</f>
        <v/>
      </c>
      <c r="Z30" s="124">
        <f>'All Parts'!Z100</f>
        <v/>
      </c>
      <c r="AA30" s="124">
        <f>'All Parts'!AA100</f>
        <v/>
      </c>
      <c r="AB30" s="124">
        <f>'All Parts'!AB100</f>
        <v/>
      </c>
      <c r="AC30" s="124">
        <f>'All Parts'!AC100</f>
        <v/>
      </c>
      <c r="AD30" s="124">
        <f>'All Parts'!AD100</f>
        <v/>
      </c>
      <c r="AE30" s="124">
        <f>'All Parts'!AE100</f>
        <v/>
      </c>
      <c r="AF30" s="124">
        <f>'All Parts'!AF100</f>
        <v/>
      </c>
      <c r="AG30" s="148">
        <f>'All Parts'!AG100</f>
        <v/>
      </c>
      <c r="AH30" s="124" t="n">
        <v>8600</v>
      </c>
    </row>
    <row r="31" ht="13.25" customHeight="1">
      <c r="A31" s="22">
        <f>'All Parts'!A39</f>
        <v/>
      </c>
      <c r="B31" s="125">
        <f>'All Parts'!B39</f>
        <v/>
      </c>
      <c r="C31" s="126">
        <f>'All Parts'!C39</f>
        <v/>
      </c>
      <c r="D31" s="19">
        <f>'All Parts'!D39</f>
        <v/>
      </c>
      <c r="E31" s="127">
        <f>'All Parts'!E39</f>
        <v/>
      </c>
      <c r="F31" s="150">
        <f>'All Parts'!F39</f>
        <v/>
      </c>
      <c r="G31" s="150">
        <f>'All Parts'!G39</f>
        <v/>
      </c>
      <c r="H31" s="150">
        <f>'All Parts'!H39</f>
        <v/>
      </c>
      <c r="I31" s="57">
        <f>'All Parts'!I39</f>
        <v/>
      </c>
      <c r="J31" s="8">
        <f>+NOW()+P31*7/4.75*21.5</f>
        <v/>
      </c>
      <c r="K31" s="8">
        <f>+NOW()+O31*7/4.75*21.5</f>
        <v/>
      </c>
      <c r="L31" s="8">
        <f>K31-M31*7</f>
        <v/>
      </c>
      <c r="M31" s="105" t="n">
        <v>38</v>
      </c>
      <c r="N31" s="105">
        <f>F31+R31+S31+T31+U31+V31+W31+X31+Y31+Z31+AA31+AB31+AC31+AD31+AE31+AF31</f>
        <v/>
      </c>
      <c r="O31" s="55">
        <f>+(N31+Q31-H31)/(21.5*E31)</f>
        <v/>
      </c>
      <c r="P31" s="55">
        <f>+(N31-H31)/(21.5*E31)</f>
        <v/>
      </c>
      <c r="Q31" s="106">
        <f>'All Parts'!Q39</f>
        <v/>
      </c>
      <c r="R31" s="124">
        <f>'All Parts'!R39</f>
        <v/>
      </c>
      <c r="S31" s="124">
        <f>'All Parts'!S39</f>
        <v/>
      </c>
      <c r="T31" s="124">
        <f>'All Parts'!T39</f>
        <v/>
      </c>
      <c r="U31" s="124">
        <f>'All Parts'!U39</f>
        <v/>
      </c>
      <c r="V31" s="124">
        <f>'All Parts'!V39</f>
        <v/>
      </c>
      <c r="W31" s="124">
        <f>'All Parts'!W39</f>
        <v/>
      </c>
      <c r="X31" s="124">
        <f>'All Parts'!X39</f>
        <v/>
      </c>
      <c r="Y31" s="124">
        <f>'All Parts'!Y39</f>
        <v/>
      </c>
      <c r="Z31" s="124">
        <f>'All Parts'!Z39</f>
        <v/>
      </c>
      <c r="AA31" s="124">
        <f>'All Parts'!AA39</f>
        <v/>
      </c>
      <c r="AB31" s="124">
        <f>'All Parts'!AB39</f>
        <v/>
      </c>
      <c r="AC31" s="124">
        <f>'All Parts'!AC39</f>
        <v/>
      </c>
      <c r="AD31" s="124">
        <f>'All Parts'!AD39</f>
        <v/>
      </c>
      <c r="AE31" s="124">
        <f>'All Parts'!AE39</f>
        <v/>
      </c>
      <c r="AF31" s="124">
        <f>'All Parts'!AF39</f>
        <v/>
      </c>
      <c r="AG31" s="148">
        <f>'All Parts'!AG39</f>
        <v/>
      </c>
      <c r="AH31" s="124" t="n">
        <v>8000</v>
      </c>
    </row>
    <row r="32" ht="13.25" customHeight="1">
      <c r="A32" s="22">
        <f>'All Parts'!A98</f>
        <v/>
      </c>
      <c r="B32" s="125">
        <f>'All Parts'!B98</f>
        <v/>
      </c>
      <c r="C32" s="126">
        <f>'All Parts'!C98</f>
        <v/>
      </c>
      <c r="D32" s="19">
        <f>'All Parts'!D98</f>
        <v/>
      </c>
      <c r="E32" s="127">
        <f>'All Parts'!E98</f>
        <v/>
      </c>
      <c r="F32" s="150">
        <f>'All Parts'!F98</f>
        <v/>
      </c>
      <c r="G32" s="150">
        <f>'All Parts'!G98</f>
        <v/>
      </c>
      <c r="H32" s="150">
        <f>'All Parts'!H98</f>
        <v/>
      </c>
      <c r="I32" s="57">
        <f>'All Parts'!I98</f>
        <v/>
      </c>
      <c r="J32" s="8">
        <f>+NOW()+P32*7/4.75*21.5</f>
        <v/>
      </c>
      <c r="K32" s="8">
        <f>+NOW()+O32*7/4.75*21.5</f>
        <v/>
      </c>
      <c r="L32" s="8">
        <f>K32-M32*7</f>
        <v/>
      </c>
      <c r="M32" s="105" t="n">
        <v>39</v>
      </c>
      <c r="N32" s="105">
        <f>F32+R32+S32+T32+U32+V32+W32+X32+Y32+Z32+AA32+AB32+AC32+AD32+AE32+AF32</f>
        <v/>
      </c>
      <c r="O32" s="55">
        <f>+(N32+Q32-H32)/(21.5*E32)</f>
        <v/>
      </c>
      <c r="P32" s="55">
        <f>+(N32-H32)/(21.5*E32)</f>
        <v/>
      </c>
      <c r="Q32" s="106">
        <f>'All Parts'!Q98</f>
        <v/>
      </c>
      <c r="R32" s="124">
        <f>'All Parts'!R98</f>
        <v/>
      </c>
      <c r="S32" s="124">
        <f>'All Parts'!S98</f>
        <v/>
      </c>
      <c r="T32" s="124">
        <f>'All Parts'!T98</f>
        <v/>
      </c>
      <c r="U32" s="124">
        <f>'All Parts'!U98</f>
        <v/>
      </c>
      <c r="V32" s="124">
        <f>'All Parts'!V98</f>
        <v/>
      </c>
      <c r="W32" s="124">
        <f>'All Parts'!W98</f>
        <v/>
      </c>
      <c r="X32" s="124">
        <f>'All Parts'!X98</f>
        <v/>
      </c>
      <c r="Y32" s="124">
        <f>'All Parts'!Y98</f>
        <v/>
      </c>
      <c r="Z32" s="124">
        <f>'All Parts'!Z98</f>
        <v/>
      </c>
      <c r="AA32" s="124">
        <f>'All Parts'!AA98</f>
        <v/>
      </c>
      <c r="AB32" s="124">
        <f>'All Parts'!AB98</f>
        <v/>
      </c>
      <c r="AC32" s="124">
        <f>'All Parts'!AC98</f>
        <v/>
      </c>
      <c r="AD32" s="124">
        <f>'All Parts'!AD98</f>
        <v/>
      </c>
      <c r="AE32" s="124">
        <f>'All Parts'!AE98</f>
        <v/>
      </c>
      <c r="AF32" s="124">
        <f>'All Parts'!AF98</f>
        <v/>
      </c>
      <c r="AG32" s="148">
        <f>'All Parts'!AG98</f>
        <v/>
      </c>
      <c r="AH32" s="124" t="n">
        <v>6400</v>
      </c>
    </row>
    <row r="33" ht="13.25" customHeight="1">
      <c r="A33" s="22">
        <f>'All Parts'!A132</f>
        <v/>
      </c>
      <c r="B33" s="125">
        <f>'All Parts'!B132</f>
        <v/>
      </c>
      <c r="C33" s="126">
        <f>'All Parts'!C132</f>
        <v/>
      </c>
      <c r="D33" s="19">
        <f>'All Parts'!D132</f>
        <v/>
      </c>
      <c r="E33" s="127">
        <f>'All Parts'!E132</f>
        <v/>
      </c>
      <c r="F33" s="150">
        <f>'All Parts'!F132</f>
        <v/>
      </c>
      <c r="G33" s="150">
        <f>'All Parts'!G132</f>
        <v/>
      </c>
      <c r="H33" s="150">
        <f>'All Parts'!H132</f>
        <v/>
      </c>
      <c r="I33" s="57">
        <f>'All Parts'!I132</f>
        <v/>
      </c>
      <c r="J33" s="8">
        <f>+NOW()+P33*7/4.75*21.5</f>
        <v/>
      </c>
      <c r="K33" s="8">
        <f>+NOW()+O33*7/4.75*21.5</f>
        <v/>
      </c>
      <c r="L33" s="8">
        <f>K33-M33*7</f>
        <v/>
      </c>
      <c r="M33" s="105" t="n">
        <v>36</v>
      </c>
      <c r="N33" s="105">
        <f>F33+R33+S33+T33+U33+V33+W33+X33+Y33+Z33+AA33+AB33+AC33+AD33+AE33+AF33</f>
        <v/>
      </c>
      <c r="O33" s="55">
        <f>+(N33+Q33-H33)/(21.5*E33)</f>
        <v/>
      </c>
      <c r="P33" s="55">
        <f>+(N33-H33)/(21.5*E33)</f>
        <v/>
      </c>
      <c r="Q33" s="106">
        <f>'All Parts'!Q132</f>
        <v/>
      </c>
      <c r="R33" s="124">
        <f>'All Parts'!R132</f>
        <v/>
      </c>
      <c r="S33" s="124">
        <f>'All Parts'!S132</f>
        <v/>
      </c>
      <c r="T33" s="124">
        <f>'All Parts'!T132</f>
        <v/>
      </c>
      <c r="U33" s="124">
        <f>'All Parts'!U132</f>
        <v/>
      </c>
      <c r="V33" s="124">
        <f>'All Parts'!V132</f>
        <v/>
      </c>
      <c r="W33" s="124">
        <f>'All Parts'!W132</f>
        <v/>
      </c>
      <c r="X33" s="124">
        <f>'All Parts'!X132</f>
        <v/>
      </c>
      <c r="Y33" s="124">
        <f>'All Parts'!Y132</f>
        <v/>
      </c>
      <c r="Z33" s="124">
        <f>'All Parts'!Z132</f>
        <v/>
      </c>
      <c r="AA33" s="124">
        <f>'All Parts'!AA132</f>
        <v/>
      </c>
      <c r="AB33" s="124">
        <f>'All Parts'!AB132</f>
        <v/>
      </c>
      <c r="AC33" s="124">
        <f>'All Parts'!AC132</f>
        <v/>
      </c>
      <c r="AD33" s="124">
        <f>'All Parts'!AD132</f>
        <v/>
      </c>
      <c r="AE33" s="124">
        <f>'All Parts'!AE132</f>
        <v/>
      </c>
      <c r="AF33" s="124">
        <f>'All Parts'!AF132</f>
        <v/>
      </c>
      <c r="AG33" s="148">
        <f>'All Parts'!AG132</f>
        <v/>
      </c>
      <c r="AH33" s="124" t="n">
        <v>50000</v>
      </c>
    </row>
    <row r="34" ht="13.25" customHeight="1">
      <c r="A34" s="22">
        <f>'All Parts'!A28</f>
        <v/>
      </c>
      <c r="B34" s="125">
        <f>'All Parts'!B28</f>
        <v/>
      </c>
      <c r="C34" s="126">
        <f>'All Parts'!C28</f>
        <v/>
      </c>
      <c r="D34" s="19">
        <f>'All Parts'!D28</f>
        <v/>
      </c>
      <c r="E34" s="127">
        <f>'All Parts'!E28</f>
        <v/>
      </c>
      <c r="F34" s="150">
        <f>'All Parts'!F28</f>
        <v/>
      </c>
      <c r="G34" s="150">
        <f>'All Parts'!G28</f>
        <v/>
      </c>
      <c r="H34" s="150">
        <f>'All Parts'!H28</f>
        <v/>
      </c>
      <c r="I34" s="57">
        <f>'All Parts'!I28</f>
        <v/>
      </c>
      <c r="J34" s="8">
        <f>+NOW()+P34*7/4.75*21.5</f>
        <v/>
      </c>
      <c r="K34" s="8">
        <f>+NOW()+O34*7/4.75*21.5</f>
        <v/>
      </c>
      <c r="L34" s="8">
        <f>K34-M34*7</f>
        <v/>
      </c>
      <c r="M34" s="105" t="n">
        <v>38</v>
      </c>
      <c r="N34" s="105">
        <f>F34+R34+S34+T34+U34+V34+W34+X34+Y34+Z34+AA34+AB34+AC34+AD34+AE34+AF34</f>
        <v/>
      </c>
      <c r="O34" s="55">
        <f>+(N34+Q34-H34)/(21.5*E34)</f>
        <v/>
      </c>
      <c r="P34" s="55">
        <f>+(N34-H34)/(21.5*E34)</f>
        <v/>
      </c>
      <c r="Q34" s="106">
        <f>'All Parts'!Q28</f>
        <v/>
      </c>
      <c r="R34" s="124">
        <f>'All Parts'!R28</f>
        <v/>
      </c>
      <c r="S34" s="124">
        <f>'All Parts'!S28</f>
        <v/>
      </c>
      <c r="T34" s="124">
        <f>'All Parts'!T28</f>
        <v/>
      </c>
      <c r="U34" s="124">
        <f>'All Parts'!U28</f>
        <v/>
      </c>
      <c r="V34" s="124">
        <f>'All Parts'!V28</f>
        <v/>
      </c>
      <c r="W34" s="124">
        <f>'All Parts'!W28</f>
        <v/>
      </c>
      <c r="X34" s="124">
        <f>'All Parts'!X28</f>
        <v/>
      </c>
      <c r="Y34" s="124">
        <f>'All Parts'!Y28</f>
        <v/>
      </c>
      <c r="Z34" s="124">
        <f>'All Parts'!Z28</f>
        <v/>
      </c>
      <c r="AA34" s="124">
        <f>'All Parts'!AA28</f>
        <v/>
      </c>
      <c r="AB34" s="124">
        <f>'All Parts'!AB28</f>
        <v/>
      </c>
      <c r="AC34" s="124">
        <f>'All Parts'!AC28</f>
        <v/>
      </c>
      <c r="AD34" s="124">
        <f>'All Parts'!AD28</f>
        <v/>
      </c>
      <c r="AE34" s="124">
        <f>'All Parts'!AE28</f>
        <v/>
      </c>
      <c r="AF34" s="124">
        <f>'All Parts'!AF28</f>
        <v/>
      </c>
      <c r="AG34" s="148">
        <f>'All Parts'!AG28</f>
        <v/>
      </c>
      <c r="AH34" s="124" t="n">
        <v>32000</v>
      </c>
    </row>
    <row r="35" ht="13.25" customHeight="1">
      <c r="A35" s="22">
        <f>'All Parts'!A122</f>
        <v/>
      </c>
      <c r="B35" s="125">
        <f>'All Parts'!B122</f>
        <v/>
      </c>
      <c r="C35" s="126">
        <f>'All Parts'!C122</f>
        <v/>
      </c>
      <c r="D35" s="19">
        <f>'All Parts'!D122</f>
        <v/>
      </c>
      <c r="E35" s="127">
        <f>'All Parts'!E122</f>
        <v/>
      </c>
      <c r="F35" s="150">
        <f>'All Parts'!F122</f>
        <v/>
      </c>
      <c r="G35" s="150">
        <f>'All Parts'!G122</f>
        <v/>
      </c>
      <c r="H35" s="150">
        <f>'All Parts'!H122</f>
        <v/>
      </c>
      <c r="I35" s="57">
        <f>'All Parts'!I122</f>
        <v/>
      </c>
      <c r="J35" s="8">
        <f>+NOW()+P35*7/4.75*21.5</f>
        <v/>
      </c>
      <c r="K35" s="8">
        <f>+NOW()+O35*7/4.75*21.5</f>
        <v/>
      </c>
      <c r="L35" s="8">
        <f>K35-M35*7</f>
        <v/>
      </c>
      <c r="M35" s="105" t="n">
        <v>36</v>
      </c>
      <c r="N35" s="105">
        <f>F35+R35+S35+T35+U35+V35+W35+X35+Y35+Z35+AA35+AB35+AC35+AD35+AE35+AF35</f>
        <v/>
      </c>
      <c r="O35" s="55">
        <f>+(N35+Q35-H35)/(21.5*E35)</f>
        <v/>
      </c>
      <c r="P35" s="55">
        <f>+(N35-H35)/(21.5*E35)</f>
        <v/>
      </c>
      <c r="Q35" s="106">
        <f>'All Parts'!Q122</f>
        <v/>
      </c>
      <c r="R35" s="124">
        <f>'All Parts'!R122</f>
        <v/>
      </c>
      <c r="S35" s="124">
        <f>'All Parts'!S122</f>
        <v/>
      </c>
      <c r="T35" s="124">
        <f>'All Parts'!T122</f>
        <v/>
      </c>
      <c r="U35" s="124">
        <f>'All Parts'!U122</f>
        <v/>
      </c>
      <c r="V35" s="124">
        <f>'All Parts'!V122</f>
        <v/>
      </c>
      <c r="W35" s="124">
        <f>'All Parts'!W122</f>
        <v/>
      </c>
      <c r="X35" s="124">
        <f>'All Parts'!X122</f>
        <v/>
      </c>
      <c r="Y35" s="124">
        <f>'All Parts'!Y122</f>
        <v/>
      </c>
      <c r="Z35" s="124">
        <f>'All Parts'!Z122</f>
        <v/>
      </c>
      <c r="AA35" s="124">
        <f>'All Parts'!AA122</f>
        <v/>
      </c>
      <c r="AB35" s="124">
        <f>'All Parts'!AB122</f>
        <v/>
      </c>
      <c r="AC35" s="124">
        <f>'All Parts'!AC122</f>
        <v/>
      </c>
      <c r="AD35" s="124">
        <f>'All Parts'!AD122</f>
        <v/>
      </c>
      <c r="AE35" s="124">
        <f>'All Parts'!AE122</f>
        <v/>
      </c>
      <c r="AF35" s="124">
        <f>'All Parts'!AF122</f>
        <v/>
      </c>
      <c r="AG35" s="148">
        <f>'All Parts'!AG122</f>
        <v/>
      </c>
      <c r="AH35" s="124" t="n">
        <v>21000</v>
      </c>
    </row>
    <row r="36" ht="13.25" customHeight="1">
      <c r="A36" s="22">
        <f>'All Parts'!A117</f>
        <v/>
      </c>
      <c r="B36" s="125">
        <f>'All Parts'!B117</f>
        <v/>
      </c>
      <c r="C36" s="126">
        <f>'All Parts'!C117</f>
        <v/>
      </c>
      <c r="D36" s="19">
        <f>'All Parts'!D117</f>
        <v/>
      </c>
      <c r="E36" s="127">
        <f>'All Parts'!E117</f>
        <v/>
      </c>
      <c r="F36" s="150">
        <f>'All Parts'!F117</f>
        <v/>
      </c>
      <c r="G36" s="150">
        <f>'All Parts'!G117</f>
        <v/>
      </c>
      <c r="H36" s="150">
        <f>'All Parts'!H117</f>
        <v/>
      </c>
      <c r="I36" s="57">
        <f>'All Parts'!I117</f>
        <v/>
      </c>
      <c r="J36" s="8">
        <f>+NOW()+P36*7/4.75*21.5</f>
        <v/>
      </c>
      <c r="K36" s="8">
        <f>+NOW()+O36*7/4.75*21.5</f>
        <v/>
      </c>
      <c r="L36" s="8">
        <f>K36-M36*7</f>
        <v/>
      </c>
      <c r="M36" s="105" t="n">
        <v>38</v>
      </c>
      <c r="N36" s="105">
        <f>F36+R36+S36+T36+U36+V36+W36+X36+Y36+Z36+AA36+AB36+AC36+AD36+AE36+AF36</f>
        <v/>
      </c>
      <c r="O36" s="55">
        <f>+(N36+Q36-H36)/(21.5*E36)</f>
        <v/>
      </c>
      <c r="P36" s="55">
        <f>+(N36-H36)/(21.5*E36)</f>
        <v/>
      </c>
      <c r="Q36" s="106">
        <f>'All Parts'!Q117</f>
        <v/>
      </c>
      <c r="R36" s="124">
        <f>'All Parts'!R117</f>
        <v/>
      </c>
      <c r="S36" s="124">
        <f>'All Parts'!S117</f>
        <v/>
      </c>
      <c r="T36" s="124">
        <f>'All Parts'!T117</f>
        <v/>
      </c>
      <c r="U36" s="124">
        <f>'All Parts'!U117</f>
        <v/>
      </c>
      <c r="V36" s="124">
        <f>'All Parts'!V117</f>
        <v/>
      </c>
      <c r="W36" s="124">
        <f>'All Parts'!W117</f>
        <v/>
      </c>
      <c r="X36" s="124">
        <f>'All Parts'!X117</f>
        <v/>
      </c>
      <c r="Y36" s="124">
        <f>'All Parts'!Y117</f>
        <v/>
      </c>
      <c r="Z36" s="124">
        <f>'All Parts'!Z117</f>
        <v/>
      </c>
      <c r="AA36" s="124">
        <f>'All Parts'!AA117</f>
        <v/>
      </c>
      <c r="AB36" s="124">
        <f>'All Parts'!AB117</f>
        <v/>
      </c>
      <c r="AC36" s="124">
        <f>'All Parts'!AC117</f>
        <v/>
      </c>
      <c r="AD36" s="124">
        <f>'All Parts'!AD117</f>
        <v/>
      </c>
      <c r="AE36" s="124">
        <f>'All Parts'!AE117</f>
        <v/>
      </c>
      <c r="AF36" s="124">
        <f>'All Parts'!AF117</f>
        <v/>
      </c>
      <c r="AG36" s="148">
        <f>'All Parts'!AG117</f>
        <v/>
      </c>
      <c r="AH36" s="124" t="n">
        <v>12000</v>
      </c>
    </row>
    <row r="37" ht="13.25" customHeight="1">
      <c r="A37" s="22">
        <f>'All Parts'!A115</f>
        <v/>
      </c>
      <c r="B37" s="125">
        <f>'All Parts'!B115</f>
        <v/>
      </c>
      <c r="C37" s="126">
        <f>'All Parts'!C115</f>
        <v/>
      </c>
      <c r="D37" s="19">
        <f>'All Parts'!D115</f>
        <v/>
      </c>
      <c r="E37" s="127">
        <f>'All Parts'!E115</f>
        <v/>
      </c>
      <c r="F37" s="150">
        <f>'All Parts'!F115</f>
        <v/>
      </c>
      <c r="G37" s="150">
        <f>'All Parts'!G115</f>
        <v/>
      </c>
      <c r="H37" s="150">
        <f>'All Parts'!H115</f>
        <v/>
      </c>
      <c r="I37" s="57">
        <f>'All Parts'!I115</f>
        <v/>
      </c>
      <c r="J37" s="8">
        <f>+NOW()+P37*7/4.75*21.5</f>
        <v/>
      </c>
      <c r="K37" s="8">
        <f>+NOW()+O37*7/4.75*21.5</f>
        <v/>
      </c>
      <c r="L37" s="8">
        <f>K37-M37*7</f>
        <v/>
      </c>
      <c r="M37" s="105" t="n">
        <v>37</v>
      </c>
      <c r="N37" s="105">
        <f>F37+R37+S37+T37+U37+V37+W37+X37+Y37+Z37+AA37+AB37+AC37+AD37+AE37+AF37</f>
        <v/>
      </c>
      <c r="O37" s="55">
        <f>+(N37+Q37-H37)/(21.5*E37)</f>
        <v/>
      </c>
      <c r="P37" s="55">
        <f>+(N37-H37)/(21.5*E37)</f>
        <v/>
      </c>
      <c r="Q37" s="106">
        <f>'All Parts'!Q115</f>
        <v/>
      </c>
      <c r="R37" s="124">
        <f>'All Parts'!R115</f>
        <v/>
      </c>
      <c r="S37" s="124">
        <f>'All Parts'!S115</f>
        <v/>
      </c>
      <c r="T37" s="124">
        <f>'All Parts'!T115</f>
        <v/>
      </c>
      <c r="U37" s="124">
        <f>'All Parts'!U115</f>
        <v/>
      </c>
      <c r="V37" s="124">
        <f>'All Parts'!V115</f>
        <v/>
      </c>
      <c r="W37" s="124">
        <f>'All Parts'!W115</f>
        <v/>
      </c>
      <c r="X37" s="124">
        <f>'All Parts'!X115</f>
        <v/>
      </c>
      <c r="Y37" s="124">
        <f>'All Parts'!Y115</f>
        <v/>
      </c>
      <c r="Z37" s="124">
        <f>'All Parts'!Z115</f>
        <v/>
      </c>
      <c r="AA37" s="124">
        <f>'All Parts'!AA115</f>
        <v/>
      </c>
      <c r="AB37" s="124">
        <f>'All Parts'!AB115</f>
        <v/>
      </c>
      <c r="AC37" s="124">
        <f>'All Parts'!AC115</f>
        <v/>
      </c>
      <c r="AD37" s="124">
        <f>'All Parts'!AD115</f>
        <v/>
      </c>
      <c r="AE37" s="124">
        <f>'All Parts'!AE115</f>
        <v/>
      </c>
      <c r="AF37" s="124">
        <f>'All Parts'!AF115</f>
        <v/>
      </c>
      <c r="AG37" s="148">
        <f>'All Parts'!AG115</f>
        <v/>
      </c>
      <c r="AH37" s="124" t="n">
        <v>10000</v>
      </c>
    </row>
    <row r="38" ht="13.25" customHeight="1">
      <c r="A38" s="22">
        <f>'All Parts'!A41</f>
        <v/>
      </c>
      <c r="B38" s="125">
        <f>'All Parts'!B41</f>
        <v/>
      </c>
      <c r="C38" s="126">
        <f>'All Parts'!C41</f>
        <v/>
      </c>
      <c r="D38" s="19">
        <f>'All Parts'!D41</f>
        <v/>
      </c>
      <c r="E38" s="127">
        <f>'All Parts'!E41</f>
        <v/>
      </c>
      <c r="F38" s="150">
        <f>'All Parts'!F41</f>
        <v/>
      </c>
      <c r="G38" s="150">
        <f>'All Parts'!G41</f>
        <v/>
      </c>
      <c r="H38" s="150">
        <f>'All Parts'!H41</f>
        <v/>
      </c>
      <c r="I38" s="57">
        <f>'All Parts'!I41</f>
        <v/>
      </c>
      <c r="J38" s="8">
        <f>+NOW()+P38*7/4.75*21.5</f>
        <v/>
      </c>
      <c r="K38" s="8">
        <f>+NOW()+O38*7/4.75*21.5</f>
        <v/>
      </c>
      <c r="L38" s="8">
        <f>K38-M38*7</f>
        <v/>
      </c>
      <c r="M38" s="105" t="n">
        <v>38</v>
      </c>
      <c r="N38" s="105">
        <f>F38+R38+S38+T38+U38+V38+W38+X38+Y38+Z38+AA38+AB38+AC38+AD38+AE38+AF38</f>
        <v/>
      </c>
      <c r="O38" s="55">
        <f>+(N38+Q38-H38)/(21.5*E38)</f>
        <v/>
      </c>
      <c r="P38" s="55">
        <f>+(N38-H38)/(21.5*E38)</f>
        <v/>
      </c>
      <c r="Q38" s="106">
        <f>'All Parts'!Q41</f>
        <v/>
      </c>
      <c r="R38" s="124">
        <f>'All Parts'!R41</f>
        <v/>
      </c>
      <c r="S38" s="124">
        <f>'All Parts'!S41</f>
        <v/>
      </c>
      <c r="T38" s="124">
        <f>'All Parts'!T41</f>
        <v/>
      </c>
      <c r="U38" s="124">
        <f>'All Parts'!U41</f>
        <v/>
      </c>
      <c r="V38" s="124">
        <f>'All Parts'!V41</f>
        <v/>
      </c>
      <c r="W38" s="124">
        <f>'All Parts'!W41</f>
        <v/>
      </c>
      <c r="X38" s="124">
        <f>'All Parts'!X41</f>
        <v/>
      </c>
      <c r="Y38" s="124">
        <f>'All Parts'!Y41</f>
        <v/>
      </c>
      <c r="Z38" s="124">
        <f>'All Parts'!Z41</f>
        <v/>
      </c>
      <c r="AA38" s="124">
        <f>'All Parts'!AA41</f>
        <v/>
      </c>
      <c r="AB38" s="124">
        <f>'All Parts'!AB41</f>
        <v/>
      </c>
      <c r="AC38" s="124">
        <f>'All Parts'!AC41</f>
        <v/>
      </c>
      <c r="AD38" s="124">
        <f>'All Parts'!AD41</f>
        <v/>
      </c>
      <c r="AE38" s="124">
        <f>'All Parts'!AE41</f>
        <v/>
      </c>
      <c r="AF38" s="124">
        <f>'All Parts'!AF41</f>
        <v/>
      </c>
      <c r="AG38" s="148">
        <f>'All Parts'!AG41</f>
        <v/>
      </c>
      <c r="AH38" s="124" t="n">
        <v>8000</v>
      </c>
    </row>
    <row r="39" ht="13.25" customHeight="1">
      <c r="A39" s="22">
        <f>'All Parts'!A3</f>
        <v/>
      </c>
      <c r="B39" s="125">
        <f>'All Parts'!B3</f>
        <v/>
      </c>
      <c r="C39" s="126">
        <f>'All Parts'!C3</f>
        <v/>
      </c>
      <c r="D39" s="19">
        <f>'All Parts'!D3</f>
        <v/>
      </c>
      <c r="E39" s="127">
        <f>'All Parts'!E3</f>
        <v/>
      </c>
      <c r="F39" s="150">
        <f>'All Parts'!F3</f>
        <v/>
      </c>
      <c r="G39" s="150">
        <f>'All Parts'!G3</f>
        <v/>
      </c>
      <c r="H39" s="150">
        <f>'All Parts'!H3</f>
        <v/>
      </c>
      <c r="I39" s="57">
        <f>'All Parts'!I3</f>
        <v/>
      </c>
      <c r="J39" s="8">
        <f>+NOW()+P39*7/4.75*21.5</f>
        <v/>
      </c>
      <c r="K39" s="8">
        <f>+NOW()+O39*7/4.75*21.5</f>
        <v/>
      </c>
      <c r="L39" s="8">
        <f>K39-M39*7</f>
        <v/>
      </c>
      <c r="M39" s="105" t="n">
        <v>37</v>
      </c>
      <c r="N39" s="105">
        <f>F39+R39+S39+T39+U39+V39+W39+X39+Y39+Z39+AA39+AB39+AC39+AD39+AE39+AF39</f>
        <v/>
      </c>
      <c r="O39" s="55">
        <f>+(N39+Q39-H39)/(21.5*E39)</f>
        <v/>
      </c>
      <c r="P39" s="55">
        <f>+(N39-H39)/(21.5*E39)</f>
        <v/>
      </c>
      <c r="Q39" s="106">
        <f>'All Parts'!Q3</f>
        <v/>
      </c>
      <c r="R39" s="124">
        <f>'All Parts'!R3</f>
        <v/>
      </c>
      <c r="S39" s="124">
        <f>'All Parts'!S3</f>
        <v/>
      </c>
      <c r="T39" s="124">
        <f>'All Parts'!T3</f>
        <v/>
      </c>
      <c r="U39" s="124">
        <f>'All Parts'!U3</f>
        <v/>
      </c>
      <c r="V39" s="124">
        <f>'All Parts'!V3</f>
        <v/>
      </c>
      <c r="W39" s="124">
        <f>'All Parts'!W3</f>
        <v/>
      </c>
      <c r="X39" s="124">
        <f>'All Parts'!X3</f>
        <v/>
      </c>
      <c r="Y39" s="124">
        <f>'All Parts'!Y3</f>
        <v/>
      </c>
      <c r="Z39" s="124">
        <f>'All Parts'!Z3</f>
        <v/>
      </c>
      <c r="AA39" s="124">
        <f>'All Parts'!AA3</f>
        <v/>
      </c>
      <c r="AB39" s="124">
        <f>'All Parts'!AB3</f>
        <v/>
      </c>
      <c r="AC39" s="124">
        <f>'All Parts'!AC3</f>
        <v/>
      </c>
      <c r="AD39" s="124">
        <f>'All Parts'!AD3</f>
        <v/>
      </c>
      <c r="AE39" s="124">
        <f>'All Parts'!AE3</f>
        <v/>
      </c>
      <c r="AF39" s="124">
        <f>'All Parts'!AF3</f>
        <v/>
      </c>
      <c r="AG39" s="148">
        <f>'All Parts'!AG3</f>
        <v/>
      </c>
      <c r="AH39" s="124" t="n"/>
    </row>
    <row r="40" ht="13.25" customHeight="1">
      <c r="A40" s="22">
        <f>'All Parts'!A8</f>
        <v/>
      </c>
      <c r="B40" s="125">
        <f>'All Parts'!B8</f>
        <v/>
      </c>
      <c r="C40" s="126">
        <f>'All Parts'!C8</f>
        <v/>
      </c>
      <c r="D40" s="19">
        <f>'All Parts'!D8</f>
        <v/>
      </c>
      <c r="E40" s="127">
        <f>'All Parts'!E8</f>
        <v/>
      </c>
      <c r="F40" s="150">
        <f>'All Parts'!F8</f>
        <v/>
      </c>
      <c r="G40" s="150">
        <f>'All Parts'!G8</f>
        <v/>
      </c>
      <c r="H40" s="150">
        <f>'All Parts'!H8</f>
        <v/>
      </c>
      <c r="I40" s="57">
        <f>'All Parts'!I8</f>
        <v/>
      </c>
      <c r="J40" s="8">
        <f>+NOW()+P40*7/4.75*21.5</f>
        <v/>
      </c>
      <c r="K40" s="8">
        <f>+NOW()+O40*7/4.75*21.5</f>
        <v/>
      </c>
      <c r="L40" s="8">
        <f>K40-M40*7</f>
        <v/>
      </c>
      <c r="M40" s="105" t="n">
        <v>37</v>
      </c>
      <c r="N40" s="105">
        <f>F40+R40+S40+T40+U40+V40+W40+X40+Y40+Z40+AA40+AB40+AC40+AD40+AE40+AF40</f>
        <v/>
      </c>
      <c r="O40" s="55">
        <f>+(N40+Q40-H40)/(21.5*E40)</f>
        <v/>
      </c>
      <c r="P40" s="55">
        <f>+(N40-H40)/(21.5*E40)</f>
        <v/>
      </c>
      <c r="Q40" s="106">
        <f>'All Parts'!Q8</f>
        <v/>
      </c>
      <c r="R40" s="124">
        <f>'All Parts'!R8</f>
        <v/>
      </c>
      <c r="S40" s="124">
        <f>'All Parts'!S8</f>
        <v/>
      </c>
      <c r="T40" s="124">
        <f>'All Parts'!T8</f>
        <v/>
      </c>
      <c r="U40" s="124">
        <f>'All Parts'!U8</f>
        <v/>
      </c>
      <c r="V40" s="124">
        <f>'All Parts'!V8</f>
        <v/>
      </c>
      <c r="W40" s="124">
        <f>'All Parts'!W8</f>
        <v/>
      </c>
      <c r="X40" s="124">
        <f>'All Parts'!X8</f>
        <v/>
      </c>
      <c r="Y40" s="124">
        <f>'All Parts'!Y8</f>
        <v/>
      </c>
      <c r="Z40" s="124">
        <f>'All Parts'!Z8</f>
        <v/>
      </c>
      <c r="AA40" s="124">
        <f>'All Parts'!AA8</f>
        <v/>
      </c>
      <c r="AB40" s="124">
        <f>'All Parts'!AB8</f>
        <v/>
      </c>
      <c r="AC40" s="124">
        <f>'All Parts'!AC8</f>
        <v/>
      </c>
      <c r="AD40" s="124">
        <f>'All Parts'!AD8</f>
        <v/>
      </c>
      <c r="AE40" s="124">
        <f>'All Parts'!AE8</f>
        <v/>
      </c>
      <c r="AF40" s="124">
        <f>'All Parts'!AF8</f>
        <v/>
      </c>
      <c r="AG40" s="148">
        <f>'All Parts'!AG8</f>
        <v/>
      </c>
      <c r="AH40" s="124" t="n"/>
    </row>
    <row r="41" ht="13.25" customHeight="1">
      <c r="A41" s="22">
        <f>'All Parts'!A19</f>
        <v/>
      </c>
      <c r="B41" s="125">
        <f>'All Parts'!B19</f>
        <v/>
      </c>
      <c r="C41" s="126">
        <f>'All Parts'!C19</f>
        <v/>
      </c>
      <c r="D41" s="19">
        <f>'All Parts'!D19</f>
        <v/>
      </c>
      <c r="E41" s="127">
        <f>'All Parts'!E19</f>
        <v/>
      </c>
      <c r="F41" s="150">
        <f>'All Parts'!F19</f>
        <v/>
      </c>
      <c r="G41" s="150">
        <f>'All Parts'!G19</f>
        <v/>
      </c>
      <c r="H41" s="150">
        <f>'All Parts'!H19</f>
        <v/>
      </c>
      <c r="I41" s="57">
        <f>'All Parts'!I19</f>
        <v/>
      </c>
      <c r="J41" s="8">
        <f>+NOW()+P41*7/4.75*21.5</f>
        <v/>
      </c>
      <c r="K41" s="8">
        <f>+NOW()+O41*7/4.75*21.5</f>
        <v/>
      </c>
      <c r="L41" s="8">
        <f>K41-M41*7</f>
        <v/>
      </c>
      <c r="M41" s="105" t="n">
        <v>38</v>
      </c>
      <c r="N41" s="105">
        <f>F41+R41+S41+T41+U41+V41+W41+X41+Y41+Z41+AA41+AB41+AC41+AD41+AE41+AF41</f>
        <v/>
      </c>
      <c r="O41" s="55">
        <f>+(N41+Q41-H41)/(21.5*E41)</f>
        <v/>
      </c>
      <c r="P41" s="55">
        <f>+(N41-H41)/(21.5*E41)</f>
        <v/>
      </c>
      <c r="Q41" s="106">
        <f>'All Parts'!Q19</f>
        <v/>
      </c>
      <c r="R41" s="124">
        <f>'All Parts'!R19</f>
        <v/>
      </c>
      <c r="S41" s="124">
        <f>'All Parts'!S19</f>
        <v/>
      </c>
      <c r="T41" s="124">
        <f>'All Parts'!T19</f>
        <v/>
      </c>
      <c r="U41" s="124">
        <f>'All Parts'!U19</f>
        <v/>
      </c>
      <c r="V41" s="124">
        <f>'All Parts'!V19</f>
        <v/>
      </c>
      <c r="W41" s="124">
        <f>'All Parts'!W19</f>
        <v/>
      </c>
      <c r="X41" s="124">
        <f>'All Parts'!X19</f>
        <v/>
      </c>
      <c r="Y41" s="124">
        <f>'All Parts'!Y19</f>
        <v/>
      </c>
      <c r="Z41" s="124">
        <f>'All Parts'!Z19</f>
        <v/>
      </c>
      <c r="AA41" s="124">
        <f>'All Parts'!AA19</f>
        <v/>
      </c>
      <c r="AB41" s="124">
        <f>'All Parts'!AB19</f>
        <v/>
      </c>
      <c r="AC41" s="124">
        <f>'All Parts'!AC19</f>
        <v/>
      </c>
      <c r="AD41" s="124">
        <f>'All Parts'!AD19</f>
        <v/>
      </c>
      <c r="AE41" s="124">
        <f>'All Parts'!AE19</f>
        <v/>
      </c>
      <c r="AF41" s="124">
        <f>'All Parts'!AF19</f>
        <v/>
      </c>
      <c r="AG41" s="148">
        <f>'All Parts'!AG19</f>
        <v/>
      </c>
      <c r="AH41" s="124" t="n"/>
    </row>
    <row r="42" ht="13.25" customHeight="1">
      <c r="A42" s="22">
        <f>'All Parts'!A18</f>
        <v/>
      </c>
      <c r="B42" s="125">
        <f>'All Parts'!B18</f>
        <v/>
      </c>
      <c r="C42" s="126">
        <f>'All Parts'!C18</f>
        <v/>
      </c>
      <c r="D42" s="19">
        <f>'All Parts'!D18</f>
        <v/>
      </c>
      <c r="E42" s="127">
        <f>'All Parts'!E18</f>
        <v/>
      </c>
      <c r="F42" s="150">
        <f>'All Parts'!F18</f>
        <v/>
      </c>
      <c r="G42" s="150">
        <f>'All Parts'!G18</f>
        <v/>
      </c>
      <c r="H42" s="150">
        <f>'All Parts'!H18</f>
        <v/>
      </c>
      <c r="I42" s="57">
        <f>'All Parts'!I18</f>
        <v/>
      </c>
      <c r="J42" s="8">
        <f>+NOW()+P42*7/4.75*21.5</f>
        <v/>
      </c>
      <c r="K42" s="8">
        <f>+NOW()+O42*7/4.75*21.5</f>
        <v/>
      </c>
      <c r="L42" s="8">
        <f>K42-M42*7</f>
        <v/>
      </c>
      <c r="M42" s="105" t="n">
        <v>38</v>
      </c>
      <c r="N42" s="105">
        <f>F42+R42+S42+T42+U42+V42+W42+X42+Y42+Z42+AA42+AB42+AC42+AD42+AE42+AF42</f>
        <v/>
      </c>
      <c r="O42" s="55">
        <f>+(N42+Q42-H42)/(21.5*E42)</f>
        <v/>
      </c>
      <c r="P42" s="55">
        <f>+(N42-H42)/(21.5*E42)</f>
        <v/>
      </c>
      <c r="Q42" s="106">
        <f>'All Parts'!Q18</f>
        <v/>
      </c>
      <c r="R42" s="124">
        <f>'All Parts'!R18</f>
        <v/>
      </c>
      <c r="S42" s="124">
        <f>'All Parts'!S18</f>
        <v/>
      </c>
      <c r="T42" s="124">
        <f>'All Parts'!T18</f>
        <v/>
      </c>
      <c r="U42" s="124">
        <f>'All Parts'!U18</f>
        <v/>
      </c>
      <c r="V42" s="124">
        <f>'All Parts'!V18</f>
        <v/>
      </c>
      <c r="W42" s="124">
        <f>'All Parts'!W18</f>
        <v/>
      </c>
      <c r="X42" s="124">
        <f>'All Parts'!X18</f>
        <v/>
      </c>
      <c r="Y42" s="124">
        <f>'All Parts'!Y18</f>
        <v/>
      </c>
      <c r="Z42" s="124">
        <f>'All Parts'!Z18</f>
        <v/>
      </c>
      <c r="AA42" s="124">
        <f>'All Parts'!AA18</f>
        <v/>
      </c>
      <c r="AB42" s="124">
        <f>'All Parts'!AB18</f>
        <v/>
      </c>
      <c r="AC42" s="124">
        <f>'All Parts'!AC18</f>
        <v/>
      </c>
      <c r="AD42" s="124">
        <f>'All Parts'!AD18</f>
        <v/>
      </c>
      <c r="AE42" s="124">
        <f>'All Parts'!AE18</f>
        <v/>
      </c>
      <c r="AF42" s="124">
        <f>'All Parts'!AF18</f>
        <v/>
      </c>
      <c r="AG42" s="148">
        <f>'All Parts'!AG18</f>
        <v/>
      </c>
      <c r="AH42" s="124" t="n">
        <v>9000</v>
      </c>
    </row>
    <row r="43" ht="13.25" customHeight="1">
      <c r="A43" s="22">
        <f>'All Parts'!A130</f>
        <v/>
      </c>
      <c r="B43" s="125">
        <f>'All Parts'!B130</f>
        <v/>
      </c>
      <c r="C43" s="126">
        <f>'All Parts'!C130</f>
        <v/>
      </c>
      <c r="D43" s="19">
        <f>'All Parts'!D130</f>
        <v/>
      </c>
      <c r="E43" s="127">
        <f>'All Parts'!E130</f>
        <v/>
      </c>
      <c r="F43" s="150">
        <f>'All Parts'!F130</f>
        <v/>
      </c>
      <c r="G43" s="150">
        <f>'All Parts'!G130</f>
        <v/>
      </c>
      <c r="H43" s="150">
        <f>'All Parts'!H130</f>
        <v/>
      </c>
      <c r="I43" s="57">
        <f>'All Parts'!I130</f>
        <v/>
      </c>
      <c r="J43" s="8">
        <f>+NOW()+P43*7/4.75*21.5</f>
        <v/>
      </c>
      <c r="K43" s="8">
        <f>+NOW()+O43*7/4.75*21.5</f>
        <v/>
      </c>
      <c r="L43" s="8">
        <f>K43-M43*7</f>
        <v/>
      </c>
      <c r="M43" s="105" t="n">
        <v>36</v>
      </c>
      <c r="N43" s="105">
        <f>F43+R43+S43+T43+U43+V43+W43+X43+Y43+Z43+AA43+AB43+AC43+AD43+AE43+AF43</f>
        <v/>
      </c>
      <c r="O43" s="55">
        <f>+(N43+Q43-H43)/(21.5*E43)</f>
        <v/>
      </c>
      <c r="P43" s="55">
        <f>+(N43-H43)/(21.5*E43)</f>
        <v/>
      </c>
      <c r="Q43" s="106">
        <f>'All Parts'!Q130</f>
        <v/>
      </c>
      <c r="R43" s="124">
        <f>'All Parts'!R130</f>
        <v/>
      </c>
      <c r="S43" s="124">
        <f>'All Parts'!S130</f>
        <v/>
      </c>
      <c r="T43" s="124">
        <f>'All Parts'!T130</f>
        <v/>
      </c>
      <c r="U43" s="124">
        <f>'All Parts'!U130</f>
        <v/>
      </c>
      <c r="V43" s="124">
        <f>'All Parts'!V130</f>
        <v/>
      </c>
      <c r="W43" s="124">
        <f>'All Parts'!W130</f>
        <v/>
      </c>
      <c r="X43" s="124">
        <f>'All Parts'!X130</f>
        <v/>
      </c>
      <c r="Y43" s="124">
        <f>'All Parts'!Y130</f>
        <v/>
      </c>
      <c r="Z43" s="124">
        <f>'All Parts'!Z130</f>
        <v/>
      </c>
      <c r="AA43" s="124">
        <f>'All Parts'!AA130</f>
        <v/>
      </c>
      <c r="AB43" s="124">
        <f>'All Parts'!AB130</f>
        <v/>
      </c>
      <c r="AC43" s="124">
        <f>'All Parts'!AC130</f>
        <v/>
      </c>
      <c r="AD43" s="124">
        <f>'All Parts'!AD130</f>
        <v/>
      </c>
      <c r="AE43" s="124">
        <f>'All Parts'!AE130</f>
        <v/>
      </c>
      <c r="AF43" s="124">
        <f>'All Parts'!AF130</f>
        <v/>
      </c>
      <c r="AG43" s="148">
        <f>'All Parts'!AG130</f>
        <v/>
      </c>
      <c r="AH43" s="124" t="n"/>
    </row>
    <row r="44" ht="13.25" customHeight="1">
      <c r="A44" s="22">
        <f>'All Parts'!A123</f>
        <v/>
      </c>
      <c r="B44" s="190">
        <f>'All Parts'!B123</f>
        <v/>
      </c>
      <c r="C44" s="126">
        <f>'All Parts'!C123</f>
        <v/>
      </c>
      <c r="D44" s="19">
        <f>'All Parts'!D123</f>
        <v/>
      </c>
      <c r="E44" s="127">
        <f>'All Parts'!E123</f>
        <v/>
      </c>
      <c r="F44" s="150">
        <f>'All Parts'!F123</f>
        <v/>
      </c>
      <c r="G44" s="150">
        <f>'All Parts'!G123</f>
        <v/>
      </c>
      <c r="H44" s="150">
        <f>'All Parts'!H123</f>
        <v/>
      </c>
      <c r="I44" s="57">
        <f>'All Parts'!I123</f>
        <v/>
      </c>
      <c r="J44" s="8">
        <f>+NOW()+P44*7/4.75*21.5</f>
        <v/>
      </c>
      <c r="K44" s="8">
        <f>+NOW()+O44*7/4.75*21.5</f>
        <v/>
      </c>
      <c r="L44" s="8">
        <f>K44-M44*7</f>
        <v/>
      </c>
      <c r="M44" s="105" t="n">
        <v>39</v>
      </c>
      <c r="N44" s="105">
        <f>F44+R44+S44+T44+U44+V44+W44+X44+Y44+Z44+AA44+AB44+AC44+AD44+AE44+AF44</f>
        <v/>
      </c>
      <c r="O44" s="55">
        <f>+(N44+Q44-H44)/(21.5*E44)</f>
        <v/>
      </c>
      <c r="P44" s="55">
        <f>+(N44-H44)/(21.5*E44)</f>
        <v/>
      </c>
      <c r="Q44" s="106">
        <f>'All Parts'!Q123</f>
        <v/>
      </c>
      <c r="R44" s="124">
        <f>'All Parts'!R123</f>
        <v/>
      </c>
      <c r="S44" s="124">
        <f>'All Parts'!S123</f>
        <v/>
      </c>
      <c r="T44" s="124">
        <f>'All Parts'!T123</f>
        <v/>
      </c>
      <c r="U44" s="124">
        <f>'All Parts'!U123</f>
        <v/>
      </c>
      <c r="V44" s="124">
        <f>'All Parts'!V123</f>
        <v/>
      </c>
      <c r="W44" s="124">
        <f>'All Parts'!W123</f>
        <v/>
      </c>
      <c r="X44" s="124">
        <f>'All Parts'!X123</f>
        <v/>
      </c>
      <c r="Y44" s="124">
        <f>'All Parts'!Y123</f>
        <v/>
      </c>
      <c r="Z44" s="124">
        <f>'All Parts'!Z123</f>
        <v/>
      </c>
      <c r="AA44" s="124">
        <f>'All Parts'!AA123</f>
        <v/>
      </c>
      <c r="AB44" s="124">
        <f>'All Parts'!AB123</f>
        <v/>
      </c>
      <c r="AC44" s="124">
        <f>'All Parts'!AC123</f>
        <v/>
      </c>
      <c r="AD44" s="124">
        <f>'All Parts'!AD123</f>
        <v/>
      </c>
      <c r="AE44" s="124">
        <f>'All Parts'!AE123</f>
        <v/>
      </c>
      <c r="AF44" s="124">
        <f>'All Parts'!AF123</f>
        <v/>
      </c>
      <c r="AG44" s="148">
        <f>'All Parts'!AG123</f>
        <v/>
      </c>
      <c r="AH44" s="124" t="n"/>
    </row>
    <row r="45" ht="13.25" customHeight="1">
      <c r="A45" s="22">
        <f>'All Parts'!A113</f>
        <v/>
      </c>
      <c r="B45" s="125">
        <f>'All Parts'!B113</f>
        <v/>
      </c>
      <c r="C45" s="126">
        <f>'All Parts'!C113</f>
        <v/>
      </c>
      <c r="D45" s="19">
        <f>'All Parts'!D113</f>
        <v/>
      </c>
      <c r="E45" s="127">
        <f>'All Parts'!E113</f>
        <v/>
      </c>
      <c r="F45" s="150">
        <f>'All Parts'!F113</f>
        <v/>
      </c>
      <c r="G45" s="150">
        <f>'All Parts'!G113</f>
        <v/>
      </c>
      <c r="H45" s="150">
        <f>'All Parts'!H113</f>
        <v/>
      </c>
      <c r="I45" s="57">
        <f>'All Parts'!I113</f>
        <v/>
      </c>
      <c r="J45" s="8">
        <f>+NOW()+P45*7/4.75*21.5</f>
        <v/>
      </c>
      <c r="K45" s="8">
        <f>+NOW()+O45*7/4.75*21.5</f>
        <v/>
      </c>
      <c r="L45" s="8">
        <f>K45-M45*7</f>
        <v/>
      </c>
      <c r="M45" s="105" t="n">
        <v>38</v>
      </c>
      <c r="N45" s="105">
        <f>F45+R45+S45+T45+U45+V45+W45+X45+Y45+Z45+AA45+AB45+AC45+AD45+AE45+AF45</f>
        <v/>
      </c>
      <c r="O45" s="55">
        <f>+(N45+Q45-H45)/(21.5*E45)</f>
        <v/>
      </c>
      <c r="P45" s="55">
        <f>+(N45-H45)/(21.5*E45)</f>
        <v/>
      </c>
      <c r="Q45" s="106">
        <f>'All Parts'!Q113</f>
        <v/>
      </c>
      <c r="R45" s="124">
        <f>'All Parts'!R113</f>
        <v/>
      </c>
      <c r="S45" s="124">
        <f>'All Parts'!S113</f>
        <v/>
      </c>
      <c r="T45" s="124">
        <f>'All Parts'!T113</f>
        <v/>
      </c>
      <c r="U45" s="124">
        <f>'All Parts'!U113</f>
        <v/>
      </c>
      <c r="V45" s="124">
        <f>'All Parts'!V113</f>
        <v/>
      </c>
      <c r="W45" s="124">
        <f>'All Parts'!W113</f>
        <v/>
      </c>
      <c r="X45" s="124">
        <f>'All Parts'!X113</f>
        <v/>
      </c>
      <c r="Y45" s="124">
        <f>'All Parts'!Y113</f>
        <v/>
      </c>
      <c r="Z45" s="124">
        <f>'All Parts'!Z113</f>
        <v/>
      </c>
      <c r="AA45" s="124">
        <f>'All Parts'!AA113</f>
        <v/>
      </c>
      <c r="AB45" s="124">
        <f>'All Parts'!AB113</f>
        <v/>
      </c>
      <c r="AC45" s="124">
        <f>'All Parts'!AC113</f>
        <v/>
      </c>
      <c r="AD45" s="124">
        <f>'All Parts'!AD113</f>
        <v/>
      </c>
      <c r="AE45" s="124">
        <f>'All Parts'!AE113</f>
        <v/>
      </c>
      <c r="AF45" s="124">
        <f>'All Parts'!AF113</f>
        <v/>
      </c>
      <c r="AG45" s="148">
        <f>'All Parts'!AG113</f>
        <v/>
      </c>
      <c r="AH45" s="124" t="n"/>
    </row>
    <row r="46" ht="13.25" customHeight="1">
      <c r="A46" s="22">
        <f>'All Parts'!A89</f>
        <v/>
      </c>
      <c r="B46" s="190">
        <f>'All Parts'!B89</f>
        <v/>
      </c>
      <c r="C46" s="126">
        <f>'All Parts'!C89</f>
        <v/>
      </c>
      <c r="D46" s="19">
        <f>'All Parts'!D89</f>
        <v/>
      </c>
      <c r="E46" s="127">
        <f>'All Parts'!E89</f>
        <v/>
      </c>
      <c r="F46" s="150">
        <f>'All Parts'!F89</f>
        <v/>
      </c>
      <c r="G46" s="150">
        <f>'All Parts'!G89</f>
        <v/>
      </c>
      <c r="H46" s="150">
        <f>'All Parts'!H89</f>
        <v/>
      </c>
      <c r="I46" s="57">
        <f>'All Parts'!I89</f>
        <v/>
      </c>
      <c r="J46" s="8">
        <f>+NOW()+P46*7/4.75*21.5</f>
        <v/>
      </c>
      <c r="K46" s="8">
        <f>+NOW()+O46*7/4.75*21.5</f>
        <v/>
      </c>
      <c r="L46" s="8">
        <f>K46-M46*7</f>
        <v/>
      </c>
      <c r="M46" s="105" t="n">
        <v>39</v>
      </c>
      <c r="N46" s="105">
        <f>F46+R46+S46+T46+U46+V46+W46+X46+Y46+Z46+AA46+AB46+AC46+AD46+AE46+AF46</f>
        <v/>
      </c>
      <c r="O46" s="55">
        <f>+(N46+Q46-H46)/(21.5*E46)</f>
        <v/>
      </c>
      <c r="P46" s="55">
        <f>+(N46-H46)/(21.5*E46)</f>
        <v/>
      </c>
      <c r="Q46" s="106">
        <f>'All Parts'!Q89</f>
        <v/>
      </c>
      <c r="R46" s="124">
        <f>'All Parts'!R89</f>
        <v/>
      </c>
      <c r="S46" s="124">
        <f>'All Parts'!S89</f>
        <v/>
      </c>
      <c r="T46" s="124">
        <f>'All Parts'!T89</f>
        <v/>
      </c>
      <c r="U46" s="124">
        <f>'All Parts'!U89</f>
        <v/>
      </c>
      <c r="V46" s="124">
        <f>'All Parts'!V89</f>
        <v/>
      </c>
      <c r="W46" s="124">
        <f>'All Parts'!W89</f>
        <v/>
      </c>
      <c r="X46" s="124">
        <f>'All Parts'!X89</f>
        <v/>
      </c>
      <c r="Y46" s="124">
        <f>'All Parts'!Y89</f>
        <v/>
      </c>
      <c r="Z46" s="124">
        <f>'All Parts'!Z89</f>
        <v/>
      </c>
      <c r="AA46" s="124">
        <f>'All Parts'!AA89</f>
        <v/>
      </c>
      <c r="AB46" s="124">
        <f>'All Parts'!AB89</f>
        <v/>
      </c>
      <c r="AC46" s="124">
        <f>'All Parts'!AC89</f>
        <v/>
      </c>
      <c r="AD46" s="124">
        <f>'All Parts'!AD89</f>
        <v/>
      </c>
      <c r="AE46" s="124">
        <f>'All Parts'!AE89</f>
        <v/>
      </c>
      <c r="AF46" s="124">
        <f>'All Parts'!AF89</f>
        <v/>
      </c>
      <c r="AG46" s="189">
        <f>'All Parts'!AG89</f>
        <v/>
      </c>
      <c r="AH46" s="124" t="n"/>
    </row>
    <row r="47" ht="13.25" customHeight="1">
      <c r="A47" s="54">
        <f>'All Parts'!A31</f>
        <v/>
      </c>
      <c r="B47" s="125">
        <f>'All Parts'!B31</f>
        <v/>
      </c>
      <c r="C47" s="126">
        <f>'All Parts'!C31</f>
        <v/>
      </c>
      <c r="D47" s="19">
        <f>'All Parts'!D31</f>
        <v/>
      </c>
      <c r="E47" s="127">
        <f>'All Parts'!E31</f>
        <v/>
      </c>
      <c r="F47" s="150">
        <f>'All Parts'!F31</f>
        <v/>
      </c>
      <c r="G47" s="150">
        <f>'All Parts'!G31</f>
        <v/>
      </c>
      <c r="H47" s="150">
        <f>'All Parts'!H31</f>
        <v/>
      </c>
      <c r="I47" s="57">
        <f>'All Parts'!I31</f>
        <v/>
      </c>
      <c r="J47" s="8">
        <f>+NOW()+P47*7/4.75*21.5</f>
        <v/>
      </c>
      <c r="K47" s="8">
        <f>+NOW()+O47*7/4.75*21.5</f>
        <v/>
      </c>
      <c r="L47" s="8">
        <f>K47-M47*7</f>
        <v/>
      </c>
      <c r="M47" s="105" t="n">
        <v>39</v>
      </c>
      <c r="N47" s="105">
        <f>F47+R47+S47+T47+U47+V47+W47+X47+Y47+Z47+AA47+AB47+AC47+AD47+AE47+AF47</f>
        <v/>
      </c>
      <c r="O47" s="55">
        <f>+(N47+Q47-H47)/(21.5*E47)</f>
        <v/>
      </c>
      <c r="P47" s="55">
        <f>+(N47-H47)/(21.5*E47)</f>
        <v/>
      </c>
      <c r="Q47" s="106">
        <f>'All Parts'!Q31</f>
        <v/>
      </c>
      <c r="R47" s="124">
        <f>'All Parts'!R31</f>
        <v/>
      </c>
      <c r="S47" s="124">
        <f>'All Parts'!S31</f>
        <v/>
      </c>
      <c r="T47" s="124">
        <f>'All Parts'!T31</f>
        <v/>
      </c>
      <c r="U47" s="124">
        <f>'All Parts'!U31</f>
        <v/>
      </c>
      <c r="V47" s="124">
        <f>'All Parts'!V31</f>
        <v/>
      </c>
      <c r="W47" s="124">
        <f>'All Parts'!W31</f>
        <v/>
      </c>
      <c r="X47" s="124">
        <f>'All Parts'!X31</f>
        <v/>
      </c>
      <c r="Y47" s="124">
        <f>'All Parts'!Y31</f>
        <v/>
      </c>
      <c r="Z47" s="124">
        <f>'All Parts'!Z31</f>
        <v/>
      </c>
      <c r="AA47" s="124">
        <f>'All Parts'!AA31</f>
        <v/>
      </c>
      <c r="AB47" s="124">
        <f>'All Parts'!AB31</f>
        <v/>
      </c>
      <c r="AC47" s="124">
        <f>'All Parts'!AC31</f>
        <v/>
      </c>
      <c r="AD47" s="124">
        <f>'All Parts'!AD31</f>
        <v/>
      </c>
      <c r="AE47" s="124">
        <f>'All Parts'!AE31</f>
        <v/>
      </c>
      <c r="AF47" s="124">
        <f>'All Parts'!AF31</f>
        <v/>
      </c>
      <c r="AG47" s="148">
        <f>'All Parts'!AG31</f>
        <v/>
      </c>
      <c r="AH47" s="124" t="n"/>
    </row>
    <row r="48" ht="13.25" customHeight="1">
      <c r="A48" s="22">
        <f>'All Parts'!A33</f>
        <v/>
      </c>
      <c r="B48" s="125">
        <f>'All Parts'!B33</f>
        <v/>
      </c>
      <c r="C48" s="126">
        <f>'All Parts'!C33</f>
        <v/>
      </c>
      <c r="D48" s="19">
        <f>'All Parts'!D33</f>
        <v/>
      </c>
      <c r="E48" s="127">
        <f>'All Parts'!E33</f>
        <v/>
      </c>
      <c r="F48" s="150">
        <f>'All Parts'!F33</f>
        <v/>
      </c>
      <c r="G48" s="150">
        <f>'All Parts'!G33</f>
        <v/>
      </c>
      <c r="H48" s="150">
        <f>'All Parts'!H33</f>
        <v/>
      </c>
      <c r="I48" s="57">
        <f>'All Parts'!I33</f>
        <v/>
      </c>
      <c r="J48" s="8">
        <f>+NOW()+P48*7/4.75*21.5</f>
        <v/>
      </c>
      <c r="K48" s="8">
        <f>+NOW()+O48*7/4.75*21.5</f>
        <v/>
      </c>
      <c r="L48" s="8">
        <f>K48-M48*7</f>
        <v/>
      </c>
      <c r="M48" s="105" t="n">
        <v>38</v>
      </c>
      <c r="N48" s="105">
        <f>F48+R48+S48+T48+U48+V48+W48+X48+Y48+Z48+AA48+AB48+AC48+AD48+AE48+AF48</f>
        <v/>
      </c>
      <c r="O48" s="55">
        <f>+(N48+Q48-H48)/(21.5*E48)</f>
        <v/>
      </c>
      <c r="P48" s="55">
        <f>+(N48-H48)/(21.5*E48)</f>
        <v/>
      </c>
      <c r="Q48" s="106">
        <f>'All Parts'!Q33</f>
        <v/>
      </c>
      <c r="R48" s="124">
        <f>'All Parts'!R33</f>
        <v/>
      </c>
      <c r="S48" s="124">
        <f>'All Parts'!S33</f>
        <v/>
      </c>
      <c r="T48" s="124">
        <f>'All Parts'!T33</f>
        <v/>
      </c>
      <c r="U48" s="124">
        <f>'All Parts'!U33</f>
        <v/>
      </c>
      <c r="V48" s="124">
        <f>'All Parts'!V33</f>
        <v/>
      </c>
      <c r="W48" s="124">
        <f>'All Parts'!W33</f>
        <v/>
      </c>
      <c r="X48" s="124">
        <f>'All Parts'!X33</f>
        <v/>
      </c>
      <c r="Y48" s="124">
        <f>'All Parts'!Y33</f>
        <v/>
      </c>
      <c r="Z48" s="124">
        <f>'All Parts'!Z33</f>
        <v/>
      </c>
      <c r="AA48" s="124">
        <f>'All Parts'!AA33</f>
        <v/>
      </c>
      <c r="AB48" s="124">
        <f>'All Parts'!AB33</f>
        <v/>
      </c>
      <c r="AC48" s="124">
        <f>'All Parts'!AC33</f>
        <v/>
      </c>
      <c r="AD48" s="124">
        <f>'All Parts'!AD33</f>
        <v/>
      </c>
      <c r="AE48" s="124">
        <f>'All Parts'!AE33</f>
        <v/>
      </c>
      <c r="AF48" s="124">
        <f>'All Parts'!AF33</f>
        <v/>
      </c>
      <c r="AG48" s="148">
        <f>'All Parts'!AG33</f>
        <v/>
      </c>
      <c r="AH48" s="124" t="n">
        <v>12000</v>
      </c>
    </row>
    <row r="49" ht="13.25" customHeight="1">
      <c r="A49" s="22">
        <f>'All Parts'!A68</f>
        <v/>
      </c>
      <c r="B49" s="125">
        <f>'All Parts'!B68</f>
        <v/>
      </c>
      <c r="C49" s="126">
        <f>'All Parts'!C68</f>
        <v/>
      </c>
      <c r="D49" s="19">
        <f>'All Parts'!D68</f>
        <v/>
      </c>
      <c r="E49" s="127">
        <f>'All Parts'!E68</f>
        <v/>
      </c>
      <c r="F49" s="150">
        <f>'All Parts'!F68</f>
        <v/>
      </c>
      <c r="G49" s="150">
        <f>'All Parts'!G68</f>
        <v/>
      </c>
      <c r="H49" s="150">
        <f>'All Parts'!H68</f>
        <v/>
      </c>
      <c r="I49" s="57">
        <f>'All Parts'!I68</f>
        <v/>
      </c>
      <c r="J49" s="8">
        <f>+NOW()+P49*7/4.75*21.5</f>
        <v/>
      </c>
      <c r="K49" s="8">
        <f>+NOW()+O49*7/4.75*21.5</f>
        <v/>
      </c>
      <c r="L49" s="8">
        <f>K49-M49*7</f>
        <v/>
      </c>
      <c r="M49" s="105" t="n">
        <v>38</v>
      </c>
      <c r="N49" s="105">
        <f>F49+R49+S49+T49+U49+V49+W49+X49+Y49+Z49+AA49+AB49+AC49+AD49+AE49+AF49</f>
        <v/>
      </c>
      <c r="O49" s="55">
        <f>+(N49+Q49-H49)/(21.5*E49)</f>
        <v/>
      </c>
      <c r="P49" s="55">
        <f>+(N49-H49)/(21.5*E49)</f>
        <v/>
      </c>
      <c r="Q49" s="106">
        <f>'All Parts'!Q68</f>
        <v/>
      </c>
      <c r="R49" s="124">
        <f>'All Parts'!R68</f>
        <v/>
      </c>
      <c r="S49" s="124">
        <f>'All Parts'!S68</f>
        <v/>
      </c>
      <c r="T49" s="124">
        <f>'All Parts'!T68</f>
        <v/>
      </c>
      <c r="U49" s="124">
        <f>'All Parts'!U68</f>
        <v/>
      </c>
      <c r="V49" s="124">
        <f>'All Parts'!V68</f>
        <v/>
      </c>
      <c r="W49" s="124">
        <f>'All Parts'!W68</f>
        <v/>
      </c>
      <c r="X49" s="124">
        <f>'All Parts'!X68</f>
        <v/>
      </c>
      <c r="Y49" s="124">
        <f>'All Parts'!Y68</f>
        <v/>
      </c>
      <c r="Z49" s="124">
        <f>'All Parts'!Z68</f>
        <v/>
      </c>
      <c r="AA49" s="124">
        <f>'All Parts'!AA68</f>
        <v/>
      </c>
      <c r="AB49" s="124">
        <f>'All Parts'!AB68</f>
        <v/>
      </c>
      <c r="AC49" s="124">
        <f>'All Parts'!AC68</f>
        <v/>
      </c>
      <c r="AD49" s="124">
        <f>'All Parts'!AD68</f>
        <v/>
      </c>
      <c r="AE49" s="124">
        <f>'All Parts'!AE68</f>
        <v/>
      </c>
      <c r="AF49" s="124">
        <f>'All Parts'!AF68</f>
        <v/>
      </c>
      <c r="AG49" s="148">
        <f>'All Parts'!AG68</f>
        <v/>
      </c>
      <c r="AH49" s="124" t="n">
        <v>7000</v>
      </c>
    </row>
    <row r="50" ht="13.25" customHeight="1">
      <c r="A50" s="22">
        <f>'All Parts'!A101</f>
        <v/>
      </c>
      <c r="B50" s="125">
        <f>'All Parts'!B101</f>
        <v/>
      </c>
      <c r="C50" s="126">
        <f>'All Parts'!C101</f>
        <v/>
      </c>
      <c r="D50" s="19">
        <f>'All Parts'!D101</f>
        <v/>
      </c>
      <c r="E50" s="127">
        <f>'All Parts'!E101</f>
        <v/>
      </c>
      <c r="F50" s="150">
        <f>'All Parts'!F101</f>
        <v/>
      </c>
      <c r="G50" s="150">
        <f>'All Parts'!G101</f>
        <v/>
      </c>
      <c r="H50" s="150">
        <f>'All Parts'!H101</f>
        <v/>
      </c>
      <c r="I50" s="57">
        <f>'All Parts'!I101</f>
        <v/>
      </c>
      <c r="J50" s="8">
        <f>+NOW()+P50*7/4.75*21.5</f>
        <v/>
      </c>
      <c r="K50" s="8">
        <f>+NOW()+O50*7/4.75*21.5</f>
        <v/>
      </c>
      <c r="L50" s="8">
        <f>K50-M50*7</f>
        <v/>
      </c>
      <c r="M50" s="105" t="n">
        <v>37</v>
      </c>
      <c r="N50" s="105">
        <f>F50+R50+S50+T50+U50+V50+W50+X50+Y50+Z50+AA50+AB50+AC50+AD50+AE50+AF50</f>
        <v/>
      </c>
      <c r="O50" s="55">
        <f>+(N50+Q50-H50)/(21.5*E50)</f>
        <v/>
      </c>
      <c r="P50" s="55">
        <f>+(N50-H50)/(21.5*E50)</f>
        <v/>
      </c>
      <c r="Q50" s="106">
        <f>'All Parts'!Q101</f>
        <v/>
      </c>
      <c r="R50" s="124">
        <f>'All Parts'!R101</f>
        <v/>
      </c>
      <c r="S50" s="124">
        <f>'All Parts'!S101</f>
        <v/>
      </c>
      <c r="T50" s="124">
        <f>'All Parts'!T101</f>
        <v/>
      </c>
      <c r="U50" s="124">
        <f>'All Parts'!U101</f>
        <v/>
      </c>
      <c r="V50" s="124">
        <f>'All Parts'!V101</f>
        <v/>
      </c>
      <c r="W50" s="124">
        <f>'All Parts'!W101</f>
        <v/>
      </c>
      <c r="X50" s="124">
        <f>'All Parts'!X101</f>
        <v/>
      </c>
      <c r="Y50" s="124">
        <f>'All Parts'!Y101</f>
        <v/>
      </c>
      <c r="Z50" s="124">
        <f>'All Parts'!Z101</f>
        <v/>
      </c>
      <c r="AA50" s="124">
        <f>'All Parts'!AA101</f>
        <v/>
      </c>
      <c r="AB50" s="124">
        <f>'All Parts'!AB101</f>
        <v/>
      </c>
      <c r="AC50" s="124">
        <f>'All Parts'!AC101</f>
        <v/>
      </c>
      <c r="AD50" s="124">
        <f>'All Parts'!AD101</f>
        <v/>
      </c>
      <c r="AE50" s="124">
        <f>'All Parts'!AE101</f>
        <v/>
      </c>
      <c r="AF50" s="124">
        <f>'All Parts'!AF101</f>
        <v/>
      </c>
      <c r="AG50" s="148">
        <f>'All Parts'!AG101</f>
        <v/>
      </c>
      <c r="AH50" s="124" t="n">
        <v>0</v>
      </c>
    </row>
    <row r="51" ht="13.25" customHeight="1">
      <c r="A51" s="22">
        <f>'All Parts'!A46</f>
        <v/>
      </c>
      <c r="B51" s="125">
        <f>'All Parts'!B46</f>
        <v/>
      </c>
      <c r="C51" s="126">
        <f>'All Parts'!C46</f>
        <v/>
      </c>
      <c r="D51" s="19">
        <f>'All Parts'!D46</f>
        <v/>
      </c>
      <c r="E51" s="127">
        <f>'All Parts'!E46</f>
        <v/>
      </c>
      <c r="F51" s="150">
        <f>'All Parts'!F46</f>
        <v/>
      </c>
      <c r="G51" s="150">
        <f>'All Parts'!G46</f>
        <v/>
      </c>
      <c r="H51" s="150">
        <f>'All Parts'!H46</f>
        <v/>
      </c>
      <c r="I51" s="57">
        <f>'All Parts'!I46</f>
        <v/>
      </c>
      <c r="J51" s="8">
        <f>+NOW()+P51*7/4.75*21.5</f>
        <v/>
      </c>
      <c r="K51" s="8">
        <f>+NOW()+O51*7/4.75*21.5</f>
        <v/>
      </c>
      <c r="L51" s="8">
        <f>K51-M51*7</f>
        <v/>
      </c>
      <c r="M51" s="105" t="n">
        <v>38</v>
      </c>
      <c r="N51" s="105">
        <f>F51+R51+S51+T51+U51+V51+W51+X51+Y51+Z51+AA51+AB51+AC51+AD51+AE51+AF51</f>
        <v/>
      </c>
      <c r="O51" s="55">
        <f>+(N51+Q51-H51)/(21.5*E51)</f>
        <v/>
      </c>
      <c r="P51" s="55">
        <f>+(N51-H51)/(21.5*E51)</f>
        <v/>
      </c>
      <c r="Q51" s="106">
        <f>'All Parts'!Q46</f>
        <v/>
      </c>
      <c r="R51" s="124">
        <f>'All Parts'!R46</f>
        <v/>
      </c>
      <c r="S51" s="124">
        <f>'All Parts'!S46</f>
        <v/>
      </c>
      <c r="T51" s="124">
        <f>'All Parts'!T46</f>
        <v/>
      </c>
      <c r="U51" s="124">
        <f>'All Parts'!U46</f>
        <v/>
      </c>
      <c r="V51" s="124">
        <f>'All Parts'!V46</f>
        <v/>
      </c>
      <c r="W51" s="124">
        <f>'All Parts'!W46</f>
        <v/>
      </c>
      <c r="X51" s="124">
        <f>'All Parts'!X46</f>
        <v/>
      </c>
      <c r="Y51" s="124">
        <f>'All Parts'!Y46</f>
        <v/>
      </c>
      <c r="Z51" s="124">
        <f>'All Parts'!Z46</f>
        <v/>
      </c>
      <c r="AA51" s="124">
        <f>'All Parts'!AA46</f>
        <v/>
      </c>
      <c r="AB51" s="124">
        <f>'All Parts'!AB46</f>
        <v/>
      </c>
      <c r="AC51" s="124">
        <f>'All Parts'!AC46</f>
        <v/>
      </c>
      <c r="AD51" s="124">
        <f>'All Parts'!AD46</f>
        <v/>
      </c>
      <c r="AE51" s="124">
        <f>'All Parts'!AE46</f>
        <v/>
      </c>
      <c r="AF51" s="124">
        <f>'All Parts'!AF46</f>
        <v/>
      </c>
      <c r="AG51" s="148">
        <f>'All Parts'!AG46</f>
        <v/>
      </c>
      <c r="AH51" s="124" t="n">
        <v>16000</v>
      </c>
    </row>
    <row r="52" ht="13.25" customHeight="1">
      <c r="A52" s="22">
        <f>'All Parts'!A99</f>
        <v/>
      </c>
      <c r="B52" s="125">
        <f>'All Parts'!B99</f>
        <v/>
      </c>
      <c r="C52" s="126">
        <f>'All Parts'!C99</f>
        <v/>
      </c>
      <c r="D52" s="19">
        <f>'All Parts'!D99</f>
        <v/>
      </c>
      <c r="E52" s="127">
        <f>'All Parts'!E99</f>
        <v/>
      </c>
      <c r="F52" s="150">
        <f>'All Parts'!F99</f>
        <v/>
      </c>
      <c r="G52" s="150">
        <f>'All Parts'!G99</f>
        <v/>
      </c>
      <c r="H52" s="150">
        <f>'All Parts'!H99</f>
        <v/>
      </c>
      <c r="I52" s="57">
        <f>'All Parts'!I99</f>
        <v/>
      </c>
      <c r="J52" s="8">
        <f>+NOW()+P52*7/4.75*21.5</f>
        <v/>
      </c>
      <c r="K52" s="8">
        <f>+NOW()+O52*7/4.75*21.5</f>
        <v/>
      </c>
      <c r="L52" s="8">
        <f>K52-M52*7</f>
        <v/>
      </c>
      <c r="M52" s="105" t="n">
        <v>39</v>
      </c>
      <c r="N52" s="105">
        <f>F52+R52+S52+T52+U52+V52+W52+X52+Y52+Z52+AA52+AB52+AC52+AD52+AE52+AF52</f>
        <v/>
      </c>
      <c r="O52" s="55">
        <f>+(N52+Q52-H52)/(21.5*E52)</f>
        <v/>
      </c>
      <c r="P52" s="55">
        <f>+(N52-H52)/(21.5*E52)</f>
        <v/>
      </c>
      <c r="Q52" s="106">
        <f>'All Parts'!Q99</f>
        <v/>
      </c>
      <c r="R52" s="124">
        <f>'All Parts'!R99</f>
        <v/>
      </c>
      <c r="S52" s="124">
        <f>'All Parts'!S99</f>
        <v/>
      </c>
      <c r="T52" s="124">
        <f>'All Parts'!T99</f>
        <v/>
      </c>
      <c r="U52" s="124">
        <f>'All Parts'!U99</f>
        <v/>
      </c>
      <c r="V52" s="124">
        <f>'All Parts'!V99</f>
        <v/>
      </c>
      <c r="W52" s="124">
        <f>'All Parts'!W99</f>
        <v/>
      </c>
      <c r="X52" s="124">
        <f>'All Parts'!X99</f>
        <v/>
      </c>
      <c r="Y52" s="124">
        <f>'All Parts'!Y99</f>
        <v/>
      </c>
      <c r="Z52" s="124">
        <f>'All Parts'!Z99</f>
        <v/>
      </c>
      <c r="AA52" s="124">
        <f>'All Parts'!AA99</f>
        <v/>
      </c>
      <c r="AB52" s="124">
        <f>'All Parts'!AB99</f>
        <v/>
      </c>
      <c r="AC52" s="124">
        <f>'All Parts'!AC99</f>
        <v/>
      </c>
      <c r="AD52" s="124">
        <f>'All Parts'!AD99</f>
        <v/>
      </c>
      <c r="AE52" s="124">
        <f>'All Parts'!AE99</f>
        <v/>
      </c>
      <c r="AF52" s="124">
        <f>'All Parts'!AF99</f>
        <v/>
      </c>
      <c r="AG52" s="148">
        <f>'All Parts'!AG99</f>
        <v/>
      </c>
      <c r="AH52" s="124" t="n"/>
      <c r="AJ52" s="163" t="n"/>
    </row>
    <row r="53" ht="13.25" customHeight="1">
      <c r="A53" s="22">
        <f>'All Parts'!A134</f>
        <v/>
      </c>
      <c r="B53" s="125">
        <f>'All Parts'!B134</f>
        <v/>
      </c>
      <c r="C53" s="126">
        <f>'All Parts'!C134</f>
        <v/>
      </c>
      <c r="D53" s="19">
        <f>'All Parts'!D134</f>
        <v/>
      </c>
      <c r="E53" s="127">
        <f>'All Parts'!E134</f>
        <v/>
      </c>
      <c r="F53" s="150">
        <f>'All Parts'!F134</f>
        <v/>
      </c>
      <c r="G53" s="150">
        <f>'All Parts'!G134</f>
        <v/>
      </c>
      <c r="H53" s="150">
        <f>'All Parts'!H134</f>
        <v/>
      </c>
      <c r="I53" s="57">
        <f>'All Parts'!I134</f>
        <v/>
      </c>
      <c r="J53" s="8">
        <f>+NOW()+P53*7/4.75*21.5</f>
        <v/>
      </c>
      <c r="K53" s="8">
        <f>+NOW()+O53*7/4.75*21.5</f>
        <v/>
      </c>
      <c r="L53" s="8">
        <f>K53-M53*7</f>
        <v/>
      </c>
      <c r="M53" s="105" t="n">
        <v>36</v>
      </c>
      <c r="N53" s="105">
        <f>F53+R53+S53+T53+U53+V53+W53+X53+Y53+Z53+AA53+AB53+AC53+AD53+AE53+AF53</f>
        <v/>
      </c>
      <c r="O53" s="55">
        <f>+(N53+Q53-H53)/(21.5*E53)</f>
        <v/>
      </c>
      <c r="P53" s="55">
        <f>+(N53-H53)/(21.5*E53)</f>
        <v/>
      </c>
      <c r="Q53" s="106">
        <f>'All Parts'!Q134</f>
        <v/>
      </c>
      <c r="R53" s="124">
        <f>'All Parts'!R134</f>
        <v/>
      </c>
      <c r="S53" s="124">
        <f>'All Parts'!S134</f>
        <v/>
      </c>
      <c r="T53" s="124">
        <f>'All Parts'!T134</f>
        <v/>
      </c>
      <c r="U53" s="124">
        <f>'All Parts'!U134</f>
        <v/>
      </c>
      <c r="V53" s="124">
        <f>'All Parts'!V134</f>
        <v/>
      </c>
      <c r="W53" s="124">
        <f>'All Parts'!W134</f>
        <v/>
      </c>
      <c r="X53" s="124">
        <f>'All Parts'!X134</f>
        <v/>
      </c>
      <c r="Y53" s="124">
        <f>'All Parts'!Y134</f>
        <v/>
      </c>
      <c r="Z53" s="124">
        <f>'All Parts'!Z134</f>
        <v/>
      </c>
      <c r="AA53" s="124">
        <f>'All Parts'!AA134</f>
        <v/>
      </c>
      <c r="AB53" s="124">
        <f>'All Parts'!AB134</f>
        <v/>
      </c>
      <c r="AC53" s="124">
        <f>'All Parts'!AC134</f>
        <v/>
      </c>
      <c r="AD53" s="124">
        <f>'All Parts'!AD134</f>
        <v/>
      </c>
      <c r="AE53" s="124">
        <f>'All Parts'!AE134</f>
        <v/>
      </c>
      <c r="AF53" s="124">
        <f>'All Parts'!AF134</f>
        <v/>
      </c>
      <c r="AG53" s="148">
        <f>'All Parts'!AG134</f>
        <v/>
      </c>
      <c r="AH53" s="124" t="n">
        <v>11000</v>
      </c>
    </row>
    <row r="54" ht="13.25" customHeight="1">
      <c r="A54" s="22">
        <f>'All Parts'!A72</f>
        <v/>
      </c>
      <c r="B54" s="155">
        <f>'All Parts'!B72</f>
        <v/>
      </c>
      <c r="C54" s="156">
        <f>'All Parts'!C72</f>
        <v/>
      </c>
      <c r="D54" s="19">
        <f>'All Parts'!D72</f>
        <v/>
      </c>
      <c r="E54" s="127">
        <f>'All Parts'!E72</f>
        <v/>
      </c>
      <c r="F54" s="150">
        <f>'All Parts'!F72</f>
        <v/>
      </c>
      <c r="G54" s="150">
        <f>'All Parts'!G72</f>
        <v/>
      </c>
      <c r="H54" s="150">
        <f>'All Parts'!H72</f>
        <v/>
      </c>
      <c r="I54" s="57">
        <f>'All Parts'!I72</f>
        <v/>
      </c>
      <c r="J54" s="8">
        <f>+NOW()+P54*7/4.75*21.5</f>
        <v/>
      </c>
      <c r="K54" s="8">
        <f>+NOW()+O54*7/4.75*21.5</f>
        <v/>
      </c>
      <c r="L54" s="8">
        <f>K54-M54*7</f>
        <v/>
      </c>
      <c r="M54" s="105" t="n">
        <v>39</v>
      </c>
      <c r="N54" s="105">
        <f>F54+R54+S54+T54+U54+V54+W54+X54+Y54+Z54+AA54+AB54+AC54+AD54+AE54+AF54</f>
        <v/>
      </c>
      <c r="O54" s="55">
        <f>+(N54+Q54-H54)/(21.5*E54)</f>
        <v/>
      </c>
      <c r="P54" s="55">
        <f>+(N54-H54)/(21.5*E54)</f>
        <v/>
      </c>
      <c r="Q54" s="115">
        <f>'All Parts'!Q72</f>
        <v/>
      </c>
      <c r="R54" s="124">
        <f>'All Parts'!R72</f>
        <v/>
      </c>
      <c r="S54" s="124">
        <f>'All Parts'!S72</f>
        <v/>
      </c>
      <c r="T54" s="124">
        <f>'All Parts'!T72</f>
        <v/>
      </c>
      <c r="U54" s="124">
        <f>'All Parts'!U72</f>
        <v/>
      </c>
      <c r="V54" s="124">
        <f>'All Parts'!V72</f>
        <v/>
      </c>
      <c r="W54" s="124">
        <f>'All Parts'!W72</f>
        <v/>
      </c>
      <c r="X54" s="124">
        <f>'All Parts'!X72</f>
        <v/>
      </c>
      <c r="Y54" s="124">
        <f>'All Parts'!Y72</f>
        <v/>
      </c>
      <c r="Z54" s="124">
        <f>'All Parts'!Z72</f>
        <v/>
      </c>
      <c r="AA54" s="124">
        <f>'All Parts'!AA72</f>
        <v/>
      </c>
      <c r="AB54" s="124">
        <f>'All Parts'!AB72</f>
        <v/>
      </c>
      <c r="AC54" s="124">
        <f>'All Parts'!AC72</f>
        <v/>
      </c>
      <c r="AD54" s="124">
        <f>'All Parts'!AD72</f>
        <v/>
      </c>
      <c r="AE54" s="124">
        <f>'All Parts'!AE72</f>
        <v/>
      </c>
      <c r="AF54" s="124">
        <f>'All Parts'!AF72</f>
        <v/>
      </c>
      <c r="AG54" s="148">
        <f>'All Parts'!AG72</f>
        <v/>
      </c>
      <c r="AH54" s="124" t="n">
        <v>4500</v>
      </c>
    </row>
    <row r="55" ht="13.25" customHeight="1">
      <c r="A55" s="22">
        <f>'All Parts'!A87</f>
        <v/>
      </c>
      <c r="B55" s="190">
        <f>'All Parts'!B87</f>
        <v/>
      </c>
      <c r="C55" s="126">
        <f>'All Parts'!C87</f>
        <v/>
      </c>
      <c r="D55" s="19">
        <f>'All Parts'!D87</f>
        <v/>
      </c>
      <c r="E55" s="127">
        <f>'All Parts'!E87</f>
        <v/>
      </c>
      <c r="F55" s="150">
        <f>'All Parts'!F87</f>
        <v/>
      </c>
      <c r="G55" s="150">
        <f>'All Parts'!G87</f>
        <v/>
      </c>
      <c r="H55" s="150">
        <f>'All Parts'!H87</f>
        <v/>
      </c>
      <c r="I55" s="57">
        <f>'All Parts'!I87</f>
        <v/>
      </c>
      <c r="J55" s="8">
        <f>+NOW()+P55*7/4.75*21.5</f>
        <v/>
      </c>
      <c r="K55" s="8">
        <f>+NOW()+O55*7/4.75*21.5</f>
        <v/>
      </c>
      <c r="L55" s="8">
        <f>K55-M55*7</f>
        <v/>
      </c>
      <c r="M55" s="105" t="n">
        <v>36</v>
      </c>
      <c r="N55" s="105">
        <f>F55+R55+S55+T55+U55+V55+W55+X55+Y55+Z55+AA55+AB55+AC55+AD55+AE55+AF55</f>
        <v/>
      </c>
      <c r="O55" s="55">
        <f>+(N55+Q55-H55)/(21.5*E55)</f>
        <v/>
      </c>
      <c r="P55" s="55">
        <f>+(N55-H55)/(21.5*E55)</f>
        <v/>
      </c>
      <c r="Q55" s="106">
        <f>'All Parts'!Q87</f>
        <v/>
      </c>
      <c r="R55" s="124">
        <f>'All Parts'!R87</f>
        <v/>
      </c>
      <c r="S55" s="124">
        <f>'All Parts'!S87</f>
        <v/>
      </c>
      <c r="T55" s="124">
        <f>'All Parts'!T87</f>
        <v/>
      </c>
      <c r="U55" s="124">
        <f>'All Parts'!U87</f>
        <v/>
      </c>
      <c r="V55" s="124">
        <f>'All Parts'!V87</f>
        <v/>
      </c>
      <c r="W55" s="124">
        <f>'All Parts'!W87</f>
        <v/>
      </c>
      <c r="X55" s="124">
        <f>'All Parts'!X87</f>
        <v/>
      </c>
      <c r="Y55" s="124">
        <f>'All Parts'!Y87</f>
        <v/>
      </c>
      <c r="Z55" s="124">
        <f>'All Parts'!Z87</f>
        <v/>
      </c>
      <c r="AA55" s="124">
        <f>'All Parts'!AA87</f>
        <v/>
      </c>
      <c r="AB55" s="124">
        <f>'All Parts'!AB87</f>
        <v/>
      </c>
      <c r="AC55" s="124">
        <f>'All Parts'!AC87</f>
        <v/>
      </c>
      <c r="AD55" s="124">
        <f>'All Parts'!AD87</f>
        <v/>
      </c>
      <c r="AE55" s="124">
        <f>'All Parts'!AE87</f>
        <v/>
      </c>
      <c r="AF55" s="124">
        <f>'All Parts'!AF87</f>
        <v/>
      </c>
      <c r="AG55" s="164">
        <f>'All Parts'!AG87</f>
        <v/>
      </c>
      <c r="AH55" s="124" t="n"/>
    </row>
    <row r="56" ht="13.25" customHeight="1">
      <c r="A56" s="50">
        <f>'All Parts'!A52</f>
        <v/>
      </c>
      <c r="B56" s="125">
        <f>'All Parts'!B52</f>
        <v/>
      </c>
      <c r="C56" s="126">
        <f>'All Parts'!C52</f>
        <v/>
      </c>
      <c r="D56" s="19">
        <f>'All Parts'!D52</f>
        <v/>
      </c>
      <c r="E56" s="127">
        <f>'All Parts'!E52</f>
        <v/>
      </c>
      <c r="F56" s="150">
        <f>'All Parts'!F52</f>
        <v/>
      </c>
      <c r="G56" s="150">
        <f>'All Parts'!G52</f>
        <v/>
      </c>
      <c r="H56" s="150">
        <f>'All Parts'!H52</f>
        <v/>
      </c>
      <c r="I56" s="57">
        <f>'All Parts'!I52</f>
        <v/>
      </c>
      <c r="J56" s="8">
        <f>+NOW()+P56*7/4.75*21.5</f>
        <v/>
      </c>
      <c r="K56" s="8">
        <f>+NOW()+O56*7/4.75*21.5</f>
        <v/>
      </c>
      <c r="L56" s="8">
        <f>K56-M56*7</f>
        <v/>
      </c>
      <c r="M56" s="105" t="n">
        <v>38</v>
      </c>
      <c r="N56" s="105">
        <f>F56+R56+S56+T56+U56+V56+W56+X56+Y56+Z56+AA56+AB56+AC56+AD56+AE56+AF56</f>
        <v/>
      </c>
      <c r="O56" s="55">
        <f>+(N56+Q56-H56)/(21.5*E56)</f>
        <v/>
      </c>
      <c r="P56" s="55">
        <f>+(N56-H56)/(21.5*E56)</f>
        <v/>
      </c>
      <c r="Q56" s="106">
        <f>'All Parts'!Q52</f>
        <v/>
      </c>
      <c r="R56" s="124">
        <f>'All Parts'!R52</f>
        <v/>
      </c>
      <c r="S56" s="124">
        <f>'All Parts'!S52</f>
        <v/>
      </c>
      <c r="T56" s="124">
        <f>'All Parts'!T52</f>
        <v/>
      </c>
      <c r="U56" s="124">
        <f>'All Parts'!U52</f>
        <v/>
      </c>
      <c r="V56" s="124">
        <f>'All Parts'!V52</f>
        <v/>
      </c>
      <c r="W56" s="124">
        <f>'All Parts'!W52</f>
        <v/>
      </c>
      <c r="X56" s="124">
        <f>'All Parts'!X52</f>
        <v/>
      </c>
      <c r="Y56" s="124">
        <f>'All Parts'!Y52</f>
        <v/>
      </c>
      <c r="Z56" s="124">
        <f>'All Parts'!Z52</f>
        <v/>
      </c>
      <c r="AA56" s="124">
        <f>'All Parts'!AA52</f>
        <v/>
      </c>
      <c r="AB56" s="124">
        <f>'All Parts'!AB52</f>
        <v/>
      </c>
      <c r="AC56" s="124">
        <f>'All Parts'!AC52</f>
        <v/>
      </c>
      <c r="AD56" s="124">
        <f>'All Parts'!AD52</f>
        <v/>
      </c>
      <c r="AE56" s="124">
        <f>'All Parts'!AE52</f>
        <v/>
      </c>
      <c r="AF56" s="124">
        <f>'All Parts'!AF52</f>
        <v/>
      </c>
      <c r="AG56" s="148">
        <f>'All Parts'!AG52</f>
        <v/>
      </c>
      <c r="AH56" s="124" t="n"/>
    </row>
    <row r="57" ht="13.25" customHeight="1">
      <c r="A57" s="113">
        <f>'All Parts'!A118</f>
        <v/>
      </c>
      <c r="B57" s="125">
        <f>'All Parts'!B118</f>
        <v/>
      </c>
      <c r="C57" s="126">
        <f>'All Parts'!C118</f>
        <v/>
      </c>
      <c r="D57" s="19">
        <f>'All Parts'!D118</f>
        <v/>
      </c>
      <c r="E57" s="127">
        <f>'All Parts'!E118</f>
        <v/>
      </c>
      <c r="F57" s="150">
        <f>'All Parts'!F118</f>
        <v/>
      </c>
      <c r="G57" s="150">
        <f>'All Parts'!G118</f>
        <v/>
      </c>
      <c r="H57" s="150">
        <f>'All Parts'!H118</f>
        <v/>
      </c>
      <c r="I57" s="57">
        <f>'All Parts'!I118</f>
        <v/>
      </c>
      <c r="J57" s="8">
        <f>+NOW()+P57*7/4.75*21.5</f>
        <v/>
      </c>
      <c r="K57" s="8">
        <f>+NOW()+O57*7/4.75*21.5</f>
        <v/>
      </c>
      <c r="L57" s="8">
        <f>K57-M57*7</f>
        <v/>
      </c>
      <c r="M57" s="105" t="n">
        <v>39</v>
      </c>
      <c r="N57" s="105">
        <f>F57+R57+S57+T57+U57+V57+W57+X57+Y57+Z57+AA57+AB57+AC57+AD57+AE57+AF57</f>
        <v/>
      </c>
      <c r="O57" s="55">
        <f>+(N57+Q57-H57)/(21.5*E57)</f>
        <v/>
      </c>
      <c r="P57" s="55">
        <f>+(N57-H57)/(21.5*E57)</f>
        <v/>
      </c>
      <c r="Q57" s="106">
        <f>'All Parts'!Q118</f>
        <v/>
      </c>
      <c r="R57" s="124">
        <f>'All Parts'!R118</f>
        <v/>
      </c>
      <c r="S57" s="124">
        <f>'All Parts'!S118</f>
        <v/>
      </c>
      <c r="T57" s="124">
        <f>'All Parts'!T118</f>
        <v/>
      </c>
      <c r="U57" s="124">
        <f>'All Parts'!U118</f>
        <v/>
      </c>
      <c r="V57" s="124">
        <f>'All Parts'!V118</f>
        <v/>
      </c>
      <c r="W57" s="124">
        <f>'All Parts'!W118</f>
        <v/>
      </c>
      <c r="X57" s="124">
        <f>'All Parts'!X118</f>
        <v/>
      </c>
      <c r="Y57" s="124">
        <f>'All Parts'!Y118</f>
        <v/>
      </c>
      <c r="Z57" s="124">
        <f>'All Parts'!Z118</f>
        <v/>
      </c>
      <c r="AA57" s="124">
        <f>'All Parts'!AA118</f>
        <v/>
      </c>
      <c r="AB57" s="124">
        <f>'All Parts'!AB118</f>
        <v/>
      </c>
      <c r="AC57" s="124">
        <f>'All Parts'!AC118</f>
        <v/>
      </c>
      <c r="AD57" s="124">
        <f>'All Parts'!AD118</f>
        <v/>
      </c>
      <c r="AE57" s="124">
        <f>'All Parts'!AE118</f>
        <v/>
      </c>
      <c r="AF57" s="124">
        <f>'All Parts'!AF118</f>
        <v/>
      </c>
      <c r="AG57" s="148">
        <f>'All Parts'!AG118</f>
        <v/>
      </c>
      <c r="AH57" s="124" t="n"/>
    </row>
    <row r="58" ht="13.25" customHeight="1">
      <c r="A58" s="22">
        <f>'All Parts'!A120</f>
        <v/>
      </c>
      <c r="B58" s="125">
        <f>'All Parts'!B120</f>
        <v/>
      </c>
      <c r="C58" s="126">
        <f>'All Parts'!C120</f>
        <v/>
      </c>
      <c r="D58" s="19">
        <f>'All Parts'!D120</f>
        <v/>
      </c>
      <c r="E58" s="127">
        <f>'All Parts'!E120</f>
        <v/>
      </c>
      <c r="F58" s="150">
        <f>'All Parts'!F120</f>
        <v/>
      </c>
      <c r="G58" s="150">
        <f>'All Parts'!G120</f>
        <v/>
      </c>
      <c r="H58" s="150">
        <f>'All Parts'!H120</f>
        <v/>
      </c>
      <c r="I58" s="57">
        <f>'All Parts'!I120</f>
        <v/>
      </c>
      <c r="J58" s="8">
        <f>+NOW()+P58*7/4.75*21.5</f>
        <v/>
      </c>
      <c r="K58" s="8">
        <f>+NOW()+O58*7/4.75*21.5</f>
        <v/>
      </c>
      <c r="L58" s="8">
        <f>K58-M58*7</f>
        <v/>
      </c>
      <c r="M58" s="105" t="n">
        <v>38</v>
      </c>
      <c r="N58" s="105">
        <f>F58+R58+S58+T58+U58+V58+W58+X58+Y58+Z58+AA58+AB58+AC58+AD58+AE58+AF58</f>
        <v/>
      </c>
      <c r="O58" s="55">
        <f>+(N58+Q58-H58)/(21.5*E58)</f>
        <v/>
      </c>
      <c r="P58" s="55">
        <f>+(N58-H58)/(21.5*E58)</f>
        <v/>
      </c>
      <c r="Q58" s="106">
        <f>'All Parts'!Q120</f>
        <v/>
      </c>
      <c r="R58" s="124">
        <f>'All Parts'!R120</f>
        <v/>
      </c>
      <c r="S58" s="124">
        <f>'All Parts'!S120</f>
        <v/>
      </c>
      <c r="T58" s="124">
        <f>'All Parts'!T120</f>
        <v/>
      </c>
      <c r="U58" s="124">
        <f>'All Parts'!U120</f>
        <v/>
      </c>
      <c r="V58" s="124">
        <f>'All Parts'!V120</f>
        <v/>
      </c>
      <c r="W58" s="124">
        <f>'All Parts'!W120</f>
        <v/>
      </c>
      <c r="X58" s="124">
        <f>'All Parts'!X120</f>
        <v/>
      </c>
      <c r="Y58" s="124">
        <f>'All Parts'!Y120</f>
        <v/>
      </c>
      <c r="Z58" s="124">
        <f>'All Parts'!Z120</f>
        <v/>
      </c>
      <c r="AA58" s="124">
        <f>'All Parts'!AA120</f>
        <v/>
      </c>
      <c r="AB58" s="124">
        <f>'All Parts'!AB120</f>
        <v/>
      </c>
      <c r="AC58" s="124">
        <f>'All Parts'!AC120</f>
        <v/>
      </c>
      <c r="AD58" s="124">
        <f>'All Parts'!AD120</f>
        <v/>
      </c>
      <c r="AE58" s="124">
        <f>'All Parts'!AE120</f>
        <v/>
      </c>
      <c r="AF58" s="124">
        <f>'All Parts'!AF120</f>
        <v/>
      </c>
      <c r="AG58" s="148">
        <f>'All Parts'!AG120</f>
        <v/>
      </c>
      <c r="AH58" s="124" t="n"/>
    </row>
    <row r="59" ht="13.25" customHeight="1">
      <c r="A59" s="22">
        <f>'All Parts'!A129</f>
        <v/>
      </c>
      <c r="B59" s="125">
        <f>'All Parts'!B129</f>
        <v/>
      </c>
      <c r="C59" s="126">
        <f>'All Parts'!C129</f>
        <v/>
      </c>
      <c r="D59" s="19">
        <f>'All Parts'!D129</f>
        <v/>
      </c>
      <c r="E59" s="127">
        <f>'All Parts'!E129</f>
        <v/>
      </c>
      <c r="F59" s="150">
        <f>'All Parts'!F129</f>
        <v/>
      </c>
      <c r="G59" s="150">
        <f>'All Parts'!G129</f>
        <v/>
      </c>
      <c r="H59" s="150">
        <f>'All Parts'!H129</f>
        <v/>
      </c>
      <c r="I59" s="57">
        <f>'All Parts'!I129</f>
        <v/>
      </c>
      <c r="J59" s="8">
        <f>+NOW()+P59*7/4.75*21.5</f>
        <v/>
      </c>
      <c r="K59" s="8">
        <f>+NOW()+O59*7/4.75*21.5</f>
        <v/>
      </c>
      <c r="L59" s="8">
        <f>K59-M59*7</f>
        <v/>
      </c>
      <c r="M59" s="105" t="n">
        <v>36</v>
      </c>
      <c r="N59" s="105">
        <f>F59+R59+S59+T59+U59+V59+W59+X59+Y59+Z59+AA59+AB59+AC59+AD59+AE59+AF59</f>
        <v/>
      </c>
      <c r="O59" s="55">
        <f>+(N59+Q59-H59)/(21.5*E59)</f>
        <v/>
      </c>
      <c r="P59" s="55">
        <f>+(N59-H59)/(21.5*E59)</f>
        <v/>
      </c>
      <c r="Q59" s="106">
        <f>'All Parts'!Q129</f>
        <v/>
      </c>
      <c r="R59" s="124">
        <f>'All Parts'!R129</f>
        <v/>
      </c>
      <c r="S59" s="124">
        <f>'All Parts'!S129</f>
        <v/>
      </c>
      <c r="T59" s="124">
        <f>'All Parts'!T129</f>
        <v/>
      </c>
      <c r="U59" s="124">
        <f>'All Parts'!U129</f>
        <v/>
      </c>
      <c r="V59" s="124">
        <f>'All Parts'!V129</f>
        <v/>
      </c>
      <c r="W59" s="124">
        <f>'All Parts'!W129</f>
        <v/>
      </c>
      <c r="X59" s="124">
        <f>'All Parts'!X129</f>
        <v/>
      </c>
      <c r="Y59" s="124">
        <f>'All Parts'!Y129</f>
        <v/>
      </c>
      <c r="Z59" s="124">
        <f>'All Parts'!Z129</f>
        <v/>
      </c>
      <c r="AA59" s="124">
        <f>'All Parts'!AA129</f>
        <v/>
      </c>
      <c r="AB59" s="124">
        <f>'All Parts'!AB129</f>
        <v/>
      </c>
      <c r="AC59" s="124">
        <f>'All Parts'!AC129</f>
        <v/>
      </c>
      <c r="AD59" s="124">
        <f>'All Parts'!AD129</f>
        <v/>
      </c>
      <c r="AE59" s="124">
        <f>'All Parts'!AE129</f>
        <v/>
      </c>
      <c r="AF59" s="124">
        <f>'All Parts'!AF129</f>
        <v/>
      </c>
      <c r="AG59" s="148">
        <f>'All Parts'!AG129</f>
        <v/>
      </c>
      <c r="AH59" s="124" t="n">
        <v>2500</v>
      </c>
    </row>
    <row r="60" ht="13.25" customHeight="1">
      <c r="A60" s="22">
        <f>'All Parts'!A114</f>
        <v/>
      </c>
      <c r="B60" s="125">
        <f>'All Parts'!B114</f>
        <v/>
      </c>
      <c r="C60" s="126">
        <f>'All Parts'!C114</f>
        <v/>
      </c>
      <c r="D60" s="19">
        <f>'All Parts'!D114</f>
        <v/>
      </c>
      <c r="E60" s="127">
        <f>'All Parts'!E114</f>
        <v/>
      </c>
      <c r="F60" s="150">
        <f>'All Parts'!F114</f>
        <v/>
      </c>
      <c r="G60" s="150">
        <f>'All Parts'!G114</f>
        <v/>
      </c>
      <c r="H60" s="150">
        <f>'All Parts'!H114</f>
        <v/>
      </c>
      <c r="I60" s="57">
        <f>'All Parts'!I114</f>
        <v/>
      </c>
      <c r="J60" s="8">
        <f>+NOW()+P60*7/4.75*21.5</f>
        <v/>
      </c>
      <c r="K60" s="8">
        <f>+NOW()+O60*7/4.75*21.5</f>
        <v/>
      </c>
      <c r="L60" s="8">
        <f>K60-M60*7</f>
        <v/>
      </c>
      <c r="M60" s="105" t="n">
        <v>38</v>
      </c>
      <c r="N60" s="105">
        <f>F60+R60+S60+T60+U60+V60+W60+X60+Y60+Z60+AA60+AB60+AC60+AD60+AE60+AF60</f>
        <v/>
      </c>
      <c r="O60" s="55">
        <f>+(N60+Q60-H60)/(21.5*E60)</f>
        <v/>
      </c>
      <c r="P60" s="55">
        <f>+(N60-H60)/(21.5*E60)</f>
        <v/>
      </c>
      <c r="Q60" s="106">
        <f>'All Parts'!Q114</f>
        <v/>
      </c>
      <c r="R60" s="124">
        <f>'All Parts'!R114</f>
        <v/>
      </c>
      <c r="S60" s="124">
        <f>'All Parts'!S114</f>
        <v/>
      </c>
      <c r="T60" s="124">
        <f>'All Parts'!T114</f>
        <v/>
      </c>
      <c r="U60" s="124">
        <f>'All Parts'!U114</f>
        <v/>
      </c>
      <c r="V60" s="124">
        <f>'All Parts'!V114</f>
        <v/>
      </c>
      <c r="W60" s="124">
        <f>'All Parts'!W114</f>
        <v/>
      </c>
      <c r="X60" s="124">
        <f>'All Parts'!X114</f>
        <v/>
      </c>
      <c r="Y60" s="124">
        <f>'All Parts'!Y114</f>
        <v/>
      </c>
      <c r="Z60" s="124">
        <f>'All Parts'!Z114</f>
        <v/>
      </c>
      <c r="AA60" s="124">
        <f>'All Parts'!AA114</f>
        <v/>
      </c>
      <c r="AB60" s="124">
        <f>'All Parts'!AB114</f>
        <v/>
      </c>
      <c r="AC60" s="124">
        <f>'All Parts'!AC114</f>
        <v/>
      </c>
      <c r="AD60" s="124">
        <f>'All Parts'!AD114</f>
        <v/>
      </c>
      <c r="AE60" s="124">
        <f>'All Parts'!AE114</f>
        <v/>
      </c>
      <c r="AF60" s="124">
        <f>'All Parts'!AF114</f>
        <v/>
      </c>
      <c r="AG60" s="148">
        <f>'All Parts'!AG114</f>
        <v/>
      </c>
      <c r="AH60" s="124" t="n"/>
    </row>
    <row r="61" ht="13.25" customHeight="1">
      <c r="A61" s="22">
        <f>'All Parts'!A53</f>
        <v/>
      </c>
      <c r="B61" s="125">
        <f>'All Parts'!B53</f>
        <v/>
      </c>
      <c r="C61" s="126">
        <f>'All Parts'!C53</f>
        <v/>
      </c>
      <c r="D61" s="19">
        <f>'All Parts'!D53</f>
        <v/>
      </c>
      <c r="E61" s="127">
        <f>'All Parts'!E53</f>
        <v/>
      </c>
      <c r="F61" s="150">
        <f>'All Parts'!F53</f>
        <v/>
      </c>
      <c r="G61" s="150">
        <f>'All Parts'!G53</f>
        <v/>
      </c>
      <c r="H61" s="150">
        <f>'All Parts'!H53</f>
        <v/>
      </c>
      <c r="I61" s="57">
        <f>'All Parts'!I53</f>
        <v/>
      </c>
      <c r="J61" s="8">
        <f>+NOW()+P61*7/4.75*21.5</f>
        <v/>
      </c>
      <c r="K61" s="8">
        <f>+NOW()+O61*7/4.75*21.5</f>
        <v/>
      </c>
      <c r="L61" s="8">
        <f>K61-M61*7</f>
        <v/>
      </c>
      <c r="M61" s="105" t="n">
        <v>37</v>
      </c>
      <c r="N61" s="105">
        <f>F61+R61+S61+T61+U61+V61+W61+X61+Y61+Z61+AA61+AB61+AC61+AD61+AE61+AF61</f>
        <v/>
      </c>
      <c r="O61" s="55">
        <f>+(N61+Q61-H61)/(21.5*E61)</f>
        <v/>
      </c>
      <c r="P61" s="55">
        <f>+(N61-H61)/(21.5*E61)</f>
        <v/>
      </c>
      <c r="Q61" s="106">
        <f>'All Parts'!Q53</f>
        <v/>
      </c>
      <c r="R61" s="124">
        <f>'All Parts'!R53</f>
        <v/>
      </c>
      <c r="S61" s="124">
        <f>'All Parts'!S53</f>
        <v/>
      </c>
      <c r="T61" s="124">
        <f>'All Parts'!T53</f>
        <v/>
      </c>
      <c r="U61" s="124">
        <f>'All Parts'!U53</f>
        <v/>
      </c>
      <c r="V61" s="124">
        <f>'All Parts'!V53</f>
        <v/>
      </c>
      <c r="W61" s="124">
        <f>'All Parts'!W53</f>
        <v/>
      </c>
      <c r="X61" s="124">
        <f>'All Parts'!X53</f>
        <v/>
      </c>
      <c r="Y61" s="124">
        <f>'All Parts'!Y53</f>
        <v/>
      </c>
      <c r="Z61" s="124">
        <f>'All Parts'!Z53</f>
        <v/>
      </c>
      <c r="AA61" s="124">
        <f>'All Parts'!AA53</f>
        <v/>
      </c>
      <c r="AB61" s="124">
        <f>'All Parts'!AB53</f>
        <v/>
      </c>
      <c r="AC61" s="124">
        <f>'All Parts'!AC53</f>
        <v/>
      </c>
      <c r="AD61" s="124">
        <f>'All Parts'!AD53</f>
        <v/>
      </c>
      <c r="AE61" s="124">
        <f>'All Parts'!AE53</f>
        <v/>
      </c>
      <c r="AF61" s="124">
        <f>'All Parts'!AF53</f>
        <v/>
      </c>
      <c r="AG61" s="148">
        <f>'All Parts'!AG53</f>
        <v/>
      </c>
      <c r="AH61" s="124" t="n"/>
    </row>
    <row r="62" ht="13.25" customHeight="1">
      <c r="A62" s="22">
        <f>'All Parts'!A40</f>
        <v/>
      </c>
      <c r="B62" s="125">
        <f>'All Parts'!B40</f>
        <v/>
      </c>
      <c r="C62" s="126">
        <f>'All Parts'!C40</f>
        <v/>
      </c>
      <c r="D62" s="19">
        <f>'All Parts'!D40</f>
        <v/>
      </c>
      <c r="E62" s="127">
        <f>'All Parts'!E40</f>
        <v/>
      </c>
      <c r="F62" s="150">
        <f>'All Parts'!F40</f>
        <v/>
      </c>
      <c r="G62" s="150">
        <f>'All Parts'!G40</f>
        <v/>
      </c>
      <c r="H62" s="150">
        <f>'All Parts'!H40</f>
        <v/>
      </c>
      <c r="I62" s="57">
        <f>'All Parts'!I40</f>
        <v/>
      </c>
      <c r="J62" s="8">
        <f>+NOW()+P62*7/4.75*21.5</f>
        <v/>
      </c>
      <c r="K62" s="8">
        <f>+NOW()+O62*7/4.75*21.5</f>
        <v/>
      </c>
      <c r="L62" s="8">
        <f>K62-M62*7</f>
        <v/>
      </c>
      <c r="M62" s="105" t="n">
        <v>38</v>
      </c>
      <c r="N62" s="105">
        <f>F62+R62+S62+T62+U62+V62+W62+X62+Y62+Z62+AA62+AB62+AC62+AD62+AE62+AF62</f>
        <v/>
      </c>
      <c r="O62" s="55">
        <f>+(N62+Q62-H62)/(21.5*E62)</f>
        <v/>
      </c>
      <c r="P62" s="55">
        <f>+(N62-H62)/(21.5*E62)</f>
        <v/>
      </c>
      <c r="Q62" s="106">
        <f>'All Parts'!Q40</f>
        <v/>
      </c>
      <c r="R62" s="124">
        <f>'All Parts'!R40</f>
        <v/>
      </c>
      <c r="S62" s="124">
        <f>'All Parts'!S40</f>
        <v/>
      </c>
      <c r="T62" s="124">
        <f>'All Parts'!T40</f>
        <v/>
      </c>
      <c r="U62" s="124">
        <f>'All Parts'!U40</f>
        <v/>
      </c>
      <c r="V62" s="124">
        <f>'All Parts'!V40</f>
        <v/>
      </c>
      <c r="W62" s="124">
        <f>'All Parts'!W40</f>
        <v/>
      </c>
      <c r="X62" s="124">
        <f>'All Parts'!X40</f>
        <v/>
      </c>
      <c r="Y62" s="124">
        <f>'All Parts'!Y40</f>
        <v/>
      </c>
      <c r="Z62" s="124">
        <f>'All Parts'!Z40</f>
        <v/>
      </c>
      <c r="AA62" s="124">
        <f>'All Parts'!AA40</f>
        <v/>
      </c>
      <c r="AB62" s="124">
        <f>'All Parts'!AB40</f>
        <v/>
      </c>
      <c r="AC62" s="124">
        <f>'All Parts'!AC40</f>
        <v/>
      </c>
      <c r="AD62" s="124">
        <f>'All Parts'!AD40</f>
        <v/>
      </c>
      <c r="AE62" s="124">
        <f>'All Parts'!AE40</f>
        <v/>
      </c>
      <c r="AF62" s="124">
        <f>'All Parts'!AF40</f>
        <v/>
      </c>
      <c r="AG62" s="148">
        <f>'All Parts'!AG40</f>
        <v/>
      </c>
      <c r="AH62" s="124" t="n"/>
    </row>
    <row r="63" ht="13.25" customHeight="1">
      <c r="A63" s="114">
        <f>'All Parts'!A106</f>
        <v/>
      </c>
      <c r="B63" s="125">
        <f>'All Parts'!B106</f>
        <v/>
      </c>
      <c r="C63" s="126">
        <f>'All Parts'!C106</f>
        <v/>
      </c>
      <c r="D63" s="19">
        <f>'All Parts'!D106</f>
        <v/>
      </c>
      <c r="E63" s="127">
        <f>'All Parts'!E106</f>
        <v/>
      </c>
      <c r="F63" s="150">
        <f>'All Parts'!F106</f>
        <v/>
      </c>
      <c r="G63" s="150">
        <f>'All Parts'!G106</f>
        <v/>
      </c>
      <c r="H63" s="150">
        <f>'All Parts'!H106</f>
        <v/>
      </c>
      <c r="I63" s="57">
        <f>'All Parts'!I106</f>
        <v/>
      </c>
      <c r="J63" s="8">
        <f>+NOW()+P63*7/4.75*21.5</f>
        <v/>
      </c>
      <c r="K63" s="8">
        <f>+NOW()+O63*7/4.75*21.5</f>
        <v/>
      </c>
      <c r="L63" s="8">
        <f>K63-M63*7</f>
        <v/>
      </c>
      <c r="M63" s="105" t="n">
        <v>37</v>
      </c>
      <c r="N63" s="105">
        <f>F63+R63+S63+T63+U63+V63+W63+X63+Y63+Z63+AA63+AB63+AC63+AD63+AE63+AF63</f>
        <v/>
      </c>
      <c r="O63" s="55">
        <f>+(N63+Q63-H63)/(21.5*E63)</f>
        <v/>
      </c>
      <c r="P63" s="55">
        <f>+(N63-H63)/(21.5*E63)</f>
        <v/>
      </c>
      <c r="Q63" s="106">
        <f>'All Parts'!Q106</f>
        <v/>
      </c>
      <c r="R63" s="124">
        <f>'All Parts'!R106</f>
        <v/>
      </c>
      <c r="S63" s="124">
        <f>'All Parts'!S106</f>
        <v/>
      </c>
      <c r="T63" s="124">
        <f>'All Parts'!T106</f>
        <v/>
      </c>
      <c r="U63" s="124">
        <f>'All Parts'!U106</f>
        <v/>
      </c>
      <c r="V63" s="124">
        <f>'All Parts'!V106</f>
        <v/>
      </c>
      <c r="W63" s="124">
        <f>'All Parts'!W106</f>
        <v/>
      </c>
      <c r="X63" s="124">
        <f>'All Parts'!X106</f>
        <v/>
      </c>
      <c r="Y63" s="124">
        <f>'All Parts'!Y106</f>
        <v/>
      </c>
      <c r="Z63" s="124">
        <f>'All Parts'!Z106</f>
        <v/>
      </c>
      <c r="AA63" s="124">
        <f>'All Parts'!AA106</f>
        <v/>
      </c>
      <c r="AB63" s="124">
        <f>'All Parts'!AB106</f>
        <v/>
      </c>
      <c r="AC63" s="124">
        <f>'All Parts'!AC106</f>
        <v/>
      </c>
      <c r="AD63" s="124">
        <f>'All Parts'!AD106</f>
        <v/>
      </c>
      <c r="AE63" s="124">
        <f>'All Parts'!AE106</f>
        <v/>
      </c>
      <c r="AF63" s="124">
        <f>'All Parts'!AF106</f>
        <v/>
      </c>
      <c r="AG63" s="148">
        <f>'All Parts'!AG106</f>
        <v/>
      </c>
      <c r="AH63" s="124" t="n"/>
    </row>
    <row r="64" ht="13.25" customHeight="1">
      <c r="A64" s="22">
        <f>'All Parts'!A50</f>
        <v/>
      </c>
      <c r="B64" s="125">
        <f>'All Parts'!B50</f>
        <v/>
      </c>
      <c r="C64" s="126">
        <f>'All Parts'!C50</f>
        <v/>
      </c>
      <c r="D64" s="19">
        <f>'All Parts'!D50</f>
        <v/>
      </c>
      <c r="E64" s="127">
        <f>'All Parts'!E50</f>
        <v/>
      </c>
      <c r="F64" s="150">
        <f>'All Parts'!F50</f>
        <v/>
      </c>
      <c r="G64" s="150">
        <f>'All Parts'!G50</f>
        <v/>
      </c>
      <c r="H64" s="150">
        <f>'All Parts'!H50</f>
        <v/>
      </c>
      <c r="I64" s="57">
        <f>'All Parts'!I50</f>
        <v/>
      </c>
      <c r="J64" s="8">
        <f>+NOW()+P64*7/4.75*21.5</f>
        <v/>
      </c>
      <c r="K64" s="8">
        <f>+NOW()+O64*7/4.75*21.5</f>
        <v/>
      </c>
      <c r="L64" s="8">
        <f>K64-M64*7</f>
        <v/>
      </c>
      <c r="M64" s="105" t="n">
        <v>38</v>
      </c>
      <c r="N64" s="105">
        <f>F64+R64+S64+T64+U64+V64+W64+X64+Y64+Z64+AA64+AB64+AC64+AD64+AE64+AF64</f>
        <v/>
      </c>
      <c r="O64" s="55">
        <f>+(N64+Q64-H64)/(21.5*E64)</f>
        <v/>
      </c>
      <c r="P64" s="55">
        <f>+(N64-H64)/(21.5*E64)</f>
        <v/>
      </c>
      <c r="Q64" s="188">
        <f>'All Parts'!Q50</f>
        <v/>
      </c>
      <c r="R64" s="124">
        <f>'All Parts'!R50</f>
        <v/>
      </c>
      <c r="S64" s="124">
        <f>'All Parts'!S50</f>
        <v/>
      </c>
      <c r="T64" s="124">
        <f>'All Parts'!T50</f>
        <v/>
      </c>
      <c r="U64" s="124">
        <f>'All Parts'!U50</f>
        <v/>
      </c>
      <c r="V64" s="124">
        <f>'All Parts'!V50</f>
        <v/>
      </c>
      <c r="W64" s="124">
        <f>'All Parts'!W50</f>
        <v/>
      </c>
      <c r="X64" s="124">
        <f>'All Parts'!X50</f>
        <v/>
      </c>
      <c r="Y64" s="124">
        <f>'All Parts'!Y50</f>
        <v/>
      </c>
      <c r="Z64" s="124">
        <f>'All Parts'!Z50</f>
        <v/>
      </c>
      <c r="AA64" s="124">
        <f>'All Parts'!AA50</f>
        <v/>
      </c>
      <c r="AB64" s="124">
        <f>'All Parts'!AB50</f>
        <v/>
      </c>
      <c r="AC64" s="124">
        <f>'All Parts'!AC50</f>
        <v/>
      </c>
      <c r="AD64" s="124">
        <f>'All Parts'!AD50</f>
        <v/>
      </c>
      <c r="AE64" s="124">
        <f>'All Parts'!AE50</f>
        <v/>
      </c>
      <c r="AF64" s="124">
        <f>'All Parts'!AF50</f>
        <v/>
      </c>
      <c r="AG64" s="148">
        <f>'All Parts'!AG50</f>
        <v/>
      </c>
      <c r="AH64" s="124" t="n"/>
    </row>
    <row r="65" ht="13.25" customHeight="1">
      <c r="A65" s="22">
        <f>'All Parts'!A43</f>
        <v/>
      </c>
      <c r="B65" s="125">
        <f>'All Parts'!B43</f>
        <v/>
      </c>
      <c r="C65" s="126">
        <f>'All Parts'!C43</f>
        <v/>
      </c>
      <c r="D65" s="19">
        <f>'All Parts'!D43</f>
        <v/>
      </c>
      <c r="E65" s="127">
        <f>'All Parts'!E43</f>
        <v/>
      </c>
      <c r="F65" s="150">
        <f>'All Parts'!F43</f>
        <v/>
      </c>
      <c r="G65" s="150">
        <f>'All Parts'!G43</f>
        <v/>
      </c>
      <c r="H65" s="150">
        <f>'All Parts'!H43</f>
        <v/>
      </c>
      <c r="I65" s="57">
        <f>'All Parts'!I43</f>
        <v/>
      </c>
      <c r="J65" s="8">
        <f>+NOW()+P65*7/4.75*21.5</f>
        <v/>
      </c>
      <c r="K65" s="8">
        <f>+NOW()+O65*7/4.75*21.5</f>
        <v/>
      </c>
      <c r="L65" s="8">
        <f>K65-M65*7</f>
        <v/>
      </c>
      <c r="M65" s="105" t="n">
        <v>37</v>
      </c>
      <c r="N65" s="105">
        <f>F65+R65+S65+T65+U65+V65+W65+X65+Y65+Z65+AA65+AB65+AC65+AD65+AE65+AF65</f>
        <v/>
      </c>
      <c r="O65" s="55">
        <f>+(N65+Q65-H65)/(21.5*E65)</f>
        <v/>
      </c>
      <c r="P65" s="55">
        <f>+(N65-H65)/(21.5*E65)</f>
        <v/>
      </c>
      <c r="Q65" s="106">
        <f>'All Parts'!Q43</f>
        <v/>
      </c>
      <c r="R65" s="124">
        <f>'All Parts'!R43</f>
        <v/>
      </c>
      <c r="S65" s="124">
        <f>'All Parts'!S43</f>
        <v/>
      </c>
      <c r="T65" s="124">
        <f>'All Parts'!T43</f>
        <v/>
      </c>
      <c r="U65" s="124">
        <f>'All Parts'!U43</f>
        <v/>
      </c>
      <c r="V65" s="124">
        <f>'All Parts'!V43</f>
        <v/>
      </c>
      <c r="W65" s="124">
        <f>'All Parts'!W43</f>
        <v/>
      </c>
      <c r="X65" s="124">
        <f>'All Parts'!X43</f>
        <v/>
      </c>
      <c r="Y65" s="124">
        <f>'All Parts'!Y43</f>
        <v/>
      </c>
      <c r="Z65" s="124">
        <f>'All Parts'!Z43</f>
        <v/>
      </c>
      <c r="AA65" s="124">
        <f>'All Parts'!AA43</f>
        <v/>
      </c>
      <c r="AB65" s="124">
        <f>'All Parts'!AB43</f>
        <v/>
      </c>
      <c r="AC65" s="124">
        <f>'All Parts'!AC43</f>
        <v/>
      </c>
      <c r="AD65" s="124">
        <f>'All Parts'!AD43</f>
        <v/>
      </c>
      <c r="AE65" s="124">
        <f>'All Parts'!AE43</f>
        <v/>
      </c>
      <c r="AF65" s="124">
        <f>'All Parts'!AF43</f>
        <v/>
      </c>
      <c r="AG65" s="148">
        <f>'All Parts'!AG43</f>
        <v/>
      </c>
      <c r="AH65" s="124" t="n"/>
    </row>
    <row r="66" ht="13.25" customHeight="1">
      <c r="A66" s="22">
        <f>'All Parts'!A15</f>
        <v/>
      </c>
      <c r="B66" s="125">
        <f>'All Parts'!B15</f>
        <v/>
      </c>
      <c r="C66" s="126">
        <f>'All Parts'!C15</f>
        <v/>
      </c>
      <c r="D66" s="19">
        <f>'All Parts'!D15</f>
        <v/>
      </c>
      <c r="E66" s="127">
        <f>'All Parts'!E15</f>
        <v/>
      </c>
      <c r="F66" s="150">
        <f>'All Parts'!F15</f>
        <v/>
      </c>
      <c r="G66" s="150">
        <f>'All Parts'!G15</f>
        <v/>
      </c>
      <c r="H66" s="150">
        <f>'All Parts'!H15</f>
        <v/>
      </c>
      <c r="I66" s="57">
        <f>'All Parts'!I15</f>
        <v/>
      </c>
      <c r="J66" s="8">
        <f>+NOW()+P66*7/4.75*21.5</f>
        <v/>
      </c>
      <c r="K66" s="8">
        <f>+NOW()+O66*7/4.75*21.5</f>
        <v/>
      </c>
      <c r="L66" s="8">
        <f>K66-M66*7</f>
        <v/>
      </c>
      <c r="M66" s="105" t="n">
        <v>37</v>
      </c>
      <c r="N66" s="105">
        <f>F66+R66+S66+T66+U66+V66+W66+X66+Y66+Z66+AA66+AB66+AC66+AD66+AE66+AF66</f>
        <v/>
      </c>
      <c r="O66" s="55">
        <f>+(N66+Q66-H66)/(21.5*E66)</f>
        <v/>
      </c>
      <c r="P66" s="55">
        <f>+(N66-H66)/(21.5*E66)</f>
        <v/>
      </c>
      <c r="Q66" s="106">
        <f>'All Parts'!Q15</f>
        <v/>
      </c>
      <c r="R66" s="124">
        <f>'All Parts'!R15</f>
        <v/>
      </c>
      <c r="S66" s="124">
        <f>'All Parts'!S15</f>
        <v/>
      </c>
      <c r="T66" s="124">
        <f>'All Parts'!T15</f>
        <v/>
      </c>
      <c r="U66" s="124">
        <f>'All Parts'!U15</f>
        <v/>
      </c>
      <c r="V66" s="124">
        <f>'All Parts'!V15</f>
        <v/>
      </c>
      <c r="W66" s="124">
        <f>'All Parts'!W15</f>
        <v/>
      </c>
      <c r="X66" s="124">
        <f>'All Parts'!X15</f>
        <v/>
      </c>
      <c r="Y66" s="124">
        <f>'All Parts'!Y15</f>
        <v/>
      </c>
      <c r="Z66" s="124">
        <f>'All Parts'!Z15</f>
        <v/>
      </c>
      <c r="AA66" s="124">
        <f>'All Parts'!AA15</f>
        <v/>
      </c>
      <c r="AB66" s="124">
        <f>'All Parts'!AB15</f>
        <v/>
      </c>
      <c r="AC66" s="124">
        <f>'All Parts'!AC15</f>
        <v/>
      </c>
      <c r="AD66" s="124">
        <f>'All Parts'!AD15</f>
        <v/>
      </c>
      <c r="AE66" s="124">
        <f>'All Parts'!AE15</f>
        <v/>
      </c>
      <c r="AF66" s="124">
        <f>'All Parts'!AF15</f>
        <v/>
      </c>
      <c r="AG66" s="148">
        <f>'All Parts'!AG15</f>
        <v/>
      </c>
      <c r="AH66" s="124" t="n"/>
    </row>
    <row r="67" ht="13.25" customHeight="1">
      <c r="A67" s="22">
        <f>'All Parts'!A16</f>
        <v/>
      </c>
      <c r="B67" s="125">
        <f>'All Parts'!B16</f>
        <v/>
      </c>
      <c r="C67" s="126">
        <f>'All Parts'!C16</f>
        <v/>
      </c>
      <c r="D67" s="19">
        <f>'All Parts'!D16</f>
        <v/>
      </c>
      <c r="E67" s="127">
        <f>'All Parts'!E16</f>
        <v/>
      </c>
      <c r="F67" s="150">
        <f>'All Parts'!F16</f>
        <v/>
      </c>
      <c r="G67" s="150">
        <f>'All Parts'!G16</f>
        <v/>
      </c>
      <c r="H67" s="150">
        <f>'All Parts'!H16</f>
        <v/>
      </c>
      <c r="I67" s="57">
        <f>'All Parts'!I16</f>
        <v/>
      </c>
      <c r="J67" s="8">
        <f>+NOW()+P67*7/4.75*21.5</f>
        <v/>
      </c>
      <c r="K67" s="8">
        <f>+NOW()+O67*7/4.75*21.5</f>
        <v/>
      </c>
      <c r="L67" s="8">
        <f>K67-M67*7</f>
        <v/>
      </c>
      <c r="M67" s="105" t="n">
        <v>37</v>
      </c>
      <c r="N67" s="105">
        <f>F67+R67+S67+T67+U67+V67+W67+X67+Y67+Z67+AA67+AB67+AC67+AD67+AE67+AF67</f>
        <v/>
      </c>
      <c r="O67" s="55">
        <f>+(N67+Q67-H67)/(21.5*E67)</f>
        <v/>
      </c>
      <c r="P67" s="55">
        <f>+(N67-H67)/(21.5*E67)</f>
        <v/>
      </c>
      <c r="Q67" s="106">
        <f>'All Parts'!Q16</f>
        <v/>
      </c>
      <c r="R67" s="124">
        <f>'All Parts'!R16</f>
        <v/>
      </c>
      <c r="S67" s="124">
        <f>'All Parts'!S16</f>
        <v/>
      </c>
      <c r="T67" s="124">
        <f>'All Parts'!T16</f>
        <v/>
      </c>
      <c r="U67" s="124">
        <f>'All Parts'!U16</f>
        <v/>
      </c>
      <c r="V67" s="124">
        <f>'All Parts'!V16</f>
        <v/>
      </c>
      <c r="W67" s="124">
        <f>'All Parts'!W16</f>
        <v/>
      </c>
      <c r="X67" s="124">
        <f>'All Parts'!X16</f>
        <v/>
      </c>
      <c r="Y67" s="124">
        <f>'All Parts'!Y16</f>
        <v/>
      </c>
      <c r="Z67" s="124">
        <f>'All Parts'!Z16</f>
        <v/>
      </c>
      <c r="AA67" s="124">
        <f>'All Parts'!AA16</f>
        <v/>
      </c>
      <c r="AB67" s="124">
        <f>'All Parts'!AB16</f>
        <v/>
      </c>
      <c r="AC67" s="124">
        <f>'All Parts'!AC16</f>
        <v/>
      </c>
      <c r="AD67" s="124">
        <f>'All Parts'!AD16</f>
        <v/>
      </c>
      <c r="AE67" s="124">
        <f>'All Parts'!AE16</f>
        <v/>
      </c>
      <c r="AF67" s="124">
        <f>'All Parts'!AF16</f>
        <v/>
      </c>
      <c r="AG67" s="148">
        <f>'All Parts'!AG16</f>
        <v/>
      </c>
      <c r="AH67" s="124" t="n"/>
    </row>
    <row r="68" ht="13.25" customHeight="1">
      <c r="A68" s="54">
        <f>'All Parts'!A97</f>
        <v/>
      </c>
      <c r="B68" s="125">
        <f>'All Parts'!B97</f>
        <v/>
      </c>
      <c r="C68" s="126">
        <f>'All Parts'!C97</f>
        <v/>
      </c>
      <c r="D68" s="19">
        <f>'All Parts'!D97</f>
        <v/>
      </c>
      <c r="E68" s="127">
        <f>'All Parts'!E97</f>
        <v/>
      </c>
      <c r="F68" s="150">
        <f>'All Parts'!F97</f>
        <v/>
      </c>
      <c r="G68" s="150">
        <f>'All Parts'!G97</f>
        <v/>
      </c>
      <c r="H68" s="150">
        <f>'All Parts'!H97</f>
        <v/>
      </c>
      <c r="I68" s="57">
        <f>'All Parts'!I97</f>
        <v/>
      </c>
      <c r="J68" s="8">
        <f>+NOW()+P68*7/4.75*21.5</f>
        <v/>
      </c>
      <c r="K68" s="8">
        <f>+NOW()+O68*7/4.75*21.5</f>
        <v/>
      </c>
      <c r="L68" s="8">
        <f>K68-M68*7</f>
        <v/>
      </c>
      <c r="M68" s="105" t="n">
        <v>39</v>
      </c>
      <c r="N68" s="105">
        <f>F68+R68+S68+T68+U68+V68+W68+X68+Y68+Z68+AA68+AB68+AC68+AD68+AE68+AF68</f>
        <v/>
      </c>
      <c r="O68" s="55">
        <f>+(N68+Q68-H68)/(21.5*E68)</f>
        <v/>
      </c>
      <c r="P68" s="55">
        <f>+(N68-H68)/(21.5*E68)</f>
        <v/>
      </c>
      <c r="Q68" s="106">
        <f>'All Parts'!Q97</f>
        <v/>
      </c>
      <c r="R68" s="124">
        <f>'All Parts'!R97</f>
        <v/>
      </c>
      <c r="S68" s="124">
        <f>'All Parts'!S97</f>
        <v/>
      </c>
      <c r="T68" s="124">
        <f>'All Parts'!T97</f>
        <v/>
      </c>
      <c r="U68" s="124">
        <f>'All Parts'!U97</f>
        <v/>
      </c>
      <c r="V68" s="124">
        <f>'All Parts'!V97</f>
        <v/>
      </c>
      <c r="W68" s="124">
        <f>'All Parts'!W97</f>
        <v/>
      </c>
      <c r="X68" s="124">
        <f>'All Parts'!X97</f>
        <v/>
      </c>
      <c r="Y68" s="124">
        <f>'All Parts'!Y97</f>
        <v/>
      </c>
      <c r="Z68" s="124">
        <f>'All Parts'!Z97</f>
        <v/>
      </c>
      <c r="AA68" s="124">
        <f>'All Parts'!AA97</f>
        <v/>
      </c>
      <c r="AB68" s="124">
        <f>'All Parts'!AB97</f>
        <v/>
      </c>
      <c r="AC68" s="124">
        <f>'All Parts'!AC97</f>
        <v/>
      </c>
      <c r="AD68" s="124">
        <f>'All Parts'!AD97</f>
        <v/>
      </c>
      <c r="AE68" s="124">
        <f>'All Parts'!AE97</f>
        <v/>
      </c>
      <c r="AF68" s="124">
        <f>'All Parts'!AF97</f>
        <v/>
      </c>
      <c r="AG68" s="148">
        <f>'All Parts'!AG97</f>
        <v/>
      </c>
      <c r="AH68" s="124" t="n">
        <v>1500</v>
      </c>
    </row>
    <row r="69" ht="13.25" customHeight="1">
      <c r="A69" s="50">
        <f>'All Parts'!A10</f>
        <v/>
      </c>
      <c r="B69" s="125">
        <f>'All Parts'!B10</f>
        <v/>
      </c>
      <c r="C69" s="126">
        <f>'All Parts'!C10</f>
        <v/>
      </c>
      <c r="D69" s="19">
        <f>'All Parts'!D10</f>
        <v/>
      </c>
      <c r="E69" s="127">
        <f>'All Parts'!E10</f>
        <v/>
      </c>
      <c r="F69" s="150">
        <f>'All Parts'!F10</f>
        <v/>
      </c>
      <c r="G69" s="150">
        <f>'All Parts'!G10</f>
        <v/>
      </c>
      <c r="H69" s="150">
        <f>'All Parts'!H10</f>
        <v/>
      </c>
      <c r="I69" s="57">
        <f>'All Parts'!I10</f>
        <v/>
      </c>
      <c r="J69" s="8">
        <f>+NOW()+P69*7/4.75*21.5</f>
        <v/>
      </c>
      <c r="K69" s="8">
        <f>+NOW()+O69*7/4.75*21.5</f>
        <v/>
      </c>
      <c r="L69" s="8">
        <f>K69-M69*7</f>
        <v/>
      </c>
      <c r="M69" s="105" t="n">
        <v>37</v>
      </c>
      <c r="N69" s="105">
        <f>F69+R69+S69+T69+U69+V69+W69+X69+Y69+Z69+AA69+AB69+AC69+AD69+AE69+AF69</f>
        <v/>
      </c>
      <c r="O69" s="55">
        <f>+(N69+Q69-H69)/(21.5*E69)</f>
        <v/>
      </c>
      <c r="P69" s="55">
        <f>+(N69-H69)/(21.5*E69)</f>
        <v/>
      </c>
      <c r="Q69" s="106">
        <f>'All Parts'!Q10</f>
        <v/>
      </c>
      <c r="R69" s="124">
        <f>'All Parts'!R10</f>
        <v/>
      </c>
      <c r="S69" s="124">
        <f>'All Parts'!S10</f>
        <v/>
      </c>
      <c r="T69" s="124">
        <f>'All Parts'!T10</f>
        <v/>
      </c>
      <c r="U69" s="124">
        <f>'All Parts'!U10</f>
        <v/>
      </c>
      <c r="V69" s="124">
        <f>'All Parts'!V10</f>
        <v/>
      </c>
      <c r="W69" s="124">
        <f>'All Parts'!W10</f>
        <v/>
      </c>
      <c r="X69" s="124">
        <f>'All Parts'!X10</f>
        <v/>
      </c>
      <c r="Y69" s="124">
        <f>'All Parts'!Y10</f>
        <v/>
      </c>
      <c r="Z69" s="124">
        <f>'All Parts'!Z10</f>
        <v/>
      </c>
      <c r="AA69" s="124">
        <f>'All Parts'!AA10</f>
        <v/>
      </c>
      <c r="AB69" s="124">
        <f>'All Parts'!AB10</f>
        <v/>
      </c>
      <c r="AC69" s="124">
        <f>'All Parts'!AC10</f>
        <v/>
      </c>
      <c r="AD69" s="124">
        <f>'All Parts'!AD10</f>
        <v/>
      </c>
      <c r="AE69" s="124">
        <f>'All Parts'!AE10</f>
        <v/>
      </c>
      <c r="AF69" s="124">
        <f>'All Parts'!AF10</f>
        <v/>
      </c>
      <c r="AG69" s="148">
        <f>'All Parts'!AG10</f>
        <v/>
      </c>
      <c r="AH69" s="124">
        <f>4500</f>
        <v/>
      </c>
    </row>
    <row r="70" ht="13.25" customHeight="1">
      <c r="A70" s="50">
        <f>'All Parts'!A48</f>
        <v/>
      </c>
      <c r="B70" s="125">
        <f>'All Parts'!B48</f>
        <v/>
      </c>
      <c r="C70" s="126">
        <f>'All Parts'!C48</f>
        <v/>
      </c>
      <c r="D70" s="19">
        <f>'All Parts'!D48</f>
        <v/>
      </c>
      <c r="E70" s="127">
        <f>'All Parts'!E48</f>
        <v/>
      </c>
      <c r="F70" s="150">
        <f>'All Parts'!F48</f>
        <v/>
      </c>
      <c r="G70" s="150">
        <f>'All Parts'!G48</f>
        <v/>
      </c>
      <c r="H70" s="150">
        <f>'All Parts'!H48</f>
        <v/>
      </c>
      <c r="I70" s="57">
        <f>'All Parts'!I48</f>
        <v/>
      </c>
      <c r="J70" s="8">
        <f>+NOW()+P70*7/4.75*21.5</f>
        <v/>
      </c>
      <c r="K70" s="8">
        <f>+NOW()+O70*7/4.75*21.5</f>
        <v/>
      </c>
      <c r="L70" s="8">
        <f>K70-M70*7</f>
        <v/>
      </c>
      <c r="M70" s="105" t="n">
        <v>37</v>
      </c>
      <c r="N70" s="105">
        <f>F70+R70+S70+T70+U70+V70+W70+X70+Y70+Z70+AA70+AB70+AC70+AD70+AE70+AF70</f>
        <v/>
      </c>
      <c r="O70" s="55">
        <f>+(N70+Q70-H70)/(21.5*E70)</f>
        <v/>
      </c>
      <c r="P70" s="55">
        <f>+(N70-H70)/(21.5*E70)</f>
        <v/>
      </c>
      <c r="Q70" s="106">
        <f>'All Parts'!Q48</f>
        <v/>
      </c>
      <c r="R70" s="124">
        <f>'All Parts'!R48</f>
        <v/>
      </c>
      <c r="S70" s="124">
        <f>'All Parts'!S48</f>
        <v/>
      </c>
      <c r="T70" s="124">
        <f>'All Parts'!T48</f>
        <v/>
      </c>
      <c r="U70" s="124">
        <f>'All Parts'!U48</f>
        <v/>
      </c>
      <c r="V70" s="124">
        <f>'All Parts'!V48</f>
        <v/>
      </c>
      <c r="W70" s="124">
        <f>'All Parts'!W48</f>
        <v/>
      </c>
      <c r="X70" s="124">
        <f>'All Parts'!X48</f>
        <v/>
      </c>
      <c r="Y70" s="124">
        <f>'All Parts'!Y48</f>
        <v/>
      </c>
      <c r="Z70" s="124">
        <f>'All Parts'!Z48</f>
        <v/>
      </c>
      <c r="AA70" s="124">
        <f>'All Parts'!AA48</f>
        <v/>
      </c>
      <c r="AB70" s="124">
        <f>'All Parts'!AB48</f>
        <v/>
      </c>
      <c r="AC70" s="124">
        <f>'All Parts'!AC48</f>
        <v/>
      </c>
      <c r="AD70" s="124">
        <f>'All Parts'!AD48</f>
        <v/>
      </c>
      <c r="AE70" s="124">
        <f>'All Parts'!AE48</f>
        <v/>
      </c>
      <c r="AF70" s="124">
        <f>'All Parts'!AF48</f>
        <v/>
      </c>
      <c r="AG70" s="148">
        <f>'All Parts'!AG48</f>
        <v/>
      </c>
      <c r="AH70" s="124" t="n"/>
    </row>
    <row r="71" ht="13.25" customHeight="1">
      <c r="A71" s="22">
        <f>'All Parts'!A116</f>
        <v/>
      </c>
      <c r="B71" s="125">
        <f>'All Parts'!B116</f>
        <v/>
      </c>
      <c r="C71" s="126">
        <f>'All Parts'!C116</f>
        <v/>
      </c>
      <c r="D71" s="19">
        <f>'All Parts'!D116</f>
        <v/>
      </c>
      <c r="E71" s="127">
        <f>'All Parts'!E116</f>
        <v/>
      </c>
      <c r="F71" s="150">
        <f>'All Parts'!F116</f>
        <v/>
      </c>
      <c r="G71" s="150">
        <f>'All Parts'!G116</f>
        <v/>
      </c>
      <c r="H71" s="150">
        <f>'All Parts'!H116</f>
        <v/>
      </c>
      <c r="I71" s="57">
        <f>'All Parts'!I116</f>
        <v/>
      </c>
      <c r="J71" s="8">
        <f>+NOW()+P71*7/4.75*21.5</f>
        <v/>
      </c>
      <c r="K71" s="8">
        <f>+NOW()+O71*7/4.75*21.5</f>
        <v/>
      </c>
      <c r="L71" s="8">
        <f>K71-M71*7</f>
        <v/>
      </c>
      <c r="M71" s="105" t="n">
        <v>37</v>
      </c>
      <c r="N71" s="105">
        <f>F71+R71+S71+T71+U71+V71+W71+X71+Y71+Z71+AA71+AB71+AC71+AD71+AE71+AF71</f>
        <v/>
      </c>
      <c r="O71" s="55">
        <f>+(N71+Q71-H71)/(21.5*E71)</f>
        <v/>
      </c>
      <c r="P71" s="55">
        <f>+(N71-H71)/(21.5*E71)</f>
        <v/>
      </c>
      <c r="Q71" s="106">
        <f>'All Parts'!Q116</f>
        <v/>
      </c>
      <c r="R71" s="124">
        <f>'All Parts'!R116</f>
        <v/>
      </c>
      <c r="S71" s="124">
        <f>'All Parts'!S116</f>
        <v/>
      </c>
      <c r="T71" s="124">
        <f>'All Parts'!T116</f>
        <v/>
      </c>
      <c r="U71" s="124">
        <f>'All Parts'!U116</f>
        <v/>
      </c>
      <c r="V71" s="124">
        <f>'All Parts'!V116</f>
        <v/>
      </c>
      <c r="W71" s="124">
        <f>'All Parts'!W116</f>
        <v/>
      </c>
      <c r="X71" s="124">
        <f>'All Parts'!X116</f>
        <v/>
      </c>
      <c r="Y71" s="124">
        <f>'All Parts'!Y116</f>
        <v/>
      </c>
      <c r="Z71" s="124">
        <f>'All Parts'!Z116</f>
        <v/>
      </c>
      <c r="AA71" s="124">
        <f>'All Parts'!AA116</f>
        <v/>
      </c>
      <c r="AB71" s="124">
        <f>'All Parts'!AB116</f>
        <v/>
      </c>
      <c r="AC71" s="124">
        <f>'All Parts'!AC116</f>
        <v/>
      </c>
      <c r="AD71" s="124">
        <f>'All Parts'!AD116</f>
        <v/>
      </c>
      <c r="AE71" s="124">
        <f>'All Parts'!AE116</f>
        <v/>
      </c>
      <c r="AF71" s="124">
        <f>'All Parts'!AF116</f>
        <v/>
      </c>
      <c r="AG71" s="148">
        <f>'All Parts'!AG116</f>
        <v/>
      </c>
      <c r="AH71" s="124" t="n"/>
    </row>
    <row r="72" ht="13.25" customHeight="1">
      <c r="A72" s="50">
        <f>'All Parts'!A35</f>
        <v/>
      </c>
      <c r="B72" s="125">
        <f>'All Parts'!B35</f>
        <v/>
      </c>
      <c r="C72" s="126">
        <f>'All Parts'!C35</f>
        <v/>
      </c>
      <c r="D72" s="19">
        <f>'All Parts'!D35</f>
        <v/>
      </c>
      <c r="E72" s="127">
        <f>'All Parts'!E35</f>
        <v/>
      </c>
      <c r="F72" s="150">
        <f>'All Parts'!F35</f>
        <v/>
      </c>
      <c r="G72" s="150">
        <f>'All Parts'!G35</f>
        <v/>
      </c>
      <c r="H72" s="150">
        <f>'All Parts'!H35</f>
        <v/>
      </c>
      <c r="I72" s="57">
        <f>'All Parts'!I35</f>
        <v/>
      </c>
      <c r="J72" s="8">
        <f>+NOW()+P72*7/4.75*21.5</f>
        <v/>
      </c>
      <c r="K72" s="8">
        <f>+NOW()+O72*7/4.75*21.5</f>
        <v/>
      </c>
      <c r="L72" s="8">
        <f>K72-M72*7</f>
        <v/>
      </c>
      <c r="M72" s="105" t="n">
        <v>37</v>
      </c>
      <c r="N72" s="105">
        <f>F72+R72+S72+T72+U72+V72+W72+X72+Y72+Z72+AA72+AB72+AC72+AD72+AE72+AF72</f>
        <v/>
      </c>
      <c r="O72" s="55">
        <f>+(N72+Q72-H72)/(21.5*E72)</f>
        <v/>
      </c>
      <c r="P72" s="55">
        <f>+(N72-H72)/(21.5*E72)</f>
        <v/>
      </c>
      <c r="Q72" s="106">
        <f>'All Parts'!Q35</f>
        <v/>
      </c>
      <c r="R72" s="124">
        <f>'All Parts'!R35</f>
        <v/>
      </c>
      <c r="S72" s="124">
        <f>'All Parts'!S35</f>
        <v/>
      </c>
      <c r="T72" s="124">
        <f>'All Parts'!T35</f>
        <v/>
      </c>
      <c r="U72" s="124">
        <f>'All Parts'!U35</f>
        <v/>
      </c>
      <c r="V72" s="124">
        <f>'All Parts'!V35</f>
        <v/>
      </c>
      <c r="W72" s="124">
        <f>'All Parts'!W35</f>
        <v/>
      </c>
      <c r="X72" s="124">
        <f>'All Parts'!X35</f>
        <v/>
      </c>
      <c r="Y72" s="124">
        <f>'All Parts'!Y35</f>
        <v/>
      </c>
      <c r="Z72" s="124">
        <f>'All Parts'!Z35</f>
        <v/>
      </c>
      <c r="AA72" s="124">
        <f>'All Parts'!AA35</f>
        <v/>
      </c>
      <c r="AB72" s="124">
        <f>'All Parts'!AB35</f>
        <v/>
      </c>
      <c r="AC72" s="124">
        <f>'All Parts'!AC35</f>
        <v/>
      </c>
      <c r="AD72" s="124">
        <f>'All Parts'!AD35</f>
        <v/>
      </c>
      <c r="AE72" s="124">
        <f>'All Parts'!AE35</f>
        <v/>
      </c>
      <c r="AF72" s="124">
        <f>'All Parts'!AF35</f>
        <v/>
      </c>
      <c r="AG72" s="148">
        <f>'All Parts'!AG35</f>
        <v/>
      </c>
      <c r="AH72" s="124" t="n">
        <v>4000</v>
      </c>
    </row>
    <row r="73" ht="13.25" customHeight="1">
      <c r="A73" s="22">
        <f>'All Parts'!A26</f>
        <v/>
      </c>
      <c r="B73" s="125">
        <f>'All Parts'!B26</f>
        <v/>
      </c>
      <c r="C73" s="126">
        <f>'All Parts'!C26</f>
        <v/>
      </c>
      <c r="D73" s="19">
        <f>'All Parts'!D26</f>
        <v/>
      </c>
      <c r="E73" s="127">
        <f>'All Parts'!E26</f>
        <v/>
      </c>
      <c r="F73" s="150">
        <f>'All Parts'!F26</f>
        <v/>
      </c>
      <c r="G73" s="150">
        <f>'All Parts'!G26</f>
        <v/>
      </c>
      <c r="H73" s="150">
        <f>'All Parts'!H26</f>
        <v/>
      </c>
      <c r="I73" s="57">
        <f>'All Parts'!I26</f>
        <v/>
      </c>
      <c r="J73" s="8">
        <f>+NOW()+P73*7/4.75*21.5</f>
        <v/>
      </c>
      <c r="K73" s="8">
        <f>+NOW()+O73*7/4.75*21.5</f>
        <v/>
      </c>
      <c r="L73" s="8">
        <f>K73-M73*7</f>
        <v/>
      </c>
      <c r="M73" s="105" t="n">
        <v>38</v>
      </c>
      <c r="N73" s="105">
        <f>F73+R73+S73+T73+U73+V73+W73+X73+Y73+Z73+AA73+AB73+AC73+AD73+AE73+AF73</f>
        <v/>
      </c>
      <c r="O73" s="55">
        <f>+(N73+Q73-H73)/(21.5*E73)</f>
        <v/>
      </c>
      <c r="P73" s="55">
        <f>+(N73-H73)/(21.5*E73)</f>
        <v/>
      </c>
      <c r="Q73" s="106">
        <f>'All Parts'!Q26</f>
        <v/>
      </c>
      <c r="R73" s="124">
        <f>'All Parts'!R26</f>
        <v/>
      </c>
      <c r="S73" s="124">
        <f>'All Parts'!S26</f>
        <v/>
      </c>
      <c r="T73" s="124">
        <f>'All Parts'!T26</f>
        <v/>
      </c>
      <c r="U73" s="124">
        <f>'All Parts'!U26</f>
        <v/>
      </c>
      <c r="V73" s="124">
        <f>'All Parts'!V26</f>
        <v/>
      </c>
      <c r="W73" s="124">
        <f>'All Parts'!W26</f>
        <v/>
      </c>
      <c r="X73" s="124">
        <f>'All Parts'!X26</f>
        <v/>
      </c>
      <c r="Y73" s="124">
        <f>'All Parts'!Y26</f>
        <v/>
      </c>
      <c r="Z73" s="124">
        <f>'All Parts'!Z26</f>
        <v/>
      </c>
      <c r="AA73" s="124">
        <f>'All Parts'!AA26</f>
        <v/>
      </c>
      <c r="AB73" s="124">
        <f>'All Parts'!AB26</f>
        <v/>
      </c>
      <c r="AC73" s="124">
        <f>'All Parts'!AC26</f>
        <v/>
      </c>
      <c r="AD73" s="124">
        <f>'All Parts'!AD26</f>
        <v/>
      </c>
      <c r="AE73" s="124">
        <f>'All Parts'!AE26</f>
        <v/>
      </c>
      <c r="AF73" s="124">
        <f>'All Parts'!AF26</f>
        <v/>
      </c>
      <c r="AG73" s="148">
        <f>'All Parts'!AG26</f>
        <v/>
      </c>
      <c r="AH73" s="124" t="n"/>
    </row>
    <row r="74" ht="13.25" customHeight="1">
      <c r="A74" s="22">
        <f>'All Parts'!A91</f>
        <v/>
      </c>
      <c r="B74" s="190">
        <f>'All Parts'!B91</f>
        <v/>
      </c>
      <c r="C74" s="126">
        <f>'All Parts'!C91</f>
        <v/>
      </c>
      <c r="D74" s="19">
        <f>'All Parts'!D91</f>
        <v/>
      </c>
      <c r="E74" s="127">
        <f>'All Parts'!E91</f>
        <v/>
      </c>
      <c r="F74" s="150">
        <f>'All Parts'!F91</f>
        <v/>
      </c>
      <c r="G74" s="150">
        <f>'All Parts'!G91</f>
        <v/>
      </c>
      <c r="H74" s="150">
        <f>'All Parts'!H91</f>
        <v/>
      </c>
      <c r="I74" s="57">
        <f>'All Parts'!I91</f>
        <v/>
      </c>
      <c r="J74" s="8">
        <f>+NOW()+P74*7/4.75*21.5</f>
        <v/>
      </c>
      <c r="K74" s="8">
        <f>+NOW()+O74*7/4.75*21.5</f>
        <v/>
      </c>
      <c r="L74" s="8">
        <f>K74-M74*7</f>
        <v/>
      </c>
      <c r="M74" s="105" t="n">
        <v>37</v>
      </c>
      <c r="N74" s="105">
        <f>F74+R74+S74+T74+U74+V74+W74+X74+Y74+Z74+AA74+AB74+AC74+AD74+AE74+AF74</f>
        <v/>
      </c>
      <c r="O74" s="55">
        <f>+(N74+Q74-H74)/(21.5*E74)</f>
        <v/>
      </c>
      <c r="P74" s="55">
        <f>+(N74-H74)/(21.5*E74)</f>
        <v/>
      </c>
      <c r="Q74" s="106">
        <f>'All Parts'!Q91</f>
        <v/>
      </c>
      <c r="R74" s="124">
        <f>'All Parts'!R91</f>
        <v/>
      </c>
      <c r="S74" s="124">
        <f>'All Parts'!S91</f>
        <v/>
      </c>
      <c r="T74" s="124">
        <f>'All Parts'!T91</f>
        <v/>
      </c>
      <c r="U74" s="124">
        <f>'All Parts'!U91</f>
        <v/>
      </c>
      <c r="V74" s="124">
        <f>'All Parts'!V91</f>
        <v/>
      </c>
      <c r="W74" s="124">
        <f>'All Parts'!W91</f>
        <v/>
      </c>
      <c r="X74" s="124">
        <f>'All Parts'!X91</f>
        <v/>
      </c>
      <c r="Y74" s="124">
        <f>'All Parts'!Y91</f>
        <v/>
      </c>
      <c r="Z74" s="124">
        <f>'All Parts'!Z91</f>
        <v/>
      </c>
      <c r="AA74" s="124">
        <f>'All Parts'!AA91</f>
        <v/>
      </c>
      <c r="AB74" s="124">
        <f>'All Parts'!AB91</f>
        <v/>
      </c>
      <c r="AC74" s="124">
        <f>'All Parts'!AC91</f>
        <v/>
      </c>
      <c r="AD74" s="124">
        <f>'All Parts'!AD91</f>
        <v/>
      </c>
      <c r="AE74" s="124">
        <f>'All Parts'!AE91</f>
        <v/>
      </c>
      <c r="AF74" s="124">
        <f>'All Parts'!AF91</f>
        <v/>
      </c>
      <c r="AG74" s="189">
        <f>'All Parts'!AG91</f>
        <v/>
      </c>
      <c r="AH74" s="124" t="n"/>
    </row>
    <row r="75" ht="13.25" customHeight="1">
      <c r="A75" s="22">
        <f>'All Parts'!A44</f>
        <v/>
      </c>
      <c r="B75" s="125">
        <f>'All Parts'!B44</f>
        <v/>
      </c>
      <c r="C75" s="126">
        <f>'All Parts'!C44</f>
        <v/>
      </c>
      <c r="D75" s="19">
        <f>'All Parts'!D44</f>
        <v/>
      </c>
      <c r="E75" s="127">
        <f>'All Parts'!E44</f>
        <v/>
      </c>
      <c r="F75" s="150">
        <f>'All Parts'!F44</f>
        <v/>
      </c>
      <c r="G75" s="150">
        <f>'All Parts'!G44</f>
        <v/>
      </c>
      <c r="H75" s="150">
        <f>'All Parts'!H44</f>
        <v/>
      </c>
      <c r="I75" s="57">
        <f>'All Parts'!I44</f>
        <v/>
      </c>
      <c r="J75" s="8">
        <f>+NOW()+P75*7/4.75*21.5</f>
        <v/>
      </c>
      <c r="K75" s="8">
        <f>+NOW()+O75*7/4.75*21.5</f>
        <v/>
      </c>
      <c r="L75" s="8">
        <f>K75-M75*7</f>
        <v/>
      </c>
      <c r="M75" s="105" t="n">
        <v>37</v>
      </c>
      <c r="N75" s="105">
        <f>F75+R75+S75+T75+U75+V75+W75+X75+Y75+Z75+AA75+AB75+AC75+AD75+AE75+AF75</f>
        <v/>
      </c>
      <c r="O75" s="55">
        <f>+(N75+Q75-H75)/(21.5*E75)</f>
        <v/>
      </c>
      <c r="P75" s="55">
        <f>+(N75-H75)/(21.5*E75)</f>
        <v/>
      </c>
      <c r="Q75" s="106">
        <f>'All Parts'!Q44</f>
        <v/>
      </c>
      <c r="R75" s="124">
        <f>'All Parts'!R44</f>
        <v/>
      </c>
      <c r="S75" s="124">
        <f>'All Parts'!S44</f>
        <v/>
      </c>
      <c r="T75" s="124">
        <f>'All Parts'!T44</f>
        <v/>
      </c>
      <c r="U75" s="124">
        <f>'All Parts'!U44</f>
        <v/>
      </c>
      <c r="V75" s="124">
        <f>'All Parts'!V44</f>
        <v/>
      </c>
      <c r="W75" s="124">
        <f>'All Parts'!W44</f>
        <v/>
      </c>
      <c r="X75" s="124">
        <f>'All Parts'!X44</f>
        <v/>
      </c>
      <c r="Y75" s="124">
        <f>'All Parts'!Y44</f>
        <v/>
      </c>
      <c r="Z75" s="124">
        <f>'All Parts'!Z44</f>
        <v/>
      </c>
      <c r="AA75" s="124">
        <f>'All Parts'!AA44</f>
        <v/>
      </c>
      <c r="AB75" s="124">
        <f>'All Parts'!AB44</f>
        <v/>
      </c>
      <c r="AC75" s="124">
        <f>'All Parts'!AC44</f>
        <v/>
      </c>
      <c r="AD75" s="124">
        <f>'All Parts'!AD44</f>
        <v/>
      </c>
      <c r="AE75" s="124">
        <f>'All Parts'!AE44</f>
        <v/>
      </c>
      <c r="AF75" s="124">
        <f>'All Parts'!AF44</f>
        <v/>
      </c>
      <c r="AG75" s="148">
        <f>'All Parts'!AG44</f>
        <v/>
      </c>
      <c r="AH75" s="124" t="n"/>
    </row>
    <row r="76" ht="13.25" customHeight="1">
      <c r="A76" s="50">
        <f>'All Parts'!A56</f>
        <v/>
      </c>
      <c r="B76" s="125">
        <f>'All Parts'!B56</f>
        <v/>
      </c>
      <c r="C76" s="126">
        <f>'All Parts'!C56</f>
        <v/>
      </c>
      <c r="D76" s="19">
        <f>'All Parts'!D56</f>
        <v/>
      </c>
      <c r="E76" s="161">
        <f>'All Parts'!E56</f>
        <v/>
      </c>
      <c r="F76" s="150">
        <f>'All Parts'!F56</f>
        <v/>
      </c>
      <c r="G76" s="150">
        <f>'All Parts'!G56</f>
        <v/>
      </c>
      <c r="H76" s="150">
        <f>'All Parts'!H56</f>
        <v/>
      </c>
      <c r="I76" s="57">
        <f>'All Parts'!I56</f>
        <v/>
      </c>
      <c r="J76" s="8">
        <f>+NOW()+P76*7/4.75*21.5</f>
        <v/>
      </c>
      <c r="K76" s="8">
        <f>+NOW()+O76*7/4.75*21.5</f>
        <v/>
      </c>
      <c r="L76" s="8">
        <f>K76-M76*7</f>
        <v/>
      </c>
      <c r="M76" s="105" t="n">
        <v>36</v>
      </c>
      <c r="N76" s="105">
        <f>F76+R76+S76+T76+U76+V76+W76+X76+Y76+Z76+AA76+AB76+AC76+AD76+AE76+AF76</f>
        <v/>
      </c>
      <c r="O76" s="55">
        <f>+(N76+Q76-H76)/(21.5*E76)</f>
        <v/>
      </c>
      <c r="P76" s="55">
        <f>+(N76-H76)/(21.5*E76)</f>
        <v/>
      </c>
      <c r="Q76" s="106">
        <f>'All Parts'!Q56</f>
        <v/>
      </c>
      <c r="R76" s="124">
        <f>'All Parts'!R56</f>
        <v/>
      </c>
      <c r="S76" s="124">
        <f>'All Parts'!S56</f>
        <v/>
      </c>
      <c r="T76" s="124">
        <f>'All Parts'!T56</f>
        <v/>
      </c>
      <c r="U76" s="124">
        <f>'All Parts'!U56</f>
        <v/>
      </c>
      <c r="V76" s="124">
        <f>'All Parts'!V56</f>
        <v/>
      </c>
      <c r="W76" s="124">
        <f>'All Parts'!W56</f>
        <v/>
      </c>
      <c r="X76" s="124">
        <f>'All Parts'!X56</f>
        <v/>
      </c>
      <c r="Y76" s="124">
        <f>'All Parts'!Y56</f>
        <v/>
      </c>
      <c r="Z76" s="124">
        <f>'All Parts'!Z56</f>
        <v/>
      </c>
      <c r="AA76" s="124">
        <f>'All Parts'!AA56</f>
        <v/>
      </c>
      <c r="AB76" s="124">
        <f>'All Parts'!AB56</f>
        <v/>
      </c>
      <c r="AC76" s="124">
        <f>'All Parts'!AC56</f>
        <v/>
      </c>
      <c r="AD76" s="124">
        <f>'All Parts'!AD56</f>
        <v/>
      </c>
      <c r="AE76" s="124">
        <f>'All Parts'!AE56</f>
        <v/>
      </c>
      <c r="AF76" s="124">
        <f>'All Parts'!AF56</f>
        <v/>
      </c>
      <c r="AG76" s="164">
        <f>'All Parts'!AG56</f>
        <v/>
      </c>
      <c r="AH76" s="124" t="n"/>
    </row>
    <row r="77" ht="13.25" customHeight="1">
      <c r="A77" s="50">
        <f>'All Parts'!A51</f>
        <v/>
      </c>
      <c r="B77" s="125">
        <f>'All Parts'!B51</f>
        <v/>
      </c>
      <c r="C77" s="126">
        <f>'All Parts'!C51</f>
        <v/>
      </c>
      <c r="D77" s="19">
        <f>'All Parts'!D51</f>
        <v/>
      </c>
      <c r="E77" s="127">
        <f>'All Parts'!E51</f>
        <v/>
      </c>
      <c r="F77" s="150">
        <f>'All Parts'!F51</f>
        <v/>
      </c>
      <c r="G77" s="150">
        <f>'All Parts'!G51</f>
        <v/>
      </c>
      <c r="H77" s="150">
        <f>'All Parts'!H51</f>
        <v/>
      </c>
      <c r="I77" s="57">
        <f>'All Parts'!I51</f>
        <v/>
      </c>
      <c r="J77" s="8">
        <f>+NOW()+P77*7/4.75*21.5</f>
        <v/>
      </c>
      <c r="K77" s="8">
        <f>+NOW()+O77*7/4.75*21.5</f>
        <v/>
      </c>
      <c r="L77" s="8">
        <f>K77-M77*7</f>
        <v/>
      </c>
      <c r="M77" s="105" t="n">
        <v>37</v>
      </c>
      <c r="N77" s="105">
        <f>F77+R77+S77+T77+U77+V77+W77+X77+Y77+Z77+AA77+AB77+AC77+AD77+AE77+AF77</f>
        <v/>
      </c>
      <c r="O77" s="55">
        <f>+(N77+Q77-H77)/(21.5*E77)</f>
        <v/>
      </c>
      <c r="P77" s="55">
        <f>+(N77-H77)/(21.5*E77)</f>
        <v/>
      </c>
      <c r="Q77" s="106">
        <f>'All Parts'!Q51</f>
        <v/>
      </c>
      <c r="R77" s="124">
        <f>'All Parts'!R51</f>
        <v/>
      </c>
      <c r="S77" s="124">
        <f>'All Parts'!S51</f>
        <v/>
      </c>
      <c r="T77" s="124">
        <f>'All Parts'!T51</f>
        <v/>
      </c>
      <c r="U77" s="124">
        <f>'All Parts'!U51</f>
        <v/>
      </c>
      <c r="V77" s="124">
        <f>'All Parts'!V51</f>
        <v/>
      </c>
      <c r="W77" s="124">
        <f>'All Parts'!W51</f>
        <v/>
      </c>
      <c r="X77" s="124">
        <f>'All Parts'!X51</f>
        <v/>
      </c>
      <c r="Y77" s="124">
        <f>'All Parts'!Y51</f>
        <v/>
      </c>
      <c r="Z77" s="124">
        <f>'All Parts'!Z51</f>
        <v/>
      </c>
      <c r="AA77" s="124">
        <f>'All Parts'!AA51</f>
        <v/>
      </c>
      <c r="AB77" s="124">
        <f>'All Parts'!AB51</f>
        <v/>
      </c>
      <c r="AC77" s="124">
        <f>'All Parts'!AC51</f>
        <v/>
      </c>
      <c r="AD77" s="124">
        <f>'All Parts'!AD51</f>
        <v/>
      </c>
      <c r="AE77" s="124">
        <f>'All Parts'!AE51</f>
        <v/>
      </c>
      <c r="AF77" s="124">
        <f>'All Parts'!AF51</f>
        <v/>
      </c>
      <c r="AG77" s="148">
        <f>'All Parts'!AG51</f>
        <v/>
      </c>
      <c r="AH77" s="124" t="n"/>
    </row>
    <row r="78" ht="13.25" customHeight="1">
      <c r="A78" s="114">
        <f>'All Parts'!A105</f>
        <v/>
      </c>
      <c r="B78" s="125">
        <f>'All Parts'!B105</f>
        <v/>
      </c>
      <c r="C78" s="126">
        <f>'All Parts'!C105</f>
        <v/>
      </c>
      <c r="D78" s="19">
        <f>'All Parts'!D105</f>
        <v/>
      </c>
      <c r="E78" s="127">
        <f>'All Parts'!E105</f>
        <v/>
      </c>
      <c r="F78" s="150">
        <f>'All Parts'!F105</f>
        <v/>
      </c>
      <c r="G78" s="150">
        <f>'All Parts'!G105</f>
        <v/>
      </c>
      <c r="H78" s="150">
        <f>'All Parts'!H105</f>
        <v/>
      </c>
      <c r="I78" s="57">
        <f>'All Parts'!I105</f>
        <v/>
      </c>
      <c r="J78" s="8">
        <f>+NOW()+P78*7/4.75*21.5</f>
        <v/>
      </c>
      <c r="K78" s="8">
        <f>+NOW()+O78*7/4.75*21.5</f>
        <v/>
      </c>
      <c r="L78" s="8">
        <f>K78-M78*7</f>
        <v/>
      </c>
      <c r="M78" s="105" t="n">
        <v>37</v>
      </c>
      <c r="N78" s="105">
        <f>F78+R78+S78+T78+U78+V78+W78+X78+Y78+Z78+AA78+AB78+AC78+AD78+AE78+AF78</f>
        <v/>
      </c>
      <c r="O78" s="55">
        <f>+(N78+Q78-H78)/(21.5*E78)</f>
        <v/>
      </c>
      <c r="P78" s="55">
        <f>+(N78-H78)/(21.5*E78)</f>
        <v/>
      </c>
      <c r="Q78" s="106">
        <f>'All Parts'!Q105</f>
        <v/>
      </c>
      <c r="R78" s="124">
        <f>'All Parts'!R105</f>
        <v/>
      </c>
      <c r="S78" s="124">
        <f>'All Parts'!S105</f>
        <v/>
      </c>
      <c r="T78" s="124">
        <f>'All Parts'!T105</f>
        <v/>
      </c>
      <c r="U78" s="124">
        <f>'All Parts'!U105</f>
        <v/>
      </c>
      <c r="V78" s="124">
        <f>'All Parts'!V105</f>
        <v/>
      </c>
      <c r="W78" s="124">
        <f>'All Parts'!W105</f>
        <v/>
      </c>
      <c r="X78" s="124">
        <f>'All Parts'!X105</f>
        <v/>
      </c>
      <c r="Y78" s="124">
        <f>'All Parts'!Y105</f>
        <v/>
      </c>
      <c r="Z78" s="124">
        <f>'All Parts'!Z105</f>
        <v/>
      </c>
      <c r="AA78" s="124">
        <f>'All Parts'!AA105</f>
        <v/>
      </c>
      <c r="AB78" s="124">
        <f>'All Parts'!AB105</f>
        <v/>
      </c>
      <c r="AC78" s="124">
        <f>'All Parts'!AC105</f>
        <v/>
      </c>
      <c r="AD78" s="124">
        <f>'All Parts'!AD105</f>
        <v/>
      </c>
      <c r="AE78" s="124">
        <f>'All Parts'!AE105</f>
        <v/>
      </c>
      <c r="AF78" s="124">
        <f>'All Parts'!AF105</f>
        <v/>
      </c>
      <c r="AG78" s="189">
        <f>'All Parts'!AG105</f>
        <v/>
      </c>
      <c r="AH78" s="124" t="n"/>
    </row>
    <row r="79" ht="13.25" customHeight="1">
      <c r="A79" s="22">
        <f>'All Parts'!A67</f>
        <v/>
      </c>
      <c r="B79" s="125">
        <f>'All Parts'!B67</f>
        <v/>
      </c>
      <c r="C79" s="126">
        <f>'All Parts'!C67</f>
        <v/>
      </c>
      <c r="D79" s="19">
        <f>'All Parts'!D67</f>
        <v/>
      </c>
      <c r="E79" s="127">
        <f>'All Parts'!E67</f>
        <v/>
      </c>
      <c r="F79" s="150">
        <f>'All Parts'!F67</f>
        <v/>
      </c>
      <c r="G79" s="150">
        <f>'All Parts'!G67</f>
        <v/>
      </c>
      <c r="H79" s="150">
        <f>'All Parts'!H67</f>
        <v/>
      </c>
      <c r="I79" s="57">
        <f>'All Parts'!I67</f>
        <v/>
      </c>
      <c r="J79" s="8">
        <f>+NOW()+P79*7/4.75*21.5</f>
        <v/>
      </c>
      <c r="K79" s="8">
        <f>+NOW()+O79*7/4.75*21.5</f>
        <v/>
      </c>
      <c r="L79" s="8">
        <f>K79-M79*7</f>
        <v/>
      </c>
      <c r="M79" s="105" t="n">
        <v>37</v>
      </c>
      <c r="N79" s="105">
        <f>F79+R79+S79+T79+U79+V79+W79+X79+Y79+Z79+AA79+AB79+AC79+AD79+AE79+AF79</f>
        <v/>
      </c>
      <c r="O79" s="55">
        <f>+(N79+Q79-H79)/(21.5*E79)</f>
        <v/>
      </c>
      <c r="P79" s="55">
        <f>+(N79-H79)/(21.5*E79)</f>
        <v/>
      </c>
      <c r="Q79" s="106">
        <f>'All Parts'!Q67</f>
        <v/>
      </c>
      <c r="R79" s="124">
        <f>'All Parts'!R67</f>
        <v/>
      </c>
      <c r="S79" s="124">
        <f>'All Parts'!S67</f>
        <v/>
      </c>
      <c r="T79" s="124">
        <f>'All Parts'!T67</f>
        <v/>
      </c>
      <c r="U79" s="124">
        <f>'All Parts'!U67</f>
        <v/>
      </c>
      <c r="V79" s="124">
        <f>'All Parts'!V67</f>
        <v/>
      </c>
      <c r="W79" s="124">
        <f>'All Parts'!W67</f>
        <v/>
      </c>
      <c r="X79" s="124">
        <f>'All Parts'!X67</f>
        <v/>
      </c>
      <c r="Y79" s="124">
        <f>'All Parts'!Y67</f>
        <v/>
      </c>
      <c r="Z79" s="124">
        <f>'All Parts'!Z67</f>
        <v/>
      </c>
      <c r="AA79" s="124">
        <f>'All Parts'!AA67</f>
        <v/>
      </c>
      <c r="AB79" s="124">
        <f>'All Parts'!AB67</f>
        <v/>
      </c>
      <c r="AC79" s="124">
        <f>'All Parts'!AC67</f>
        <v/>
      </c>
      <c r="AD79" s="124">
        <f>'All Parts'!AD67</f>
        <v/>
      </c>
      <c r="AE79" s="124">
        <f>'All Parts'!AE67</f>
        <v/>
      </c>
      <c r="AF79" s="124">
        <f>'All Parts'!AF67</f>
        <v/>
      </c>
      <c r="AG79" s="148">
        <f>'All Parts'!AG67</f>
        <v/>
      </c>
      <c r="AH79" s="124" t="n"/>
    </row>
    <row r="80" ht="13.25" customHeight="1">
      <c r="A80" s="22">
        <f>'All Parts'!A126</f>
        <v/>
      </c>
      <c r="B80" s="125">
        <f>'All Parts'!B126</f>
        <v/>
      </c>
      <c r="C80" s="126">
        <f>'All Parts'!C126</f>
        <v/>
      </c>
      <c r="D80" s="19">
        <f>'All Parts'!D126</f>
        <v/>
      </c>
      <c r="E80" s="127">
        <f>'All Parts'!E126</f>
        <v/>
      </c>
      <c r="F80" s="150">
        <f>'All Parts'!F126</f>
        <v/>
      </c>
      <c r="G80" s="150">
        <f>'All Parts'!G126</f>
        <v/>
      </c>
      <c r="H80" s="150">
        <f>'All Parts'!H126</f>
        <v/>
      </c>
      <c r="I80" s="57">
        <f>'All Parts'!I126</f>
        <v/>
      </c>
      <c r="J80" s="8">
        <f>+NOW()+P80*7/4.75*21.5</f>
        <v/>
      </c>
      <c r="K80" s="8">
        <f>+NOW()+O80*7/4.75*21.5</f>
        <v/>
      </c>
      <c r="L80" s="8">
        <f>K80-M80*7</f>
        <v/>
      </c>
      <c r="M80" s="105" t="n">
        <v>36</v>
      </c>
      <c r="N80" s="105">
        <f>F80+R80+S80+T80+U80+V80+W80+X80+Y80+Z80+AA80+AB80+AC80+AD80+AE80+AF80</f>
        <v/>
      </c>
      <c r="O80" s="55">
        <f>+(N80+Q80-H80)/(21.5*E80)</f>
        <v/>
      </c>
      <c r="P80" s="55">
        <f>+(N80-H80)/(21.5*E80)</f>
        <v/>
      </c>
      <c r="Q80" s="106">
        <f>'All Parts'!Q126</f>
        <v/>
      </c>
      <c r="R80" s="124">
        <f>'All Parts'!R126</f>
        <v/>
      </c>
      <c r="S80" s="124">
        <f>'All Parts'!S126</f>
        <v/>
      </c>
      <c r="T80" s="124">
        <f>'All Parts'!T126</f>
        <v/>
      </c>
      <c r="U80" s="124">
        <f>'All Parts'!U126</f>
        <v/>
      </c>
      <c r="V80" s="124">
        <f>'All Parts'!V126</f>
        <v/>
      </c>
      <c r="W80" s="124">
        <f>'All Parts'!W126</f>
        <v/>
      </c>
      <c r="X80" s="124">
        <f>'All Parts'!X126</f>
        <v/>
      </c>
      <c r="Y80" s="124">
        <f>'All Parts'!Y126</f>
        <v/>
      </c>
      <c r="Z80" s="124">
        <f>'All Parts'!Z126</f>
        <v/>
      </c>
      <c r="AA80" s="124">
        <f>'All Parts'!AA126</f>
        <v/>
      </c>
      <c r="AB80" s="124">
        <f>'All Parts'!AB126</f>
        <v/>
      </c>
      <c r="AC80" s="124">
        <f>'All Parts'!AC126</f>
        <v/>
      </c>
      <c r="AD80" s="124">
        <f>'All Parts'!AD126</f>
        <v/>
      </c>
      <c r="AE80" s="124">
        <f>'All Parts'!AE126</f>
        <v/>
      </c>
      <c r="AF80" s="124">
        <f>'All Parts'!AF126</f>
        <v/>
      </c>
      <c r="AG80" s="148">
        <f>'All Parts'!AG126</f>
        <v/>
      </c>
      <c r="AH80" s="124" t="n"/>
    </row>
    <row r="81" ht="13.25" customHeight="1">
      <c r="A81" s="22">
        <f>'All Parts'!A4</f>
        <v/>
      </c>
      <c r="B81" s="125">
        <f>'All Parts'!B4</f>
        <v/>
      </c>
      <c r="C81" s="126">
        <f>'All Parts'!C4</f>
        <v/>
      </c>
      <c r="D81" s="19">
        <f>'All Parts'!D4</f>
        <v/>
      </c>
      <c r="E81" s="127">
        <f>'All Parts'!E4</f>
        <v/>
      </c>
      <c r="F81" s="150">
        <f>'All Parts'!F4</f>
        <v/>
      </c>
      <c r="G81" s="150">
        <f>'All Parts'!G4</f>
        <v/>
      </c>
      <c r="H81" s="150">
        <f>'All Parts'!H4</f>
        <v/>
      </c>
      <c r="I81" s="57">
        <f>'All Parts'!I4</f>
        <v/>
      </c>
      <c r="J81" s="8">
        <f>+NOW()+P81*7/4.75*21.5</f>
        <v/>
      </c>
      <c r="K81" s="8">
        <f>+NOW()+O81*7/4.75*21.5</f>
        <v/>
      </c>
      <c r="L81" s="8">
        <f>K81-M81*7</f>
        <v/>
      </c>
      <c r="M81" s="105" t="n">
        <v>37</v>
      </c>
      <c r="N81" s="105">
        <f>F81+R81+S81+T81+U81+V81+W81+X81+Y81+Z81+AA81+AB81+AC81+AD81+AE81+AF81</f>
        <v/>
      </c>
      <c r="O81" s="55">
        <f>+(N81+Q81-H81)/(21.5*E81)</f>
        <v/>
      </c>
      <c r="P81" s="55">
        <f>+(N81-H81)/(21.5*E81)</f>
        <v/>
      </c>
      <c r="Q81" s="106">
        <f>'All Parts'!Q4</f>
        <v/>
      </c>
      <c r="R81" s="124">
        <f>'All Parts'!R4</f>
        <v/>
      </c>
      <c r="S81" s="124">
        <f>'All Parts'!S4</f>
        <v/>
      </c>
      <c r="T81" s="124">
        <f>'All Parts'!T4</f>
        <v/>
      </c>
      <c r="U81" s="124">
        <f>'All Parts'!U4</f>
        <v/>
      </c>
      <c r="V81" s="124">
        <f>'All Parts'!V4</f>
        <v/>
      </c>
      <c r="W81" s="124">
        <f>'All Parts'!W4</f>
        <v/>
      </c>
      <c r="X81" s="124">
        <f>'All Parts'!X4</f>
        <v/>
      </c>
      <c r="Y81" s="124">
        <f>'All Parts'!Y4</f>
        <v/>
      </c>
      <c r="Z81" s="124">
        <f>'All Parts'!Z4</f>
        <v/>
      </c>
      <c r="AA81" s="124">
        <f>'All Parts'!AA4</f>
        <v/>
      </c>
      <c r="AB81" s="124">
        <f>'All Parts'!AB4</f>
        <v/>
      </c>
      <c r="AC81" s="124">
        <f>'All Parts'!AC4</f>
        <v/>
      </c>
      <c r="AD81" s="124">
        <f>'All Parts'!AD4</f>
        <v/>
      </c>
      <c r="AE81" s="124">
        <f>'All Parts'!AE4</f>
        <v/>
      </c>
      <c r="AF81" s="124">
        <f>'All Parts'!AF4</f>
        <v/>
      </c>
      <c r="AG81" s="148">
        <f>'All Parts'!AG4</f>
        <v/>
      </c>
      <c r="AH81" s="124" t="n"/>
    </row>
    <row r="82" ht="13.25" customHeight="1">
      <c r="A82" s="22">
        <f>'All Parts'!A49</f>
        <v/>
      </c>
      <c r="B82" s="125">
        <f>'All Parts'!B49</f>
        <v/>
      </c>
      <c r="C82" s="126">
        <f>'All Parts'!C49</f>
        <v/>
      </c>
      <c r="D82" s="19">
        <f>'All Parts'!D49</f>
        <v/>
      </c>
      <c r="E82" s="127">
        <f>'All Parts'!E49</f>
        <v/>
      </c>
      <c r="F82" s="150">
        <f>'All Parts'!F49</f>
        <v/>
      </c>
      <c r="G82" s="150">
        <f>'All Parts'!G49</f>
        <v/>
      </c>
      <c r="H82" s="150">
        <f>'All Parts'!H49</f>
        <v/>
      </c>
      <c r="I82" s="57">
        <f>'All Parts'!I49</f>
        <v/>
      </c>
      <c r="J82" s="8">
        <f>+NOW()+P82*7/4.75*21.5</f>
        <v/>
      </c>
      <c r="K82" s="8">
        <f>+NOW()+O82*7/4.75*21.5</f>
        <v/>
      </c>
      <c r="L82" s="8">
        <f>K82-M82*7</f>
        <v/>
      </c>
      <c r="M82" s="105" t="n">
        <v>36</v>
      </c>
      <c r="N82" s="105">
        <f>F82+R82+S82+T82+U82+V82+W82+X82+Y82+Z82+AA82+AB82+AC82+AD82+AE82+AF82</f>
        <v/>
      </c>
      <c r="O82" s="55">
        <f>+(N82+Q82-H82)/(21.5*E82)</f>
        <v/>
      </c>
      <c r="P82" s="55">
        <f>+(N82-H82)/(21.5*E82)</f>
        <v/>
      </c>
      <c r="Q82" s="106">
        <f>'All Parts'!Q49</f>
        <v/>
      </c>
      <c r="R82" s="124">
        <f>'All Parts'!R49</f>
        <v/>
      </c>
      <c r="S82" s="124">
        <f>'All Parts'!S49</f>
        <v/>
      </c>
      <c r="T82" s="124">
        <f>'All Parts'!T49</f>
        <v/>
      </c>
      <c r="U82" s="124">
        <f>'All Parts'!U49</f>
        <v/>
      </c>
      <c r="V82" s="124">
        <f>'All Parts'!V49</f>
        <v/>
      </c>
      <c r="W82" s="124">
        <f>'All Parts'!W49</f>
        <v/>
      </c>
      <c r="X82" s="124">
        <f>'All Parts'!X49</f>
        <v/>
      </c>
      <c r="Y82" s="124">
        <f>'All Parts'!Y49</f>
        <v/>
      </c>
      <c r="Z82" s="124">
        <f>'All Parts'!Z49</f>
        <v/>
      </c>
      <c r="AA82" s="124">
        <f>'All Parts'!AA49</f>
        <v/>
      </c>
      <c r="AB82" s="124">
        <f>'All Parts'!AB49</f>
        <v/>
      </c>
      <c r="AC82" s="124">
        <f>'All Parts'!AC49</f>
        <v/>
      </c>
      <c r="AD82" s="124">
        <f>'All Parts'!AD49</f>
        <v/>
      </c>
      <c r="AE82" s="124">
        <f>'All Parts'!AE49</f>
        <v/>
      </c>
      <c r="AF82" s="124">
        <f>'All Parts'!AF49</f>
        <v/>
      </c>
      <c r="AG82" s="148">
        <f>'All Parts'!AG49</f>
        <v/>
      </c>
      <c r="AH82" s="124" t="n"/>
    </row>
    <row r="83" ht="13.25" customHeight="1">
      <c r="A83" s="113">
        <f>'All Parts'!A93</f>
        <v/>
      </c>
      <c r="B83" s="190">
        <f>'All Parts'!B93</f>
        <v/>
      </c>
      <c r="C83" s="126">
        <f>'All Parts'!C93</f>
        <v/>
      </c>
      <c r="D83" s="19">
        <f>'All Parts'!D93</f>
        <v/>
      </c>
      <c r="E83" s="127">
        <f>'All Parts'!E93</f>
        <v/>
      </c>
      <c r="F83" s="150">
        <f>'All Parts'!F93</f>
        <v/>
      </c>
      <c r="G83" s="150">
        <f>'All Parts'!G93</f>
        <v/>
      </c>
      <c r="H83" s="150">
        <f>'All Parts'!H93</f>
        <v/>
      </c>
      <c r="I83" s="57">
        <f>'All Parts'!I93</f>
        <v/>
      </c>
      <c r="J83" s="8">
        <f>+NOW()+P83*7/4.75*21.5</f>
        <v/>
      </c>
      <c r="K83" s="8">
        <f>+NOW()+O83*7/4.75*21.5</f>
        <v/>
      </c>
      <c r="L83" s="8">
        <f>K83-M83*7</f>
        <v/>
      </c>
      <c r="M83" s="105" t="n">
        <v>38</v>
      </c>
      <c r="N83" s="105">
        <f>F83+R83+S83+T83+U83+V83+W83+X83+Y83+Z83+AA83+AB83+AC83+AD83+AE83+AF83</f>
        <v/>
      </c>
      <c r="O83" s="55">
        <f>+(N83+Q83-H83)/(21.5*E83)</f>
        <v/>
      </c>
      <c r="P83" s="55">
        <f>+(N83-H83)/(21.5*E83)</f>
        <v/>
      </c>
      <c r="Q83" s="106">
        <f>'All Parts'!Q93</f>
        <v/>
      </c>
      <c r="R83" s="124">
        <f>'All Parts'!R93</f>
        <v/>
      </c>
      <c r="S83" s="124">
        <f>'All Parts'!S93</f>
        <v/>
      </c>
      <c r="T83" s="124">
        <f>'All Parts'!T93</f>
        <v/>
      </c>
      <c r="U83" s="124">
        <f>'All Parts'!U93</f>
        <v/>
      </c>
      <c r="V83" s="124">
        <f>'All Parts'!V93</f>
        <v/>
      </c>
      <c r="W83" s="124">
        <f>'All Parts'!W93</f>
        <v/>
      </c>
      <c r="X83" s="124">
        <f>'All Parts'!X93</f>
        <v/>
      </c>
      <c r="Y83" s="124">
        <f>'All Parts'!Y93</f>
        <v/>
      </c>
      <c r="Z83" s="124">
        <f>'All Parts'!Z93</f>
        <v/>
      </c>
      <c r="AA83" s="124">
        <f>'All Parts'!AA93</f>
        <v/>
      </c>
      <c r="AB83" s="124">
        <f>'All Parts'!AB93</f>
        <v/>
      </c>
      <c r="AC83" s="124">
        <f>'All Parts'!AC93</f>
        <v/>
      </c>
      <c r="AD83" s="124">
        <f>'All Parts'!AD93</f>
        <v/>
      </c>
      <c r="AE83" s="124">
        <f>'All Parts'!AE93</f>
        <v/>
      </c>
      <c r="AF83" s="124">
        <f>'All Parts'!AF93</f>
        <v/>
      </c>
      <c r="AG83" s="187">
        <f>'All Parts'!AG93</f>
        <v/>
      </c>
      <c r="AH83" s="124" t="n"/>
    </row>
    <row r="84" ht="13.25" customHeight="1">
      <c r="A84" s="22">
        <f>'All Parts'!A60</f>
        <v/>
      </c>
      <c r="B84" s="125">
        <f>'All Parts'!B60</f>
        <v/>
      </c>
      <c r="C84" s="126">
        <f>'All Parts'!C60</f>
        <v/>
      </c>
      <c r="D84" s="19">
        <f>'All Parts'!D60</f>
        <v/>
      </c>
      <c r="E84" s="127">
        <f>'All Parts'!E60</f>
        <v/>
      </c>
      <c r="F84" s="150">
        <f>'All Parts'!F60</f>
        <v/>
      </c>
      <c r="G84" s="150">
        <f>'All Parts'!G60</f>
        <v/>
      </c>
      <c r="H84" s="150">
        <f>'All Parts'!H60</f>
        <v/>
      </c>
      <c r="I84" s="57">
        <f>'All Parts'!I60</f>
        <v/>
      </c>
      <c r="J84" s="8">
        <f>+NOW()+P84*7/4.75*21.5</f>
        <v/>
      </c>
      <c r="K84" s="8">
        <f>+NOW()+O84*7/4.75*21.5</f>
        <v/>
      </c>
      <c r="L84" s="8">
        <f>K84-M84*7</f>
        <v/>
      </c>
      <c r="M84" s="105" t="n">
        <v>36</v>
      </c>
      <c r="N84" s="105">
        <f>F84+R84+S84+T84+U84+V84+W84+X84+Y84+Z84+AA84+AB84+AC84+AD84+AE84+AF84</f>
        <v/>
      </c>
      <c r="O84" s="55">
        <f>+(N84+Q84-H84)/(21.5*E84)</f>
        <v/>
      </c>
      <c r="P84" s="55">
        <f>+(N84-H84)/(21.5*E84)</f>
        <v/>
      </c>
      <c r="Q84" s="106">
        <f>'All Parts'!Q60</f>
        <v/>
      </c>
      <c r="R84" s="124">
        <f>'All Parts'!R60</f>
        <v/>
      </c>
      <c r="S84" s="124">
        <f>'All Parts'!S60</f>
        <v/>
      </c>
      <c r="T84" s="124">
        <f>'All Parts'!T60</f>
        <v/>
      </c>
      <c r="U84" s="124">
        <f>'All Parts'!U60</f>
        <v/>
      </c>
      <c r="V84" s="124">
        <f>'All Parts'!V60</f>
        <v/>
      </c>
      <c r="W84" s="124">
        <f>'All Parts'!W60</f>
        <v/>
      </c>
      <c r="X84" s="124">
        <f>'All Parts'!X60</f>
        <v/>
      </c>
      <c r="Y84" s="124">
        <f>'All Parts'!Y60</f>
        <v/>
      </c>
      <c r="Z84" s="124">
        <f>'All Parts'!Z60</f>
        <v/>
      </c>
      <c r="AA84" s="124">
        <f>'All Parts'!AA60</f>
        <v/>
      </c>
      <c r="AB84" s="124">
        <f>'All Parts'!AB60</f>
        <v/>
      </c>
      <c r="AC84" s="124">
        <f>'All Parts'!AC60</f>
        <v/>
      </c>
      <c r="AD84" s="124">
        <f>'All Parts'!AD60</f>
        <v/>
      </c>
      <c r="AE84" s="124">
        <f>'All Parts'!AE60</f>
        <v/>
      </c>
      <c r="AF84" s="124">
        <f>'All Parts'!AF60</f>
        <v/>
      </c>
      <c r="AG84" s="164">
        <f>'All Parts'!AG60</f>
        <v/>
      </c>
      <c r="AH84" s="124" t="n"/>
    </row>
    <row r="85" ht="13.25" customHeight="1">
      <c r="A85" s="22">
        <f>'All Parts'!A66</f>
        <v/>
      </c>
      <c r="B85" s="125">
        <f>'All Parts'!B66</f>
        <v/>
      </c>
      <c r="C85" s="126">
        <f>'All Parts'!C66</f>
        <v/>
      </c>
      <c r="D85" s="19">
        <f>'All Parts'!D66</f>
        <v/>
      </c>
      <c r="E85" s="127">
        <f>'All Parts'!E66</f>
        <v/>
      </c>
      <c r="F85" s="150">
        <f>'All Parts'!F66</f>
        <v/>
      </c>
      <c r="G85" s="150">
        <f>'All Parts'!G66</f>
        <v/>
      </c>
      <c r="H85" s="150">
        <f>'All Parts'!H66</f>
        <v/>
      </c>
      <c r="I85" s="57">
        <f>'All Parts'!I66</f>
        <v/>
      </c>
      <c r="J85" s="8">
        <f>+NOW()+P85*7/4.75*21.5</f>
        <v/>
      </c>
      <c r="K85" s="8">
        <f>+NOW()+O85*7/4.75*21.5</f>
        <v/>
      </c>
      <c r="L85" s="8">
        <f>K85-M85*7</f>
        <v/>
      </c>
      <c r="M85" s="105" t="n">
        <v>38</v>
      </c>
      <c r="N85" s="105">
        <f>F85+R85+S85+T85+U85+V85+W85+X85+Y85+Z85+AA85+AB85+AC85+AD85+AE85+AF85</f>
        <v/>
      </c>
      <c r="O85" s="55">
        <f>+(N85+Q85-H85)/(21.5*E85)</f>
        <v/>
      </c>
      <c r="P85" s="55">
        <f>+(N85-H85)/(21.5*E85)</f>
        <v/>
      </c>
      <c r="Q85" s="106">
        <f>'All Parts'!Q66</f>
        <v/>
      </c>
      <c r="R85" s="124">
        <f>'All Parts'!R66</f>
        <v/>
      </c>
      <c r="S85" s="124">
        <f>'All Parts'!S66</f>
        <v/>
      </c>
      <c r="T85" s="124">
        <f>'All Parts'!T66</f>
        <v/>
      </c>
      <c r="U85" s="124">
        <f>'All Parts'!U66</f>
        <v/>
      </c>
      <c r="V85" s="124">
        <f>'All Parts'!V66</f>
        <v/>
      </c>
      <c r="W85" s="124">
        <f>'All Parts'!W66</f>
        <v/>
      </c>
      <c r="X85" s="124">
        <f>'All Parts'!X66</f>
        <v/>
      </c>
      <c r="Y85" s="124">
        <f>'All Parts'!Y66</f>
        <v/>
      </c>
      <c r="Z85" s="124">
        <f>'All Parts'!Z66</f>
        <v/>
      </c>
      <c r="AA85" s="124">
        <f>'All Parts'!AA66</f>
        <v/>
      </c>
      <c r="AB85" s="124">
        <f>'All Parts'!AB66</f>
        <v/>
      </c>
      <c r="AC85" s="124">
        <f>'All Parts'!AC66</f>
        <v/>
      </c>
      <c r="AD85" s="124">
        <f>'All Parts'!AD66</f>
        <v/>
      </c>
      <c r="AE85" s="124">
        <f>'All Parts'!AE66</f>
        <v/>
      </c>
      <c r="AF85" s="124">
        <f>'All Parts'!AF66</f>
        <v/>
      </c>
      <c r="AG85" s="148">
        <f>'All Parts'!AG66</f>
        <v/>
      </c>
      <c r="AH85" s="124" t="n"/>
    </row>
    <row r="86" ht="13.25" customHeight="1">
      <c r="A86" s="22">
        <f>'All Parts'!A69</f>
        <v/>
      </c>
      <c r="B86" s="125">
        <f>'All Parts'!B69</f>
        <v/>
      </c>
      <c r="C86" s="126">
        <f>'All Parts'!C69</f>
        <v/>
      </c>
      <c r="D86" s="19">
        <f>'All Parts'!D69</f>
        <v/>
      </c>
      <c r="E86" s="127">
        <f>'All Parts'!E69</f>
        <v/>
      </c>
      <c r="F86" s="150">
        <f>'All Parts'!F69</f>
        <v/>
      </c>
      <c r="G86" s="150">
        <f>'All Parts'!G69</f>
        <v/>
      </c>
      <c r="H86" s="150">
        <f>'All Parts'!H69</f>
        <v/>
      </c>
      <c r="I86" s="57">
        <f>'All Parts'!I69</f>
        <v/>
      </c>
      <c r="J86" s="8">
        <f>+NOW()+P86*7/4.75*21.5</f>
        <v/>
      </c>
      <c r="K86" s="8">
        <f>+NOW()+O86*7/4.75*21.5</f>
        <v/>
      </c>
      <c r="L86" s="8">
        <f>K86-M86*7</f>
        <v/>
      </c>
      <c r="M86" s="105" t="n">
        <v>38</v>
      </c>
      <c r="N86" s="105">
        <f>F86+R86+S86+T86+U86+V86+W86+X86+Y86+Z86+AA86+AB86+AC86+AD86+AE86+AF86</f>
        <v/>
      </c>
      <c r="O86" s="55">
        <f>+(N86+Q86-H86)/(21.5*E86)</f>
        <v/>
      </c>
      <c r="P86" s="55">
        <f>+(N86-H86)/(21.5*E86)</f>
        <v/>
      </c>
      <c r="Q86" s="106">
        <f>'All Parts'!Q69</f>
        <v/>
      </c>
      <c r="R86" s="124">
        <f>'All Parts'!R69</f>
        <v/>
      </c>
      <c r="S86" s="124">
        <f>'All Parts'!S69</f>
        <v/>
      </c>
      <c r="T86" s="124">
        <f>'All Parts'!T69</f>
        <v/>
      </c>
      <c r="U86" s="124">
        <f>'All Parts'!U69</f>
        <v/>
      </c>
      <c r="V86" s="124">
        <f>'All Parts'!V69</f>
        <v/>
      </c>
      <c r="W86" s="124">
        <f>'All Parts'!W69</f>
        <v/>
      </c>
      <c r="X86" s="124">
        <f>'All Parts'!X69</f>
        <v/>
      </c>
      <c r="Y86" s="124">
        <f>'All Parts'!Y69</f>
        <v/>
      </c>
      <c r="Z86" s="124">
        <f>'All Parts'!Z69</f>
        <v/>
      </c>
      <c r="AA86" s="124">
        <f>'All Parts'!AA69</f>
        <v/>
      </c>
      <c r="AB86" s="124">
        <f>'All Parts'!AB69</f>
        <v/>
      </c>
      <c r="AC86" s="124">
        <f>'All Parts'!AC69</f>
        <v/>
      </c>
      <c r="AD86" s="124">
        <f>'All Parts'!AD69</f>
        <v/>
      </c>
      <c r="AE86" s="124">
        <f>'All Parts'!AE69</f>
        <v/>
      </c>
      <c r="AF86" s="124">
        <f>'All Parts'!AF69</f>
        <v/>
      </c>
      <c r="AG86" s="148">
        <f>'All Parts'!AG69</f>
        <v/>
      </c>
      <c r="AH86" s="124" t="n">
        <v>100</v>
      </c>
    </row>
    <row r="87" ht="13.25" customHeight="1">
      <c r="A87" s="50">
        <f>'All Parts'!A25</f>
        <v/>
      </c>
      <c r="B87" s="125">
        <f>'All Parts'!B25</f>
        <v/>
      </c>
      <c r="C87" s="126">
        <f>'All Parts'!C25</f>
        <v/>
      </c>
      <c r="D87" s="19">
        <f>'All Parts'!D25</f>
        <v/>
      </c>
      <c r="E87" s="161">
        <f>'All Parts'!E25</f>
        <v/>
      </c>
      <c r="F87" s="150">
        <f>'All Parts'!F25</f>
        <v/>
      </c>
      <c r="G87" s="150">
        <f>'All Parts'!G25</f>
        <v/>
      </c>
      <c r="H87" s="150">
        <f>'All Parts'!H25</f>
        <v/>
      </c>
      <c r="I87" s="57">
        <f>'All Parts'!I25</f>
        <v/>
      </c>
      <c r="J87" s="8">
        <f>+NOW()+P87*7/4.75*21.5</f>
        <v/>
      </c>
      <c r="K87" s="8">
        <f>+NOW()+O87*7/4.75*21.5</f>
        <v/>
      </c>
      <c r="L87" s="8">
        <f>K87-M87*7</f>
        <v/>
      </c>
      <c r="M87" s="105" t="n">
        <v>38</v>
      </c>
      <c r="N87" s="105">
        <f>F87+R87+S87+T87+U87+V87+W87+X87+Y87+Z87+AA87+AB87+AC87+AD87+AE87+AF87</f>
        <v/>
      </c>
      <c r="O87" s="55">
        <f>+(N87+Q87-H87)/(21.5*E87)</f>
        <v/>
      </c>
      <c r="P87" s="55">
        <f>+(N87-H87)/(21.5*E87)</f>
        <v/>
      </c>
      <c r="Q87" s="106">
        <f>'All Parts'!Q25</f>
        <v/>
      </c>
      <c r="R87" s="124">
        <f>'All Parts'!R25</f>
        <v/>
      </c>
      <c r="S87" s="124">
        <f>'All Parts'!S25</f>
        <v/>
      </c>
      <c r="T87" s="124">
        <f>'All Parts'!T25</f>
        <v/>
      </c>
      <c r="U87" s="124">
        <f>'All Parts'!U25</f>
        <v/>
      </c>
      <c r="V87" s="124">
        <f>'All Parts'!V25</f>
        <v/>
      </c>
      <c r="W87" s="124">
        <f>'All Parts'!W25</f>
        <v/>
      </c>
      <c r="X87" s="124">
        <f>'All Parts'!X25</f>
        <v/>
      </c>
      <c r="Y87" s="124">
        <f>'All Parts'!Y25</f>
        <v/>
      </c>
      <c r="Z87" s="124">
        <f>'All Parts'!Z25</f>
        <v/>
      </c>
      <c r="AA87" s="124">
        <f>'All Parts'!AA25</f>
        <v/>
      </c>
      <c r="AB87" s="124">
        <f>'All Parts'!AB25</f>
        <v/>
      </c>
      <c r="AC87" s="124">
        <f>'All Parts'!AC25</f>
        <v/>
      </c>
      <c r="AD87" s="124">
        <f>'All Parts'!AD25</f>
        <v/>
      </c>
      <c r="AE87" s="124">
        <f>'All Parts'!AE25</f>
        <v/>
      </c>
      <c r="AF87" s="124">
        <f>'All Parts'!AF25</f>
        <v/>
      </c>
      <c r="AG87" s="187">
        <f>'All Parts'!AG25</f>
        <v/>
      </c>
      <c r="AH87" s="124" t="n"/>
    </row>
    <row r="88" ht="13.25" customHeight="1">
      <c r="A88" s="22">
        <f>'All Parts'!A88</f>
        <v/>
      </c>
      <c r="B88" s="190">
        <f>'All Parts'!B88</f>
        <v/>
      </c>
      <c r="C88" s="126">
        <f>'All Parts'!C88</f>
        <v/>
      </c>
      <c r="D88" s="19">
        <f>'All Parts'!D88</f>
        <v/>
      </c>
      <c r="E88" s="127">
        <f>'All Parts'!E88</f>
        <v/>
      </c>
      <c r="F88" s="150">
        <f>'All Parts'!F88</f>
        <v/>
      </c>
      <c r="G88" s="150">
        <f>'All Parts'!G88</f>
        <v/>
      </c>
      <c r="H88" s="150">
        <f>'All Parts'!H88</f>
        <v/>
      </c>
      <c r="I88" s="57">
        <f>'All Parts'!I88</f>
        <v/>
      </c>
      <c r="J88" s="8">
        <f>+NOW()+P88*7/4.75*21.5</f>
        <v/>
      </c>
      <c r="K88" s="8">
        <f>+NOW()+O88*7/4.75*21.5</f>
        <v/>
      </c>
      <c r="L88" s="8">
        <f>K88-M88*7</f>
        <v/>
      </c>
      <c r="M88" s="105" t="n">
        <v>38</v>
      </c>
      <c r="N88" s="105">
        <f>F88+R88+S88+T88+U88+V88+W88+X88+Y88+Z88+AA88+AB88+AC88+AD88+AE88+AF88</f>
        <v/>
      </c>
      <c r="O88" s="55">
        <f>+(N88+Q88-H88)/(21.5*E88)</f>
        <v/>
      </c>
      <c r="P88" s="55">
        <f>+(N88-H88)/(21.5*E88)</f>
        <v/>
      </c>
      <c r="Q88" s="106">
        <f>'All Parts'!Q88</f>
        <v/>
      </c>
      <c r="R88" s="124">
        <f>'All Parts'!R88</f>
        <v/>
      </c>
      <c r="S88" s="124">
        <f>'All Parts'!S88</f>
        <v/>
      </c>
      <c r="T88" s="124">
        <f>'All Parts'!T88</f>
        <v/>
      </c>
      <c r="U88" s="124">
        <f>'All Parts'!U88</f>
        <v/>
      </c>
      <c r="V88" s="124">
        <f>'All Parts'!V88</f>
        <v/>
      </c>
      <c r="W88" s="124">
        <f>'All Parts'!W88</f>
        <v/>
      </c>
      <c r="X88" s="124">
        <f>'All Parts'!X88</f>
        <v/>
      </c>
      <c r="Y88" s="124">
        <f>'All Parts'!Y88</f>
        <v/>
      </c>
      <c r="Z88" s="124">
        <f>'All Parts'!Z88</f>
        <v/>
      </c>
      <c r="AA88" s="124">
        <f>'All Parts'!AA88</f>
        <v/>
      </c>
      <c r="AB88" s="124">
        <f>'All Parts'!AB88</f>
        <v/>
      </c>
      <c r="AC88" s="124">
        <f>'All Parts'!AC88</f>
        <v/>
      </c>
      <c r="AD88" s="124">
        <f>'All Parts'!AD88</f>
        <v/>
      </c>
      <c r="AE88" s="124">
        <f>'All Parts'!AE88</f>
        <v/>
      </c>
      <c r="AF88" s="124">
        <f>'All Parts'!AF88</f>
        <v/>
      </c>
      <c r="AG88" s="148">
        <f>'All Parts'!AG88</f>
        <v/>
      </c>
      <c r="AH88" s="124" t="n"/>
    </row>
    <row r="89" ht="13.25" customHeight="1">
      <c r="A89" s="22">
        <f>'All Parts'!A133</f>
        <v/>
      </c>
      <c r="B89" s="125">
        <f>'All Parts'!B133</f>
        <v/>
      </c>
      <c r="C89" s="126">
        <f>'All Parts'!C133</f>
        <v/>
      </c>
      <c r="D89" s="19">
        <f>'All Parts'!D133</f>
        <v/>
      </c>
      <c r="E89" s="127">
        <f>'All Parts'!E133</f>
        <v/>
      </c>
      <c r="F89" s="150">
        <f>'All Parts'!F133</f>
        <v/>
      </c>
      <c r="G89" s="150">
        <f>'All Parts'!G133</f>
        <v/>
      </c>
      <c r="H89" s="150">
        <f>'All Parts'!H133</f>
        <v/>
      </c>
      <c r="I89" s="57">
        <f>'All Parts'!I133</f>
        <v/>
      </c>
      <c r="J89" s="8">
        <f>+NOW()+P89*7/4.75*21.5</f>
        <v/>
      </c>
      <c r="K89" s="8">
        <f>+NOW()+O89*7/4.75*21.5</f>
        <v/>
      </c>
      <c r="L89" s="8">
        <f>K89-M89*7</f>
        <v/>
      </c>
      <c r="M89" s="105" t="n">
        <v>36</v>
      </c>
      <c r="N89" s="105">
        <f>F89+R89+S89+T89+U89+V89+W89+X89+Y89+Z89+AA89+AB89+AC89+AD89+AE89+AF89</f>
        <v/>
      </c>
      <c r="O89" s="55">
        <f>+(N89+Q89-H89)/(21.5*E89)</f>
        <v/>
      </c>
      <c r="P89" s="55">
        <f>+(N89-H89)/(21.5*E89)</f>
        <v/>
      </c>
      <c r="Q89" s="106">
        <f>'All Parts'!Q133</f>
        <v/>
      </c>
      <c r="R89" s="124">
        <f>'All Parts'!R133</f>
        <v/>
      </c>
      <c r="S89" s="124">
        <f>'All Parts'!S133</f>
        <v/>
      </c>
      <c r="T89" s="124">
        <f>'All Parts'!T133</f>
        <v/>
      </c>
      <c r="U89" s="124">
        <f>'All Parts'!U133</f>
        <v/>
      </c>
      <c r="V89" s="124">
        <f>'All Parts'!V133</f>
        <v/>
      </c>
      <c r="W89" s="124">
        <f>'All Parts'!W133</f>
        <v/>
      </c>
      <c r="X89" s="124">
        <f>'All Parts'!X133</f>
        <v/>
      </c>
      <c r="Y89" s="124">
        <f>'All Parts'!Y133</f>
        <v/>
      </c>
      <c r="Z89" s="124">
        <f>'All Parts'!Z133</f>
        <v/>
      </c>
      <c r="AA89" s="124">
        <f>'All Parts'!AA133</f>
        <v/>
      </c>
      <c r="AB89" s="124">
        <f>'All Parts'!AB133</f>
        <v/>
      </c>
      <c r="AC89" s="124">
        <f>'All Parts'!AC133</f>
        <v/>
      </c>
      <c r="AD89" s="124">
        <f>'All Parts'!AD133</f>
        <v/>
      </c>
      <c r="AE89" s="124">
        <f>'All Parts'!AE133</f>
        <v/>
      </c>
      <c r="AF89" s="124">
        <f>'All Parts'!AF133</f>
        <v/>
      </c>
      <c r="AG89" s="148">
        <f>'All Parts'!AG133</f>
        <v/>
      </c>
      <c r="AH89" s="124" t="n"/>
    </row>
    <row r="90" ht="13.25" customHeight="1">
      <c r="A90" s="22">
        <f>'All Parts'!A2</f>
        <v/>
      </c>
      <c r="B90" s="190">
        <f>'All Parts'!B2</f>
        <v/>
      </c>
      <c r="C90" s="126">
        <f>'All Parts'!C2</f>
        <v/>
      </c>
      <c r="D90" s="19">
        <f>'All Parts'!D2</f>
        <v/>
      </c>
      <c r="E90" s="127">
        <f>'All Parts'!E2</f>
        <v/>
      </c>
      <c r="F90" s="150">
        <f>'All Parts'!F2</f>
        <v/>
      </c>
      <c r="G90" s="150">
        <f>'All Parts'!G2</f>
        <v/>
      </c>
      <c r="H90" s="150">
        <f>'All Parts'!H2</f>
        <v/>
      </c>
      <c r="I90" s="57">
        <f>'All Parts'!I2</f>
        <v/>
      </c>
      <c r="J90" s="8">
        <f>+NOW()+P90*7/4.75*21.5</f>
        <v/>
      </c>
      <c r="K90" s="8">
        <f>+NOW()+O90*7/4.75*21.5</f>
        <v/>
      </c>
      <c r="L90" s="8">
        <f>K90-M90*7</f>
        <v/>
      </c>
      <c r="M90" s="105" t="n">
        <v>38</v>
      </c>
      <c r="N90" s="105">
        <f>F90+R90+S90+T90+U90+V90+W90+X90+Y90+Z90+AA90+AB90+AC90+AD90+AE90+AF90</f>
        <v/>
      </c>
      <c r="O90" s="55">
        <f>+(N90+Q90-H90)/(21.5*E90)</f>
        <v/>
      </c>
      <c r="P90" s="55">
        <f>+(N90-H90)/(21.5*E90)</f>
        <v/>
      </c>
      <c r="Q90" s="106">
        <f>'All Parts'!Q2</f>
        <v/>
      </c>
      <c r="R90" s="124">
        <f>'All Parts'!R2</f>
        <v/>
      </c>
      <c r="S90" s="124">
        <f>'All Parts'!S2</f>
        <v/>
      </c>
      <c r="T90" s="124">
        <f>'All Parts'!T2</f>
        <v/>
      </c>
      <c r="U90" s="124">
        <f>'All Parts'!U2</f>
        <v/>
      </c>
      <c r="V90" s="124">
        <f>'All Parts'!V2</f>
        <v/>
      </c>
      <c r="W90" s="124">
        <f>'All Parts'!W2</f>
        <v/>
      </c>
      <c r="X90" s="124">
        <f>'All Parts'!X2</f>
        <v/>
      </c>
      <c r="Y90" s="124">
        <f>'All Parts'!Y2</f>
        <v/>
      </c>
      <c r="Z90" s="124">
        <f>'All Parts'!Z2</f>
        <v/>
      </c>
      <c r="AA90" s="124">
        <f>'All Parts'!AA2</f>
        <v/>
      </c>
      <c r="AB90" s="124">
        <f>'All Parts'!AB2</f>
        <v/>
      </c>
      <c r="AC90" s="124">
        <f>'All Parts'!AC2</f>
        <v/>
      </c>
      <c r="AD90" s="124">
        <f>'All Parts'!AD2</f>
        <v/>
      </c>
      <c r="AE90" s="124">
        <f>'All Parts'!AE2</f>
        <v/>
      </c>
      <c r="AF90" s="124">
        <f>'All Parts'!AF2</f>
        <v/>
      </c>
      <c r="AG90" s="148">
        <f>'All Parts'!AG2</f>
        <v/>
      </c>
      <c r="AH90" s="124" t="n"/>
    </row>
    <row r="91" ht="13.25" customHeight="1">
      <c r="A91" s="22">
        <f>'All Parts'!A20</f>
        <v/>
      </c>
      <c r="B91" s="125">
        <f>'All Parts'!B20</f>
        <v/>
      </c>
      <c r="C91" s="126">
        <f>'All Parts'!C20</f>
        <v/>
      </c>
      <c r="D91" s="19">
        <f>'All Parts'!D20</f>
        <v/>
      </c>
      <c r="E91" s="127">
        <f>'All Parts'!E20</f>
        <v/>
      </c>
      <c r="F91" s="150">
        <f>'All Parts'!F20</f>
        <v/>
      </c>
      <c r="G91" s="150">
        <f>'All Parts'!G20</f>
        <v/>
      </c>
      <c r="H91" s="150">
        <f>'All Parts'!H20</f>
        <v/>
      </c>
      <c r="I91" s="57">
        <f>'All Parts'!I20</f>
        <v/>
      </c>
      <c r="J91" s="8">
        <f>+NOW()+P91*7/4.75*21.5</f>
        <v/>
      </c>
      <c r="K91" s="8">
        <f>+NOW()+O91*7/4.75*21.5</f>
        <v/>
      </c>
      <c r="L91" s="8">
        <f>K91-M91*7</f>
        <v/>
      </c>
      <c r="M91" s="105" t="n">
        <v>38</v>
      </c>
      <c r="N91" s="105">
        <f>F91+R91+S91+T91+U91+V91+W91+X91+Y91+Z91+AA91+AB91+AC91+AD91+AE91+AF91</f>
        <v/>
      </c>
      <c r="O91" s="55">
        <f>+(N91+Q91-H91)/(21.5*E91)</f>
        <v/>
      </c>
      <c r="P91" s="55">
        <f>+(N91-H91)/(21.5*E91)</f>
        <v/>
      </c>
      <c r="Q91" s="106">
        <f>'All Parts'!Q20</f>
        <v/>
      </c>
      <c r="R91" s="124">
        <f>'All Parts'!R20</f>
        <v/>
      </c>
      <c r="S91" s="124">
        <f>'All Parts'!S20</f>
        <v/>
      </c>
      <c r="T91" s="124">
        <f>'All Parts'!T20</f>
        <v/>
      </c>
      <c r="U91" s="124">
        <f>'All Parts'!U20</f>
        <v/>
      </c>
      <c r="V91" s="124">
        <f>'All Parts'!V20</f>
        <v/>
      </c>
      <c r="W91" s="124">
        <f>'All Parts'!W20</f>
        <v/>
      </c>
      <c r="X91" s="124">
        <f>'All Parts'!X20</f>
        <v/>
      </c>
      <c r="Y91" s="124">
        <f>'All Parts'!Y20</f>
        <v/>
      </c>
      <c r="Z91" s="124">
        <f>'All Parts'!Z20</f>
        <v/>
      </c>
      <c r="AA91" s="124">
        <f>'All Parts'!AA20</f>
        <v/>
      </c>
      <c r="AB91" s="124">
        <f>'All Parts'!AB20</f>
        <v/>
      </c>
      <c r="AC91" s="124">
        <f>'All Parts'!AC20</f>
        <v/>
      </c>
      <c r="AD91" s="124">
        <f>'All Parts'!AD20</f>
        <v/>
      </c>
      <c r="AE91" s="124">
        <f>'All Parts'!AE20</f>
        <v/>
      </c>
      <c r="AF91" s="124">
        <f>'All Parts'!AF20</f>
        <v/>
      </c>
      <c r="AG91" s="148">
        <f>'All Parts'!AG20</f>
        <v/>
      </c>
      <c r="AH91" s="124" t="n"/>
    </row>
    <row r="92" ht="13.25" customHeight="1">
      <c r="A92" s="54">
        <f>'All Parts'!A86</f>
        <v/>
      </c>
      <c r="B92" s="190">
        <f>'All Parts'!B86</f>
        <v/>
      </c>
      <c r="C92" s="126">
        <f>'All Parts'!C86</f>
        <v/>
      </c>
      <c r="D92" s="19">
        <f>'All Parts'!D86</f>
        <v/>
      </c>
      <c r="E92" s="127">
        <f>'All Parts'!E86</f>
        <v/>
      </c>
      <c r="F92" s="150">
        <f>'All Parts'!F86</f>
        <v/>
      </c>
      <c r="G92" s="150">
        <f>'All Parts'!G86</f>
        <v/>
      </c>
      <c r="H92" s="150">
        <f>'All Parts'!H86</f>
        <v/>
      </c>
      <c r="I92" s="57">
        <f>'All Parts'!I86</f>
        <v/>
      </c>
      <c r="J92" s="8">
        <f>+NOW()+P92*7/4.75*21.5</f>
        <v/>
      </c>
      <c r="K92" s="8">
        <f>+NOW()+O92*7/4.75*21.5</f>
        <v/>
      </c>
      <c r="L92" s="8">
        <f>K92-M92*7</f>
        <v/>
      </c>
      <c r="M92" s="105" t="n">
        <v>38</v>
      </c>
      <c r="N92" s="105">
        <f>F92+R92+S92+T92+U92+V92+W92+X92+Y92+Z92+AA92+AB92+AC92+AD92+AE92+AF92</f>
        <v/>
      </c>
      <c r="O92" s="55">
        <f>+(N92+Q92-H92)/(21.5*E92)</f>
        <v/>
      </c>
      <c r="P92" s="55">
        <f>+(N92-H92)/(21.5*E92)</f>
        <v/>
      </c>
      <c r="Q92" s="106">
        <f>'All Parts'!Q86</f>
        <v/>
      </c>
      <c r="R92" s="124">
        <f>'All Parts'!R86</f>
        <v/>
      </c>
      <c r="S92" s="124">
        <f>'All Parts'!S86</f>
        <v/>
      </c>
      <c r="T92" s="124">
        <f>'All Parts'!T86</f>
        <v/>
      </c>
      <c r="U92" s="124">
        <f>'All Parts'!U86</f>
        <v/>
      </c>
      <c r="V92" s="124">
        <f>'All Parts'!V86</f>
        <v/>
      </c>
      <c r="W92" s="124">
        <f>'All Parts'!W86</f>
        <v/>
      </c>
      <c r="X92" s="124">
        <f>'All Parts'!X86</f>
        <v/>
      </c>
      <c r="Y92" s="124">
        <f>'All Parts'!Y86</f>
        <v/>
      </c>
      <c r="Z92" s="124">
        <f>'All Parts'!Z86</f>
        <v/>
      </c>
      <c r="AA92" s="124">
        <f>'All Parts'!AA86</f>
        <v/>
      </c>
      <c r="AB92" s="124">
        <f>'All Parts'!AB86</f>
        <v/>
      </c>
      <c r="AC92" s="124">
        <f>'All Parts'!AC86</f>
        <v/>
      </c>
      <c r="AD92" s="124">
        <f>'All Parts'!AD86</f>
        <v/>
      </c>
      <c r="AE92" s="124">
        <f>'All Parts'!AE86</f>
        <v/>
      </c>
      <c r="AF92" s="124">
        <f>'All Parts'!AF86</f>
        <v/>
      </c>
      <c r="AG92" s="148">
        <f>'All Parts'!AG86</f>
        <v/>
      </c>
      <c r="AH92" s="124" t="n"/>
    </row>
    <row r="93" ht="13.25" customHeight="1">
      <c r="A93" s="22">
        <f>'All Parts'!A6</f>
        <v/>
      </c>
      <c r="B93" s="125">
        <f>'All Parts'!B6</f>
        <v/>
      </c>
      <c r="C93" s="126">
        <f>'All Parts'!C6</f>
        <v/>
      </c>
      <c r="D93" s="19">
        <f>'All Parts'!D6</f>
        <v/>
      </c>
      <c r="E93" s="127">
        <f>'All Parts'!E6</f>
        <v/>
      </c>
      <c r="F93" s="150">
        <f>'All Parts'!F6</f>
        <v/>
      </c>
      <c r="G93" s="150">
        <f>'All Parts'!G6</f>
        <v/>
      </c>
      <c r="H93" s="150">
        <f>'All Parts'!H6</f>
        <v/>
      </c>
      <c r="I93" s="57">
        <f>'All Parts'!I6</f>
        <v/>
      </c>
      <c r="J93" s="8">
        <f>+NOW()+P93*7/4.75*21.5</f>
        <v/>
      </c>
      <c r="K93" s="8">
        <f>+NOW()+O93*7/4.75*21.5</f>
        <v/>
      </c>
      <c r="L93" s="8">
        <f>K93-M93*7</f>
        <v/>
      </c>
      <c r="M93" s="105" t="n">
        <v>38</v>
      </c>
      <c r="N93" s="105">
        <f>F93+R93+S93+T93+U93+V93+W93+X93+Y93+Z93+AA93+AB93+AC93+AD93+AE93+AF93</f>
        <v/>
      </c>
      <c r="O93" s="55">
        <f>+(N93+Q93-H93)/(21.5*E93)</f>
        <v/>
      </c>
      <c r="P93" s="55">
        <f>+(N93-H93)/(21.5*E93)</f>
        <v/>
      </c>
      <c r="Q93" s="106">
        <f>'All Parts'!Q6</f>
        <v/>
      </c>
      <c r="R93" s="124">
        <f>'All Parts'!R6</f>
        <v/>
      </c>
      <c r="S93" s="124">
        <f>'All Parts'!S6</f>
        <v/>
      </c>
      <c r="T93" s="124">
        <f>'All Parts'!T6</f>
        <v/>
      </c>
      <c r="U93" s="124">
        <f>'All Parts'!U6</f>
        <v/>
      </c>
      <c r="V93" s="124">
        <f>'All Parts'!V6</f>
        <v/>
      </c>
      <c r="W93" s="124">
        <f>'All Parts'!W6</f>
        <v/>
      </c>
      <c r="X93" s="124">
        <f>'All Parts'!X6</f>
        <v/>
      </c>
      <c r="Y93" s="124">
        <f>'All Parts'!Y6</f>
        <v/>
      </c>
      <c r="Z93" s="124">
        <f>'All Parts'!Z6</f>
        <v/>
      </c>
      <c r="AA93" s="124">
        <f>'All Parts'!AA6</f>
        <v/>
      </c>
      <c r="AB93" s="124">
        <f>'All Parts'!AB6</f>
        <v/>
      </c>
      <c r="AC93" s="124">
        <f>'All Parts'!AC6</f>
        <v/>
      </c>
      <c r="AD93" s="124">
        <f>'All Parts'!AD6</f>
        <v/>
      </c>
      <c r="AE93" s="124">
        <f>'All Parts'!AE6</f>
        <v/>
      </c>
      <c r="AF93" s="124">
        <f>'All Parts'!AF6</f>
        <v/>
      </c>
      <c r="AG93" s="148">
        <f>'All Parts'!AG6</f>
        <v/>
      </c>
      <c r="AH93" s="124" t="n"/>
    </row>
    <row r="94" ht="13.25" customHeight="1">
      <c r="A94" s="22">
        <f>'All Parts'!A112</f>
        <v/>
      </c>
      <c r="B94" s="125">
        <f>'All Parts'!B112</f>
        <v/>
      </c>
      <c r="C94" s="126">
        <f>'All Parts'!C112</f>
        <v/>
      </c>
      <c r="D94" s="19">
        <f>'All Parts'!D112</f>
        <v/>
      </c>
      <c r="E94" s="127">
        <f>'All Parts'!E112</f>
        <v/>
      </c>
      <c r="F94" s="150">
        <f>'All Parts'!F112</f>
        <v/>
      </c>
      <c r="G94" s="150">
        <f>'All Parts'!G112</f>
        <v/>
      </c>
      <c r="H94" s="150">
        <f>'All Parts'!H112</f>
        <v/>
      </c>
      <c r="I94" s="57">
        <f>'All Parts'!I112</f>
        <v/>
      </c>
      <c r="J94" s="8">
        <f>+NOW()+P94*7/4.75*21.5</f>
        <v/>
      </c>
      <c r="K94" s="8">
        <f>+NOW()+O94*7/4.75*21.5</f>
        <v/>
      </c>
      <c r="L94" s="8">
        <f>K94-M94*7</f>
        <v/>
      </c>
      <c r="M94" s="105" t="n">
        <v>38</v>
      </c>
      <c r="N94" s="105">
        <f>F94+R94+S94+T94+U94+V94+W94+X94+Y94+Z94+AA94+AB94+AC94+AD94+AE94+AF94</f>
        <v/>
      </c>
      <c r="O94" s="55">
        <f>+(N94+Q94-H94)/(21.5*E94)</f>
        <v/>
      </c>
      <c r="P94" s="55">
        <f>+(N94-H94)/(21.5*E94)</f>
        <v/>
      </c>
      <c r="Q94" s="106">
        <f>'All Parts'!Q112</f>
        <v/>
      </c>
      <c r="R94" s="124">
        <f>'All Parts'!R112</f>
        <v/>
      </c>
      <c r="S94" s="124">
        <f>'All Parts'!S112</f>
        <v/>
      </c>
      <c r="T94" s="124">
        <f>'All Parts'!T112</f>
        <v/>
      </c>
      <c r="U94" s="124">
        <f>'All Parts'!U112</f>
        <v/>
      </c>
      <c r="V94" s="124">
        <f>'All Parts'!V112</f>
        <v/>
      </c>
      <c r="W94" s="124">
        <f>'All Parts'!W112</f>
        <v/>
      </c>
      <c r="X94" s="124">
        <f>'All Parts'!X112</f>
        <v/>
      </c>
      <c r="Y94" s="124">
        <f>'All Parts'!Y112</f>
        <v/>
      </c>
      <c r="Z94" s="124">
        <f>'All Parts'!Z112</f>
        <v/>
      </c>
      <c r="AA94" s="124">
        <f>'All Parts'!AA112</f>
        <v/>
      </c>
      <c r="AB94" s="124">
        <f>'All Parts'!AB112</f>
        <v/>
      </c>
      <c r="AC94" s="124">
        <f>'All Parts'!AC112</f>
        <v/>
      </c>
      <c r="AD94" s="124">
        <f>'All Parts'!AD112</f>
        <v/>
      </c>
      <c r="AE94" s="124">
        <f>'All Parts'!AE112</f>
        <v/>
      </c>
      <c r="AF94" s="124">
        <f>'All Parts'!AF112</f>
        <v/>
      </c>
      <c r="AG94" s="189">
        <f>'All Parts'!AG112</f>
        <v/>
      </c>
      <c r="AH94" s="124" t="n"/>
    </row>
    <row r="95" ht="13.25" customHeight="1">
      <c r="A95" s="132">
        <f>'All Parts'!A74</f>
        <v/>
      </c>
      <c r="B95" s="157">
        <f>'All Parts'!B74</f>
        <v/>
      </c>
      <c r="C95" s="158">
        <f>'All Parts'!C74</f>
        <v/>
      </c>
      <c r="D95" s="19">
        <f>'All Parts'!D74</f>
        <v/>
      </c>
      <c r="E95" s="127">
        <f>'All Parts'!E74</f>
        <v/>
      </c>
      <c r="F95" s="150">
        <f>'All Parts'!F74</f>
        <v/>
      </c>
      <c r="G95" s="150">
        <f>'All Parts'!G74</f>
        <v/>
      </c>
      <c r="H95" s="150">
        <f>'All Parts'!H74</f>
        <v/>
      </c>
      <c r="I95" s="57">
        <f>'All Parts'!I74</f>
        <v/>
      </c>
      <c r="J95" s="8">
        <f>+NOW()+P95*7/4.75*21.5</f>
        <v/>
      </c>
      <c r="K95" s="8">
        <f>+NOW()+O95*7/4.75*21.5</f>
        <v/>
      </c>
      <c r="L95" s="8">
        <f>K95-M95*7</f>
        <v/>
      </c>
      <c r="M95" s="105" t="n">
        <v>38</v>
      </c>
      <c r="N95" s="105">
        <f>F95+R95+S95+T95+U95+V95+W95+X95+Y95+Z95+AA95+AB95+AC95+AD95+AE95+AF95</f>
        <v/>
      </c>
      <c r="O95" s="55">
        <f>+(N95+Q95-H95)/(21.5*E95)</f>
        <v/>
      </c>
      <c r="P95" s="55">
        <f>+(N95-H95)/(21.5*E95)</f>
        <v/>
      </c>
      <c r="Q95" s="115">
        <f>'All Parts'!Q74</f>
        <v/>
      </c>
      <c r="R95" s="124">
        <f>'All Parts'!R74</f>
        <v/>
      </c>
      <c r="S95" s="124">
        <f>'All Parts'!S74</f>
        <v/>
      </c>
      <c r="T95" s="124">
        <f>'All Parts'!T74</f>
        <v/>
      </c>
      <c r="U95" s="124">
        <f>'All Parts'!U74</f>
        <v/>
      </c>
      <c r="V95" s="124">
        <f>'All Parts'!V74</f>
        <v/>
      </c>
      <c r="W95" s="124">
        <f>'All Parts'!W74</f>
        <v/>
      </c>
      <c r="X95" s="124">
        <f>'All Parts'!X74</f>
        <v/>
      </c>
      <c r="Y95" s="124">
        <f>'All Parts'!Y74</f>
        <v/>
      </c>
      <c r="Z95" s="124">
        <f>'All Parts'!Z74</f>
        <v/>
      </c>
      <c r="AA95" s="124">
        <f>'All Parts'!AA74</f>
        <v/>
      </c>
      <c r="AB95" s="124">
        <f>'All Parts'!AB74</f>
        <v/>
      </c>
      <c r="AC95" s="124">
        <f>'All Parts'!AC74</f>
        <v/>
      </c>
      <c r="AD95" s="124">
        <f>'All Parts'!AD74</f>
        <v/>
      </c>
      <c r="AE95" s="124">
        <f>'All Parts'!AE74</f>
        <v/>
      </c>
      <c r="AF95" s="124">
        <f>'All Parts'!AF74</f>
        <v/>
      </c>
      <c r="AG95" s="148">
        <f>'All Parts'!AG74</f>
        <v/>
      </c>
      <c r="AH95" s="124" t="n"/>
    </row>
    <row r="96" ht="13.25" customHeight="1">
      <c r="A96" s="50">
        <f>'All Parts'!A34</f>
        <v/>
      </c>
      <c r="B96" s="125">
        <f>'All Parts'!B34</f>
        <v/>
      </c>
      <c r="C96" s="126">
        <f>'All Parts'!C34</f>
        <v/>
      </c>
      <c r="D96" s="19">
        <f>'All Parts'!D34</f>
        <v/>
      </c>
      <c r="E96" s="127">
        <f>'All Parts'!E34</f>
        <v/>
      </c>
      <c r="F96" s="150">
        <f>'All Parts'!F34</f>
        <v/>
      </c>
      <c r="G96" s="150">
        <f>'All Parts'!G34</f>
        <v/>
      </c>
      <c r="H96" s="150">
        <f>'All Parts'!H34</f>
        <v/>
      </c>
      <c r="I96" s="57">
        <f>'All Parts'!I34</f>
        <v/>
      </c>
      <c r="J96" s="8">
        <f>+NOW()+P96*7/4.75*21.5</f>
        <v/>
      </c>
      <c r="K96" s="8">
        <f>+NOW()+O96*7/4.75*21.5</f>
        <v/>
      </c>
      <c r="L96" s="8">
        <f>K96-M96*7</f>
        <v/>
      </c>
      <c r="M96" s="105" t="n">
        <v>37</v>
      </c>
      <c r="N96" s="105">
        <f>F96+R96+S96+T96+U96+V96+W96+X96+Y96+Z96+AA96+AB96+AC96+AD96+AE96+AF96</f>
        <v/>
      </c>
      <c r="O96" s="55">
        <f>+(N96+Q96-H96)/(21.5*E96)</f>
        <v/>
      </c>
      <c r="P96" s="55">
        <f>+(N96-H96)/(21.5*E96)</f>
        <v/>
      </c>
      <c r="Q96" s="106">
        <f>'All Parts'!Q34</f>
        <v/>
      </c>
      <c r="R96" s="124">
        <f>'All Parts'!R34</f>
        <v/>
      </c>
      <c r="S96" s="124">
        <f>'All Parts'!S34</f>
        <v/>
      </c>
      <c r="T96" s="124">
        <f>'All Parts'!T34</f>
        <v/>
      </c>
      <c r="U96" s="124">
        <f>'All Parts'!U34</f>
        <v/>
      </c>
      <c r="V96" s="124">
        <f>'All Parts'!V34</f>
        <v/>
      </c>
      <c r="W96" s="124">
        <f>'All Parts'!W34</f>
        <v/>
      </c>
      <c r="X96" s="124">
        <f>'All Parts'!X34</f>
        <v/>
      </c>
      <c r="Y96" s="124">
        <f>'All Parts'!Y34</f>
        <v/>
      </c>
      <c r="Z96" s="124">
        <f>'All Parts'!Z34</f>
        <v/>
      </c>
      <c r="AA96" s="124">
        <f>'All Parts'!AA34</f>
        <v/>
      </c>
      <c r="AB96" s="124">
        <f>'All Parts'!AB34</f>
        <v/>
      </c>
      <c r="AC96" s="124">
        <f>'All Parts'!AC34</f>
        <v/>
      </c>
      <c r="AD96" s="124">
        <f>'All Parts'!AD34</f>
        <v/>
      </c>
      <c r="AE96" s="124">
        <f>'All Parts'!AE34</f>
        <v/>
      </c>
      <c r="AF96" s="124">
        <f>'All Parts'!AF34</f>
        <v/>
      </c>
      <c r="AG96" s="148">
        <f>'All Parts'!AG34</f>
        <v/>
      </c>
      <c r="AH96" s="124" t="n"/>
    </row>
    <row r="97" ht="13.25" customHeight="1">
      <c r="A97" s="54">
        <f>'All Parts'!A13</f>
        <v/>
      </c>
      <c r="B97" s="125">
        <f>'All Parts'!B13</f>
        <v/>
      </c>
      <c r="C97" s="126">
        <f>'All Parts'!C13</f>
        <v/>
      </c>
      <c r="D97" s="19">
        <f>'All Parts'!D13</f>
        <v/>
      </c>
      <c r="E97" s="127">
        <f>'All Parts'!E13</f>
        <v/>
      </c>
      <c r="F97" s="150">
        <f>'All Parts'!F13</f>
        <v/>
      </c>
      <c r="G97" s="150">
        <f>'All Parts'!G13</f>
        <v/>
      </c>
      <c r="H97" s="150">
        <f>'All Parts'!H13</f>
        <v/>
      </c>
      <c r="I97" s="57">
        <f>'All Parts'!I13</f>
        <v/>
      </c>
      <c r="J97" s="8">
        <f>+NOW()+P97*7/4.75*21.5</f>
        <v/>
      </c>
      <c r="K97" s="8">
        <f>+NOW()+O97*7/4.75*21.5</f>
        <v/>
      </c>
      <c r="L97" s="8">
        <f>K97-M97*7</f>
        <v/>
      </c>
      <c r="M97" s="105" t="n">
        <v>37</v>
      </c>
      <c r="N97" s="105">
        <f>F97+R97+S97+T97+U97+V97+W97+X97+Y97+Z97+AA97+AB97+AC97+AD97+AE97+AF97</f>
        <v/>
      </c>
      <c r="O97" s="55">
        <f>+(N97+Q97-H97)/(21.5*E97)</f>
        <v/>
      </c>
      <c r="P97" s="55">
        <f>+(N97-H97)/(21.5*E97)</f>
        <v/>
      </c>
      <c r="Q97" s="106">
        <f>'All Parts'!Q13</f>
        <v/>
      </c>
      <c r="R97" s="124">
        <f>'All Parts'!R13</f>
        <v/>
      </c>
      <c r="S97" s="124">
        <f>'All Parts'!S13</f>
        <v/>
      </c>
      <c r="T97" s="124">
        <f>'All Parts'!T13</f>
        <v/>
      </c>
      <c r="U97" s="124">
        <f>'All Parts'!U13</f>
        <v/>
      </c>
      <c r="V97" s="124">
        <f>'All Parts'!V13</f>
        <v/>
      </c>
      <c r="W97" s="124">
        <f>'All Parts'!W13</f>
        <v/>
      </c>
      <c r="X97" s="124">
        <f>'All Parts'!X13</f>
        <v/>
      </c>
      <c r="Y97" s="124">
        <f>'All Parts'!Y13</f>
        <v/>
      </c>
      <c r="Z97" s="124">
        <f>'All Parts'!Z13</f>
        <v/>
      </c>
      <c r="AA97" s="124">
        <f>'All Parts'!AA13</f>
        <v/>
      </c>
      <c r="AB97" s="124">
        <f>'All Parts'!AB13</f>
        <v/>
      </c>
      <c r="AC97" s="124">
        <f>'All Parts'!AC13</f>
        <v/>
      </c>
      <c r="AD97" s="124">
        <f>'All Parts'!AD13</f>
        <v/>
      </c>
      <c r="AE97" s="124">
        <f>'All Parts'!AE13</f>
        <v/>
      </c>
      <c r="AF97" s="124">
        <f>'All Parts'!AF13</f>
        <v/>
      </c>
      <c r="AG97" s="148">
        <f>'All Parts'!AG13</f>
        <v/>
      </c>
      <c r="AH97" s="124" t="n"/>
    </row>
    <row r="98" ht="13.25" customHeight="1">
      <c r="A98" s="22">
        <f>'All Parts'!A17</f>
        <v/>
      </c>
      <c r="B98" s="125">
        <f>'All Parts'!B17</f>
        <v/>
      </c>
      <c r="C98" s="126">
        <f>'All Parts'!C17</f>
        <v/>
      </c>
      <c r="D98" s="19">
        <f>'All Parts'!D17</f>
        <v/>
      </c>
      <c r="E98" s="127">
        <f>'All Parts'!E17</f>
        <v/>
      </c>
      <c r="F98" s="150">
        <f>'All Parts'!F17</f>
        <v/>
      </c>
      <c r="G98" s="150">
        <f>'All Parts'!G17</f>
        <v/>
      </c>
      <c r="H98" s="150">
        <f>'All Parts'!H17</f>
        <v/>
      </c>
      <c r="I98" s="57">
        <f>'All Parts'!I17</f>
        <v/>
      </c>
      <c r="J98" s="8">
        <f>+NOW()+P98*7/4.75*21.5</f>
        <v/>
      </c>
      <c r="K98" s="8">
        <f>+NOW()+O98*7/4.75*21.5</f>
        <v/>
      </c>
      <c r="L98" s="8">
        <f>K98-M98*7</f>
        <v/>
      </c>
      <c r="M98" s="105" t="n">
        <v>38</v>
      </c>
      <c r="N98" s="105">
        <f>F98+R98+S98+T98+U98+V98+W98+X98+Y98+Z98+AA98+AB98+AC98+AD98+AE98+AF98</f>
        <v/>
      </c>
      <c r="O98" s="55">
        <f>+(N98+Q98-H98)/(21.5*E98)</f>
        <v/>
      </c>
      <c r="P98" s="55">
        <f>+(N98-H98)/(21.5*E98)</f>
        <v/>
      </c>
      <c r="Q98" s="106">
        <f>'All Parts'!Q17</f>
        <v/>
      </c>
      <c r="R98" s="124">
        <f>'All Parts'!R17</f>
        <v/>
      </c>
      <c r="S98" s="124">
        <f>'All Parts'!S17</f>
        <v/>
      </c>
      <c r="T98" s="124">
        <f>'All Parts'!T17</f>
        <v/>
      </c>
      <c r="U98" s="124">
        <f>'All Parts'!U17</f>
        <v/>
      </c>
      <c r="V98" s="124">
        <f>'All Parts'!V17</f>
        <v/>
      </c>
      <c r="W98" s="124">
        <f>'All Parts'!W17</f>
        <v/>
      </c>
      <c r="X98" s="124">
        <f>'All Parts'!X17</f>
        <v/>
      </c>
      <c r="Y98" s="124">
        <f>'All Parts'!Y17</f>
        <v/>
      </c>
      <c r="Z98" s="124">
        <f>'All Parts'!Z17</f>
        <v/>
      </c>
      <c r="AA98" s="124">
        <f>'All Parts'!AA17</f>
        <v/>
      </c>
      <c r="AB98" s="124">
        <f>'All Parts'!AB17</f>
        <v/>
      </c>
      <c r="AC98" s="124">
        <f>'All Parts'!AC17</f>
        <v/>
      </c>
      <c r="AD98" s="124">
        <f>'All Parts'!AD17</f>
        <v/>
      </c>
      <c r="AE98" s="124">
        <f>'All Parts'!AE17</f>
        <v/>
      </c>
      <c r="AF98" s="124">
        <f>'All Parts'!AF17</f>
        <v/>
      </c>
      <c r="AG98" s="148">
        <f>'All Parts'!AG17</f>
        <v/>
      </c>
      <c r="AH98" s="124" t="n">
        <v>150</v>
      </c>
    </row>
    <row r="99" ht="13.25" customHeight="1">
      <c r="A99" s="22">
        <f>'All Parts'!A29</f>
        <v/>
      </c>
      <c r="B99" s="125">
        <f>'All Parts'!B29</f>
        <v/>
      </c>
      <c r="C99" s="126">
        <f>'All Parts'!C29</f>
        <v/>
      </c>
      <c r="D99" s="19">
        <f>'All Parts'!D29</f>
        <v/>
      </c>
      <c r="E99" s="127">
        <f>'All Parts'!E29</f>
        <v/>
      </c>
      <c r="F99" s="150">
        <f>'All Parts'!F29</f>
        <v/>
      </c>
      <c r="G99" s="150">
        <f>'All Parts'!G29</f>
        <v/>
      </c>
      <c r="H99" s="150">
        <f>'All Parts'!H29</f>
        <v/>
      </c>
      <c r="I99" s="57">
        <f>'All Parts'!I29</f>
        <v/>
      </c>
      <c r="J99" s="8">
        <f>+NOW()+P99*7/4.75*21.5</f>
        <v/>
      </c>
      <c r="K99" s="8">
        <f>+NOW()+O99*7/4.75*21.5</f>
        <v/>
      </c>
      <c r="L99" s="8">
        <f>K99-M99*7</f>
        <v/>
      </c>
      <c r="M99" s="105" t="n">
        <v>37</v>
      </c>
      <c r="N99" s="105">
        <f>F99+R99+S99+T99+U99+V99+W99+X99+Y99+Z99+AA99+AB99+AC99+AD99+AE99+AF99</f>
        <v/>
      </c>
      <c r="O99" s="55">
        <f>+(N99+Q99-H99)/(21.5*E99)</f>
        <v/>
      </c>
      <c r="P99" s="55">
        <f>+(N99-H99)/(21.5*E99)</f>
        <v/>
      </c>
      <c r="Q99" s="106">
        <f>'All Parts'!Q29</f>
        <v/>
      </c>
      <c r="R99" s="124">
        <f>'All Parts'!R29</f>
        <v/>
      </c>
      <c r="S99" s="124">
        <f>'All Parts'!S29</f>
        <v/>
      </c>
      <c r="T99" s="124">
        <f>'All Parts'!T29</f>
        <v/>
      </c>
      <c r="U99" s="124">
        <f>'All Parts'!U29</f>
        <v/>
      </c>
      <c r="V99" s="124">
        <f>'All Parts'!V29</f>
        <v/>
      </c>
      <c r="W99" s="124">
        <f>'All Parts'!W29</f>
        <v/>
      </c>
      <c r="X99" s="124">
        <f>'All Parts'!X29</f>
        <v/>
      </c>
      <c r="Y99" s="124">
        <f>'All Parts'!Y29</f>
        <v/>
      </c>
      <c r="Z99" s="124">
        <f>'All Parts'!Z29</f>
        <v/>
      </c>
      <c r="AA99" s="124">
        <f>'All Parts'!AA29</f>
        <v/>
      </c>
      <c r="AB99" s="124">
        <f>'All Parts'!AB29</f>
        <v/>
      </c>
      <c r="AC99" s="124">
        <f>'All Parts'!AC29</f>
        <v/>
      </c>
      <c r="AD99" s="124">
        <f>'All Parts'!AD29</f>
        <v/>
      </c>
      <c r="AE99" s="124">
        <f>'All Parts'!AE29</f>
        <v/>
      </c>
      <c r="AF99" s="124">
        <f>'All Parts'!AF29</f>
        <v/>
      </c>
      <c r="AG99" s="148">
        <f>'All Parts'!AG29</f>
        <v/>
      </c>
      <c r="AH99" s="124" t="n"/>
    </row>
    <row r="100" ht="13.25" customHeight="1">
      <c r="A100" s="50">
        <f>'All Parts'!A119</f>
        <v/>
      </c>
      <c r="B100" s="125">
        <f>'All Parts'!B119</f>
        <v/>
      </c>
      <c r="C100" s="126">
        <f>'All Parts'!C119</f>
        <v/>
      </c>
      <c r="D100" s="19">
        <f>'All Parts'!D119</f>
        <v/>
      </c>
      <c r="E100" s="127">
        <f>'All Parts'!E119</f>
        <v/>
      </c>
      <c r="F100" s="150">
        <f>'All Parts'!F119</f>
        <v/>
      </c>
      <c r="G100" s="150">
        <f>'All Parts'!G119</f>
        <v/>
      </c>
      <c r="H100" s="150">
        <f>'All Parts'!H119</f>
        <v/>
      </c>
      <c r="I100" s="57">
        <f>'All Parts'!I119</f>
        <v/>
      </c>
      <c r="J100" s="8">
        <f>+NOW()+P100*7/4.75*21.5</f>
        <v/>
      </c>
      <c r="K100" s="8">
        <f>+NOW()+O100*7/4.75*21.5</f>
        <v/>
      </c>
      <c r="L100" s="8">
        <f>K100-M100*7</f>
        <v/>
      </c>
      <c r="M100" s="105" t="n">
        <v>39</v>
      </c>
      <c r="N100" s="105">
        <f>F100+R100+S100+T100+U100+V100+W100+X100+Y100+Z100+AA100+AB100+AC100+AD100+AE100+AF100</f>
        <v/>
      </c>
      <c r="O100" s="55">
        <f>+(N100+Q100-H100)/(21.5*E100)</f>
        <v/>
      </c>
      <c r="P100" s="55">
        <f>+(N100-H100)/(21.5*E100)</f>
        <v/>
      </c>
      <c r="Q100" s="106">
        <f>'All Parts'!Q119</f>
        <v/>
      </c>
      <c r="R100" s="124">
        <f>'All Parts'!R119</f>
        <v/>
      </c>
      <c r="S100" s="124">
        <f>'All Parts'!S119</f>
        <v/>
      </c>
      <c r="T100" s="124">
        <f>'All Parts'!T119</f>
        <v/>
      </c>
      <c r="U100" s="124">
        <f>'All Parts'!U119</f>
        <v/>
      </c>
      <c r="V100" s="124">
        <f>'All Parts'!V119</f>
        <v/>
      </c>
      <c r="W100" s="124">
        <f>'All Parts'!W119</f>
        <v/>
      </c>
      <c r="X100" s="124">
        <f>'All Parts'!X119</f>
        <v/>
      </c>
      <c r="Y100" s="124">
        <f>'All Parts'!Y119</f>
        <v/>
      </c>
      <c r="Z100" s="124">
        <f>'All Parts'!Z119</f>
        <v/>
      </c>
      <c r="AA100" s="124">
        <f>'All Parts'!AA119</f>
        <v/>
      </c>
      <c r="AB100" s="124">
        <f>'All Parts'!AB119</f>
        <v/>
      </c>
      <c r="AC100" s="124">
        <f>'All Parts'!AC119</f>
        <v/>
      </c>
      <c r="AD100" s="124">
        <f>'All Parts'!AD119</f>
        <v/>
      </c>
      <c r="AE100" s="124">
        <f>'All Parts'!AE119</f>
        <v/>
      </c>
      <c r="AF100" s="124">
        <f>'All Parts'!AF119</f>
        <v/>
      </c>
      <c r="AG100" s="148">
        <f>'All Parts'!AG119</f>
        <v/>
      </c>
      <c r="AH100" s="124" t="n"/>
    </row>
    <row r="101" ht="13.25" customHeight="1">
      <c r="A101" s="50">
        <f>'All Parts'!A58</f>
        <v/>
      </c>
      <c r="B101" s="125">
        <f>'All Parts'!B58</f>
        <v/>
      </c>
      <c r="C101" s="126">
        <f>'All Parts'!C58</f>
        <v/>
      </c>
      <c r="D101" s="19">
        <f>'All Parts'!D58</f>
        <v/>
      </c>
      <c r="E101" s="161">
        <f>'All Parts'!E58</f>
        <v/>
      </c>
      <c r="F101" s="150">
        <f>'All Parts'!F58</f>
        <v/>
      </c>
      <c r="G101" s="150">
        <f>'All Parts'!G58</f>
        <v/>
      </c>
      <c r="H101" s="150">
        <f>'All Parts'!H58</f>
        <v/>
      </c>
      <c r="I101" s="57">
        <f>'All Parts'!I58</f>
        <v/>
      </c>
      <c r="J101" s="8">
        <f>+NOW()+P101*7/4.75*21.5</f>
        <v/>
      </c>
      <c r="K101" s="8">
        <f>+NOW()+O101*7/4.75*21.5</f>
        <v/>
      </c>
      <c r="L101" s="8">
        <f>K101-M101*7</f>
        <v/>
      </c>
      <c r="M101" s="105" t="n">
        <v>38</v>
      </c>
      <c r="N101" s="105">
        <f>F101+R101+S101+T101+U101+V101+W101+X101+Y101+Z101+AA101+AB101+AC101+AD101+AE101+AF101</f>
        <v/>
      </c>
      <c r="O101" s="55">
        <f>+(N101+Q101-H101)/(21.5*E101)</f>
        <v/>
      </c>
      <c r="P101" s="55">
        <f>+(N101-H101)/(21.5*E101)</f>
        <v/>
      </c>
      <c r="Q101" s="106">
        <f>'All Parts'!Q58</f>
        <v/>
      </c>
      <c r="R101" s="124">
        <f>'All Parts'!R58</f>
        <v/>
      </c>
      <c r="S101" s="124">
        <f>'All Parts'!S58</f>
        <v/>
      </c>
      <c r="T101" s="124">
        <f>'All Parts'!T58</f>
        <v/>
      </c>
      <c r="U101" s="124">
        <f>'All Parts'!U58</f>
        <v/>
      </c>
      <c r="V101" s="124">
        <f>'All Parts'!V58</f>
        <v/>
      </c>
      <c r="W101" s="124">
        <f>'All Parts'!W58</f>
        <v/>
      </c>
      <c r="X101" s="124">
        <f>'All Parts'!X58</f>
        <v/>
      </c>
      <c r="Y101" s="124">
        <f>'All Parts'!Y58</f>
        <v/>
      </c>
      <c r="Z101" s="124">
        <f>'All Parts'!Z58</f>
        <v/>
      </c>
      <c r="AA101" s="124">
        <f>'All Parts'!AA58</f>
        <v/>
      </c>
      <c r="AB101" s="124">
        <f>'All Parts'!AB58</f>
        <v/>
      </c>
      <c r="AC101" s="124">
        <f>'All Parts'!AC58</f>
        <v/>
      </c>
      <c r="AD101" s="124">
        <f>'All Parts'!AD58</f>
        <v/>
      </c>
      <c r="AE101" s="124">
        <f>'All Parts'!AE58</f>
        <v/>
      </c>
      <c r="AF101" s="124">
        <f>'All Parts'!AF58</f>
        <v/>
      </c>
      <c r="AG101" s="164">
        <f>'All Parts'!AG58</f>
        <v/>
      </c>
      <c r="AH101" s="124" t="n"/>
    </row>
    <row r="102" ht="13.25" customHeight="1">
      <c r="A102" s="114">
        <f>'All Parts'!A70</f>
        <v/>
      </c>
      <c r="B102" s="125">
        <f>'All Parts'!B70</f>
        <v/>
      </c>
      <c r="C102" s="126">
        <f>'All Parts'!C70</f>
        <v/>
      </c>
      <c r="D102" s="19">
        <f>'All Parts'!D70</f>
        <v/>
      </c>
      <c r="E102" s="127">
        <f>'All Parts'!E70</f>
        <v/>
      </c>
      <c r="F102" s="150">
        <f>'All Parts'!F70</f>
        <v/>
      </c>
      <c r="G102" s="150">
        <f>'All Parts'!G70</f>
        <v/>
      </c>
      <c r="H102" s="150">
        <f>'All Parts'!H70</f>
        <v/>
      </c>
      <c r="I102" s="57">
        <f>'All Parts'!I70</f>
        <v/>
      </c>
      <c r="J102" s="8">
        <f>+NOW()+P102*7/4.75*21.5</f>
        <v/>
      </c>
      <c r="K102" s="8">
        <f>+NOW()+O102*7/4.75*21.5</f>
        <v/>
      </c>
      <c r="L102" s="8">
        <f>K102-M102*7</f>
        <v/>
      </c>
      <c r="M102" s="105" t="n">
        <v>40</v>
      </c>
      <c r="N102" s="105">
        <f>F102+R102+S102+T102+U102+V102+W102+X102+Y102+Z102+AA102+AB102+AC102+AD102+AE102+AF102</f>
        <v/>
      </c>
      <c r="O102" s="55">
        <f>+(N102+Q102-H102)/(21.5*E102)</f>
        <v/>
      </c>
      <c r="P102" s="55">
        <f>+(N102-H102)/(21.5*E102)</f>
        <v/>
      </c>
      <c r="Q102" s="106">
        <f>'All Parts'!Q70</f>
        <v/>
      </c>
      <c r="R102" s="124">
        <f>'All Parts'!R70</f>
        <v/>
      </c>
      <c r="S102" s="124">
        <f>'All Parts'!S70</f>
        <v/>
      </c>
      <c r="T102" s="124">
        <f>'All Parts'!T70</f>
        <v/>
      </c>
      <c r="U102" s="124">
        <f>'All Parts'!U70</f>
        <v/>
      </c>
      <c r="V102" s="124">
        <f>'All Parts'!V70</f>
        <v/>
      </c>
      <c r="W102" s="124">
        <f>'All Parts'!W70</f>
        <v/>
      </c>
      <c r="X102" s="124">
        <f>'All Parts'!X70</f>
        <v/>
      </c>
      <c r="Y102" s="124">
        <f>'All Parts'!Y70</f>
        <v/>
      </c>
      <c r="Z102" s="124">
        <f>'All Parts'!Z70</f>
        <v/>
      </c>
      <c r="AA102" s="124">
        <f>'All Parts'!AA70</f>
        <v/>
      </c>
      <c r="AB102" s="124">
        <f>'All Parts'!AB70</f>
        <v/>
      </c>
      <c r="AC102" s="124">
        <f>'All Parts'!AC70</f>
        <v/>
      </c>
      <c r="AD102" s="124">
        <f>'All Parts'!AD70</f>
        <v/>
      </c>
      <c r="AE102" s="124">
        <f>'All Parts'!AE70</f>
        <v/>
      </c>
      <c r="AF102" s="124">
        <f>'All Parts'!AF70</f>
        <v/>
      </c>
      <c r="AG102" s="148">
        <f>'All Parts'!AG70</f>
        <v/>
      </c>
      <c r="AH102" s="124" t="n"/>
    </row>
    <row r="103" ht="13.25" customHeight="1">
      <c r="A103" s="132">
        <f>'All Parts'!A75</f>
        <v/>
      </c>
      <c r="B103" s="157">
        <f>'All Parts'!B75</f>
        <v/>
      </c>
      <c r="C103" s="158">
        <f>'All Parts'!C75</f>
        <v/>
      </c>
      <c r="D103" s="19">
        <f>'All Parts'!D75</f>
        <v/>
      </c>
      <c r="E103" s="127">
        <f>'All Parts'!E75</f>
        <v/>
      </c>
      <c r="F103" s="150">
        <f>'All Parts'!F75</f>
        <v/>
      </c>
      <c r="G103" s="150">
        <f>'All Parts'!G75</f>
        <v/>
      </c>
      <c r="H103" s="150">
        <f>'All Parts'!H75</f>
        <v/>
      </c>
      <c r="I103" s="57">
        <f>'All Parts'!I75</f>
        <v/>
      </c>
      <c r="J103" s="8">
        <f>+NOW()+P103*7/4.75*21.5</f>
        <v/>
      </c>
      <c r="K103" s="8">
        <f>+NOW()+O103*7/4.75*21.5</f>
        <v/>
      </c>
      <c r="L103" s="8">
        <f>K103-M103*7</f>
        <v/>
      </c>
      <c r="M103" s="105" t="n">
        <v>38</v>
      </c>
      <c r="N103" s="105">
        <f>F103+R103+S103+T103+U103+V103+W103+X103+Y103+Z103+AA103+AB103+AC103+AD103+AE103+AF103</f>
        <v/>
      </c>
      <c r="O103" s="55">
        <f>+(N103+Q103-H103)/(21.5*E103)</f>
        <v/>
      </c>
      <c r="P103" s="55">
        <f>+(N103-H103)/(21.5*E103)</f>
        <v/>
      </c>
      <c r="Q103" s="115">
        <f>'All Parts'!Q75</f>
        <v/>
      </c>
      <c r="R103" s="124">
        <f>'All Parts'!R75</f>
        <v/>
      </c>
      <c r="S103" s="124">
        <f>'All Parts'!S75</f>
        <v/>
      </c>
      <c r="T103" s="124">
        <f>'All Parts'!T75</f>
        <v/>
      </c>
      <c r="U103" s="124">
        <f>'All Parts'!U75</f>
        <v/>
      </c>
      <c r="V103" s="124">
        <f>'All Parts'!V75</f>
        <v/>
      </c>
      <c r="W103" s="124">
        <f>'All Parts'!W75</f>
        <v/>
      </c>
      <c r="X103" s="124">
        <f>'All Parts'!X75</f>
        <v/>
      </c>
      <c r="Y103" s="124">
        <f>'All Parts'!Y75</f>
        <v/>
      </c>
      <c r="Z103" s="124">
        <f>'All Parts'!Z75</f>
        <v/>
      </c>
      <c r="AA103" s="124">
        <f>'All Parts'!AA75</f>
        <v/>
      </c>
      <c r="AB103" s="124">
        <f>'All Parts'!AB75</f>
        <v/>
      </c>
      <c r="AC103" s="124">
        <f>'All Parts'!AC75</f>
        <v/>
      </c>
      <c r="AD103" s="124">
        <f>'All Parts'!AD75</f>
        <v/>
      </c>
      <c r="AE103" s="124">
        <f>'All Parts'!AE75</f>
        <v/>
      </c>
      <c r="AF103" s="124">
        <f>'All Parts'!AF75</f>
        <v/>
      </c>
      <c r="AG103" s="164">
        <f>'All Parts'!AG75</f>
        <v/>
      </c>
      <c r="AH103" s="124" t="n">
        <v>4500</v>
      </c>
    </row>
    <row r="104" ht="13.25" customHeight="1">
      <c r="A104" s="50">
        <f>'All Parts'!A24</f>
        <v/>
      </c>
      <c r="B104" s="125">
        <f>'All Parts'!B24</f>
        <v/>
      </c>
      <c r="C104" s="126">
        <f>'All Parts'!C24</f>
        <v/>
      </c>
      <c r="D104" s="19">
        <f>'All Parts'!D24</f>
        <v/>
      </c>
      <c r="E104" s="161">
        <f>'All Parts'!E24</f>
        <v/>
      </c>
      <c r="F104" s="150">
        <f>'All Parts'!F24</f>
        <v/>
      </c>
      <c r="G104" s="150">
        <f>'All Parts'!G24</f>
        <v/>
      </c>
      <c r="H104" s="150">
        <f>'All Parts'!H24</f>
        <v/>
      </c>
      <c r="I104" s="57">
        <f>'All Parts'!I24</f>
        <v/>
      </c>
      <c r="J104" s="8">
        <f>+NOW()+P104*7/4.75*21.5</f>
        <v/>
      </c>
      <c r="K104" s="8">
        <f>+NOW()+O104*7/4.75*21.5</f>
        <v/>
      </c>
      <c r="L104" s="8">
        <f>K104-M104*7</f>
        <v/>
      </c>
      <c r="M104" s="105" t="n">
        <v>38</v>
      </c>
      <c r="N104" s="105">
        <f>F104+R104+S104+T104+U104+V104+W104+X104+Y104+Z104+AA104+AB104+AC104+AD104+AE104+AF104</f>
        <v/>
      </c>
      <c r="O104" s="55">
        <f>+(N104+Q104-H104)/(21.5*E104)</f>
        <v/>
      </c>
      <c r="P104" s="55">
        <f>+(N104-H104)/(21.5*E104)</f>
        <v/>
      </c>
      <c r="Q104" s="106">
        <f>'All Parts'!Q24</f>
        <v/>
      </c>
      <c r="R104" s="124">
        <f>'All Parts'!R24</f>
        <v/>
      </c>
      <c r="S104" s="124">
        <f>'All Parts'!S24</f>
        <v/>
      </c>
      <c r="T104" s="124">
        <f>'All Parts'!T24</f>
        <v/>
      </c>
      <c r="U104" s="124">
        <f>'All Parts'!U24</f>
        <v/>
      </c>
      <c r="V104" s="124">
        <f>'All Parts'!V24</f>
        <v/>
      </c>
      <c r="W104" s="124">
        <f>'All Parts'!W24</f>
        <v/>
      </c>
      <c r="X104" s="124">
        <f>'All Parts'!X24</f>
        <v/>
      </c>
      <c r="Y104" s="124">
        <f>'All Parts'!Y24</f>
        <v/>
      </c>
      <c r="Z104" s="124">
        <f>'All Parts'!Z24</f>
        <v/>
      </c>
      <c r="AA104" s="124">
        <f>'All Parts'!AA24</f>
        <v/>
      </c>
      <c r="AB104" s="124">
        <f>'All Parts'!AB24</f>
        <v/>
      </c>
      <c r="AC104" s="124">
        <f>'All Parts'!AC24</f>
        <v/>
      </c>
      <c r="AD104" s="124">
        <f>'All Parts'!AD24</f>
        <v/>
      </c>
      <c r="AE104" s="124">
        <f>'All Parts'!AE24</f>
        <v/>
      </c>
      <c r="AF104" s="124">
        <f>'All Parts'!AF24</f>
        <v/>
      </c>
      <c r="AG104" s="148">
        <f>'All Parts'!AG24</f>
        <v/>
      </c>
      <c r="AH104" s="124">
        <f>800</f>
        <v/>
      </c>
    </row>
    <row r="105" ht="13.25" customHeight="1">
      <c r="A105" s="22">
        <f>'All Parts'!A90</f>
        <v/>
      </c>
      <c r="B105" s="190">
        <f>'All Parts'!B90</f>
        <v/>
      </c>
      <c r="C105" s="126">
        <f>'All Parts'!C90</f>
        <v/>
      </c>
      <c r="D105" s="19">
        <f>'All Parts'!D90</f>
        <v/>
      </c>
      <c r="E105" s="127">
        <f>'All Parts'!E90</f>
        <v/>
      </c>
      <c r="F105" s="150">
        <f>'All Parts'!F90</f>
        <v/>
      </c>
      <c r="G105" s="150">
        <f>'All Parts'!G90</f>
        <v/>
      </c>
      <c r="H105" s="150">
        <f>'All Parts'!H90</f>
        <v/>
      </c>
      <c r="I105" s="57">
        <f>'All Parts'!I90</f>
        <v/>
      </c>
      <c r="J105" s="8">
        <f>+NOW()+P105*7/4.75*21.5</f>
        <v/>
      </c>
      <c r="K105" s="8">
        <f>+NOW()+O105*7/4.75*21.5</f>
        <v/>
      </c>
      <c r="L105" s="8">
        <f>K105-M105*7</f>
        <v/>
      </c>
      <c r="M105" s="105" t="n">
        <v>37</v>
      </c>
      <c r="N105" s="105">
        <f>F105+R105+S105+T105+U105+V105+W105+X105+Y105+Z105+AA105+AB105+AC105+AD105+AE105+AF105</f>
        <v/>
      </c>
      <c r="O105" s="55">
        <f>+(N105+Q105-H105)/(21.5*E105)</f>
        <v/>
      </c>
      <c r="P105" s="55">
        <f>+(N105-H105)/(21.5*E105)</f>
        <v/>
      </c>
      <c r="Q105" s="106">
        <f>'All Parts'!Q90</f>
        <v/>
      </c>
      <c r="R105" s="124">
        <f>'All Parts'!R90</f>
        <v/>
      </c>
      <c r="S105" s="124">
        <f>'All Parts'!S90</f>
        <v/>
      </c>
      <c r="T105" s="124">
        <f>'All Parts'!T90</f>
        <v/>
      </c>
      <c r="U105" s="124">
        <f>'All Parts'!U90</f>
        <v/>
      </c>
      <c r="V105" s="124">
        <f>'All Parts'!V90</f>
        <v/>
      </c>
      <c r="W105" s="124">
        <f>'All Parts'!W90</f>
        <v/>
      </c>
      <c r="X105" s="124">
        <f>'All Parts'!X90</f>
        <v/>
      </c>
      <c r="Y105" s="124">
        <f>'All Parts'!Y90</f>
        <v/>
      </c>
      <c r="Z105" s="124">
        <f>'All Parts'!Z90</f>
        <v/>
      </c>
      <c r="AA105" s="124">
        <f>'All Parts'!AA90</f>
        <v/>
      </c>
      <c r="AB105" s="124">
        <f>'All Parts'!AB90</f>
        <v/>
      </c>
      <c r="AC105" s="124">
        <f>'All Parts'!AC90</f>
        <v/>
      </c>
      <c r="AD105" s="124">
        <f>'All Parts'!AD90</f>
        <v/>
      </c>
      <c r="AE105" s="124">
        <f>'All Parts'!AE90</f>
        <v/>
      </c>
      <c r="AF105" s="124">
        <f>'All Parts'!AF90</f>
        <v/>
      </c>
      <c r="AG105" s="148">
        <f>'All Parts'!AG90</f>
        <v/>
      </c>
      <c r="AH105" s="124" t="n"/>
    </row>
    <row r="106" ht="13.25" customHeight="1">
      <c r="A106" s="22">
        <f>'All Parts'!A5</f>
        <v/>
      </c>
      <c r="B106" s="190">
        <f>'All Parts'!B5</f>
        <v/>
      </c>
      <c r="C106" s="126">
        <f>'All Parts'!C5</f>
        <v/>
      </c>
      <c r="D106" s="19">
        <f>'All Parts'!D5</f>
        <v/>
      </c>
      <c r="E106" s="127">
        <f>'All Parts'!E5</f>
        <v/>
      </c>
      <c r="F106" s="150">
        <f>'All Parts'!F5</f>
        <v/>
      </c>
      <c r="G106" s="150">
        <f>'All Parts'!G5</f>
        <v/>
      </c>
      <c r="H106" s="150">
        <f>'All Parts'!H5</f>
        <v/>
      </c>
      <c r="I106" s="57">
        <f>'All Parts'!I5</f>
        <v/>
      </c>
      <c r="J106" s="8">
        <f>+NOW()+P106*7/4.75*21.5</f>
        <v/>
      </c>
      <c r="K106" s="8">
        <f>+NOW()+O106*7/4.75*21.5</f>
        <v/>
      </c>
      <c r="L106" s="8">
        <f>K106-M106*7</f>
        <v/>
      </c>
      <c r="M106" s="105" t="n">
        <v>38</v>
      </c>
      <c r="N106" s="105">
        <f>F106+R106+S106+T106+U106+V106+W106+X106+Y106+Z106+AA106+AB106+AC106+AD106+AE106+AF106</f>
        <v/>
      </c>
      <c r="O106" s="55">
        <f>+(N106+Q106-H106)/(21.5*E106)</f>
        <v/>
      </c>
      <c r="P106" s="55">
        <f>+(N106-H106)/(21.5*E106)</f>
        <v/>
      </c>
      <c r="Q106" s="106">
        <f>'All Parts'!Q5</f>
        <v/>
      </c>
      <c r="R106" s="124">
        <f>'All Parts'!R5</f>
        <v/>
      </c>
      <c r="S106" s="124">
        <f>'All Parts'!S5</f>
        <v/>
      </c>
      <c r="T106" s="124">
        <f>'All Parts'!T5</f>
        <v/>
      </c>
      <c r="U106" s="124">
        <f>'All Parts'!U5</f>
        <v/>
      </c>
      <c r="V106" s="124">
        <f>'All Parts'!V5</f>
        <v/>
      </c>
      <c r="W106" s="124">
        <f>'All Parts'!W5</f>
        <v/>
      </c>
      <c r="X106" s="124">
        <f>'All Parts'!X5</f>
        <v/>
      </c>
      <c r="Y106" s="124">
        <f>'All Parts'!Y5</f>
        <v/>
      </c>
      <c r="Z106" s="124">
        <f>'All Parts'!Z5</f>
        <v/>
      </c>
      <c r="AA106" s="124">
        <f>'All Parts'!AA5</f>
        <v/>
      </c>
      <c r="AB106" s="124">
        <f>'All Parts'!AB5</f>
        <v/>
      </c>
      <c r="AC106" s="124">
        <f>'All Parts'!AC5</f>
        <v/>
      </c>
      <c r="AD106" s="124">
        <f>'All Parts'!AD5</f>
        <v/>
      </c>
      <c r="AE106" s="124">
        <f>'All Parts'!AE5</f>
        <v/>
      </c>
      <c r="AF106" s="124">
        <f>'All Parts'!AF5</f>
        <v/>
      </c>
      <c r="AG106" s="187">
        <f>'All Parts'!AG5</f>
        <v/>
      </c>
      <c r="AH106" s="124" t="n"/>
    </row>
    <row r="107" ht="13.25" customHeight="1">
      <c r="A107" s="134">
        <f>'All Parts'!A80</f>
        <v/>
      </c>
      <c r="B107" s="153">
        <f>'All Parts'!B80</f>
        <v/>
      </c>
      <c r="C107" s="154">
        <f>'All Parts'!C80</f>
        <v/>
      </c>
      <c r="D107" s="19">
        <f>'All Parts'!D80</f>
        <v/>
      </c>
      <c r="E107" s="127">
        <f>'All Parts'!E80</f>
        <v/>
      </c>
      <c r="F107" s="150">
        <f>'All Parts'!F80</f>
        <v/>
      </c>
      <c r="G107" s="150">
        <f>'All Parts'!G80</f>
        <v/>
      </c>
      <c r="H107" s="150">
        <f>'All Parts'!H80</f>
        <v/>
      </c>
      <c r="I107" s="57">
        <f>'All Parts'!I80</f>
        <v/>
      </c>
      <c r="J107" s="8">
        <f>+NOW()+P107*7/4.75*21.5</f>
        <v/>
      </c>
      <c r="K107" s="8">
        <f>+NOW()+O107*7/4.75*21.5</f>
        <v/>
      </c>
      <c r="L107" s="8">
        <f>K107-M107*7</f>
        <v/>
      </c>
      <c r="M107" s="105" t="n">
        <v>39</v>
      </c>
      <c r="N107" s="105">
        <f>F107+R107+S107+T107+U107+V107+W107+X107+Y107+Z107+AA107+AB107+AC107+AD107+AE107+AF107</f>
        <v/>
      </c>
      <c r="O107" s="55">
        <f>+(N107+Q107-H107)/(21.5*E107)</f>
        <v/>
      </c>
      <c r="P107" s="55">
        <f>+(N107-H107)/(21.5*E107)</f>
        <v/>
      </c>
      <c r="Q107" s="106">
        <f>'All Parts'!Q80</f>
        <v/>
      </c>
      <c r="R107" s="124">
        <f>'All Parts'!R80</f>
        <v/>
      </c>
      <c r="S107" s="124">
        <f>'All Parts'!S80</f>
        <v/>
      </c>
      <c r="T107" s="124">
        <f>'All Parts'!T80</f>
        <v/>
      </c>
      <c r="U107" s="124">
        <f>'All Parts'!U80</f>
        <v/>
      </c>
      <c r="V107" s="124">
        <f>'All Parts'!V80</f>
        <v/>
      </c>
      <c r="W107" s="124">
        <f>'All Parts'!W80</f>
        <v/>
      </c>
      <c r="X107" s="124">
        <f>'All Parts'!X80</f>
        <v/>
      </c>
      <c r="Y107" s="124">
        <f>'All Parts'!Y80</f>
        <v/>
      </c>
      <c r="Z107" s="124">
        <f>'All Parts'!Z80</f>
        <v/>
      </c>
      <c r="AA107" s="124">
        <f>'All Parts'!AA80</f>
        <v/>
      </c>
      <c r="AB107" s="124">
        <f>'All Parts'!AB80</f>
        <v/>
      </c>
      <c r="AC107" s="124">
        <f>'All Parts'!AC80</f>
        <v/>
      </c>
      <c r="AD107" s="124">
        <f>'All Parts'!AD80</f>
        <v/>
      </c>
      <c r="AE107" s="124">
        <f>'All Parts'!AE80</f>
        <v/>
      </c>
      <c r="AF107" s="124">
        <f>'All Parts'!AF80</f>
        <v/>
      </c>
      <c r="AG107" s="187">
        <f>'All Parts'!AG80</f>
        <v/>
      </c>
      <c r="AH107" s="124" t="n"/>
    </row>
    <row r="108" ht="13.25" customHeight="1">
      <c r="A108" s="22">
        <f>'All Parts'!A14</f>
        <v/>
      </c>
      <c r="B108" s="125">
        <f>'All Parts'!B14</f>
        <v/>
      </c>
      <c r="C108" s="126">
        <f>'All Parts'!C14</f>
        <v/>
      </c>
      <c r="D108" s="19">
        <f>'All Parts'!D14</f>
        <v/>
      </c>
      <c r="E108" s="127">
        <f>'All Parts'!E14</f>
        <v/>
      </c>
      <c r="F108" s="150">
        <f>'All Parts'!F14</f>
        <v/>
      </c>
      <c r="G108" s="150">
        <f>'All Parts'!G14</f>
        <v/>
      </c>
      <c r="H108" s="150">
        <f>'All Parts'!H14</f>
        <v/>
      </c>
      <c r="I108" s="57">
        <f>'All Parts'!I14</f>
        <v/>
      </c>
      <c r="J108" s="8">
        <f>+NOW()+P108*7/4.75*21.5</f>
        <v/>
      </c>
      <c r="K108" s="8">
        <f>+NOW()+O108*7/4.75*21.5</f>
        <v/>
      </c>
      <c r="L108" s="8">
        <f>K108-M108*7</f>
        <v/>
      </c>
      <c r="M108" s="105" t="n">
        <v>37</v>
      </c>
      <c r="N108" s="105">
        <f>F108+R108+S108+T108+U108+V108+W108+X108+Y108+Z108+AA108+AB108+AC108+AD108+AE108+AF108</f>
        <v/>
      </c>
      <c r="O108" s="55">
        <f>+(N108+Q108-H108)/(21.5*E108)</f>
        <v/>
      </c>
      <c r="P108" s="55">
        <f>+(N108-H108)/(21.5*E108)</f>
        <v/>
      </c>
      <c r="Q108" s="106">
        <f>'All Parts'!Q14</f>
        <v/>
      </c>
      <c r="R108" s="124">
        <f>'All Parts'!R14</f>
        <v/>
      </c>
      <c r="S108" s="124">
        <f>'All Parts'!S14</f>
        <v/>
      </c>
      <c r="T108" s="124">
        <f>'All Parts'!T14</f>
        <v/>
      </c>
      <c r="U108" s="124">
        <f>'All Parts'!U14</f>
        <v/>
      </c>
      <c r="V108" s="124">
        <f>'All Parts'!V14</f>
        <v/>
      </c>
      <c r="W108" s="124">
        <f>'All Parts'!W14</f>
        <v/>
      </c>
      <c r="X108" s="124">
        <f>'All Parts'!X14</f>
        <v/>
      </c>
      <c r="Y108" s="124">
        <f>'All Parts'!Y14</f>
        <v/>
      </c>
      <c r="Z108" s="124">
        <f>'All Parts'!Z14</f>
        <v/>
      </c>
      <c r="AA108" s="124">
        <f>'All Parts'!AA14</f>
        <v/>
      </c>
      <c r="AB108" s="124">
        <f>'All Parts'!AB14</f>
        <v/>
      </c>
      <c r="AC108" s="124">
        <f>'All Parts'!AC14</f>
        <v/>
      </c>
      <c r="AD108" s="124">
        <f>'All Parts'!AD14</f>
        <v/>
      </c>
      <c r="AE108" s="124">
        <f>'All Parts'!AE14</f>
        <v/>
      </c>
      <c r="AF108" s="124">
        <f>'All Parts'!AF14</f>
        <v/>
      </c>
      <c r="AG108" s="187">
        <f>'All Parts'!AG14</f>
        <v/>
      </c>
      <c r="AH108" s="124" t="n"/>
    </row>
    <row r="109" ht="13.25" customHeight="1">
      <c r="A109" s="134">
        <f>'All Parts'!A81</f>
        <v/>
      </c>
      <c r="B109" s="153">
        <f>'All Parts'!B81</f>
        <v/>
      </c>
      <c r="C109" s="154">
        <f>'All Parts'!C81</f>
        <v/>
      </c>
      <c r="D109" s="19">
        <f>'All Parts'!D81</f>
        <v/>
      </c>
      <c r="E109" s="127">
        <f>'All Parts'!E81</f>
        <v/>
      </c>
      <c r="F109" s="150">
        <f>'All Parts'!F81</f>
        <v/>
      </c>
      <c r="G109" s="150">
        <f>'All Parts'!G81</f>
        <v/>
      </c>
      <c r="H109" s="150">
        <f>'All Parts'!H81</f>
        <v/>
      </c>
      <c r="I109" s="57">
        <f>'All Parts'!I81</f>
        <v/>
      </c>
      <c r="J109" s="8">
        <f>+NOW()+P109*7/4.75*21.5</f>
        <v/>
      </c>
      <c r="K109" s="8">
        <f>+NOW()+O109*7/4.75*21.5</f>
        <v/>
      </c>
      <c r="L109" s="8">
        <f>K109-M109*7</f>
        <v/>
      </c>
      <c r="M109" s="105" t="n">
        <v>38</v>
      </c>
      <c r="N109" s="105">
        <f>F109+R109+S109+T109+U109+V109+W109+X109+Y109+Z109+AA109+AB109+AC109+AD109+AE109+AF109</f>
        <v/>
      </c>
      <c r="O109" s="55">
        <f>+(N109+Q109-H109)/(21.5*E109)</f>
        <v/>
      </c>
      <c r="P109" s="55">
        <f>+(N109-H109)/(21.5*E109)</f>
        <v/>
      </c>
      <c r="Q109" s="106">
        <f>'All Parts'!Q81</f>
        <v/>
      </c>
      <c r="R109" s="124">
        <f>'All Parts'!R81</f>
        <v/>
      </c>
      <c r="S109" s="124">
        <f>'All Parts'!S81</f>
        <v/>
      </c>
      <c r="T109" s="124">
        <f>'All Parts'!T81</f>
        <v/>
      </c>
      <c r="U109" s="124">
        <f>'All Parts'!U81</f>
        <v/>
      </c>
      <c r="V109" s="124">
        <f>'All Parts'!V81</f>
        <v/>
      </c>
      <c r="W109" s="124">
        <f>'All Parts'!W81</f>
        <v/>
      </c>
      <c r="X109" s="124">
        <f>'All Parts'!X81</f>
        <v/>
      </c>
      <c r="Y109" s="124">
        <f>'All Parts'!Y81</f>
        <v/>
      </c>
      <c r="Z109" s="124">
        <f>'All Parts'!Z81</f>
        <v/>
      </c>
      <c r="AA109" s="124">
        <f>'All Parts'!AA81</f>
        <v/>
      </c>
      <c r="AB109" s="124">
        <f>'All Parts'!AB81</f>
        <v/>
      </c>
      <c r="AC109" s="124">
        <f>'All Parts'!AC81</f>
        <v/>
      </c>
      <c r="AD109" s="124">
        <f>'All Parts'!AD81</f>
        <v/>
      </c>
      <c r="AE109" s="124">
        <f>'All Parts'!AE81</f>
        <v/>
      </c>
      <c r="AF109" s="124">
        <f>'All Parts'!AF81</f>
        <v/>
      </c>
      <c r="AG109" s="148">
        <f>'All Parts'!AG81</f>
        <v/>
      </c>
      <c r="AH109" s="124" t="n"/>
    </row>
    <row r="110" ht="13.25" customHeight="1">
      <c r="A110" s="162">
        <f>'All Parts'!A71</f>
        <v/>
      </c>
      <c r="B110" s="125">
        <f>'All Parts'!B71</f>
        <v/>
      </c>
      <c r="C110" s="126">
        <f>'All Parts'!C71</f>
        <v/>
      </c>
      <c r="D110" s="19">
        <f>'All Parts'!D71</f>
        <v/>
      </c>
      <c r="E110" s="127">
        <f>'All Parts'!E71</f>
        <v/>
      </c>
      <c r="F110" s="150">
        <f>'All Parts'!F71</f>
        <v/>
      </c>
      <c r="G110" s="150">
        <f>'All Parts'!G71</f>
        <v/>
      </c>
      <c r="H110" s="150">
        <f>'All Parts'!H71</f>
        <v/>
      </c>
      <c r="I110" s="57">
        <f>'All Parts'!I71</f>
        <v/>
      </c>
      <c r="J110" s="8">
        <f>+NOW()+P110*7/4.75*21.5</f>
        <v/>
      </c>
      <c r="K110" s="8">
        <f>+NOW()+O110*7/4.75*21.5</f>
        <v/>
      </c>
      <c r="L110" s="8">
        <f>K110-M110*7</f>
        <v/>
      </c>
      <c r="M110" s="105" t="n">
        <v>38</v>
      </c>
      <c r="N110" s="105">
        <f>F110+R110+S110+T110+U110+V110+W110+X110+Y110+Z110+AA110+AB110+AC110+AD110+AE110+AF110</f>
        <v/>
      </c>
      <c r="O110" s="55">
        <f>+(N110+Q110-H110)/(21.5*E110)</f>
        <v/>
      </c>
      <c r="P110" s="55">
        <f>+(N110-H110)/(21.5*E110)</f>
        <v/>
      </c>
      <c r="Q110" s="106">
        <f>'All Parts'!Q71</f>
        <v/>
      </c>
      <c r="R110" s="124">
        <f>'All Parts'!R71</f>
        <v/>
      </c>
      <c r="S110" s="124">
        <f>'All Parts'!S71</f>
        <v/>
      </c>
      <c r="T110" s="124">
        <f>'All Parts'!T71</f>
        <v/>
      </c>
      <c r="U110" s="124">
        <f>'All Parts'!U71</f>
        <v/>
      </c>
      <c r="V110" s="124">
        <f>'All Parts'!V71</f>
        <v/>
      </c>
      <c r="W110" s="124">
        <f>'All Parts'!W71</f>
        <v/>
      </c>
      <c r="X110" s="124">
        <f>'All Parts'!X71</f>
        <v/>
      </c>
      <c r="Y110" s="124">
        <f>'All Parts'!Y71</f>
        <v/>
      </c>
      <c r="Z110" s="124">
        <f>'All Parts'!Z71</f>
        <v/>
      </c>
      <c r="AA110" s="124">
        <f>'All Parts'!AA71</f>
        <v/>
      </c>
      <c r="AB110" s="124">
        <f>'All Parts'!AB71</f>
        <v/>
      </c>
      <c r="AC110" s="124">
        <f>'All Parts'!AC71</f>
        <v/>
      </c>
      <c r="AD110" s="124">
        <f>'All Parts'!AD71</f>
        <v/>
      </c>
      <c r="AE110" s="124">
        <f>'All Parts'!AE71</f>
        <v/>
      </c>
      <c r="AF110" s="124">
        <f>'All Parts'!AF71</f>
        <v/>
      </c>
      <c r="AG110" s="148">
        <f>'All Parts'!AG71</f>
        <v/>
      </c>
      <c r="AH110" s="124" t="n"/>
    </row>
    <row r="111" ht="13.25" customHeight="1">
      <c r="A111" s="22">
        <f>'All Parts'!A63</f>
        <v/>
      </c>
      <c r="B111" s="125">
        <f>'All Parts'!B63</f>
        <v/>
      </c>
      <c r="C111" s="126">
        <f>'All Parts'!C63</f>
        <v/>
      </c>
      <c r="D111" s="19">
        <f>'All Parts'!D63</f>
        <v/>
      </c>
      <c r="E111" s="127">
        <f>'All Parts'!E63</f>
        <v/>
      </c>
      <c r="F111" s="150">
        <f>'All Parts'!F63</f>
        <v/>
      </c>
      <c r="G111" s="150">
        <f>'All Parts'!G63</f>
        <v/>
      </c>
      <c r="H111" s="150">
        <f>'All Parts'!H63</f>
        <v/>
      </c>
      <c r="I111" s="57">
        <f>'All Parts'!I63</f>
        <v/>
      </c>
      <c r="J111" s="8">
        <f>+NOW()+P111*7/4.75*21.5</f>
        <v/>
      </c>
      <c r="K111" s="8">
        <f>+NOW()+O111*7/4.75*21.5</f>
        <v/>
      </c>
      <c r="L111" s="8">
        <f>K111-M111*7</f>
        <v/>
      </c>
      <c r="M111" s="105" t="n">
        <v>37</v>
      </c>
      <c r="N111" s="105">
        <f>F111+R111+S111+T111+U111+V111+W111+X111+Y111+Z111+AA111+AB111+AC111+AD111+AE111+AF111</f>
        <v/>
      </c>
      <c r="O111" s="55">
        <f>+(N111+Q111-H111)/(21.5*E111)</f>
        <v/>
      </c>
      <c r="P111" s="55">
        <f>+(N111-H111)/(21.5*E111)</f>
        <v/>
      </c>
      <c r="Q111" s="106">
        <f>'All Parts'!Q63</f>
        <v/>
      </c>
      <c r="R111" s="124">
        <f>'All Parts'!R63</f>
        <v/>
      </c>
      <c r="S111" s="124">
        <f>'All Parts'!S63</f>
        <v/>
      </c>
      <c r="T111" s="124">
        <f>'All Parts'!T63</f>
        <v/>
      </c>
      <c r="U111" s="124">
        <f>'All Parts'!U63</f>
        <v/>
      </c>
      <c r="V111" s="124">
        <f>'All Parts'!V63</f>
        <v/>
      </c>
      <c r="W111" s="124">
        <f>'All Parts'!W63</f>
        <v/>
      </c>
      <c r="X111" s="124">
        <f>'All Parts'!X63</f>
        <v/>
      </c>
      <c r="Y111" s="124">
        <f>'All Parts'!Y63</f>
        <v/>
      </c>
      <c r="Z111" s="124">
        <f>'All Parts'!Z63</f>
        <v/>
      </c>
      <c r="AA111" s="124">
        <f>'All Parts'!AA63</f>
        <v/>
      </c>
      <c r="AB111" s="124">
        <f>'All Parts'!AB63</f>
        <v/>
      </c>
      <c r="AC111" s="124">
        <f>'All Parts'!AC63</f>
        <v/>
      </c>
      <c r="AD111" s="124">
        <f>'All Parts'!AD63</f>
        <v/>
      </c>
      <c r="AE111" s="124">
        <f>'All Parts'!AE63</f>
        <v/>
      </c>
      <c r="AF111" s="124">
        <f>'All Parts'!AF63</f>
        <v/>
      </c>
      <c r="AG111" s="148">
        <f>'All Parts'!AG63</f>
        <v/>
      </c>
      <c r="AH111" s="124" t="n"/>
    </row>
    <row r="112" ht="13.25" customHeight="1">
      <c r="A112" s="50">
        <f>'All Parts'!A54</f>
        <v/>
      </c>
      <c r="B112" s="125">
        <f>'All Parts'!B54</f>
        <v/>
      </c>
      <c r="C112" s="126">
        <f>'All Parts'!C54</f>
        <v/>
      </c>
      <c r="D112" s="19">
        <f>'All Parts'!D54</f>
        <v/>
      </c>
      <c r="E112" s="127">
        <f>'All Parts'!E54</f>
        <v/>
      </c>
      <c r="F112" s="150">
        <f>'All Parts'!F54</f>
        <v/>
      </c>
      <c r="G112" s="150">
        <f>'All Parts'!G54</f>
        <v/>
      </c>
      <c r="H112" s="150">
        <f>'All Parts'!H54</f>
        <v/>
      </c>
      <c r="I112" s="57">
        <f>'All Parts'!I54</f>
        <v/>
      </c>
      <c r="J112" s="8">
        <f>+NOW()+P112*7/4.75*21.5</f>
        <v/>
      </c>
      <c r="K112" s="8">
        <f>+NOW()+O112*7/4.75*21.5</f>
        <v/>
      </c>
      <c r="L112" s="8">
        <f>K112-M112*7</f>
        <v/>
      </c>
      <c r="M112" s="105" t="n">
        <v>38</v>
      </c>
      <c r="N112" s="105">
        <f>F112+R112+S112+T112+U112+V112+W112+X112+Y112+Z112+AA112+AB112+AC112+AD112+AE112+AF112</f>
        <v/>
      </c>
      <c r="O112" s="55">
        <f>+(N112+Q112-H112)/(21.5*E112)</f>
        <v/>
      </c>
      <c r="P112" s="55">
        <f>+(N112-H112)/(21.5*E112)</f>
        <v/>
      </c>
      <c r="Q112" s="106">
        <f>'All Parts'!Q54</f>
        <v/>
      </c>
      <c r="R112" s="124">
        <f>'All Parts'!R54</f>
        <v/>
      </c>
      <c r="S112" s="124">
        <f>'All Parts'!S54</f>
        <v/>
      </c>
      <c r="T112" s="124">
        <f>'All Parts'!T54</f>
        <v/>
      </c>
      <c r="U112" s="124">
        <f>'All Parts'!U54</f>
        <v/>
      </c>
      <c r="V112" s="124">
        <f>'All Parts'!V54</f>
        <v/>
      </c>
      <c r="W112" s="124">
        <f>'All Parts'!W54</f>
        <v/>
      </c>
      <c r="X112" s="124">
        <f>'All Parts'!X54</f>
        <v/>
      </c>
      <c r="Y112" s="124">
        <f>'All Parts'!Y54</f>
        <v/>
      </c>
      <c r="Z112" s="124">
        <f>'All Parts'!Z54</f>
        <v/>
      </c>
      <c r="AA112" s="124">
        <f>'All Parts'!AA54</f>
        <v/>
      </c>
      <c r="AB112" s="124">
        <f>'All Parts'!AB54</f>
        <v/>
      </c>
      <c r="AC112" s="124">
        <f>'All Parts'!AC54</f>
        <v/>
      </c>
      <c r="AD112" s="124">
        <f>'All Parts'!AD54</f>
        <v/>
      </c>
      <c r="AE112" s="124">
        <f>'All Parts'!AE54</f>
        <v/>
      </c>
      <c r="AF112" s="124">
        <f>'All Parts'!AF54</f>
        <v/>
      </c>
      <c r="AG112" s="148">
        <f>'All Parts'!AG54</f>
        <v/>
      </c>
      <c r="AH112" s="124" t="n"/>
    </row>
    <row r="113" ht="13.25" customHeight="1">
      <c r="A113" s="50">
        <f>'All Parts'!A85</f>
        <v/>
      </c>
      <c r="B113" s="125">
        <f>'All Parts'!B85</f>
        <v/>
      </c>
      <c r="C113" s="126">
        <f>'All Parts'!C85</f>
        <v/>
      </c>
      <c r="D113" s="19">
        <f>'All Parts'!D85</f>
        <v/>
      </c>
      <c r="E113" s="161">
        <f>'All Parts'!E85</f>
        <v/>
      </c>
      <c r="F113" s="150">
        <f>'All Parts'!F85</f>
        <v/>
      </c>
      <c r="G113" s="150">
        <f>'All Parts'!G85</f>
        <v/>
      </c>
      <c r="H113" s="150">
        <f>'All Parts'!H85</f>
        <v/>
      </c>
      <c r="I113" s="57">
        <f>'All Parts'!I85</f>
        <v/>
      </c>
      <c r="J113" s="8">
        <f>+NOW()+P113*7/4.75*21.5</f>
        <v/>
      </c>
      <c r="K113" s="8">
        <f>+NOW()+O113*7/4.75*21.5</f>
        <v/>
      </c>
      <c r="L113" s="8">
        <f>K113-M113*7</f>
        <v/>
      </c>
      <c r="M113" s="105" t="n">
        <v>39</v>
      </c>
      <c r="N113" s="105">
        <f>F113+R113+S113+T113+U113+V113+W113+X113+Y113+Z113+AA113+AB113+AC113+AD113+AE113+AF113</f>
        <v/>
      </c>
      <c r="O113" s="55">
        <f>+(N113+Q113-H113)/(21.5*E113)</f>
        <v/>
      </c>
      <c r="P113" s="55">
        <f>+(N113-H113)/(21.5*E113)</f>
        <v/>
      </c>
      <c r="Q113" s="106">
        <f>'All Parts'!Q85</f>
        <v/>
      </c>
      <c r="R113" s="124">
        <f>'All Parts'!R85</f>
        <v/>
      </c>
      <c r="S113" s="124">
        <f>'All Parts'!S85</f>
        <v/>
      </c>
      <c r="T113" s="124">
        <f>'All Parts'!T85</f>
        <v/>
      </c>
      <c r="U113" s="124">
        <f>'All Parts'!U85</f>
        <v/>
      </c>
      <c r="V113" s="124">
        <f>'All Parts'!V85</f>
        <v/>
      </c>
      <c r="W113" s="124">
        <f>'All Parts'!W85</f>
        <v/>
      </c>
      <c r="X113" s="124">
        <f>'All Parts'!X85</f>
        <v/>
      </c>
      <c r="Y113" s="124">
        <f>'All Parts'!Y85</f>
        <v/>
      </c>
      <c r="Z113" s="124">
        <f>'All Parts'!Z85</f>
        <v/>
      </c>
      <c r="AA113" s="124">
        <f>'All Parts'!AA85</f>
        <v/>
      </c>
      <c r="AB113" s="124">
        <f>'All Parts'!AB85</f>
        <v/>
      </c>
      <c r="AC113" s="124">
        <f>'All Parts'!AC85</f>
        <v/>
      </c>
      <c r="AD113" s="124">
        <f>'All Parts'!AD85</f>
        <v/>
      </c>
      <c r="AE113" s="124">
        <f>'All Parts'!AE85</f>
        <v/>
      </c>
      <c r="AF113" s="124">
        <f>'All Parts'!AF85</f>
        <v/>
      </c>
      <c r="AG113" s="148">
        <f>'All Parts'!AG85</f>
        <v/>
      </c>
      <c r="AH113" s="124" t="n"/>
    </row>
    <row r="114" ht="13.25" customHeight="1">
      <c r="A114" s="50">
        <f>'All Parts'!A57</f>
        <v/>
      </c>
      <c r="B114" s="125">
        <f>'All Parts'!B57</f>
        <v/>
      </c>
      <c r="C114" s="126">
        <f>'All Parts'!C57</f>
        <v/>
      </c>
      <c r="D114" s="19">
        <f>'All Parts'!D57</f>
        <v/>
      </c>
      <c r="E114" s="161">
        <f>'All Parts'!E57</f>
        <v/>
      </c>
      <c r="F114" s="150">
        <f>'All Parts'!F57</f>
        <v/>
      </c>
      <c r="G114" s="150">
        <f>'All Parts'!G57</f>
        <v/>
      </c>
      <c r="H114" s="150">
        <f>'All Parts'!H57</f>
        <v/>
      </c>
      <c r="I114" s="57">
        <f>'All Parts'!I57</f>
        <v/>
      </c>
      <c r="J114" s="8">
        <f>+NOW()+P114*7/4.75*21.5</f>
        <v/>
      </c>
      <c r="K114" s="8">
        <f>+NOW()+O114*7/4.75*21.5</f>
        <v/>
      </c>
      <c r="L114" s="8">
        <f>K114-M114*7</f>
        <v/>
      </c>
      <c r="M114" s="105" t="n">
        <v>38</v>
      </c>
      <c r="N114" s="105">
        <f>F114+R114+S114+T114+U114+V114+W114+X114+Y114+Z114+AA114+AB114+AC114+AD114+AE114+AF114</f>
        <v/>
      </c>
      <c r="O114" s="55">
        <f>+(N114+Q114-H114)/(21.5*E114)</f>
        <v/>
      </c>
      <c r="P114" s="55">
        <f>+(N114-H114)/(21.5*E114)</f>
        <v/>
      </c>
      <c r="Q114" s="106">
        <f>'All Parts'!Q57</f>
        <v/>
      </c>
      <c r="R114" s="124">
        <f>'All Parts'!R57</f>
        <v/>
      </c>
      <c r="S114" s="124">
        <f>'All Parts'!S57</f>
        <v/>
      </c>
      <c r="T114" s="124">
        <f>'All Parts'!T57</f>
        <v/>
      </c>
      <c r="U114" s="124">
        <f>'All Parts'!U57</f>
        <v/>
      </c>
      <c r="V114" s="124">
        <f>'All Parts'!V57</f>
        <v/>
      </c>
      <c r="W114" s="124">
        <f>'All Parts'!W57</f>
        <v/>
      </c>
      <c r="X114" s="124">
        <f>'All Parts'!X57</f>
        <v/>
      </c>
      <c r="Y114" s="124">
        <f>'All Parts'!Y57</f>
        <v/>
      </c>
      <c r="Z114" s="124">
        <f>'All Parts'!Z57</f>
        <v/>
      </c>
      <c r="AA114" s="124">
        <f>'All Parts'!AA57</f>
        <v/>
      </c>
      <c r="AB114" s="124">
        <f>'All Parts'!AB57</f>
        <v/>
      </c>
      <c r="AC114" s="124">
        <f>'All Parts'!AC57</f>
        <v/>
      </c>
      <c r="AD114" s="124">
        <f>'All Parts'!AD57</f>
        <v/>
      </c>
      <c r="AE114" s="124">
        <f>'All Parts'!AE57</f>
        <v/>
      </c>
      <c r="AF114" s="124">
        <f>'All Parts'!AF57</f>
        <v/>
      </c>
      <c r="AG114" s="164">
        <f>'All Parts'!AG57</f>
        <v/>
      </c>
      <c r="AH114" s="124" t="n"/>
    </row>
    <row r="115" ht="13.25" customHeight="1">
      <c r="A115" s="50">
        <f>'All Parts'!A73</f>
        <v/>
      </c>
      <c r="B115" s="159">
        <f>'All Parts'!B73</f>
        <v/>
      </c>
      <c r="C115" s="160">
        <f>'All Parts'!C73</f>
        <v/>
      </c>
      <c r="D115" s="19">
        <f>'All Parts'!D73</f>
        <v/>
      </c>
      <c r="E115" s="161">
        <f>'All Parts'!E73</f>
        <v/>
      </c>
      <c r="F115" s="150">
        <f>'All Parts'!F73</f>
        <v/>
      </c>
      <c r="G115" s="150">
        <f>'All Parts'!G73</f>
        <v/>
      </c>
      <c r="H115" s="150">
        <f>'All Parts'!H73</f>
        <v/>
      </c>
      <c r="I115" s="57">
        <f>'All Parts'!I73</f>
        <v/>
      </c>
      <c r="J115" s="8">
        <f>+NOW()+P115*7/4.75*21.5</f>
        <v/>
      </c>
      <c r="K115" s="8">
        <f>+NOW()+O115*7/4.75*21.5</f>
        <v/>
      </c>
      <c r="L115" s="8">
        <f>K115-M115*7</f>
        <v/>
      </c>
      <c r="M115" s="105" t="n">
        <v>38</v>
      </c>
      <c r="N115" s="105">
        <f>F115+R115+S115+T115+U115+V115+W115+X115+Y115+Z115+AA115+AB115+AC115+AD115+AE115+AF115</f>
        <v/>
      </c>
      <c r="O115" s="55">
        <f>+(N115+Q115-H115)/(21.5*E115)</f>
        <v/>
      </c>
      <c r="P115" s="55">
        <f>+(N115-H115)/(21.5*E115)</f>
        <v/>
      </c>
      <c r="Q115" s="106">
        <f>'All Parts'!Q73</f>
        <v/>
      </c>
      <c r="R115" s="124">
        <f>'All Parts'!R73</f>
        <v/>
      </c>
      <c r="S115" s="124">
        <f>'All Parts'!S73</f>
        <v/>
      </c>
      <c r="T115" s="124">
        <f>'All Parts'!T73</f>
        <v/>
      </c>
      <c r="U115" s="124">
        <f>'All Parts'!U73</f>
        <v/>
      </c>
      <c r="V115" s="124">
        <f>'All Parts'!V73</f>
        <v/>
      </c>
      <c r="W115" s="124">
        <f>'All Parts'!W73</f>
        <v/>
      </c>
      <c r="X115" s="124">
        <f>'All Parts'!X73</f>
        <v/>
      </c>
      <c r="Y115" s="124">
        <f>'All Parts'!Y73</f>
        <v/>
      </c>
      <c r="Z115" s="124">
        <f>'All Parts'!Z73</f>
        <v/>
      </c>
      <c r="AA115" s="124">
        <f>'All Parts'!AA73</f>
        <v/>
      </c>
      <c r="AB115" s="124">
        <f>'All Parts'!AB73</f>
        <v/>
      </c>
      <c r="AC115" s="124">
        <f>'All Parts'!AC73</f>
        <v/>
      </c>
      <c r="AD115" s="124">
        <f>'All Parts'!AD73</f>
        <v/>
      </c>
      <c r="AE115" s="124">
        <f>'All Parts'!AE73</f>
        <v/>
      </c>
      <c r="AF115" s="124">
        <f>'All Parts'!AF73</f>
        <v/>
      </c>
      <c r="AG115" s="148">
        <f>'All Parts'!AG73</f>
        <v/>
      </c>
      <c r="AH115" s="124" t="n"/>
    </row>
    <row r="116" ht="13.25" customHeight="1">
      <c r="A116" s="50">
        <f>'All Parts'!A22</f>
        <v/>
      </c>
      <c r="B116" s="125">
        <f>'All Parts'!B22</f>
        <v/>
      </c>
      <c r="C116" s="126">
        <f>'All Parts'!C22</f>
        <v/>
      </c>
      <c r="D116" s="19">
        <f>'All Parts'!D22</f>
        <v/>
      </c>
      <c r="E116" s="161">
        <f>'All Parts'!E22</f>
        <v/>
      </c>
      <c r="F116" s="150">
        <f>'All Parts'!F22</f>
        <v/>
      </c>
      <c r="G116" s="150">
        <f>'All Parts'!G22</f>
        <v/>
      </c>
      <c r="H116" s="150">
        <f>'All Parts'!H22</f>
        <v/>
      </c>
      <c r="I116" s="57">
        <f>'All Parts'!I22</f>
        <v/>
      </c>
      <c r="J116" s="8">
        <f>+NOW()+P116*7/4.75*21.5</f>
        <v/>
      </c>
      <c r="K116" s="8">
        <f>+NOW()+O116*7/4.75*21.5</f>
        <v/>
      </c>
      <c r="L116" s="8">
        <f>K116-M116*7</f>
        <v/>
      </c>
      <c r="M116" s="105" t="n">
        <v>38</v>
      </c>
      <c r="N116" s="105">
        <f>F116+R116+S116+T116+U116+V116+W116+X116+Y116+Z116+AA116+AB116+AC116+AD116+AE116+AF116</f>
        <v/>
      </c>
      <c r="O116" s="55">
        <f>+(N116+Q116-H116)/(21.5*E116)</f>
        <v/>
      </c>
      <c r="P116" s="55">
        <f>+(N116-H116)/(21.5*E116)</f>
        <v/>
      </c>
      <c r="Q116" s="106">
        <f>'All Parts'!Q22</f>
        <v/>
      </c>
      <c r="R116" s="124">
        <f>'All Parts'!R22</f>
        <v/>
      </c>
      <c r="S116" s="124">
        <f>'All Parts'!S22</f>
        <v/>
      </c>
      <c r="T116" s="124">
        <f>'All Parts'!T22</f>
        <v/>
      </c>
      <c r="U116" s="124">
        <f>'All Parts'!U22</f>
        <v/>
      </c>
      <c r="V116" s="124">
        <f>'All Parts'!V22</f>
        <v/>
      </c>
      <c r="W116" s="124">
        <f>'All Parts'!W22</f>
        <v/>
      </c>
      <c r="X116" s="124">
        <f>'All Parts'!X22</f>
        <v/>
      </c>
      <c r="Y116" s="124">
        <f>'All Parts'!Y22</f>
        <v/>
      </c>
      <c r="Z116" s="124">
        <f>'All Parts'!Z22</f>
        <v/>
      </c>
      <c r="AA116" s="124">
        <f>'All Parts'!AA22</f>
        <v/>
      </c>
      <c r="AB116" s="124">
        <f>'All Parts'!AB22</f>
        <v/>
      </c>
      <c r="AC116" s="124">
        <f>'All Parts'!AC22</f>
        <v/>
      </c>
      <c r="AD116" s="124">
        <f>'All Parts'!AD22</f>
        <v/>
      </c>
      <c r="AE116" s="124">
        <f>'All Parts'!AE22</f>
        <v/>
      </c>
      <c r="AF116" s="124">
        <f>'All Parts'!AF22</f>
        <v/>
      </c>
      <c r="AG116" s="148">
        <f>'All Parts'!AG22</f>
        <v/>
      </c>
      <c r="AH116" s="124" t="n"/>
    </row>
    <row r="117" ht="13.25" customHeight="1">
      <c r="A117" s="134">
        <f>'All Parts'!A79</f>
        <v/>
      </c>
      <c r="B117" s="153">
        <f>'All Parts'!B79</f>
        <v/>
      </c>
      <c r="C117" s="154">
        <f>'All Parts'!C79</f>
        <v/>
      </c>
      <c r="D117" s="19">
        <f>'All Parts'!D79</f>
        <v/>
      </c>
      <c r="E117" s="127">
        <f>'All Parts'!E79</f>
        <v/>
      </c>
      <c r="F117" s="150">
        <f>'All Parts'!F79</f>
        <v/>
      </c>
      <c r="G117" s="150">
        <f>'All Parts'!G79</f>
        <v/>
      </c>
      <c r="H117" s="150">
        <f>'All Parts'!H79</f>
        <v/>
      </c>
      <c r="I117" s="57">
        <f>'All Parts'!I79</f>
        <v/>
      </c>
      <c r="J117" s="8">
        <f>+NOW()+P117*7/4.75*21.5</f>
        <v/>
      </c>
      <c r="K117" s="8">
        <f>+NOW()+O117*7/4.75*21.5</f>
        <v/>
      </c>
      <c r="L117" s="8">
        <f>K117-M117*7</f>
        <v/>
      </c>
      <c r="M117" s="105" t="n">
        <v>39</v>
      </c>
      <c r="N117" s="105">
        <f>F117+R117+S117+T117+U117+V117+W117+X117+Y117+Z117+AA117+AB117+AC117+AD117+AE117+AF117</f>
        <v/>
      </c>
      <c r="O117" s="55">
        <f>+(N117+Q117-H117)/(21.5*E117)</f>
        <v/>
      </c>
      <c r="P117" s="55">
        <f>+(N117-H117)/(21.5*E117)</f>
        <v/>
      </c>
      <c r="Q117" s="115">
        <f>'All Parts'!Q79</f>
        <v/>
      </c>
      <c r="R117" s="124">
        <f>'All Parts'!R79</f>
        <v/>
      </c>
      <c r="S117" s="124">
        <f>'All Parts'!S79</f>
        <v/>
      </c>
      <c r="T117" s="124">
        <f>'All Parts'!T79</f>
        <v/>
      </c>
      <c r="U117" s="124">
        <f>'All Parts'!U79</f>
        <v/>
      </c>
      <c r="V117" s="124">
        <f>'All Parts'!V79</f>
        <v/>
      </c>
      <c r="W117" s="124">
        <f>'All Parts'!W79</f>
        <v/>
      </c>
      <c r="X117" s="124">
        <f>'All Parts'!X79</f>
        <v/>
      </c>
      <c r="Y117" s="124">
        <f>'All Parts'!Y79</f>
        <v/>
      </c>
      <c r="Z117" s="124">
        <f>'All Parts'!Z79</f>
        <v/>
      </c>
      <c r="AA117" s="124">
        <f>'All Parts'!AA79</f>
        <v/>
      </c>
      <c r="AB117" s="124">
        <f>'All Parts'!AB79</f>
        <v/>
      </c>
      <c r="AC117" s="124">
        <f>'All Parts'!AC79</f>
        <v/>
      </c>
      <c r="AD117" s="124">
        <f>'All Parts'!AD79</f>
        <v/>
      </c>
      <c r="AE117" s="124">
        <f>'All Parts'!AE79</f>
        <v/>
      </c>
      <c r="AF117" s="124">
        <f>'All Parts'!AF79</f>
        <v/>
      </c>
      <c r="AG117" s="148">
        <f>'All Parts'!AG79</f>
        <v/>
      </c>
      <c r="AH117" s="124" t="n"/>
    </row>
    <row r="118" ht="13.25" customHeight="1">
      <c r="A118" s="50">
        <f>'All Parts'!A64</f>
        <v/>
      </c>
      <c r="B118" s="125">
        <f>'All Parts'!B64</f>
        <v/>
      </c>
      <c r="C118" s="126">
        <f>'All Parts'!C64</f>
        <v/>
      </c>
      <c r="D118" s="19">
        <f>'All Parts'!D64</f>
        <v/>
      </c>
      <c r="E118" s="127">
        <f>'All Parts'!E64</f>
        <v/>
      </c>
      <c r="F118" s="150">
        <f>'All Parts'!F64</f>
        <v/>
      </c>
      <c r="G118" s="150">
        <f>'All Parts'!G64</f>
        <v/>
      </c>
      <c r="H118" s="150">
        <f>'All Parts'!H64</f>
        <v/>
      </c>
      <c r="I118" s="57">
        <f>'All Parts'!I64</f>
        <v/>
      </c>
      <c r="J118" s="8">
        <f>+NOW()+P118*7/4.75*21.5</f>
        <v/>
      </c>
      <c r="K118" s="8">
        <f>+NOW()+O118*7/4.75*21.5</f>
        <v/>
      </c>
      <c r="L118" s="8">
        <f>K118-M118*7</f>
        <v/>
      </c>
      <c r="M118" s="105" t="n">
        <v>38</v>
      </c>
      <c r="N118" s="105">
        <f>F118+R118+S118+T118+U118+V118+W118+X118+Y118+Z118+AA118+AB118+AC118+AD118+AE118+AF118</f>
        <v/>
      </c>
      <c r="O118" s="55">
        <f>+(N118+Q118-H118)/(21.5*E118)</f>
        <v/>
      </c>
      <c r="P118" s="55">
        <f>+(N118-H118)/(21.5*E118)</f>
        <v/>
      </c>
      <c r="Q118" s="106">
        <f>'All Parts'!Q64</f>
        <v/>
      </c>
      <c r="R118" s="124">
        <f>'All Parts'!R64</f>
        <v/>
      </c>
      <c r="S118" s="124">
        <f>'All Parts'!S64</f>
        <v/>
      </c>
      <c r="T118" s="124">
        <f>'All Parts'!T64</f>
        <v/>
      </c>
      <c r="U118" s="124">
        <f>'All Parts'!U64</f>
        <v/>
      </c>
      <c r="V118" s="124">
        <f>'All Parts'!V64</f>
        <v/>
      </c>
      <c r="W118" s="124">
        <f>'All Parts'!W64</f>
        <v/>
      </c>
      <c r="X118" s="124">
        <f>'All Parts'!X64</f>
        <v/>
      </c>
      <c r="Y118" s="124">
        <f>'All Parts'!Y64</f>
        <v/>
      </c>
      <c r="Z118" s="124">
        <f>'All Parts'!Z64</f>
        <v/>
      </c>
      <c r="AA118" s="124">
        <f>'All Parts'!AA64</f>
        <v/>
      </c>
      <c r="AB118" s="124">
        <f>'All Parts'!AB64</f>
        <v/>
      </c>
      <c r="AC118" s="124">
        <f>'All Parts'!AC64</f>
        <v/>
      </c>
      <c r="AD118" s="124">
        <f>'All Parts'!AD64</f>
        <v/>
      </c>
      <c r="AE118" s="124">
        <f>'All Parts'!AE64</f>
        <v/>
      </c>
      <c r="AF118" s="124">
        <f>'All Parts'!AF64</f>
        <v/>
      </c>
      <c r="AG118" s="148">
        <f>'All Parts'!AG64</f>
        <v/>
      </c>
      <c r="AH118" s="124">
        <f>2000</f>
        <v/>
      </c>
    </row>
    <row r="119" ht="13.25" customHeight="1">
      <c r="A119" s="22">
        <f>'All Parts'!A11</f>
        <v/>
      </c>
      <c r="B119" s="125">
        <f>'All Parts'!B11</f>
        <v/>
      </c>
      <c r="C119" s="126">
        <f>'All Parts'!C11</f>
        <v/>
      </c>
      <c r="D119" s="19">
        <f>'All Parts'!D11</f>
        <v/>
      </c>
      <c r="E119" s="127">
        <f>'All Parts'!E11</f>
        <v/>
      </c>
      <c r="F119" s="150">
        <f>'All Parts'!F11</f>
        <v/>
      </c>
      <c r="G119" s="150">
        <f>'All Parts'!G11</f>
        <v/>
      </c>
      <c r="H119" s="150">
        <f>'All Parts'!H11</f>
        <v/>
      </c>
      <c r="I119" s="57">
        <f>'All Parts'!I11</f>
        <v/>
      </c>
      <c r="J119" s="8">
        <f>+NOW()+P119*7/4.75*21.5</f>
        <v/>
      </c>
      <c r="K119" s="8">
        <f>+NOW()+O119*7/4.75*21.5</f>
        <v/>
      </c>
      <c r="L119" s="8">
        <f>K119-M119*7</f>
        <v/>
      </c>
      <c r="M119" s="105" t="n">
        <v>37</v>
      </c>
      <c r="N119" s="105">
        <f>F119+R119+S119+T119+U119+V119+W119+X119+Y119+Z119+AA119+AB119+AC119+AD119+AE119+AF119</f>
        <v/>
      </c>
      <c r="O119" s="55">
        <f>+(N119+Q119-H119)/(21.5*E119)</f>
        <v/>
      </c>
      <c r="P119" s="55">
        <f>+(N119-H119)/(21.5*E119)</f>
        <v/>
      </c>
      <c r="Q119" s="106">
        <f>'All Parts'!Q11</f>
        <v/>
      </c>
      <c r="R119" s="124">
        <f>'All Parts'!R11</f>
        <v/>
      </c>
      <c r="S119" s="124">
        <f>'All Parts'!S11</f>
        <v/>
      </c>
      <c r="T119" s="124">
        <f>'All Parts'!T11</f>
        <v/>
      </c>
      <c r="U119" s="124">
        <f>'All Parts'!U11</f>
        <v/>
      </c>
      <c r="V119" s="124">
        <f>'All Parts'!V11</f>
        <v/>
      </c>
      <c r="W119" s="124">
        <f>'All Parts'!W11</f>
        <v/>
      </c>
      <c r="X119" s="124">
        <f>'All Parts'!X11</f>
        <v/>
      </c>
      <c r="Y119" s="124">
        <f>'All Parts'!Y11</f>
        <v/>
      </c>
      <c r="Z119" s="124">
        <f>'All Parts'!Z11</f>
        <v/>
      </c>
      <c r="AA119" s="124">
        <f>'All Parts'!AA11</f>
        <v/>
      </c>
      <c r="AB119" s="124">
        <f>'All Parts'!AB11</f>
        <v/>
      </c>
      <c r="AC119" s="124">
        <f>'All Parts'!AC11</f>
        <v/>
      </c>
      <c r="AD119" s="124">
        <f>'All Parts'!AD11</f>
        <v/>
      </c>
      <c r="AE119" s="124">
        <f>'All Parts'!AE11</f>
        <v/>
      </c>
      <c r="AF119" s="124">
        <f>'All Parts'!AF11</f>
        <v/>
      </c>
      <c r="AG119" s="148">
        <f>'All Parts'!AG11</f>
        <v/>
      </c>
      <c r="AH119" s="124" t="n"/>
    </row>
    <row r="120" ht="13.25" customHeight="1">
      <c r="A120" s="50">
        <f>'All Parts'!A110</f>
        <v/>
      </c>
      <c r="B120" s="125">
        <f>'All Parts'!B110</f>
        <v/>
      </c>
      <c r="C120" s="126">
        <f>'All Parts'!C110</f>
        <v/>
      </c>
      <c r="D120" s="19">
        <f>'All Parts'!D110</f>
        <v/>
      </c>
      <c r="E120" s="127">
        <f>'All Parts'!E110</f>
        <v/>
      </c>
      <c r="F120" s="150">
        <f>'All Parts'!F110</f>
        <v/>
      </c>
      <c r="G120" s="150">
        <f>'All Parts'!G110</f>
        <v/>
      </c>
      <c r="H120" s="150">
        <f>'All Parts'!H110</f>
        <v/>
      </c>
      <c r="I120" s="57">
        <f>'All Parts'!I110</f>
        <v/>
      </c>
      <c r="J120" s="8">
        <f>+NOW()+P120*7/4.75*21.5</f>
        <v/>
      </c>
      <c r="K120" s="8">
        <f>+NOW()+O120*7/4.75*21.5</f>
        <v/>
      </c>
      <c r="L120" s="8">
        <f>K120-M120*7</f>
        <v/>
      </c>
      <c r="M120" s="105" t="n">
        <v>37</v>
      </c>
      <c r="N120" s="105">
        <f>F120+R120+S120+T120+U120+V120+W120+X120+Y120+Z120+AA120+AB120+AC120+AD120+AE120+AF120</f>
        <v/>
      </c>
      <c r="O120" s="55">
        <f>+(N120+Q120-H120)/(21.5*E120)</f>
        <v/>
      </c>
      <c r="P120" s="55">
        <f>+(N120-H120)/(21.5*E120)</f>
        <v/>
      </c>
      <c r="Q120" s="106">
        <f>'All Parts'!Q110</f>
        <v/>
      </c>
      <c r="R120" s="124">
        <f>'All Parts'!R110</f>
        <v/>
      </c>
      <c r="S120" s="124">
        <f>'All Parts'!S110</f>
        <v/>
      </c>
      <c r="T120" s="124">
        <f>'All Parts'!T110</f>
        <v/>
      </c>
      <c r="U120" s="124">
        <f>'All Parts'!U110</f>
        <v/>
      </c>
      <c r="V120" s="124">
        <f>'All Parts'!V110</f>
        <v/>
      </c>
      <c r="W120" s="124">
        <f>'All Parts'!W110</f>
        <v/>
      </c>
      <c r="X120" s="124">
        <f>'All Parts'!X110</f>
        <v/>
      </c>
      <c r="Y120" s="124">
        <f>'All Parts'!Y110</f>
        <v/>
      </c>
      <c r="Z120" s="124">
        <f>'All Parts'!Z110</f>
        <v/>
      </c>
      <c r="AA120" s="124">
        <f>'All Parts'!AA110</f>
        <v/>
      </c>
      <c r="AB120" s="124">
        <f>'All Parts'!AB110</f>
        <v/>
      </c>
      <c r="AC120" s="124">
        <f>'All Parts'!AC110</f>
        <v/>
      </c>
      <c r="AD120" s="124">
        <f>'All Parts'!AD110</f>
        <v/>
      </c>
      <c r="AE120" s="124">
        <f>'All Parts'!AE110</f>
        <v/>
      </c>
      <c r="AF120" s="124">
        <f>'All Parts'!AF110</f>
        <v/>
      </c>
      <c r="AG120" s="148">
        <f>'All Parts'!AG110</f>
        <v/>
      </c>
      <c r="AH120" s="124" t="n"/>
    </row>
    <row r="121" ht="13.25" customHeight="1">
      <c r="A121" s="133">
        <f>'All Parts'!A77</f>
        <v/>
      </c>
      <c r="B121" s="151">
        <f>'All Parts'!B77</f>
        <v/>
      </c>
      <c r="C121" s="152">
        <f>'All Parts'!C77</f>
        <v/>
      </c>
      <c r="D121" s="19">
        <f>'All Parts'!D77</f>
        <v/>
      </c>
      <c r="E121" s="127">
        <f>'All Parts'!E77</f>
        <v/>
      </c>
      <c r="F121" s="150">
        <f>'All Parts'!F77</f>
        <v/>
      </c>
      <c r="G121" s="150">
        <f>'All Parts'!G77</f>
        <v/>
      </c>
      <c r="H121" s="150">
        <f>'All Parts'!H77</f>
        <v/>
      </c>
      <c r="I121" s="57">
        <f>'All Parts'!I77</f>
        <v/>
      </c>
      <c r="J121" s="8">
        <f>+NOW()+P121*7/4.75*21.5</f>
        <v/>
      </c>
      <c r="K121" s="8">
        <f>+NOW()+O121*7/4.75*21.5</f>
        <v/>
      </c>
      <c r="L121" s="8">
        <f>K121-M121*7</f>
        <v/>
      </c>
      <c r="M121" s="105" t="n">
        <v>38</v>
      </c>
      <c r="N121" s="105">
        <f>F121+R121+S121+T121+U121+V121+W121+X121+Y121+Z121+AA121+AB121+AC121+AD121+AE121+AF121</f>
        <v/>
      </c>
      <c r="O121" s="55">
        <f>+(N121+Q121-H121)/(21.5*E121)</f>
        <v/>
      </c>
      <c r="P121" s="55">
        <f>+(N121-H121)/(21.5*E121)</f>
        <v/>
      </c>
      <c r="Q121" s="106">
        <f>'All Parts'!Q77</f>
        <v/>
      </c>
      <c r="R121" s="124">
        <f>'All Parts'!R77</f>
        <v/>
      </c>
      <c r="S121" s="124">
        <f>'All Parts'!S77</f>
        <v/>
      </c>
      <c r="T121" s="124">
        <f>'All Parts'!T77</f>
        <v/>
      </c>
      <c r="U121" s="124">
        <f>'All Parts'!U77</f>
        <v/>
      </c>
      <c r="V121" s="124">
        <f>'All Parts'!V77</f>
        <v/>
      </c>
      <c r="W121" s="124">
        <f>'All Parts'!W77</f>
        <v/>
      </c>
      <c r="X121" s="124">
        <f>'All Parts'!X77</f>
        <v/>
      </c>
      <c r="Y121" s="124">
        <f>'All Parts'!Y77</f>
        <v/>
      </c>
      <c r="Z121" s="124">
        <f>'All Parts'!Z77</f>
        <v/>
      </c>
      <c r="AA121" s="124">
        <f>'All Parts'!AA77</f>
        <v/>
      </c>
      <c r="AB121" s="124">
        <f>'All Parts'!AB77</f>
        <v/>
      </c>
      <c r="AC121" s="124">
        <f>'All Parts'!AC77</f>
        <v/>
      </c>
      <c r="AD121" s="124">
        <f>'All Parts'!AD77</f>
        <v/>
      </c>
      <c r="AE121" s="124">
        <f>'All Parts'!AE77</f>
        <v/>
      </c>
      <c r="AF121" s="124">
        <f>'All Parts'!AF77</f>
        <v/>
      </c>
      <c r="AG121" s="148">
        <f>'All Parts'!AG77</f>
        <v/>
      </c>
      <c r="AH121" s="124" t="n"/>
    </row>
    <row r="122" ht="13.25" customHeight="1">
      <c r="A122" s="50">
        <f>'All Parts'!A76</f>
        <v/>
      </c>
      <c r="B122" s="159">
        <f>'All Parts'!B76</f>
        <v/>
      </c>
      <c r="C122" s="160">
        <f>'All Parts'!C76</f>
        <v/>
      </c>
      <c r="D122" s="19">
        <f>'All Parts'!D76</f>
        <v/>
      </c>
      <c r="E122" s="127">
        <f>'All Parts'!E76</f>
        <v/>
      </c>
      <c r="F122" s="150">
        <f>'All Parts'!F76</f>
        <v/>
      </c>
      <c r="G122" s="150">
        <f>'All Parts'!G76</f>
        <v/>
      </c>
      <c r="H122" s="150">
        <f>'All Parts'!H76</f>
        <v/>
      </c>
      <c r="I122" s="57">
        <f>'All Parts'!I76</f>
        <v/>
      </c>
      <c r="J122" s="8">
        <f>+NOW()+P122*7/4.75*21.5</f>
        <v/>
      </c>
      <c r="K122" s="8">
        <f>+NOW()+O122*7/4.75*21.5</f>
        <v/>
      </c>
      <c r="L122" s="8">
        <f>K122-M122*7</f>
        <v/>
      </c>
      <c r="M122" s="105" t="n">
        <v>38</v>
      </c>
      <c r="N122" s="105">
        <f>F122+R122+S122+T122+U122+V122+W122+X122+Y122+Z122+AA122+AB122+AC122+AD122+AE122+AF122</f>
        <v/>
      </c>
      <c r="O122" s="55">
        <f>+(N122+Q122-H122)/(21.5*E122)</f>
        <v/>
      </c>
      <c r="P122" s="55">
        <f>+(N122-H122)/(21.5*E122)</f>
        <v/>
      </c>
      <c r="Q122" s="106">
        <f>'All Parts'!Q76</f>
        <v/>
      </c>
      <c r="R122" s="124">
        <f>'All Parts'!R76</f>
        <v/>
      </c>
      <c r="S122" s="124">
        <f>'All Parts'!S76</f>
        <v/>
      </c>
      <c r="T122" s="124">
        <f>'All Parts'!T76</f>
        <v/>
      </c>
      <c r="U122" s="124">
        <f>'All Parts'!U76</f>
        <v/>
      </c>
      <c r="V122" s="124">
        <f>'All Parts'!V76</f>
        <v/>
      </c>
      <c r="W122" s="124">
        <f>'All Parts'!W76</f>
        <v/>
      </c>
      <c r="X122" s="124">
        <f>'All Parts'!X76</f>
        <v/>
      </c>
      <c r="Y122" s="124">
        <f>'All Parts'!Y76</f>
        <v/>
      </c>
      <c r="Z122" s="124">
        <f>'All Parts'!Z76</f>
        <v/>
      </c>
      <c r="AA122" s="124">
        <f>'All Parts'!AA76</f>
        <v/>
      </c>
      <c r="AB122" s="124">
        <f>'All Parts'!AB76</f>
        <v/>
      </c>
      <c r="AC122" s="124">
        <f>'All Parts'!AC76</f>
        <v/>
      </c>
      <c r="AD122" s="124">
        <f>'All Parts'!AD76</f>
        <v/>
      </c>
      <c r="AE122" s="124">
        <f>'All Parts'!AE76</f>
        <v/>
      </c>
      <c r="AF122" s="124">
        <f>'All Parts'!AF76</f>
        <v/>
      </c>
      <c r="AG122" s="164">
        <f>'All Parts'!AG76</f>
        <v/>
      </c>
      <c r="AH122" s="124" t="n"/>
    </row>
    <row r="123" ht="13.25" customHeight="1">
      <c r="A123" s="54">
        <f>'All Parts'!A59</f>
        <v/>
      </c>
      <c r="B123" s="125">
        <f>'All Parts'!B59</f>
        <v/>
      </c>
      <c r="C123" s="126">
        <f>'All Parts'!C59</f>
        <v/>
      </c>
      <c r="D123" s="19">
        <f>'All Parts'!D59</f>
        <v/>
      </c>
      <c r="E123" s="127">
        <f>'All Parts'!E59</f>
        <v/>
      </c>
      <c r="F123" s="150">
        <f>'All Parts'!F59</f>
        <v/>
      </c>
      <c r="G123" s="150">
        <f>'All Parts'!G59</f>
        <v/>
      </c>
      <c r="H123" s="150">
        <f>'All Parts'!H59</f>
        <v/>
      </c>
      <c r="I123" s="57">
        <f>'All Parts'!I59</f>
        <v/>
      </c>
      <c r="J123" s="8">
        <f>+NOW()+P123*7/4.75*21.5</f>
        <v/>
      </c>
      <c r="K123" s="8">
        <f>+NOW()+O123*7/4.75*21.5</f>
        <v/>
      </c>
      <c r="L123" s="8">
        <f>K123-M123*7</f>
        <v/>
      </c>
      <c r="M123" s="105" t="n">
        <v>38</v>
      </c>
      <c r="N123" s="105">
        <f>F123+R123+S123+T123+U123+V123+W123+X123+Y123+Z123+AA123+AB123+AC123+AD123+AE123+AF123</f>
        <v/>
      </c>
      <c r="O123" s="55">
        <f>+(N123+Q123-H123)/(21.5*E123)</f>
        <v/>
      </c>
      <c r="P123" s="55">
        <f>+(N123-H123)/(21.5*E123)</f>
        <v/>
      </c>
      <c r="Q123" s="106">
        <f>'All Parts'!Q59</f>
        <v/>
      </c>
      <c r="R123" s="124">
        <f>'All Parts'!R59</f>
        <v/>
      </c>
      <c r="S123" s="124">
        <f>'All Parts'!S59</f>
        <v/>
      </c>
      <c r="T123" s="124">
        <f>'All Parts'!T59</f>
        <v/>
      </c>
      <c r="U123" s="124">
        <f>'All Parts'!U59</f>
        <v/>
      </c>
      <c r="V123" s="124">
        <f>'All Parts'!V59</f>
        <v/>
      </c>
      <c r="W123" s="124">
        <f>'All Parts'!W59</f>
        <v/>
      </c>
      <c r="X123" s="124">
        <f>'All Parts'!X59</f>
        <v/>
      </c>
      <c r="Y123" s="124">
        <f>'All Parts'!Y59</f>
        <v/>
      </c>
      <c r="Z123" s="124">
        <f>'All Parts'!Z59</f>
        <v/>
      </c>
      <c r="AA123" s="124">
        <f>'All Parts'!AA59</f>
        <v/>
      </c>
      <c r="AB123" s="124">
        <f>'All Parts'!AB59</f>
        <v/>
      </c>
      <c r="AC123" s="124">
        <f>'All Parts'!AC59</f>
        <v/>
      </c>
      <c r="AD123" s="124">
        <f>'All Parts'!AD59</f>
        <v/>
      </c>
      <c r="AE123" s="124">
        <f>'All Parts'!AE59</f>
        <v/>
      </c>
      <c r="AF123" s="124">
        <f>'All Parts'!AF59</f>
        <v/>
      </c>
      <c r="AG123" s="148">
        <f>'All Parts'!AG59</f>
        <v/>
      </c>
      <c r="AH123" s="124" t="n"/>
    </row>
    <row r="124" ht="13.25" customHeight="1">
      <c r="A124" s="134">
        <f>'All Parts'!A82</f>
        <v/>
      </c>
      <c r="B124" s="153">
        <f>'All Parts'!B82</f>
        <v/>
      </c>
      <c r="C124" s="154">
        <f>'All Parts'!C82</f>
        <v/>
      </c>
      <c r="D124" s="19">
        <f>'All Parts'!D82</f>
        <v/>
      </c>
      <c r="E124" s="127">
        <f>'All Parts'!E82</f>
        <v/>
      </c>
      <c r="F124" s="150">
        <f>'All Parts'!F82</f>
        <v/>
      </c>
      <c r="G124" s="150">
        <f>'All Parts'!G82</f>
        <v/>
      </c>
      <c r="H124" s="150">
        <f>'All Parts'!H82</f>
        <v/>
      </c>
      <c r="I124" s="57">
        <f>'All Parts'!I82</f>
        <v/>
      </c>
      <c r="J124" s="8">
        <f>+NOW()+P124*7/4.75*21.5</f>
        <v/>
      </c>
      <c r="K124" s="8">
        <f>+NOW()+O124*7/4.75*21.5</f>
        <v/>
      </c>
      <c r="L124" s="8">
        <f>K124-M124*7</f>
        <v/>
      </c>
      <c r="M124" s="105" t="n">
        <v>38</v>
      </c>
      <c r="N124" s="105">
        <f>F124+R124+S124+T124+U124+V124+W124+X124+Y124+Z124+AA124+AB124+AC124+AD124+AE124+AF124</f>
        <v/>
      </c>
      <c r="O124" s="55">
        <f>+(N124+Q124-H124)/(21.5*E124)</f>
        <v/>
      </c>
      <c r="P124" s="55">
        <f>+(N124-H124)/(21.5*E124)</f>
        <v/>
      </c>
      <c r="Q124" s="106">
        <f>'All Parts'!Q82</f>
        <v/>
      </c>
      <c r="R124" s="124">
        <f>'All Parts'!R82</f>
        <v/>
      </c>
      <c r="S124" s="124">
        <f>'All Parts'!S82</f>
        <v/>
      </c>
      <c r="T124" s="124">
        <f>'All Parts'!T82</f>
        <v/>
      </c>
      <c r="U124" s="124">
        <f>'All Parts'!U82</f>
        <v/>
      </c>
      <c r="V124" s="124">
        <f>'All Parts'!V82</f>
        <v/>
      </c>
      <c r="W124" s="124">
        <f>'All Parts'!W82</f>
        <v/>
      </c>
      <c r="X124" s="124">
        <f>'All Parts'!X82</f>
        <v/>
      </c>
      <c r="Y124" s="124">
        <f>'All Parts'!Y82</f>
        <v/>
      </c>
      <c r="Z124" s="124">
        <f>'All Parts'!Z82</f>
        <v/>
      </c>
      <c r="AA124" s="124">
        <f>'All Parts'!AA82</f>
        <v/>
      </c>
      <c r="AB124" s="124">
        <f>'All Parts'!AB82</f>
        <v/>
      </c>
      <c r="AC124" s="124">
        <f>'All Parts'!AC82</f>
        <v/>
      </c>
      <c r="AD124" s="124">
        <f>'All Parts'!AD82</f>
        <v/>
      </c>
      <c r="AE124" s="124">
        <f>'All Parts'!AE82</f>
        <v/>
      </c>
      <c r="AF124" s="124">
        <f>'All Parts'!AF82</f>
        <v/>
      </c>
      <c r="AG124" s="148">
        <f>'All Parts'!AG82</f>
        <v/>
      </c>
      <c r="AH124" s="124" t="n"/>
    </row>
    <row r="125" ht="13.25" customHeight="1">
      <c r="A125" s="50">
        <f>'All Parts'!A78</f>
        <v/>
      </c>
      <c r="B125" s="151">
        <f>'All Parts'!B78</f>
        <v/>
      </c>
      <c r="C125" s="152">
        <f>'All Parts'!C78</f>
        <v/>
      </c>
      <c r="D125" s="19">
        <f>'All Parts'!D78</f>
        <v/>
      </c>
      <c r="E125" s="127">
        <f>'All Parts'!E78</f>
        <v/>
      </c>
      <c r="F125" s="150">
        <f>'All Parts'!F78</f>
        <v/>
      </c>
      <c r="G125" s="150">
        <f>'All Parts'!G78</f>
        <v/>
      </c>
      <c r="H125" s="150">
        <f>'All Parts'!H78</f>
        <v/>
      </c>
      <c r="I125" s="57">
        <f>'All Parts'!I78</f>
        <v/>
      </c>
      <c r="J125" s="8">
        <f>+NOW()+P125*7/4.75*21.5</f>
        <v/>
      </c>
      <c r="K125" s="8">
        <f>+NOW()+O125*7/4.75*21.5</f>
        <v/>
      </c>
      <c r="L125" s="8">
        <f>K125-M125*7</f>
        <v/>
      </c>
      <c r="M125" s="105" t="n">
        <v>38</v>
      </c>
      <c r="N125" s="105">
        <f>F125+R125+S125+T125+U125+V125+W125+X125+Y125+Z125+AA125+AB125+AC125+AD125+AE125+AF125</f>
        <v/>
      </c>
      <c r="O125" s="55">
        <f>+(N125+Q125-H125)/(21.5*E125)</f>
        <v/>
      </c>
      <c r="P125" s="55">
        <f>+(N125-H125)/(21.5*E125)</f>
        <v/>
      </c>
      <c r="Q125" s="106">
        <f>'All Parts'!Q78</f>
        <v/>
      </c>
      <c r="R125" s="124">
        <f>'All Parts'!R78</f>
        <v/>
      </c>
      <c r="S125" s="124">
        <f>'All Parts'!S78</f>
        <v/>
      </c>
      <c r="T125" s="124">
        <f>'All Parts'!T78</f>
        <v/>
      </c>
      <c r="U125" s="124">
        <f>'All Parts'!U78</f>
        <v/>
      </c>
      <c r="V125" s="124">
        <f>'All Parts'!V78</f>
        <v/>
      </c>
      <c r="W125" s="124">
        <f>'All Parts'!W78</f>
        <v/>
      </c>
      <c r="X125" s="124">
        <f>'All Parts'!X78</f>
        <v/>
      </c>
      <c r="Y125" s="124">
        <f>'All Parts'!Y78</f>
        <v/>
      </c>
      <c r="Z125" s="124">
        <f>'All Parts'!Z78</f>
        <v/>
      </c>
      <c r="AA125" s="124">
        <f>'All Parts'!AA78</f>
        <v/>
      </c>
      <c r="AB125" s="124">
        <f>'All Parts'!AB78</f>
        <v/>
      </c>
      <c r="AC125" s="124">
        <f>'All Parts'!AC78</f>
        <v/>
      </c>
      <c r="AD125" s="124">
        <f>'All Parts'!AD78</f>
        <v/>
      </c>
      <c r="AE125" s="124">
        <f>'All Parts'!AE78</f>
        <v/>
      </c>
      <c r="AF125" s="124">
        <f>'All Parts'!AF78</f>
        <v/>
      </c>
      <c r="AG125" s="164">
        <f>'All Parts'!AG78</f>
        <v/>
      </c>
      <c r="AH125" s="124" t="n"/>
    </row>
    <row r="126" ht="13.25" customHeight="1">
      <c r="A126" s="50">
        <f>'All Parts'!A128</f>
        <v/>
      </c>
      <c r="B126" s="125">
        <f>'All Parts'!B128</f>
        <v/>
      </c>
      <c r="C126" s="126">
        <f>'All Parts'!C128</f>
        <v/>
      </c>
      <c r="D126" s="19">
        <f>'All Parts'!D128</f>
        <v/>
      </c>
      <c r="E126" s="161">
        <f>'All Parts'!E128</f>
        <v/>
      </c>
      <c r="F126" s="150">
        <f>'All Parts'!F128</f>
        <v/>
      </c>
      <c r="G126" s="150">
        <f>'All Parts'!G128</f>
        <v/>
      </c>
      <c r="H126" s="150">
        <f>'All Parts'!H128</f>
        <v/>
      </c>
      <c r="I126" s="57">
        <f>'All Parts'!I128</f>
        <v/>
      </c>
      <c r="J126" s="8">
        <f>+NOW()+P126*7/4.75*21.5</f>
        <v/>
      </c>
      <c r="K126" s="8">
        <f>+NOW()+O126*7/4.75*21.5</f>
        <v/>
      </c>
      <c r="L126" s="8">
        <f>K126-M126*7</f>
        <v/>
      </c>
      <c r="M126" s="105" t="n">
        <v>36</v>
      </c>
      <c r="N126" s="105">
        <f>F126+R126+S126+T126+U126+V126+W126+X126+Y126+Z126+AA126+AB126+AC126+AD126+AE126+AF126</f>
        <v/>
      </c>
      <c r="O126" s="55">
        <f>+(N126+Q126-H126)/(21.5*E126)</f>
        <v/>
      </c>
      <c r="P126" s="55">
        <f>+(N126-H126)/(21.5*E126)</f>
        <v/>
      </c>
      <c r="Q126" s="106">
        <f>'All Parts'!Q128</f>
        <v/>
      </c>
      <c r="R126" s="124">
        <f>'All Parts'!R128</f>
        <v/>
      </c>
      <c r="S126" s="124">
        <f>'All Parts'!S128</f>
        <v/>
      </c>
      <c r="T126" s="124">
        <f>'All Parts'!T128</f>
        <v/>
      </c>
      <c r="U126" s="124">
        <f>'All Parts'!U128</f>
        <v/>
      </c>
      <c r="V126" s="124">
        <f>'All Parts'!V128</f>
        <v/>
      </c>
      <c r="W126" s="124">
        <f>'All Parts'!W128</f>
        <v/>
      </c>
      <c r="X126" s="124">
        <f>'All Parts'!X128</f>
        <v/>
      </c>
      <c r="Y126" s="124">
        <f>'All Parts'!Y128</f>
        <v/>
      </c>
      <c r="Z126" s="124">
        <f>'All Parts'!Z128</f>
        <v/>
      </c>
      <c r="AA126" s="124">
        <f>'All Parts'!AA128</f>
        <v/>
      </c>
      <c r="AB126" s="124">
        <f>'All Parts'!AB128</f>
        <v/>
      </c>
      <c r="AC126" s="124">
        <f>'All Parts'!AC128</f>
        <v/>
      </c>
      <c r="AD126" s="124">
        <f>'All Parts'!AD128</f>
        <v/>
      </c>
      <c r="AE126" s="124">
        <f>'All Parts'!AE128</f>
        <v/>
      </c>
      <c r="AF126" s="124">
        <f>'All Parts'!AF128</f>
        <v/>
      </c>
      <c r="AG126" s="148">
        <f>'All Parts'!AG128</f>
        <v/>
      </c>
      <c r="AH126" s="124" t="n"/>
    </row>
    <row r="127" ht="13.25" customHeight="1">
      <c r="A127" s="50">
        <f>'All Parts'!A127</f>
        <v/>
      </c>
      <c r="B127" s="125">
        <f>'All Parts'!B127</f>
        <v/>
      </c>
      <c r="C127" s="126">
        <f>'All Parts'!C127</f>
        <v/>
      </c>
      <c r="D127" s="19">
        <f>'All Parts'!D127</f>
        <v/>
      </c>
      <c r="E127" s="161">
        <f>'All Parts'!E127</f>
        <v/>
      </c>
      <c r="F127" s="150">
        <f>'All Parts'!F127</f>
        <v/>
      </c>
      <c r="G127" s="150">
        <f>'All Parts'!G127</f>
        <v/>
      </c>
      <c r="H127" s="150">
        <f>'All Parts'!H127</f>
        <v/>
      </c>
      <c r="I127" s="57">
        <f>'All Parts'!I127</f>
        <v/>
      </c>
      <c r="J127" s="8">
        <f>+NOW()+P127*7/4.75*21.5</f>
        <v/>
      </c>
      <c r="K127" s="8">
        <f>+NOW()+O127*7/4.75*21.5</f>
        <v/>
      </c>
      <c r="L127" s="8">
        <f>K127-M127*7</f>
        <v/>
      </c>
      <c r="M127" s="105" t="n">
        <v>36</v>
      </c>
      <c r="N127" s="105">
        <f>F127+R127+S127+T127+U127+V127+W127+X127+Y127+Z127+AA127+AB127+AC127+AD127+AE127+AF127</f>
        <v/>
      </c>
      <c r="O127" s="55">
        <f>+(N127+Q127-H127)/(21.5*E127)</f>
        <v/>
      </c>
      <c r="P127" s="55">
        <f>+(N127-H127)/(21.5*E127)</f>
        <v/>
      </c>
      <c r="Q127" s="106">
        <f>'All Parts'!Q127</f>
        <v/>
      </c>
      <c r="R127" s="124">
        <f>'All Parts'!R127</f>
        <v/>
      </c>
      <c r="S127" s="124">
        <f>'All Parts'!S127</f>
        <v/>
      </c>
      <c r="T127" s="124">
        <f>'All Parts'!T127</f>
        <v/>
      </c>
      <c r="U127" s="124">
        <f>'All Parts'!U127</f>
        <v/>
      </c>
      <c r="V127" s="124">
        <f>'All Parts'!V127</f>
        <v/>
      </c>
      <c r="W127" s="124">
        <f>'All Parts'!W127</f>
        <v/>
      </c>
      <c r="X127" s="124">
        <f>'All Parts'!X127</f>
        <v/>
      </c>
      <c r="Y127" s="124">
        <f>'All Parts'!Y127</f>
        <v/>
      </c>
      <c r="Z127" s="124">
        <f>'All Parts'!Z127</f>
        <v/>
      </c>
      <c r="AA127" s="124">
        <f>'All Parts'!AA127</f>
        <v/>
      </c>
      <c r="AB127" s="124">
        <f>'All Parts'!AB127</f>
        <v/>
      </c>
      <c r="AC127" s="124">
        <f>'All Parts'!AC127</f>
        <v/>
      </c>
      <c r="AD127" s="124">
        <f>'All Parts'!AD127</f>
        <v/>
      </c>
      <c r="AE127" s="124">
        <f>'All Parts'!AE127</f>
        <v/>
      </c>
      <c r="AF127" s="124">
        <f>'All Parts'!AF127</f>
        <v/>
      </c>
      <c r="AG127" s="148">
        <f>'All Parts'!AG127</f>
        <v/>
      </c>
      <c r="AH127" s="124" t="n"/>
    </row>
    <row r="128">
      <c r="A128" s="130" t="n"/>
      <c r="B128" s="7" t="n"/>
      <c r="C128" s="7" t="n"/>
      <c r="D128" s="17" t="n"/>
      <c r="E128" s="17" t="n"/>
      <c r="F128" s="17" t="n"/>
      <c r="G128" s="17" t="n"/>
      <c r="H128" s="17" t="n"/>
      <c r="I128" s="7" t="n"/>
      <c r="J128" s="9" t="n"/>
      <c r="K128" s="8" t="n"/>
      <c r="L128" s="9" t="n"/>
      <c r="M128" s="105" t="n"/>
      <c r="N128" s="105" t="n"/>
      <c r="O128" s="35" t="n"/>
      <c r="P128" s="104" t="n"/>
      <c r="Q128" s="36" t="n"/>
      <c r="R128" s="36" t="n"/>
      <c r="S128" s="36" t="n"/>
      <c r="T128" s="36" t="n"/>
      <c r="U128" s="36" t="n"/>
      <c r="V128" s="36" t="n"/>
      <c r="W128" s="36" t="n"/>
      <c r="X128" s="36" t="n"/>
      <c r="Y128" s="36" t="n"/>
      <c r="Z128" s="36" t="n"/>
      <c r="AA128" s="124" t="n"/>
      <c r="AB128" s="124" t="n"/>
      <c r="AC128" s="124" t="n"/>
      <c r="AD128" s="124" t="n"/>
      <c r="AE128" s="124" t="n"/>
      <c r="AF128" s="124" t="n"/>
      <c r="AG128" s="17" t="n"/>
      <c r="AH128" s="124" t="n"/>
    </row>
    <row r="129">
      <c r="A129" s="130" t="n"/>
      <c r="B129" s="7" t="n"/>
      <c r="C129" s="7">
        <f>'All Parts'!C134</f>
        <v/>
      </c>
      <c r="D129" s="7" t="n"/>
      <c r="E129" s="7" t="n"/>
      <c r="F129" s="7" t="n"/>
      <c r="G129" s="7" t="n"/>
      <c r="H129" s="7" t="n"/>
      <c r="I129" s="7" t="n"/>
      <c r="J129" s="9" t="n"/>
      <c r="K129" s="8" t="n"/>
      <c r="L129" s="9" t="n"/>
      <c r="M129" s="7" t="n"/>
      <c r="N129" s="7" t="n"/>
      <c r="O129" s="7" t="n"/>
      <c r="P129" s="7" t="n"/>
      <c r="Q129" s="7" t="n"/>
      <c r="R129" s="7" t="n"/>
      <c r="S129" s="7" t="n"/>
      <c r="T129" s="7" t="n"/>
      <c r="U129" s="7" t="n"/>
      <c r="V129" s="7" t="n"/>
      <c r="W129" s="7" t="n"/>
      <c r="X129" s="7" t="n"/>
      <c r="Y129" s="7" t="n"/>
      <c r="Z129" s="7" t="n"/>
      <c r="AA129" s="7" t="n"/>
      <c r="AB129" s="7" t="n"/>
      <c r="AC129" s="7" t="n"/>
      <c r="AD129" s="7" t="n"/>
      <c r="AE129" s="7" t="n"/>
      <c r="AF129" s="7" t="n"/>
      <c r="AG129" s="7" t="n"/>
      <c r="AH129" s="7" t="n"/>
    </row>
    <row r="130">
      <c r="D130" s="17" t="n"/>
      <c r="E130" s="17" t="n"/>
      <c r="F130" s="11" t="n"/>
      <c r="G130" s="11" t="n"/>
      <c r="H130" s="4" t="n"/>
      <c r="I130" s="11" t="n"/>
      <c r="J130" s="184" t="n"/>
      <c r="K130" s="8" t="n"/>
      <c r="L130" s="185" t="n"/>
      <c r="M130" s="102" t="n"/>
      <c r="N130" s="105" t="n"/>
      <c r="O130" s="27" t="n"/>
      <c r="P130" s="27" t="n"/>
      <c r="Q130" s="27" t="n"/>
      <c r="R130" s="27" t="n"/>
      <c r="S130" s="27" t="n"/>
      <c r="T130" s="27" t="n"/>
      <c r="U130" s="27" t="n"/>
      <c r="V130" s="27" t="n"/>
      <c r="W130" s="27" t="n"/>
      <c r="X130" s="27" t="n"/>
      <c r="Y130" s="27" t="n"/>
      <c r="Z130" s="27" t="n"/>
      <c r="AA130" s="130">
        <f>'All Parts'!AA135</f>
        <v/>
      </c>
      <c r="AB130" s="130">
        <f>'All Parts'!AB135</f>
        <v/>
      </c>
      <c r="AC130" s="130">
        <f>'All Parts'!AC135</f>
        <v/>
      </c>
      <c r="AD130" s="130">
        <f>'All Parts'!AD135</f>
        <v/>
      </c>
      <c r="AE130" s="130">
        <f>'All Parts'!AE135</f>
        <v/>
      </c>
      <c r="AF130" s="130">
        <f>'All Parts'!AF135</f>
        <v/>
      </c>
    </row>
    <row r="131">
      <c r="D131" s="17" t="n"/>
      <c r="E131" s="17" t="n"/>
      <c r="F131" s="17" t="n"/>
      <c r="G131" s="17" t="n"/>
      <c r="H131" s="17" t="n"/>
      <c r="K131" s="8" t="n"/>
      <c r="O131" s="36" t="n"/>
      <c r="P131" s="102" t="n"/>
      <c r="Q131" s="36" t="n"/>
      <c r="R131" s="36" t="n"/>
      <c r="S131" s="36" t="n"/>
      <c r="T131" s="36" t="n"/>
      <c r="U131" s="36" t="n"/>
      <c r="V131" s="36" t="n"/>
      <c r="W131" s="36" t="n"/>
      <c r="X131" s="36" t="n"/>
      <c r="Y131" s="36" t="n"/>
      <c r="Z131" s="36" t="n"/>
      <c r="AA131" s="124" t="n"/>
      <c r="AB131" s="124" t="n"/>
      <c r="AC131" s="124" t="n"/>
      <c r="AD131" s="124" t="n"/>
      <c r="AE131" s="124" t="n"/>
      <c r="AF131" s="124" t="n"/>
      <c r="AH131" s="145" t="n"/>
    </row>
    <row r="132">
      <c r="D132" s="17" t="n"/>
      <c r="E132" s="17" t="n"/>
      <c r="F132" s="17" t="n"/>
      <c r="G132" s="17" t="n"/>
      <c r="H132" s="17" t="n"/>
      <c r="K132" s="8" t="n"/>
      <c r="AA132" s="124" t="n"/>
      <c r="AB132" s="124" t="n"/>
      <c r="AC132" s="124" t="n"/>
      <c r="AD132" s="124" t="n"/>
      <c r="AE132" s="124" t="n"/>
      <c r="AF132" s="124" t="n"/>
      <c r="AH132" s="145" t="n"/>
    </row>
    <row r="133">
      <c r="D133" s="17" t="n"/>
      <c r="E133" s="17" t="n"/>
      <c r="F133" s="17" t="n"/>
      <c r="G133" s="17" t="n"/>
      <c r="H133" s="17" t="n"/>
      <c r="K133" s="8" t="n"/>
      <c r="AA133" s="124" t="n"/>
      <c r="AB133" s="124" t="n"/>
      <c r="AC133" s="124" t="n"/>
      <c r="AD133" s="124" t="n"/>
      <c r="AE133" s="124" t="n"/>
      <c r="AF133" s="124" t="n"/>
      <c r="AH133" s="145" t="n"/>
    </row>
    <row r="134">
      <c r="D134" s="17" t="n"/>
      <c r="E134" s="17" t="n"/>
      <c r="F134" s="17" t="n"/>
      <c r="G134" s="17" t="n"/>
      <c r="H134" s="17" t="n"/>
      <c r="K134" s="8" t="n"/>
      <c r="AA134" s="124" t="n"/>
      <c r="AB134" s="124" t="n"/>
      <c r="AC134" s="124" t="n"/>
      <c r="AD134" s="124" t="n"/>
      <c r="AE134" s="124" t="n"/>
      <c r="AF134" s="124" t="n"/>
      <c r="AH134" s="145" t="n"/>
    </row>
    <row r="135">
      <c r="D135" s="17" t="n"/>
      <c r="E135" s="17" t="n"/>
      <c r="F135" s="17" t="n"/>
      <c r="G135" s="17" t="n"/>
      <c r="H135" s="17" t="n"/>
      <c r="K135" s="9" t="n"/>
      <c r="AA135" s="124" t="n"/>
      <c r="AB135" s="124" t="n"/>
      <c r="AC135" s="124" t="n"/>
      <c r="AD135" s="124" t="n"/>
      <c r="AE135" s="124" t="n"/>
      <c r="AF135" s="124" t="n"/>
      <c r="AH135" s="145" t="n"/>
    </row>
    <row r="136">
      <c r="D136" s="17" t="n"/>
      <c r="E136" s="17" t="n"/>
      <c r="F136" s="17" t="n"/>
      <c r="G136" s="17" t="n"/>
      <c r="H136" s="17" t="n"/>
      <c r="K136" s="9" t="n"/>
      <c r="AA136" s="124" t="n"/>
      <c r="AB136" s="124" t="n"/>
      <c r="AC136" s="124" t="n"/>
      <c r="AD136" s="124" t="n"/>
      <c r="AE136" s="124" t="n"/>
      <c r="AF136" s="124" t="n"/>
      <c r="AH136" s="145" t="n"/>
    </row>
    <row r="137">
      <c r="D137" s="17" t="n"/>
      <c r="E137" s="17" t="n"/>
      <c r="F137" s="17" t="n"/>
      <c r="G137" s="17" t="n"/>
      <c r="H137" s="17" t="n"/>
      <c r="K137" s="184" t="n"/>
    </row>
    <row r="138">
      <c r="D138" s="17" t="n"/>
      <c r="E138" s="17" t="n"/>
      <c r="F138" s="17" t="n"/>
      <c r="G138" s="17" t="n"/>
      <c r="H138" s="17" t="n"/>
    </row>
    <row r="139">
      <c r="D139" s="17" t="n"/>
      <c r="E139" s="17" t="n"/>
      <c r="F139" s="17" t="n"/>
      <c r="G139" s="17" t="n"/>
      <c r="H139" s="17" t="n"/>
    </row>
    <row r="140">
      <c r="D140" s="17" t="n"/>
      <c r="E140" s="17" t="n"/>
      <c r="F140" s="17" t="n"/>
      <c r="G140" s="17" t="n"/>
      <c r="H140" s="17" t="n"/>
    </row>
    <row r="141">
      <c r="D141" s="17" t="n"/>
      <c r="E141" s="17" t="n"/>
      <c r="F141" s="17" t="n"/>
      <c r="G141" s="17" t="n"/>
      <c r="H141" s="17" t="n"/>
    </row>
    <row r="142">
      <c r="D142" s="17" t="n"/>
      <c r="E142" s="17" t="n"/>
      <c r="F142" s="17" t="n"/>
      <c r="G142" s="17" t="n"/>
      <c r="H142" s="17" t="n"/>
    </row>
    <row r="143">
      <c r="D143" s="17" t="n"/>
      <c r="E143" s="17" t="n"/>
      <c r="F143" s="17" t="n"/>
      <c r="G143" s="17" t="n"/>
      <c r="H143" s="17" t="n"/>
    </row>
    <row r="144">
      <c r="D144" s="17" t="n"/>
      <c r="E144" s="17" t="n"/>
      <c r="F144" s="17" t="n"/>
      <c r="G144" s="17" t="n"/>
      <c r="H144" s="17" t="n"/>
    </row>
    <row r="145">
      <c r="D145" s="17" t="n"/>
      <c r="E145" s="17" t="n"/>
      <c r="F145" s="17" t="n"/>
      <c r="G145" s="17" t="n"/>
      <c r="H145" s="17" t="n"/>
    </row>
    <row r="146">
      <c r="D146" s="17" t="n"/>
      <c r="E146" s="17" t="n"/>
      <c r="F146" s="17" t="n"/>
      <c r="G146" s="17" t="n"/>
      <c r="H146" s="17" t="n"/>
    </row>
  </sheetData>
  <conditionalFormatting sqref="J2:J82 J84:J127">
    <cfRule type="colorScale" priority="15">
      <colorScale>
        <cfvo type="percentile" val="5"/>
        <cfvo type="percentile" val="8"/>
        <cfvo type="percentile" val="11"/>
        <color rgb="FFFF0000"/>
        <color rgb="FFFFFF00"/>
        <color rgb="FF00B050"/>
      </colorScale>
    </cfRule>
  </conditionalFormatting>
  <conditionalFormatting sqref="J83">
    <cfRule type="colorScale" priority="12">
      <colorScale>
        <cfvo type="percentile" val="5"/>
        <cfvo type="percentile" val="8"/>
        <cfvo type="percentile" val="11"/>
        <color rgb="FFFF0000"/>
        <color rgb="FFFFFF00"/>
        <color rgb="FF00B050"/>
      </colorScale>
    </cfRule>
  </conditionalFormatting>
  <conditionalFormatting sqref="K2:K46 K48:K64 K66:K70 K72:K82 K85:K109 K111:K134">
    <cfRule type="colorScale" priority="9">
      <colorScale>
        <cfvo type="percentile" val="5"/>
        <cfvo type="percentile" val="8"/>
        <cfvo type="percentile" val="11"/>
        <color rgb="FFFF0000"/>
        <color rgb="FFFFFF00"/>
        <color rgb="FF00B050"/>
      </colorScale>
    </cfRule>
  </conditionalFormatting>
  <conditionalFormatting sqref="K47">
    <cfRule type="colorScale" priority="7">
      <colorScale>
        <cfvo type="percentile" val="5"/>
        <cfvo type="percentile" val="8"/>
        <cfvo type="percentile" val="11"/>
        <color rgb="FFFF0000"/>
        <color rgb="FFFFFF00"/>
        <color rgb="FF00B050"/>
      </colorScale>
    </cfRule>
  </conditionalFormatting>
  <conditionalFormatting sqref="K65">
    <cfRule type="colorScale" priority="6">
      <colorScale>
        <cfvo type="percentile" val="5"/>
        <cfvo type="percentile" val="8"/>
        <cfvo type="percentile" val="11"/>
        <color rgb="FFFF0000"/>
        <color rgb="FFFFFF00"/>
        <color rgb="FF00B050"/>
      </colorScale>
    </cfRule>
  </conditionalFormatting>
  <conditionalFormatting sqref="K71">
    <cfRule type="colorScale" priority="5">
      <colorScale>
        <cfvo type="percentile" val="5"/>
        <cfvo type="percentile" val="8"/>
        <cfvo type="percentile" val="11"/>
        <color rgb="FFFF0000"/>
        <color rgb="FFFFFF00"/>
        <color rgb="FF00B050"/>
      </colorScale>
    </cfRule>
  </conditionalFormatting>
  <conditionalFormatting sqref="K83">
    <cfRule type="colorScale" priority="2">
      <colorScale>
        <cfvo type="percentile" val="5"/>
        <cfvo type="percentile" val="8"/>
        <cfvo type="percentile" val="11"/>
        <color rgb="FFFF0000"/>
        <color rgb="FFFFFF00"/>
        <color rgb="FF00B050"/>
      </colorScale>
    </cfRule>
  </conditionalFormatting>
  <conditionalFormatting sqref="K84">
    <cfRule type="colorScale" priority="4">
      <colorScale>
        <cfvo type="percentile" val="5"/>
        <cfvo type="percentile" val="8"/>
        <cfvo type="percentile" val="11"/>
        <color rgb="FFFF0000"/>
        <color rgb="FFFFFF00"/>
        <color rgb="FF00B050"/>
      </colorScale>
    </cfRule>
  </conditionalFormatting>
  <conditionalFormatting sqref="K110">
    <cfRule type="colorScale" priority="3">
      <colorScale>
        <cfvo type="percentile" val="5"/>
        <cfvo type="percentile" val="8"/>
        <cfvo type="percentile" val="11"/>
        <color rgb="FFFF0000"/>
        <color rgb="FFFFFF00"/>
        <color rgb="FF00B050"/>
      </colorScale>
    </cfRule>
  </conditionalFormatting>
  <conditionalFormatting sqref="L2:L82 L84:L127">
    <cfRule type="colorScale" priority="14">
      <colorScale>
        <cfvo type="percentile" val="5"/>
        <cfvo type="percentile" val="8"/>
        <cfvo type="percentile" val="11"/>
        <color rgb="FFFF0000"/>
        <color rgb="FFFFFF00"/>
        <color rgb="FF00B050"/>
      </colorScale>
    </cfRule>
  </conditionalFormatting>
  <conditionalFormatting sqref="L83">
    <cfRule type="colorScale" priority="11">
      <colorScale>
        <cfvo type="percentile" val="5"/>
        <cfvo type="percentile" val="8"/>
        <cfvo type="percentile" val="11"/>
        <color rgb="FFFF0000"/>
        <color rgb="FFFFFF00"/>
        <color rgb="FF00B050"/>
      </colorScale>
    </cfRule>
  </conditionalFormatting>
  <pageMargins left="0.25" right="0.25" top="0.75" bottom="0.75" header="0.3" footer="0.3"/>
  <pageSetup orientation="landscape" scale="52" fitToHeight="3" horizontalDpi="1200" verticalDpi="1200"/>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AK171"/>
  <sheetViews>
    <sheetView zoomScale="90" zoomScaleNormal="90" zoomScaleSheetLayoutView="236" workbookViewId="0">
      <pane xSplit="2" ySplit="2" topLeftCell="M3" activePane="bottomRight" state="frozen"/>
      <selection pane="topRight" activeCell="C1" sqref="C1"/>
      <selection pane="bottomLeft" activeCell="A2" sqref="A2"/>
      <selection pane="bottomRight" activeCell="M28" sqref="M28"/>
    </sheetView>
  </sheetViews>
  <sheetFormatPr baseColWidth="10" defaultColWidth="9.1640625" defaultRowHeight="13"/>
  <cols>
    <col width="9.1640625" bestFit="1" customWidth="1" style="2" min="1" max="1"/>
    <col width="8.33203125" bestFit="1" customWidth="1" style="4" min="2" max="2"/>
    <col width="7.5" bestFit="1" customWidth="1" style="60" min="3" max="3"/>
    <col width="31.6640625" bestFit="1" customWidth="1" style="2" min="4" max="4"/>
    <col width="10.6640625" customWidth="1" style="197" min="5" max="5"/>
    <col width="10.6640625" customWidth="1" style="10" min="6" max="7"/>
    <col width="10.6640625" customWidth="1" style="4" min="8" max="8"/>
    <col width="11" bestFit="1" customWidth="1" style="61" min="9" max="9"/>
    <col width="12.1640625" bestFit="1" customWidth="1" style="61" min="10" max="10"/>
    <col width="11.6640625" bestFit="1" customWidth="1" style="61" min="11" max="11"/>
    <col width="8.33203125" bestFit="1" customWidth="1" style="4" min="12" max="12"/>
    <col width="10.6640625" customWidth="1" style="4" min="13" max="13"/>
    <col width="13.6640625" customWidth="1" style="4" min="14" max="20"/>
    <col width="7.6640625" bestFit="1" customWidth="1" style="4" min="21" max="21"/>
    <col width="7.6640625" bestFit="1" customWidth="1" style="12" min="22" max="22"/>
    <col width="11.1640625" customWidth="1" style="67" min="23" max="23"/>
    <col width="10.6640625" customWidth="1" style="192" min="24" max="32"/>
    <col width="78" bestFit="1" customWidth="1" style="5" min="33" max="33"/>
    <col width="10.33203125" bestFit="1" customWidth="1" style="13" min="34" max="34"/>
    <col width="5" customWidth="1" style="4" min="35" max="35"/>
    <col width="9.1640625" customWidth="1" style="4" min="36" max="16383"/>
    <col width="9.1640625" bestFit="1" customWidth="1" style="4" min="16384" max="16384"/>
  </cols>
  <sheetData>
    <row r="1" ht="20" customHeight="1" thickBot="1">
      <c r="B1" s="69" t="n"/>
      <c r="C1" s="69" t="n"/>
      <c r="D1" s="69" t="n"/>
      <c r="E1" s="69" t="n"/>
      <c r="F1" s="47" t="n"/>
      <c r="G1" s="47" t="n"/>
      <c r="H1" s="47" t="n"/>
      <c r="I1" s="47" t="n"/>
      <c r="J1" s="47" t="n"/>
      <c r="K1" s="47" t="n"/>
      <c r="L1" s="47" t="n"/>
      <c r="M1" s="70" t="n"/>
      <c r="N1" s="72">
        <f>SUM(N3:N128)/1000</f>
        <v/>
      </c>
      <c r="O1" s="72">
        <f>SUM(O3:O128)/1000</f>
        <v/>
      </c>
      <c r="P1" s="73">
        <f>SUM(P3:P128)/1000</f>
        <v/>
      </c>
      <c r="Q1" s="73">
        <f>SUM(Q3:Q128)/1000</f>
        <v/>
      </c>
      <c r="R1" s="74">
        <f>SUM(R3:R128)/1000</f>
        <v/>
      </c>
      <c r="S1" s="79">
        <f>SUM(S3:S128)/1000</f>
        <v/>
      </c>
      <c r="T1" s="79">
        <f>SUM(T3:T128)/1000</f>
        <v/>
      </c>
      <c r="U1" s="71" t="n"/>
      <c r="V1" s="47" t="n"/>
      <c r="W1" s="69" t="n"/>
      <c r="X1" s="69" t="n"/>
      <c r="Y1" s="69" t="n"/>
      <c r="Z1" s="69" t="n"/>
      <c r="AA1" s="69" t="n"/>
      <c r="AB1" s="69" t="n"/>
      <c r="AC1" s="69" t="n"/>
      <c r="AD1" s="69" t="n"/>
      <c r="AE1" s="69" t="n"/>
      <c r="AF1" s="69" t="n"/>
      <c r="AG1" s="69" t="n"/>
      <c r="AH1" s="69" t="n"/>
    </row>
    <row r="2" ht="48" customHeight="1">
      <c r="A2" s="47">
        <f>'All Parts'!A1</f>
        <v/>
      </c>
      <c r="B2" s="47">
        <f>'All Parts'!B1</f>
        <v/>
      </c>
      <c r="C2" s="64" t="inlineStr">
        <is>
          <t>Stück Gewicht [g]</t>
        </is>
      </c>
      <c r="D2" s="69">
        <f>'All Parts'!D1</f>
        <v/>
      </c>
      <c r="E2" s="47">
        <f>'All Parts'!E1</f>
        <v/>
      </c>
      <c r="F2" s="47">
        <f>'All Parts'!H1</f>
        <v/>
      </c>
      <c r="G2" s="47">
        <f>'All Parts'!F1</f>
        <v/>
      </c>
      <c r="H2" s="47">
        <f>'All Parts'!I1</f>
        <v/>
      </c>
      <c r="I2" s="62">
        <f>'All Parts'!J1</f>
        <v/>
      </c>
      <c r="J2" s="62">
        <f>'All Parts'!K1</f>
        <v/>
      </c>
      <c r="K2" s="63">
        <f>'All Parts'!L1</f>
        <v/>
      </c>
      <c r="L2" s="47">
        <f>'All Parts'!M1</f>
        <v/>
      </c>
      <c r="M2" s="70">
        <f>'All Parts'!N1</f>
        <v/>
      </c>
      <c r="N2" s="75" t="inlineStr">
        <is>
          <t>kg Konsi + Werk + Sped.</t>
        </is>
      </c>
      <c r="O2" s="75" t="inlineStr">
        <is>
          <t>kg Konsi + Werk + Sped. &lt;3Monate</t>
        </is>
      </c>
      <c r="P2" s="76" t="inlineStr">
        <is>
          <t>kg Konsi + Werk</t>
        </is>
      </c>
      <c r="Q2" s="76" t="inlineStr">
        <is>
          <t>kg Konsi + Werk &lt;3Monate</t>
        </is>
      </c>
      <c r="R2" s="77" t="inlineStr">
        <is>
          <t>kg Sped.</t>
        </is>
      </c>
      <c r="S2" s="78" t="inlineStr">
        <is>
          <t>kg Werk (entnommen)</t>
        </is>
      </c>
      <c r="T2" s="78" t="inlineStr">
        <is>
          <t>kg Konsi + Sped.</t>
        </is>
      </c>
      <c r="U2" s="71">
        <f>'All Parts'!O1</f>
        <v/>
      </c>
      <c r="V2" s="47">
        <f>'All Parts'!P1</f>
        <v/>
      </c>
      <c r="W2" s="68">
        <f>'All Parts'!Q1</f>
        <v/>
      </c>
      <c r="X2" s="43">
        <f>'All Parts'!R1</f>
        <v/>
      </c>
      <c r="Y2" s="43">
        <f>'All Parts'!S1</f>
        <v/>
      </c>
      <c r="Z2" s="43">
        <f>'All Parts'!T1</f>
        <v/>
      </c>
      <c r="AA2" s="43">
        <f>'All Parts'!U1</f>
        <v/>
      </c>
      <c r="AB2" s="43">
        <f>'All Parts'!V1</f>
        <v/>
      </c>
      <c r="AC2" s="43">
        <f>'All Parts'!W1</f>
        <v/>
      </c>
      <c r="AD2" s="43">
        <f>'All Parts'!X1</f>
        <v/>
      </c>
      <c r="AE2" s="43">
        <f>'All Parts'!Y1</f>
        <v/>
      </c>
      <c r="AF2" s="43">
        <f>'All Parts'!Z1</f>
        <v/>
      </c>
      <c r="AG2" s="198">
        <f>'All Parts'!AG1</f>
        <v/>
      </c>
      <c r="AH2" s="31" t="n"/>
    </row>
    <row r="3" ht="15" customHeight="1">
      <c r="A3" s="50">
        <f>'All Parts'!A56</f>
        <v/>
      </c>
      <c r="B3" s="22">
        <f>'All Parts'!B56</f>
        <v/>
      </c>
      <c r="C3" s="166">
        <f>'All Parts'!C56</f>
        <v/>
      </c>
      <c r="D3" s="19">
        <f>'All Parts'!D56</f>
        <v/>
      </c>
      <c r="E3" s="45">
        <f>'All Parts'!E56</f>
        <v/>
      </c>
      <c r="F3" s="32">
        <f>'All Parts'!H56</f>
        <v/>
      </c>
      <c r="G3" s="32">
        <f>'All Parts'!F56</f>
        <v/>
      </c>
      <c r="H3" s="57">
        <f>'All Parts'!I56</f>
        <v/>
      </c>
      <c r="I3" s="8">
        <f>'All Parts'!J56</f>
        <v/>
      </c>
      <c r="J3" s="8">
        <f>'All Parts'!K56</f>
        <v/>
      </c>
      <c r="K3" s="8">
        <f>'All Parts'!L56</f>
        <v/>
      </c>
      <c r="L3" s="33">
        <f>'All Parts'!M56</f>
        <v/>
      </c>
      <c r="M3" s="33">
        <f>'All Parts'!N56</f>
        <v/>
      </c>
      <c r="N3" s="80">
        <f>M3*C3/1000</f>
        <v/>
      </c>
      <c r="O3" s="80">
        <f>IF(ABS(V3)&lt;=3,N3,0)</f>
        <v/>
      </c>
      <c r="P3" s="81">
        <f>C3/1000*G3</f>
        <v/>
      </c>
      <c r="Q3" s="81">
        <f>IF(ABS(U3)&lt;=3,N3,0)</f>
        <v/>
      </c>
      <c r="R3" s="82">
        <f>C3/1000*(X3+Y3+Z3+AA3+AB3+AC3+AD3+AE3+AF3)</f>
        <v/>
      </c>
      <c r="S3" s="86">
        <f>C3/1000*W3</f>
        <v/>
      </c>
      <c r="T3" s="86">
        <f>IF((N3-S3)&gt;0,N3-S3,0)</f>
        <v/>
      </c>
      <c r="U3" s="199">
        <f>'All Parts'!O56</f>
        <v/>
      </c>
      <c r="V3" s="199">
        <f>'All Parts'!P56</f>
        <v/>
      </c>
      <c r="W3" s="199">
        <f>'All Parts'!Q56</f>
        <v/>
      </c>
      <c r="X3" s="200">
        <f>'All Parts'!R56</f>
        <v/>
      </c>
      <c r="Y3" s="200">
        <f>'All Parts'!S56</f>
        <v/>
      </c>
      <c r="Z3" s="200">
        <f>'All Parts'!T56</f>
        <v/>
      </c>
      <c r="AA3" s="201">
        <f>'All Parts'!U56</f>
        <v/>
      </c>
      <c r="AB3" s="201">
        <f>'All Parts'!V56</f>
        <v/>
      </c>
      <c r="AC3" s="201">
        <f>'All Parts'!W56</f>
        <v/>
      </c>
      <c r="AD3" s="201">
        <f>'All Parts'!X56</f>
        <v/>
      </c>
      <c r="AE3" s="201">
        <f>'All Parts'!Y56</f>
        <v/>
      </c>
      <c r="AF3" s="201">
        <f>'All Parts'!Z56</f>
        <v/>
      </c>
      <c r="AG3" s="1">
        <f>'All Parts'!AG56</f>
        <v/>
      </c>
      <c r="AH3" s="1">
        <f>'All Parts'!AH56</f>
        <v/>
      </c>
      <c r="AI3" s="1" t="n"/>
      <c r="AJ3" s="1" t="n"/>
      <c r="AK3" s="20" t="n"/>
    </row>
    <row r="4" ht="15" customHeight="1">
      <c r="A4" s="22">
        <f>'All Parts'!A119</f>
        <v/>
      </c>
      <c r="B4" s="22">
        <f>'All Parts'!B119</f>
        <v/>
      </c>
      <c r="C4" s="166">
        <f>'All Parts'!C119</f>
        <v/>
      </c>
      <c r="D4" s="19">
        <f>'All Parts'!D119</f>
        <v/>
      </c>
      <c r="E4" s="45">
        <f>'All Parts'!E119</f>
        <v/>
      </c>
      <c r="F4" s="32">
        <f>'All Parts'!H119</f>
        <v/>
      </c>
      <c r="G4" s="32">
        <f>'All Parts'!F119</f>
        <v/>
      </c>
      <c r="H4" s="57">
        <f>'All Parts'!I119</f>
        <v/>
      </c>
      <c r="I4" s="8">
        <f>'All Parts'!J119</f>
        <v/>
      </c>
      <c r="J4" s="8">
        <f>'All Parts'!K119</f>
        <v/>
      </c>
      <c r="K4" s="8">
        <f>'All Parts'!L119</f>
        <v/>
      </c>
      <c r="L4" s="33">
        <f>'All Parts'!M119</f>
        <v/>
      </c>
      <c r="M4" s="33">
        <f>'All Parts'!N119</f>
        <v/>
      </c>
      <c r="N4" s="83">
        <f>M4*C4/1000</f>
        <v/>
      </c>
      <c r="O4" s="83">
        <f>IF(ABS(V4)&lt;=3,N4,0)</f>
        <v/>
      </c>
      <c r="P4" s="84">
        <f>C4/1000*G4</f>
        <v/>
      </c>
      <c r="Q4" s="84">
        <f>IF(ABS(U4)&lt;=3,N4,0)</f>
        <v/>
      </c>
      <c r="R4" s="85">
        <f>C4/1000*(X4+Y4+Z4+AA4+AB4+AC4+AD4+AE4+AF4)</f>
        <v/>
      </c>
      <c r="S4" s="87">
        <f>C4/1000*W4</f>
        <v/>
      </c>
      <c r="T4" s="87">
        <f>IF((N4-S4)&gt;0,N4-S4,0)</f>
        <v/>
      </c>
      <c r="U4" s="199">
        <f>'All Parts'!O119</f>
        <v/>
      </c>
      <c r="V4" s="199">
        <f>'All Parts'!P119</f>
        <v/>
      </c>
      <c r="W4" s="199">
        <f>'All Parts'!Q119</f>
        <v/>
      </c>
      <c r="X4" s="202">
        <f>'All Parts'!R119</f>
        <v/>
      </c>
      <c r="Y4" s="200">
        <f>'All Parts'!S119</f>
        <v/>
      </c>
      <c r="Z4" s="200">
        <f>'All Parts'!T119</f>
        <v/>
      </c>
      <c r="AA4" s="201">
        <f>'All Parts'!U119</f>
        <v/>
      </c>
      <c r="AB4" s="201">
        <f>'All Parts'!V119</f>
        <v/>
      </c>
      <c r="AC4" s="201">
        <f>'All Parts'!W119</f>
        <v/>
      </c>
      <c r="AD4" s="201">
        <f>'All Parts'!X119</f>
        <v/>
      </c>
      <c r="AE4" s="201">
        <f>'All Parts'!Y119</f>
        <v/>
      </c>
      <c r="AF4" s="201">
        <f>'All Parts'!Z119</f>
        <v/>
      </c>
      <c r="AG4" s="1">
        <f>'All Parts'!AG119</f>
        <v/>
      </c>
      <c r="AH4" s="1">
        <f>'All Parts'!AH119</f>
        <v/>
      </c>
      <c r="AI4" s="1" t="n"/>
      <c r="AJ4" s="1" t="n"/>
      <c r="AK4" s="20" t="n"/>
    </row>
    <row r="5" ht="15" customHeight="1">
      <c r="A5" s="22">
        <f>'All Parts'!A33</f>
        <v/>
      </c>
      <c r="B5" s="22">
        <f>'All Parts'!B33</f>
        <v/>
      </c>
      <c r="C5" s="166">
        <f>'All Parts'!C33</f>
        <v/>
      </c>
      <c r="D5" s="19">
        <f>'All Parts'!D33</f>
        <v/>
      </c>
      <c r="E5" s="46">
        <f>'All Parts'!E33</f>
        <v/>
      </c>
      <c r="F5" s="32">
        <f>'All Parts'!H33</f>
        <v/>
      </c>
      <c r="G5" s="32">
        <f>'All Parts'!F33</f>
        <v/>
      </c>
      <c r="H5" s="57">
        <f>'All Parts'!I33</f>
        <v/>
      </c>
      <c r="I5" s="8">
        <f>'All Parts'!J33</f>
        <v/>
      </c>
      <c r="J5" s="8">
        <f>'All Parts'!K33</f>
        <v/>
      </c>
      <c r="K5" s="8">
        <f>'All Parts'!L33</f>
        <v/>
      </c>
      <c r="L5" s="33">
        <f>'All Parts'!M33</f>
        <v/>
      </c>
      <c r="M5" s="33">
        <f>'All Parts'!N33</f>
        <v/>
      </c>
      <c r="N5" s="83">
        <f>M5*C5/1000</f>
        <v/>
      </c>
      <c r="O5" s="83">
        <f>IF(ABS(V5)&lt;=3,N5,0)</f>
        <v/>
      </c>
      <c r="P5" s="84">
        <f>C5/1000*G5</f>
        <v/>
      </c>
      <c r="Q5" s="84">
        <f>IF(ABS(U5)&lt;=3,N5,0)</f>
        <v/>
      </c>
      <c r="R5" s="85">
        <f>C5/1000*(X5+Y5+Z5+AA5+AB5+AC5+AD5+AE5+AF5)</f>
        <v/>
      </c>
      <c r="S5" s="87">
        <f>C5/1000*W5</f>
        <v/>
      </c>
      <c r="T5" s="87">
        <f>IF((N5-S5)&gt;0,N5-S5,0)</f>
        <v/>
      </c>
      <c r="U5" s="89">
        <f>'All Parts'!O33</f>
        <v/>
      </c>
      <c r="V5" s="89">
        <f>'All Parts'!P33</f>
        <v/>
      </c>
      <c r="W5" s="203">
        <f>'All Parts'!Q33</f>
        <v/>
      </c>
      <c r="X5" s="201">
        <f>'All Parts'!R33</f>
        <v/>
      </c>
      <c r="Y5" s="200">
        <f>'All Parts'!S33</f>
        <v/>
      </c>
      <c r="Z5" s="200">
        <f>'All Parts'!T33</f>
        <v/>
      </c>
      <c r="AA5" s="201">
        <f>'All Parts'!U33</f>
        <v/>
      </c>
      <c r="AB5" s="201">
        <f>'All Parts'!V33</f>
        <v/>
      </c>
      <c r="AC5" s="201">
        <f>'All Parts'!W33</f>
        <v/>
      </c>
      <c r="AD5" s="201">
        <f>'All Parts'!X33</f>
        <v/>
      </c>
      <c r="AE5" s="201">
        <f>'All Parts'!Y33</f>
        <v/>
      </c>
      <c r="AF5" s="201">
        <f>'All Parts'!Z33</f>
        <v/>
      </c>
      <c r="AG5" s="1">
        <f>'All Parts'!AG33</f>
        <v/>
      </c>
      <c r="AH5" s="1">
        <f>'All Parts'!AH33</f>
        <v/>
      </c>
      <c r="AI5" s="1" t="n"/>
      <c r="AJ5" s="1" t="n"/>
      <c r="AK5" s="20" t="n"/>
    </row>
    <row r="6" ht="15" customHeight="1">
      <c r="A6" s="22">
        <f>'All Parts'!A41</f>
        <v/>
      </c>
      <c r="B6" s="22">
        <f>'All Parts'!B41</f>
        <v/>
      </c>
      <c r="C6" s="166">
        <f>'All Parts'!C41</f>
        <v/>
      </c>
      <c r="D6" s="19">
        <f>'All Parts'!D41</f>
        <v/>
      </c>
      <c r="E6" s="46">
        <f>'All Parts'!E41</f>
        <v/>
      </c>
      <c r="F6" s="32">
        <f>'All Parts'!H41</f>
        <v/>
      </c>
      <c r="G6" s="32">
        <f>'All Parts'!F41</f>
        <v/>
      </c>
      <c r="H6" s="57">
        <f>'All Parts'!I41</f>
        <v/>
      </c>
      <c r="I6" s="8">
        <f>'All Parts'!J41</f>
        <v/>
      </c>
      <c r="J6" s="8">
        <f>'All Parts'!K41</f>
        <v/>
      </c>
      <c r="K6" s="8">
        <f>'All Parts'!L41</f>
        <v/>
      </c>
      <c r="L6" s="33">
        <f>'All Parts'!M41</f>
        <v/>
      </c>
      <c r="M6" s="33">
        <f>'All Parts'!N41</f>
        <v/>
      </c>
      <c r="N6" s="83">
        <f>M6*C6/1000</f>
        <v/>
      </c>
      <c r="O6" s="83">
        <f>IF(ABS(V6)&lt;=3,N6,0)</f>
        <v/>
      </c>
      <c r="P6" s="84">
        <f>C6/1000*G6</f>
        <v/>
      </c>
      <c r="Q6" s="84">
        <f>IF(ABS(U6)&lt;=3,N6,0)</f>
        <v/>
      </c>
      <c r="R6" s="85">
        <f>C6/1000*(X6+Y6+Z6+AA6+AB6+AC6+AD6+AE6+AF6)</f>
        <v/>
      </c>
      <c r="S6" s="87">
        <f>C6/1000*W6</f>
        <v/>
      </c>
      <c r="T6" s="87">
        <f>IF((N6-S6)&gt;0,N6-S6,0)</f>
        <v/>
      </c>
      <c r="U6" s="89">
        <f>'All Parts'!O41</f>
        <v/>
      </c>
      <c r="V6" s="89">
        <f>'All Parts'!P41</f>
        <v/>
      </c>
      <c r="W6" s="203">
        <f>'All Parts'!Q41</f>
        <v/>
      </c>
      <c r="X6" s="201">
        <f>'All Parts'!R41</f>
        <v/>
      </c>
      <c r="Y6" s="200">
        <f>'All Parts'!S41</f>
        <v/>
      </c>
      <c r="Z6" s="200">
        <f>'All Parts'!T41</f>
        <v/>
      </c>
      <c r="AA6" s="201">
        <f>'All Parts'!U41</f>
        <v/>
      </c>
      <c r="AB6" s="201">
        <f>'All Parts'!V41</f>
        <v/>
      </c>
      <c r="AC6" s="201">
        <f>'All Parts'!W41</f>
        <v/>
      </c>
      <c r="AD6" s="201">
        <f>'All Parts'!X41</f>
        <v/>
      </c>
      <c r="AE6" s="201">
        <f>'All Parts'!Y41</f>
        <v/>
      </c>
      <c r="AF6" s="201">
        <f>'All Parts'!Z41</f>
        <v/>
      </c>
      <c r="AG6" s="1">
        <f>'All Parts'!AG41</f>
        <v/>
      </c>
      <c r="AH6" s="1">
        <f>'All Parts'!AH41</f>
        <v/>
      </c>
      <c r="AI6" s="1" t="n"/>
      <c r="AJ6" s="1" t="n"/>
      <c r="AK6" s="20" t="n"/>
    </row>
    <row r="7" ht="15" customHeight="1">
      <c r="A7" s="22">
        <f>'All Parts'!A53</f>
        <v/>
      </c>
      <c r="B7" s="22">
        <f>'All Parts'!B53</f>
        <v/>
      </c>
      <c r="C7" s="166">
        <f>'All Parts'!C53</f>
        <v/>
      </c>
      <c r="D7" s="19">
        <f>'All Parts'!D53</f>
        <v/>
      </c>
      <c r="E7" s="46">
        <f>'All Parts'!E53</f>
        <v/>
      </c>
      <c r="F7" s="32">
        <f>'All Parts'!H53</f>
        <v/>
      </c>
      <c r="G7" s="32">
        <f>'All Parts'!F53</f>
        <v/>
      </c>
      <c r="H7" s="57">
        <f>'All Parts'!I53</f>
        <v/>
      </c>
      <c r="I7" s="8">
        <f>'All Parts'!J53</f>
        <v/>
      </c>
      <c r="J7" s="8">
        <f>'All Parts'!K53</f>
        <v/>
      </c>
      <c r="K7" s="8">
        <f>'All Parts'!L53</f>
        <v/>
      </c>
      <c r="L7" s="33">
        <f>'All Parts'!M53</f>
        <v/>
      </c>
      <c r="M7" s="33">
        <f>'All Parts'!N53</f>
        <v/>
      </c>
      <c r="N7" s="83">
        <f>M7*C7/1000</f>
        <v/>
      </c>
      <c r="O7" s="83">
        <f>IF(ABS(V7)&lt;=3,N7,0)</f>
        <v/>
      </c>
      <c r="P7" s="84">
        <f>C7/1000*G7</f>
        <v/>
      </c>
      <c r="Q7" s="84">
        <f>IF(ABS(U7)&lt;=3,N7,0)</f>
        <v/>
      </c>
      <c r="R7" s="85">
        <f>C7/1000*(X7+Y7+Z7+AA7+AB7+AC7+AD7+AE7+AF7)</f>
        <v/>
      </c>
      <c r="S7" s="87">
        <f>C7/1000*W7</f>
        <v/>
      </c>
      <c r="T7" s="87">
        <f>IF((N7-S7)&gt;0,N7-S7,0)</f>
        <v/>
      </c>
      <c r="U7" s="199">
        <f>'All Parts'!O53</f>
        <v/>
      </c>
      <c r="V7" s="199">
        <f>'All Parts'!P53</f>
        <v/>
      </c>
      <c r="W7" s="199">
        <f>'All Parts'!Q53</f>
        <v/>
      </c>
      <c r="X7" s="200">
        <f>'All Parts'!R53</f>
        <v/>
      </c>
      <c r="Y7" s="200">
        <f>'All Parts'!S53</f>
        <v/>
      </c>
      <c r="Z7" s="200">
        <f>'All Parts'!T53</f>
        <v/>
      </c>
      <c r="AA7" s="201">
        <f>'All Parts'!U53</f>
        <v/>
      </c>
      <c r="AB7" s="201">
        <f>'All Parts'!V53</f>
        <v/>
      </c>
      <c r="AC7" s="201">
        <f>'All Parts'!W53</f>
        <v/>
      </c>
      <c r="AD7" s="201">
        <f>'All Parts'!X53</f>
        <v/>
      </c>
      <c r="AE7" s="201">
        <f>'All Parts'!Y53</f>
        <v/>
      </c>
      <c r="AF7" s="201">
        <f>'All Parts'!Z53</f>
        <v/>
      </c>
      <c r="AG7" s="1">
        <f>'All Parts'!AG53</f>
        <v/>
      </c>
      <c r="AH7" s="1">
        <f>'All Parts'!AH53</f>
        <v/>
      </c>
      <c r="AI7" s="1" t="n"/>
      <c r="AJ7" s="1" t="n"/>
      <c r="AK7" s="20" t="n"/>
    </row>
    <row r="8" ht="15" customHeight="1">
      <c r="A8" s="22">
        <f>'All Parts'!A50</f>
        <v/>
      </c>
      <c r="B8" s="22">
        <f>'All Parts'!B50</f>
        <v/>
      </c>
      <c r="C8" s="166">
        <f>'All Parts'!C50</f>
        <v/>
      </c>
      <c r="D8" s="19">
        <f>'All Parts'!D50</f>
        <v/>
      </c>
      <c r="E8" s="45">
        <f>'All Parts'!E50</f>
        <v/>
      </c>
      <c r="F8" s="34">
        <f>'All Parts'!H50</f>
        <v/>
      </c>
      <c r="G8" s="34">
        <f>'All Parts'!F50</f>
        <v/>
      </c>
      <c r="H8" s="57">
        <f>'All Parts'!I50</f>
        <v/>
      </c>
      <c r="I8" s="8">
        <f>'All Parts'!J50</f>
        <v/>
      </c>
      <c r="J8" s="8">
        <f>'All Parts'!K50</f>
        <v/>
      </c>
      <c r="K8" s="8">
        <f>'All Parts'!L50</f>
        <v/>
      </c>
      <c r="L8" s="33">
        <f>'All Parts'!M50</f>
        <v/>
      </c>
      <c r="M8" s="33">
        <f>'All Parts'!N50</f>
        <v/>
      </c>
      <c r="N8" s="83">
        <f>M8*C8/1000</f>
        <v/>
      </c>
      <c r="O8" s="83">
        <f>IF(ABS(V8)&lt;=3,N8,0)</f>
        <v/>
      </c>
      <c r="P8" s="84">
        <f>C8/1000*G8</f>
        <v/>
      </c>
      <c r="Q8" s="84">
        <f>IF(ABS(U8)&lt;=3,N8,0)</f>
        <v/>
      </c>
      <c r="R8" s="85">
        <f>C8/1000*(X8+Y8+Z8+AA8+AB8+AC8+AD8+AE8+AF8)</f>
        <v/>
      </c>
      <c r="S8" s="87">
        <f>C8/1000*W8</f>
        <v/>
      </c>
      <c r="T8" s="87">
        <f>IF((N8-S8)&gt;0,N8-S8,0)</f>
        <v/>
      </c>
      <c r="U8" s="89">
        <f>'All Parts'!O50</f>
        <v/>
      </c>
      <c r="V8" s="89">
        <f>'All Parts'!P50</f>
        <v/>
      </c>
      <c r="W8" s="203">
        <f>'All Parts'!Q50</f>
        <v/>
      </c>
      <c r="X8" s="201">
        <f>'All Parts'!R50</f>
        <v/>
      </c>
      <c r="Y8" s="200">
        <f>'All Parts'!S50</f>
        <v/>
      </c>
      <c r="Z8" s="200">
        <f>'All Parts'!T50</f>
        <v/>
      </c>
      <c r="AA8" s="201">
        <f>'All Parts'!U50</f>
        <v/>
      </c>
      <c r="AB8" s="201">
        <f>'All Parts'!V50</f>
        <v/>
      </c>
      <c r="AC8" s="201">
        <f>'All Parts'!W50</f>
        <v/>
      </c>
      <c r="AD8" s="201">
        <f>'All Parts'!X50</f>
        <v/>
      </c>
      <c r="AE8" s="201">
        <f>'All Parts'!Y50</f>
        <v/>
      </c>
      <c r="AF8" s="201">
        <f>'All Parts'!Z50</f>
        <v/>
      </c>
      <c r="AG8" s="1">
        <f>'All Parts'!AG50</f>
        <v/>
      </c>
      <c r="AH8" s="1">
        <f>'All Parts'!AH50</f>
        <v/>
      </c>
      <c r="AI8" s="1" t="n"/>
      <c r="AJ8" s="1" t="n"/>
      <c r="AK8" s="20" t="n"/>
    </row>
    <row r="9" ht="15" customHeight="1">
      <c r="A9" s="22">
        <f>'All Parts'!A67</f>
        <v/>
      </c>
      <c r="B9" s="22">
        <f>'All Parts'!B67</f>
        <v/>
      </c>
      <c r="C9" s="166">
        <f>'All Parts'!C67</f>
        <v/>
      </c>
      <c r="D9" s="19">
        <f>'All Parts'!D67</f>
        <v/>
      </c>
      <c r="E9" s="46">
        <f>'All Parts'!E67</f>
        <v/>
      </c>
      <c r="F9" s="32">
        <f>'All Parts'!H67</f>
        <v/>
      </c>
      <c r="G9" s="32">
        <f>'All Parts'!F67</f>
        <v/>
      </c>
      <c r="H9" s="57">
        <f>'All Parts'!I67</f>
        <v/>
      </c>
      <c r="I9" s="8">
        <f>'All Parts'!J67</f>
        <v/>
      </c>
      <c r="J9" s="8">
        <f>'All Parts'!K67</f>
        <v/>
      </c>
      <c r="K9" s="8">
        <f>'All Parts'!L67</f>
        <v/>
      </c>
      <c r="L9" s="33">
        <f>'All Parts'!M67</f>
        <v/>
      </c>
      <c r="M9" s="33">
        <f>'All Parts'!N67</f>
        <v/>
      </c>
      <c r="N9" s="83">
        <f>M9*C9/1000</f>
        <v/>
      </c>
      <c r="O9" s="83">
        <f>IF(ABS(V9)&lt;=3,N9,0)</f>
        <v/>
      </c>
      <c r="P9" s="84">
        <f>C9/1000*G9</f>
        <v/>
      </c>
      <c r="Q9" s="84">
        <f>IF(ABS(U9)&lt;=3,N9,0)</f>
        <v/>
      </c>
      <c r="R9" s="85">
        <f>C9/1000*(X9+Y9+Z9+AA9+AB9+AC9+AD9+AE9+AF9)</f>
        <v/>
      </c>
      <c r="S9" s="87">
        <f>C9/1000*W9</f>
        <v/>
      </c>
      <c r="T9" s="87">
        <f>IF((N9-S9)&gt;0,N9-S9,0)</f>
        <v/>
      </c>
      <c r="U9" s="199">
        <f>'All Parts'!O67</f>
        <v/>
      </c>
      <c r="V9" s="199">
        <f>'All Parts'!P67</f>
        <v/>
      </c>
      <c r="W9" s="199">
        <f>'All Parts'!Q67</f>
        <v/>
      </c>
      <c r="X9" s="200">
        <f>'All Parts'!R67</f>
        <v/>
      </c>
      <c r="Y9" s="200">
        <f>'All Parts'!S67</f>
        <v/>
      </c>
      <c r="Z9" s="200">
        <f>'All Parts'!T67</f>
        <v/>
      </c>
      <c r="AA9" s="201">
        <f>'All Parts'!U67</f>
        <v/>
      </c>
      <c r="AB9" s="201">
        <f>'All Parts'!V67</f>
        <v/>
      </c>
      <c r="AC9" s="201">
        <f>'All Parts'!W67</f>
        <v/>
      </c>
      <c r="AD9" s="201">
        <f>'All Parts'!X67</f>
        <v/>
      </c>
      <c r="AE9" s="201">
        <f>'All Parts'!Y67</f>
        <v/>
      </c>
      <c r="AF9" s="201">
        <f>'All Parts'!Z67</f>
        <v/>
      </c>
      <c r="AG9" s="1">
        <f>'All Parts'!AG67</f>
        <v/>
      </c>
      <c r="AH9" s="1">
        <f>'All Parts'!AH67</f>
        <v/>
      </c>
      <c r="AI9" s="1" t="n"/>
      <c r="AJ9" s="1" t="n"/>
      <c r="AK9" s="20" t="n"/>
    </row>
    <row r="10" ht="15" customHeight="1">
      <c r="A10" s="22">
        <f>'All Parts'!A100</f>
        <v/>
      </c>
      <c r="B10" s="22">
        <f>'All Parts'!B100</f>
        <v/>
      </c>
      <c r="C10" s="166">
        <f>'All Parts'!C100</f>
        <v/>
      </c>
      <c r="D10" s="19">
        <f>'All Parts'!D100</f>
        <v/>
      </c>
      <c r="E10" s="45">
        <f>'All Parts'!E100</f>
        <v/>
      </c>
      <c r="F10" s="34">
        <f>'All Parts'!H100</f>
        <v/>
      </c>
      <c r="G10" s="53">
        <f>'All Parts'!F100</f>
        <v/>
      </c>
      <c r="H10" s="57">
        <f>'All Parts'!I100</f>
        <v/>
      </c>
      <c r="I10" s="8">
        <f>'All Parts'!J100</f>
        <v/>
      </c>
      <c r="J10" s="8">
        <f>'All Parts'!K100</f>
        <v/>
      </c>
      <c r="K10" s="8">
        <f>'All Parts'!L100</f>
        <v/>
      </c>
      <c r="L10" s="33">
        <f>'All Parts'!M100</f>
        <v/>
      </c>
      <c r="M10" s="33">
        <f>'All Parts'!N100</f>
        <v/>
      </c>
      <c r="N10" s="83">
        <f>M10*C10/1000</f>
        <v/>
      </c>
      <c r="O10" s="83">
        <f>IF(ABS(V10)&lt;=3,N10,0)</f>
        <v/>
      </c>
      <c r="P10" s="84">
        <f>C10/1000*G10</f>
        <v/>
      </c>
      <c r="Q10" s="84">
        <f>IF(ABS(U10)&lt;=3,N10,0)</f>
        <v/>
      </c>
      <c r="R10" s="85">
        <f>C10/1000*(X10+Y10+Z10+AA10+AB10+AC10+AD10+AE10+AF10)</f>
        <v/>
      </c>
      <c r="S10" s="87">
        <f>C10/1000*W10</f>
        <v/>
      </c>
      <c r="T10" s="87">
        <f>IF((N10-S10)&gt;0,N10-S10,0)</f>
        <v/>
      </c>
      <c r="U10" s="199">
        <f>'All Parts'!O100</f>
        <v/>
      </c>
      <c r="V10" s="199">
        <f>'All Parts'!P100</f>
        <v/>
      </c>
      <c r="W10" s="199">
        <f>'All Parts'!Q100</f>
        <v/>
      </c>
      <c r="X10" s="200">
        <f>'All Parts'!R100</f>
        <v/>
      </c>
      <c r="Y10" s="200">
        <f>'All Parts'!S100</f>
        <v/>
      </c>
      <c r="Z10" s="200">
        <f>'All Parts'!T100</f>
        <v/>
      </c>
      <c r="AA10" s="201">
        <f>'All Parts'!U100</f>
        <v/>
      </c>
      <c r="AB10" s="201">
        <f>'All Parts'!V100</f>
        <v/>
      </c>
      <c r="AC10" s="201">
        <f>'All Parts'!W100</f>
        <v/>
      </c>
      <c r="AD10" s="201">
        <f>'All Parts'!X100</f>
        <v/>
      </c>
      <c r="AE10" s="201">
        <f>'All Parts'!Y100</f>
        <v/>
      </c>
      <c r="AF10" s="201">
        <f>'All Parts'!Z100</f>
        <v/>
      </c>
      <c r="AG10" s="1">
        <f>'All Parts'!AG100</f>
        <v/>
      </c>
      <c r="AH10" s="1">
        <f>'All Parts'!AH100</f>
        <v/>
      </c>
      <c r="AI10" s="1" t="n"/>
      <c r="AJ10" s="1" t="n"/>
      <c r="AK10" s="20" t="n"/>
    </row>
    <row r="11" ht="15" customHeight="1">
      <c r="A11" s="22">
        <f>'All Parts'!A114</f>
        <v/>
      </c>
      <c r="B11" s="22">
        <f>'All Parts'!B114</f>
        <v/>
      </c>
      <c r="C11" s="166">
        <f>'All Parts'!C114</f>
        <v/>
      </c>
      <c r="D11" s="19">
        <f>'All Parts'!D114</f>
        <v/>
      </c>
      <c r="E11" s="45">
        <f>'All Parts'!E114</f>
        <v/>
      </c>
      <c r="F11" s="34">
        <f>'All Parts'!H114</f>
        <v/>
      </c>
      <c r="G11" s="34">
        <f>'All Parts'!F114</f>
        <v/>
      </c>
      <c r="H11" s="57">
        <f>'All Parts'!I114</f>
        <v/>
      </c>
      <c r="I11" s="8">
        <f>'All Parts'!J114</f>
        <v/>
      </c>
      <c r="J11" s="8">
        <f>'All Parts'!K114</f>
        <v/>
      </c>
      <c r="K11" s="8">
        <f>'All Parts'!L114</f>
        <v/>
      </c>
      <c r="L11" s="33">
        <f>'All Parts'!M114</f>
        <v/>
      </c>
      <c r="M11" s="33">
        <f>'All Parts'!N114</f>
        <v/>
      </c>
      <c r="N11" s="83">
        <f>M11*C11/1000</f>
        <v/>
      </c>
      <c r="O11" s="83">
        <f>IF(ABS(V11)&lt;=3,N11,0)</f>
        <v/>
      </c>
      <c r="P11" s="84">
        <f>C11/1000*G11</f>
        <v/>
      </c>
      <c r="Q11" s="84">
        <f>IF(ABS(U11)&lt;=3,N11,0)</f>
        <v/>
      </c>
      <c r="R11" s="85">
        <f>C11/1000*(X11+Y11+Z11+AA11+AB11+AC11+AD11+AE11+AF11)</f>
        <v/>
      </c>
      <c r="S11" s="87">
        <f>C11/1000*W11</f>
        <v/>
      </c>
      <c r="T11" s="87">
        <f>IF((N11-S11)&gt;0,N11-S11,0)</f>
        <v/>
      </c>
      <c r="U11" s="199">
        <f>'All Parts'!O114</f>
        <v/>
      </c>
      <c r="V11" s="199">
        <f>'All Parts'!P114</f>
        <v/>
      </c>
      <c r="W11" s="199">
        <f>'All Parts'!Q114</f>
        <v/>
      </c>
      <c r="X11" s="200">
        <f>'All Parts'!R114</f>
        <v/>
      </c>
      <c r="Y11" s="200">
        <f>'All Parts'!S114</f>
        <v/>
      </c>
      <c r="Z11" s="200">
        <f>'All Parts'!T114</f>
        <v/>
      </c>
      <c r="AA11" s="201">
        <f>'All Parts'!U114</f>
        <v/>
      </c>
      <c r="AB11" s="201">
        <f>'All Parts'!V114</f>
        <v/>
      </c>
      <c r="AC11" s="201">
        <f>'All Parts'!W114</f>
        <v/>
      </c>
      <c r="AD11" s="201">
        <f>'All Parts'!X114</f>
        <v/>
      </c>
      <c r="AE11" s="201">
        <f>'All Parts'!Y114</f>
        <v/>
      </c>
      <c r="AF11" s="201">
        <f>'All Parts'!Z114</f>
        <v/>
      </c>
      <c r="AG11" s="1">
        <f>'All Parts'!AG114</f>
        <v/>
      </c>
      <c r="AH11" s="1">
        <f>'All Parts'!AH114</f>
        <v/>
      </c>
      <c r="AI11" s="1" t="n"/>
      <c r="AJ11" s="1" t="n"/>
      <c r="AK11" s="15" t="n"/>
    </row>
    <row r="12" ht="15" customHeight="1">
      <c r="A12" s="22">
        <f>'All Parts'!A38</f>
        <v/>
      </c>
      <c r="B12" s="22">
        <f>'All Parts'!B38</f>
        <v/>
      </c>
      <c r="C12" s="166">
        <f>'All Parts'!C38</f>
        <v/>
      </c>
      <c r="D12" s="19">
        <f>'All Parts'!D38</f>
        <v/>
      </c>
      <c r="E12" s="45">
        <f>'All Parts'!E38</f>
        <v/>
      </c>
      <c r="F12" s="34">
        <f>'All Parts'!H38</f>
        <v/>
      </c>
      <c r="G12" s="34">
        <f>'All Parts'!F38</f>
        <v/>
      </c>
      <c r="H12" s="57">
        <f>'All Parts'!I38</f>
        <v/>
      </c>
      <c r="I12" s="8">
        <f>'All Parts'!J38</f>
        <v/>
      </c>
      <c r="J12" s="8">
        <f>'All Parts'!K38</f>
        <v/>
      </c>
      <c r="K12" s="8">
        <f>'All Parts'!L38</f>
        <v/>
      </c>
      <c r="L12" s="33">
        <f>'All Parts'!M38</f>
        <v/>
      </c>
      <c r="M12" s="33">
        <f>'All Parts'!N38</f>
        <v/>
      </c>
      <c r="N12" s="83">
        <f>M12*C12/1000</f>
        <v/>
      </c>
      <c r="O12" s="83">
        <f>IF(ABS(V12)&lt;=3,N12,0)</f>
        <v/>
      </c>
      <c r="P12" s="84">
        <f>C12/1000*G12</f>
        <v/>
      </c>
      <c r="Q12" s="84">
        <f>IF(ABS(U12)&lt;=3,N12,0)</f>
        <v/>
      </c>
      <c r="R12" s="85">
        <f>C12/1000*(X12+Y12+Z12+AA12+AB12+AC12+AD12+AE12+AF12)</f>
        <v/>
      </c>
      <c r="S12" s="87">
        <f>C12/1000*W12</f>
        <v/>
      </c>
      <c r="T12" s="87">
        <f>IF((N12-S12)&gt;0,N12-S12,0)</f>
        <v/>
      </c>
      <c r="U12" s="89">
        <f>'All Parts'!O38</f>
        <v/>
      </c>
      <c r="V12" s="89">
        <f>'All Parts'!P38</f>
        <v/>
      </c>
      <c r="W12" s="203">
        <f>'All Parts'!Q38</f>
        <v/>
      </c>
      <c r="X12" s="201">
        <f>'All Parts'!R38</f>
        <v/>
      </c>
      <c r="Y12" s="200">
        <f>'All Parts'!S38</f>
        <v/>
      </c>
      <c r="Z12" s="200">
        <f>'All Parts'!T38</f>
        <v/>
      </c>
      <c r="AA12" s="204">
        <f>'All Parts'!U38</f>
        <v/>
      </c>
      <c r="AB12" s="201">
        <f>'All Parts'!V38</f>
        <v/>
      </c>
      <c r="AC12" s="201">
        <f>'All Parts'!W38</f>
        <v/>
      </c>
      <c r="AD12" s="201">
        <f>'All Parts'!X38</f>
        <v/>
      </c>
      <c r="AE12" s="201">
        <f>'All Parts'!Y38</f>
        <v/>
      </c>
      <c r="AF12" s="201">
        <f>'All Parts'!Z38</f>
        <v/>
      </c>
      <c r="AG12" s="1">
        <f>'All Parts'!AG38</f>
        <v/>
      </c>
      <c r="AH12" s="1">
        <f>'All Parts'!AH38</f>
        <v/>
      </c>
      <c r="AI12" s="1" t="n"/>
      <c r="AJ12" s="1" t="n"/>
      <c r="AK12" s="20" t="n"/>
    </row>
    <row r="13" ht="15" customHeight="1">
      <c r="A13" s="51">
        <f>'All Parts'!A77</f>
        <v/>
      </c>
      <c r="B13" s="167">
        <f>'All Parts'!B77</f>
        <v/>
      </c>
      <c r="C13" s="168">
        <f>'All Parts'!C77</f>
        <v/>
      </c>
      <c r="D13" s="19">
        <f>'All Parts'!D77</f>
        <v/>
      </c>
      <c r="E13" s="45">
        <f>'All Parts'!E77</f>
        <v/>
      </c>
      <c r="F13" s="32">
        <f>'All Parts'!H77</f>
        <v/>
      </c>
      <c r="G13" s="32">
        <f>'All Parts'!F77</f>
        <v/>
      </c>
      <c r="H13" s="57">
        <f>'All Parts'!I77</f>
        <v/>
      </c>
      <c r="I13" s="8">
        <f>'All Parts'!J77</f>
        <v/>
      </c>
      <c r="J13" s="8">
        <f>'All Parts'!K77</f>
        <v/>
      </c>
      <c r="K13" s="8">
        <f>'All Parts'!L77</f>
        <v/>
      </c>
      <c r="L13" s="33">
        <f>'All Parts'!M77</f>
        <v/>
      </c>
      <c r="M13" s="33">
        <f>'All Parts'!N77</f>
        <v/>
      </c>
      <c r="N13" s="83">
        <f>M13*C13/1000</f>
        <v/>
      </c>
      <c r="O13" s="83">
        <f>IF(ABS(V13)&lt;=3,N13,0)</f>
        <v/>
      </c>
      <c r="P13" s="84">
        <f>C13/1000*G13</f>
        <v/>
      </c>
      <c r="Q13" s="84">
        <f>IF(ABS(U13)&lt;=3,N13,0)</f>
        <v/>
      </c>
      <c r="R13" s="85">
        <f>C13/1000*(X13+Y13+Z13+AA13+AB13+AC13+AD13+AE13+AF13)</f>
        <v/>
      </c>
      <c r="S13" s="87">
        <f>C13/1000*W13</f>
        <v/>
      </c>
      <c r="T13" s="87">
        <f>IF((N13-S13)&gt;0,N13-S13,0)</f>
        <v/>
      </c>
      <c r="U13" s="199">
        <f>'All Parts'!O77</f>
        <v/>
      </c>
      <c r="V13" s="199">
        <f>'All Parts'!P77</f>
        <v/>
      </c>
      <c r="W13" s="199">
        <f>'All Parts'!Q77</f>
        <v/>
      </c>
      <c r="X13" s="200">
        <f>'All Parts'!R77</f>
        <v/>
      </c>
      <c r="Y13" s="200">
        <f>'All Parts'!S77</f>
        <v/>
      </c>
      <c r="Z13" s="200">
        <f>'All Parts'!T77</f>
        <v/>
      </c>
      <c r="AA13" s="201">
        <f>'All Parts'!U77</f>
        <v/>
      </c>
      <c r="AB13" s="201">
        <f>'All Parts'!V77</f>
        <v/>
      </c>
      <c r="AC13" s="201">
        <f>'All Parts'!W77</f>
        <v/>
      </c>
      <c r="AD13" s="201">
        <f>'All Parts'!X77</f>
        <v/>
      </c>
      <c r="AE13" s="201">
        <f>'All Parts'!Y77</f>
        <v/>
      </c>
      <c r="AF13" s="201">
        <f>'All Parts'!Z77</f>
        <v/>
      </c>
      <c r="AG13" s="1">
        <f>'All Parts'!AG77</f>
        <v/>
      </c>
      <c r="AH13" s="1">
        <f>'All Parts'!AH77</f>
        <v/>
      </c>
      <c r="AI13" s="1" t="n"/>
      <c r="AJ13" s="1" t="n"/>
      <c r="AK13" s="20" t="n"/>
    </row>
    <row r="14" ht="15" customHeight="1">
      <c r="A14" s="22">
        <f>'All Parts'!A7</f>
        <v/>
      </c>
      <c r="B14" s="22">
        <f>'All Parts'!B7</f>
        <v/>
      </c>
      <c r="C14" s="166">
        <f>'All Parts'!C7</f>
        <v/>
      </c>
      <c r="D14" s="19">
        <f>'All Parts'!D7</f>
        <v/>
      </c>
      <c r="E14" s="45">
        <f>'All Parts'!E7</f>
        <v/>
      </c>
      <c r="F14" s="34">
        <f>'All Parts'!H7</f>
        <v/>
      </c>
      <c r="G14" s="34">
        <f>'All Parts'!F7</f>
        <v/>
      </c>
      <c r="H14" s="57">
        <f>'All Parts'!I7</f>
        <v/>
      </c>
      <c r="I14" s="8">
        <f>'All Parts'!J7</f>
        <v/>
      </c>
      <c r="J14" s="8">
        <f>'All Parts'!K7</f>
        <v/>
      </c>
      <c r="K14" s="8">
        <f>'All Parts'!L7</f>
        <v/>
      </c>
      <c r="L14" s="33">
        <f>'All Parts'!M7</f>
        <v/>
      </c>
      <c r="M14" s="33">
        <f>'All Parts'!N7</f>
        <v/>
      </c>
      <c r="N14" s="83">
        <f>M14*C14/1000</f>
        <v/>
      </c>
      <c r="O14" s="83">
        <f>IF(ABS(V14)&lt;=3,N14,0)</f>
        <v/>
      </c>
      <c r="P14" s="84">
        <f>C14/1000*G14</f>
        <v/>
      </c>
      <c r="Q14" s="84">
        <f>IF(ABS(U14)&lt;=3,N14,0)</f>
        <v/>
      </c>
      <c r="R14" s="85">
        <f>C14/1000*(X14+Y14+Z14+AA14+AB14+AC14+AD14+AE14+AF14)</f>
        <v/>
      </c>
      <c r="S14" s="87">
        <f>C14/1000*W14</f>
        <v/>
      </c>
      <c r="T14" s="87">
        <f>IF((N14-S14)&gt;0,N14-S14,0)</f>
        <v/>
      </c>
      <c r="U14" s="89">
        <f>'All Parts'!O7</f>
        <v/>
      </c>
      <c r="V14" s="89">
        <f>'All Parts'!P7</f>
        <v/>
      </c>
      <c r="W14" s="203">
        <f>'All Parts'!Q7</f>
        <v/>
      </c>
      <c r="X14" s="201">
        <f>'All Parts'!R7</f>
        <v/>
      </c>
      <c r="Y14" s="200">
        <f>'All Parts'!S7</f>
        <v/>
      </c>
      <c r="Z14" s="200">
        <f>'All Parts'!T7</f>
        <v/>
      </c>
      <c r="AA14" s="201">
        <f>'All Parts'!U7</f>
        <v/>
      </c>
      <c r="AB14" s="201">
        <f>'All Parts'!V7</f>
        <v/>
      </c>
      <c r="AC14" s="201">
        <f>'All Parts'!W7</f>
        <v/>
      </c>
      <c r="AD14" s="201">
        <f>'All Parts'!X7</f>
        <v/>
      </c>
      <c r="AE14" s="201">
        <f>'All Parts'!Y7</f>
        <v/>
      </c>
      <c r="AF14" s="201">
        <f>'All Parts'!Z7</f>
        <v/>
      </c>
      <c r="AG14" s="1">
        <f>'All Parts'!AG7</f>
        <v/>
      </c>
      <c r="AH14" s="1">
        <f>'All Parts'!AH7</f>
        <v/>
      </c>
      <c r="AI14" s="1" t="n"/>
      <c r="AJ14" s="1" t="n"/>
      <c r="AK14" s="20" t="n"/>
    </row>
    <row r="15" ht="15" customHeight="1">
      <c r="A15" s="22">
        <f>'All Parts'!A94</f>
        <v/>
      </c>
      <c r="B15" s="22">
        <f>'All Parts'!B94</f>
        <v/>
      </c>
      <c r="C15" s="166">
        <f>'All Parts'!C94</f>
        <v/>
      </c>
      <c r="D15" s="19">
        <f>'All Parts'!D94</f>
        <v/>
      </c>
      <c r="E15" s="45">
        <f>'All Parts'!E94</f>
        <v/>
      </c>
      <c r="F15" s="34">
        <f>'All Parts'!H94</f>
        <v/>
      </c>
      <c r="G15" s="34">
        <f>'All Parts'!F94</f>
        <v/>
      </c>
      <c r="H15" s="57">
        <f>'All Parts'!I94</f>
        <v/>
      </c>
      <c r="I15" s="8">
        <f>'All Parts'!J94</f>
        <v/>
      </c>
      <c r="J15" s="8">
        <f>'All Parts'!K94</f>
        <v/>
      </c>
      <c r="K15" s="8">
        <f>'All Parts'!L94</f>
        <v/>
      </c>
      <c r="L15" s="33">
        <f>'All Parts'!M94</f>
        <v/>
      </c>
      <c r="M15" s="33">
        <f>'All Parts'!N94</f>
        <v/>
      </c>
      <c r="N15" s="83">
        <f>M15*C15/1000</f>
        <v/>
      </c>
      <c r="O15" s="83">
        <f>IF(ABS(V15)&lt;=3,N15,0)</f>
        <v/>
      </c>
      <c r="P15" s="84">
        <f>C15/1000*G15</f>
        <v/>
      </c>
      <c r="Q15" s="84">
        <f>IF(ABS(U15)&lt;=3,N15,0)</f>
        <v/>
      </c>
      <c r="R15" s="85">
        <f>C15/1000*(X15+Y15+Z15+AA15+AB15+AC15+AD15+AE15+AF15)</f>
        <v/>
      </c>
      <c r="S15" s="87">
        <f>C15/1000*W15</f>
        <v/>
      </c>
      <c r="T15" s="87">
        <f>IF((N15-S15)&gt;0,N15-S15,0)</f>
        <v/>
      </c>
      <c r="U15" s="199">
        <f>'All Parts'!O94</f>
        <v/>
      </c>
      <c r="V15" s="199">
        <f>'All Parts'!P94</f>
        <v/>
      </c>
      <c r="W15" s="199">
        <f>'All Parts'!Q94</f>
        <v/>
      </c>
      <c r="X15" s="200">
        <f>'All Parts'!R94</f>
        <v/>
      </c>
      <c r="Y15" s="200">
        <f>'All Parts'!S94</f>
        <v/>
      </c>
      <c r="Z15" s="200">
        <f>'All Parts'!T94</f>
        <v/>
      </c>
      <c r="AA15" s="201">
        <f>'All Parts'!U94</f>
        <v/>
      </c>
      <c r="AB15" s="201">
        <f>'All Parts'!V94</f>
        <v/>
      </c>
      <c r="AC15" s="201">
        <f>'All Parts'!W94</f>
        <v/>
      </c>
      <c r="AD15" s="201">
        <f>'All Parts'!X94</f>
        <v/>
      </c>
      <c r="AE15" s="201">
        <f>'All Parts'!Y94</f>
        <v/>
      </c>
      <c r="AF15" s="201">
        <f>'All Parts'!Z94</f>
        <v/>
      </c>
      <c r="AG15" s="1">
        <f>'All Parts'!AG94</f>
        <v/>
      </c>
      <c r="AH15" s="1">
        <f>'All Parts'!AH94</f>
        <v/>
      </c>
      <c r="AI15" s="1" t="n"/>
      <c r="AJ15" s="1" t="n"/>
      <c r="AK15" s="20" t="n"/>
    </row>
    <row r="16" ht="15" customHeight="1">
      <c r="A16" s="22">
        <f>'All Parts'!A121</f>
        <v/>
      </c>
      <c r="B16" s="22">
        <f>'All Parts'!B121</f>
        <v/>
      </c>
      <c r="C16" s="166">
        <f>'All Parts'!C121</f>
        <v/>
      </c>
      <c r="D16" s="19">
        <f>'All Parts'!D121</f>
        <v/>
      </c>
      <c r="E16" s="46">
        <f>'All Parts'!E121</f>
        <v/>
      </c>
      <c r="F16" s="32">
        <f>'All Parts'!H121</f>
        <v/>
      </c>
      <c r="G16" s="32">
        <f>'All Parts'!F121</f>
        <v/>
      </c>
      <c r="H16" s="57">
        <f>'All Parts'!I121</f>
        <v/>
      </c>
      <c r="I16" s="8">
        <f>'All Parts'!J121</f>
        <v/>
      </c>
      <c r="J16" s="8">
        <f>'All Parts'!K121</f>
        <v/>
      </c>
      <c r="K16" s="8">
        <f>'All Parts'!L121</f>
        <v/>
      </c>
      <c r="L16" s="33">
        <f>'All Parts'!M121</f>
        <v/>
      </c>
      <c r="M16" s="33">
        <f>'All Parts'!N121</f>
        <v/>
      </c>
      <c r="N16" s="83">
        <f>M16*C16/1000</f>
        <v/>
      </c>
      <c r="O16" s="83">
        <f>IF(ABS(V16)&lt;=3,N16,0)</f>
        <v/>
      </c>
      <c r="P16" s="84">
        <f>C16/1000*G16</f>
        <v/>
      </c>
      <c r="Q16" s="84">
        <f>IF(ABS(U16)&lt;=3,N16,0)</f>
        <v/>
      </c>
      <c r="R16" s="85">
        <f>C16/1000*(X16+Y16+Z16+AA16+AB16+AC16+AD16+AE16+AF16)</f>
        <v/>
      </c>
      <c r="S16" s="87">
        <f>C16/1000*W16</f>
        <v/>
      </c>
      <c r="T16" s="87">
        <f>IF((N16-S16)&gt;0,N16-S16,0)</f>
        <v/>
      </c>
      <c r="U16" s="199">
        <f>'All Parts'!O121</f>
        <v/>
      </c>
      <c r="V16" s="199">
        <f>'All Parts'!P121</f>
        <v/>
      </c>
      <c r="W16" s="199">
        <f>'All Parts'!Q121</f>
        <v/>
      </c>
      <c r="X16" s="200">
        <f>'All Parts'!R121</f>
        <v/>
      </c>
      <c r="Y16" s="200">
        <f>'All Parts'!S121</f>
        <v/>
      </c>
      <c r="Z16" s="200">
        <f>'All Parts'!T121</f>
        <v/>
      </c>
      <c r="AA16" s="201">
        <f>'All Parts'!U121</f>
        <v/>
      </c>
      <c r="AB16" s="201">
        <f>'All Parts'!V121</f>
        <v/>
      </c>
      <c r="AC16" s="201">
        <f>'All Parts'!W121</f>
        <v/>
      </c>
      <c r="AD16" s="201">
        <f>'All Parts'!X121</f>
        <v/>
      </c>
      <c r="AE16" s="201">
        <f>'All Parts'!Y121</f>
        <v/>
      </c>
      <c r="AF16" s="201">
        <f>'All Parts'!Z121</f>
        <v/>
      </c>
      <c r="AG16" s="1">
        <f>'All Parts'!AG121</f>
        <v/>
      </c>
      <c r="AH16" s="1">
        <f>'All Parts'!AH121</f>
        <v/>
      </c>
      <c r="AI16" s="1" t="n"/>
      <c r="AJ16" s="1" t="n"/>
      <c r="AK16" s="20" t="n"/>
    </row>
    <row r="17" ht="15" customHeight="1">
      <c r="A17" s="22">
        <f>'All Parts'!A12</f>
        <v/>
      </c>
      <c r="B17" s="22">
        <f>'All Parts'!B12</f>
        <v/>
      </c>
      <c r="C17" s="166">
        <f>'All Parts'!C12</f>
        <v/>
      </c>
      <c r="D17" s="19">
        <f>'All Parts'!D12</f>
        <v/>
      </c>
      <c r="E17" s="46">
        <f>'All Parts'!E12</f>
        <v/>
      </c>
      <c r="F17" s="32">
        <f>'All Parts'!H12</f>
        <v/>
      </c>
      <c r="G17" s="32">
        <f>'All Parts'!F12</f>
        <v/>
      </c>
      <c r="H17" s="57">
        <f>'All Parts'!I12</f>
        <v/>
      </c>
      <c r="I17" s="8">
        <f>'All Parts'!J12</f>
        <v/>
      </c>
      <c r="J17" s="8">
        <f>'All Parts'!K12</f>
        <v/>
      </c>
      <c r="K17" s="8">
        <f>'All Parts'!L12</f>
        <v/>
      </c>
      <c r="L17" s="33">
        <f>'All Parts'!M12</f>
        <v/>
      </c>
      <c r="M17" s="33">
        <f>'All Parts'!N12</f>
        <v/>
      </c>
      <c r="N17" s="83">
        <f>M17*C17/1000</f>
        <v/>
      </c>
      <c r="O17" s="83">
        <f>IF(ABS(V17)&lt;=3,N17,0)</f>
        <v/>
      </c>
      <c r="P17" s="84">
        <f>C17/1000*G17</f>
        <v/>
      </c>
      <c r="Q17" s="84">
        <f>IF(ABS(U17)&lt;=3,N17,0)</f>
        <v/>
      </c>
      <c r="R17" s="85">
        <f>C17/1000*(X17+Y17+Z17+AA17+AB17+AC17+AD17+AE17+AF17)</f>
        <v/>
      </c>
      <c r="S17" s="87">
        <f>C17/1000*W17</f>
        <v/>
      </c>
      <c r="T17" s="87">
        <f>IF((N17-S17)&gt;0,N17-S17,0)</f>
        <v/>
      </c>
      <c r="U17" s="89">
        <f>'All Parts'!O12</f>
        <v/>
      </c>
      <c r="V17" s="89">
        <f>'All Parts'!P12</f>
        <v/>
      </c>
      <c r="W17" s="203">
        <f>'All Parts'!Q12</f>
        <v/>
      </c>
      <c r="X17" s="201">
        <f>'All Parts'!R12</f>
        <v/>
      </c>
      <c r="Y17" s="200">
        <f>'All Parts'!S12</f>
        <v/>
      </c>
      <c r="Z17" s="200">
        <f>'All Parts'!T12</f>
        <v/>
      </c>
      <c r="AA17" s="201">
        <f>'All Parts'!U12</f>
        <v/>
      </c>
      <c r="AB17" s="201">
        <f>'All Parts'!V12</f>
        <v/>
      </c>
      <c r="AC17" s="201">
        <f>'All Parts'!W12</f>
        <v/>
      </c>
      <c r="AD17" s="201">
        <f>'All Parts'!X12</f>
        <v/>
      </c>
      <c r="AE17" s="201">
        <f>'All Parts'!Y12</f>
        <v/>
      </c>
      <c r="AF17" s="201">
        <f>'All Parts'!Z12</f>
        <v/>
      </c>
      <c r="AG17" s="1">
        <f>'All Parts'!AG12</f>
        <v/>
      </c>
      <c r="AH17" s="1">
        <f>'All Parts'!AH12</f>
        <v/>
      </c>
      <c r="AI17" s="1" t="n"/>
      <c r="AJ17" s="1" t="n"/>
      <c r="AK17" s="20" t="n"/>
    </row>
    <row r="18" ht="15" customHeight="1">
      <c r="A18" s="22">
        <f>'All Parts'!A9</f>
        <v/>
      </c>
      <c r="B18" s="22">
        <f>'All Parts'!B9</f>
        <v/>
      </c>
      <c r="C18" s="166">
        <f>'All Parts'!C9</f>
        <v/>
      </c>
      <c r="D18" s="19">
        <f>'All Parts'!D9</f>
        <v/>
      </c>
      <c r="E18" s="45">
        <f>'All Parts'!E9</f>
        <v/>
      </c>
      <c r="F18" s="34">
        <f>'All Parts'!H9</f>
        <v/>
      </c>
      <c r="G18" s="34">
        <f>'All Parts'!F9</f>
        <v/>
      </c>
      <c r="H18" s="57">
        <f>'All Parts'!I9</f>
        <v/>
      </c>
      <c r="I18" s="8">
        <f>'All Parts'!J9</f>
        <v/>
      </c>
      <c r="J18" s="8">
        <f>'All Parts'!K9</f>
        <v/>
      </c>
      <c r="K18" s="8">
        <f>'All Parts'!L9</f>
        <v/>
      </c>
      <c r="L18" s="33">
        <f>'All Parts'!M9</f>
        <v/>
      </c>
      <c r="M18" s="33">
        <f>'All Parts'!N9</f>
        <v/>
      </c>
      <c r="N18" s="83">
        <f>M18*C18/1000</f>
        <v/>
      </c>
      <c r="O18" s="83">
        <f>IF(ABS(V18)&lt;=3,N18,0)</f>
        <v/>
      </c>
      <c r="P18" s="84">
        <f>C18/1000*G18</f>
        <v/>
      </c>
      <c r="Q18" s="84">
        <f>IF(ABS(U18)&lt;=3,N18,0)</f>
        <v/>
      </c>
      <c r="R18" s="85">
        <f>C18/1000*(X18+Y18+Z18+AA18+AB18+AC18+AD18+AE18+AF18)</f>
        <v/>
      </c>
      <c r="S18" s="87">
        <f>C18/1000*W18</f>
        <v/>
      </c>
      <c r="T18" s="87">
        <f>IF((N18-S18)&gt;0,N18-S18,0)</f>
        <v/>
      </c>
      <c r="U18" s="89">
        <f>'All Parts'!O9</f>
        <v/>
      </c>
      <c r="V18" s="89">
        <f>'All Parts'!P9</f>
        <v/>
      </c>
      <c r="W18" s="203">
        <f>'All Parts'!Q9</f>
        <v/>
      </c>
      <c r="X18" s="201">
        <f>'All Parts'!R9</f>
        <v/>
      </c>
      <c r="Y18" s="200">
        <f>'All Parts'!S9</f>
        <v/>
      </c>
      <c r="Z18" s="200">
        <f>'All Parts'!T9</f>
        <v/>
      </c>
      <c r="AA18" s="201">
        <f>'All Parts'!U9</f>
        <v/>
      </c>
      <c r="AB18" s="201">
        <f>'All Parts'!V9</f>
        <v/>
      </c>
      <c r="AC18" s="201">
        <f>'All Parts'!W9</f>
        <v/>
      </c>
      <c r="AD18" s="201">
        <f>'All Parts'!X9</f>
        <v/>
      </c>
      <c r="AE18" s="201">
        <f>'All Parts'!Y9</f>
        <v/>
      </c>
      <c r="AF18" s="201">
        <f>'All Parts'!Z9</f>
        <v/>
      </c>
      <c r="AG18" s="1">
        <f>'All Parts'!AG9</f>
        <v/>
      </c>
      <c r="AH18" s="1">
        <f>'All Parts'!AH9</f>
        <v/>
      </c>
      <c r="AI18" s="1" t="n"/>
      <c r="AJ18" s="1" t="n"/>
      <c r="AK18" s="20" t="n"/>
    </row>
    <row r="19" ht="15" customHeight="1">
      <c r="A19" s="22">
        <f>'All Parts'!A102</f>
        <v/>
      </c>
      <c r="B19" s="22">
        <f>'All Parts'!B102</f>
        <v/>
      </c>
      <c r="C19" s="166">
        <f>'All Parts'!C102</f>
        <v/>
      </c>
      <c r="D19" s="19">
        <f>'All Parts'!D102</f>
        <v/>
      </c>
      <c r="E19" s="46">
        <f>'All Parts'!E102</f>
        <v/>
      </c>
      <c r="F19" s="32">
        <f>'All Parts'!H102</f>
        <v/>
      </c>
      <c r="G19" s="32">
        <f>'All Parts'!F102</f>
        <v/>
      </c>
      <c r="H19" s="57">
        <f>'All Parts'!I102</f>
        <v/>
      </c>
      <c r="I19" s="8">
        <f>'All Parts'!J102</f>
        <v/>
      </c>
      <c r="J19" s="8">
        <f>'All Parts'!K102</f>
        <v/>
      </c>
      <c r="K19" s="8">
        <f>'All Parts'!L102</f>
        <v/>
      </c>
      <c r="L19" s="33">
        <f>'All Parts'!M102</f>
        <v/>
      </c>
      <c r="M19" s="33">
        <f>'All Parts'!N102</f>
        <v/>
      </c>
      <c r="N19" s="83">
        <f>M19*C19/1000</f>
        <v/>
      </c>
      <c r="O19" s="83">
        <f>IF(ABS(V19)&lt;=3,N19,0)</f>
        <v/>
      </c>
      <c r="P19" s="84">
        <f>C19/1000*G19</f>
        <v/>
      </c>
      <c r="Q19" s="84">
        <f>IF(ABS(U19)&lt;=3,N19,0)</f>
        <v/>
      </c>
      <c r="R19" s="85">
        <f>C19/1000*(X19+Y19+Z19+AA19+AB19+AC19+AD19+AE19+AF19)</f>
        <v/>
      </c>
      <c r="S19" s="87">
        <f>C19/1000*W19</f>
        <v/>
      </c>
      <c r="T19" s="87">
        <f>IF((N19-S19)&gt;0,N19-S19,0)</f>
        <v/>
      </c>
      <c r="U19" s="199">
        <f>'All Parts'!O102</f>
        <v/>
      </c>
      <c r="V19" s="199">
        <f>'All Parts'!P102</f>
        <v/>
      </c>
      <c r="W19" s="199">
        <f>'All Parts'!Q102</f>
        <v/>
      </c>
      <c r="X19" s="200">
        <f>'All Parts'!R102</f>
        <v/>
      </c>
      <c r="Y19" s="200">
        <f>'All Parts'!S102</f>
        <v/>
      </c>
      <c r="Z19" s="200">
        <f>'All Parts'!T102</f>
        <v/>
      </c>
      <c r="AA19" s="201">
        <f>'All Parts'!U102</f>
        <v/>
      </c>
      <c r="AB19" s="201">
        <f>'All Parts'!V102</f>
        <v/>
      </c>
      <c r="AC19" s="201">
        <f>'All Parts'!W102</f>
        <v/>
      </c>
      <c r="AD19" s="201">
        <f>'All Parts'!X102</f>
        <v/>
      </c>
      <c r="AE19" s="201">
        <f>'All Parts'!Y102</f>
        <v/>
      </c>
      <c r="AF19" s="201">
        <f>'All Parts'!Z102</f>
        <v/>
      </c>
      <c r="AG19" s="1">
        <f>'All Parts'!AG102</f>
        <v/>
      </c>
      <c r="AH19" s="1">
        <f>'All Parts'!AH102</f>
        <v/>
      </c>
      <c r="AI19" s="1" t="n"/>
      <c r="AJ19" s="1" t="n"/>
      <c r="AK19" s="20" t="n"/>
    </row>
    <row r="20" ht="15" customHeight="1">
      <c r="A20" s="22">
        <f>'All Parts'!A98</f>
        <v/>
      </c>
      <c r="B20" s="22">
        <f>'All Parts'!B98</f>
        <v/>
      </c>
      <c r="C20" s="166">
        <f>'All Parts'!C98</f>
        <v/>
      </c>
      <c r="D20" s="19">
        <f>'All Parts'!D98</f>
        <v/>
      </c>
      <c r="E20" s="45">
        <f>'All Parts'!E98</f>
        <v/>
      </c>
      <c r="F20" s="34">
        <f>'All Parts'!H98</f>
        <v/>
      </c>
      <c r="G20" s="34">
        <f>'All Parts'!F98</f>
        <v/>
      </c>
      <c r="H20" s="57">
        <f>'All Parts'!I98</f>
        <v/>
      </c>
      <c r="I20" s="8">
        <f>'All Parts'!J98</f>
        <v/>
      </c>
      <c r="J20" s="8">
        <f>'All Parts'!K98</f>
        <v/>
      </c>
      <c r="K20" s="8">
        <f>'All Parts'!L98</f>
        <v/>
      </c>
      <c r="L20" s="33">
        <f>'All Parts'!M98</f>
        <v/>
      </c>
      <c r="M20" s="33">
        <f>'All Parts'!N98</f>
        <v/>
      </c>
      <c r="N20" s="83">
        <f>M20*C20/1000</f>
        <v/>
      </c>
      <c r="O20" s="83">
        <f>IF(ABS(V20)&lt;=3,N20,0)</f>
        <v/>
      </c>
      <c r="P20" s="84">
        <f>C20/1000*G20</f>
        <v/>
      </c>
      <c r="Q20" s="84">
        <f>IF(ABS(U20)&lt;=3,N20,0)</f>
        <v/>
      </c>
      <c r="R20" s="85">
        <f>C20/1000*(X20+Y20+Z20+AA20+AB20+AC20+AD20+AE20+AF20)</f>
        <v/>
      </c>
      <c r="S20" s="87">
        <f>C20/1000*W20</f>
        <v/>
      </c>
      <c r="T20" s="87">
        <f>IF((N20-S20)&gt;0,N20-S20,0)</f>
        <v/>
      </c>
      <c r="U20" s="199">
        <f>'All Parts'!O98</f>
        <v/>
      </c>
      <c r="V20" s="199">
        <f>'All Parts'!P98</f>
        <v/>
      </c>
      <c r="W20" s="199">
        <f>'All Parts'!Q98</f>
        <v/>
      </c>
      <c r="X20" s="200">
        <f>'All Parts'!R98</f>
        <v/>
      </c>
      <c r="Y20" s="200">
        <f>'All Parts'!S98</f>
        <v/>
      </c>
      <c r="Z20" s="200">
        <f>'All Parts'!T98</f>
        <v/>
      </c>
      <c r="AA20" s="201">
        <f>'All Parts'!U98</f>
        <v/>
      </c>
      <c r="AB20" s="201">
        <f>'All Parts'!V98</f>
        <v/>
      </c>
      <c r="AC20" s="201">
        <f>'All Parts'!W98</f>
        <v/>
      </c>
      <c r="AD20" s="201">
        <f>'All Parts'!X98</f>
        <v/>
      </c>
      <c r="AE20" s="201">
        <f>'All Parts'!Y98</f>
        <v/>
      </c>
      <c r="AF20" s="201">
        <f>'All Parts'!Z98</f>
        <v/>
      </c>
      <c r="AG20" s="1">
        <f>'All Parts'!AG98</f>
        <v/>
      </c>
      <c r="AH20" s="1">
        <f>'All Parts'!AH98</f>
        <v/>
      </c>
      <c r="AI20" s="21" t="n"/>
      <c r="AJ20" s="21" t="n"/>
      <c r="AK20" s="20" t="n"/>
    </row>
    <row r="21" ht="15" customHeight="1">
      <c r="A21" s="22">
        <f>'All Parts'!A42</f>
        <v/>
      </c>
      <c r="B21" s="22">
        <f>'All Parts'!B42</f>
        <v/>
      </c>
      <c r="C21" s="166">
        <f>'All Parts'!C42</f>
        <v/>
      </c>
      <c r="D21" s="19">
        <f>'All Parts'!D42</f>
        <v/>
      </c>
      <c r="E21" s="45">
        <f>'All Parts'!E42</f>
        <v/>
      </c>
      <c r="F21" s="34">
        <f>'All Parts'!H42</f>
        <v/>
      </c>
      <c r="G21" s="34">
        <f>'All Parts'!F42</f>
        <v/>
      </c>
      <c r="H21" s="57">
        <f>'All Parts'!I42</f>
        <v/>
      </c>
      <c r="I21" s="8">
        <f>'All Parts'!J42</f>
        <v/>
      </c>
      <c r="J21" s="8">
        <f>'All Parts'!K42</f>
        <v/>
      </c>
      <c r="K21" s="8">
        <f>'All Parts'!L42</f>
        <v/>
      </c>
      <c r="L21" s="33">
        <f>'All Parts'!M42</f>
        <v/>
      </c>
      <c r="M21" s="33">
        <f>'All Parts'!N42</f>
        <v/>
      </c>
      <c r="N21" s="83">
        <f>M21*C21/1000</f>
        <v/>
      </c>
      <c r="O21" s="83">
        <f>IF(ABS(V21)&lt;=3,N21,0)</f>
        <v/>
      </c>
      <c r="P21" s="84">
        <f>C21/1000*G21</f>
        <v/>
      </c>
      <c r="Q21" s="84">
        <f>IF(ABS(U21)&lt;=3,N21,0)</f>
        <v/>
      </c>
      <c r="R21" s="85">
        <f>C21/1000*(X21+Y21+Z21+AA21+AB21+AC21+AD21+AE21+AF21)</f>
        <v/>
      </c>
      <c r="S21" s="87">
        <f>C21/1000*W21</f>
        <v/>
      </c>
      <c r="T21" s="87">
        <f>IF((N21-S21)&gt;0,N21-S21,0)</f>
        <v/>
      </c>
      <c r="U21" s="89">
        <f>'All Parts'!O42</f>
        <v/>
      </c>
      <c r="V21" s="89">
        <f>'All Parts'!P42</f>
        <v/>
      </c>
      <c r="W21" s="203">
        <f>'All Parts'!Q42</f>
        <v/>
      </c>
      <c r="X21" s="201">
        <f>'All Parts'!R42</f>
        <v/>
      </c>
      <c r="Y21" s="200">
        <f>'All Parts'!S42</f>
        <v/>
      </c>
      <c r="Z21" s="200">
        <f>'All Parts'!T42</f>
        <v/>
      </c>
      <c r="AA21" s="201">
        <f>'All Parts'!U42</f>
        <v/>
      </c>
      <c r="AB21" s="201">
        <f>'All Parts'!V42</f>
        <v/>
      </c>
      <c r="AC21" s="201">
        <f>'All Parts'!W42</f>
        <v/>
      </c>
      <c r="AD21" s="201">
        <f>'All Parts'!X42</f>
        <v/>
      </c>
      <c r="AE21" s="201">
        <f>'All Parts'!Y42</f>
        <v/>
      </c>
      <c r="AF21" s="201">
        <f>'All Parts'!Z42</f>
        <v/>
      </c>
      <c r="AG21" s="1">
        <f>'All Parts'!AG42</f>
        <v/>
      </c>
      <c r="AH21" s="1">
        <f>'All Parts'!AH42</f>
        <v/>
      </c>
      <c r="AI21" s="1" t="n"/>
      <c r="AJ21" s="1" t="n"/>
      <c r="AK21" s="20" t="n"/>
    </row>
    <row r="22" ht="15" customHeight="1">
      <c r="A22" s="22">
        <f>'All Parts'!A4</f>
        <v/>
      </c>
      <c r="B22" s="22">
        <f>'All Parts'!B4</f>
        <v/>
      </c>
      <c r="C22" s="166">
        <f>'All Parts'!C4</f>
        <v/>
      </c>
      <c r="D22" s="19">
        <f>'All Parts'!D4</f>
        <v/>
      </c>
      <c r="E22" s="45">
        <f>'All Parts'!E4</f>
        <v/>
      </c>
      <c r="F22" s="32">
        <f>'All Parts'!H4</f>
        <v/>
      </c>
      <c r="G22" s="32">
        <f>'All Parts'!F4</f>
        <v/>
      </c>
      <c r="H22" s="57">
        <f>'All Parts'!I4</f>
        <v/>
      </c>
      <c r="I22" s="8">
        <f>'All Parts'!J4</f>
        <v/>
      </c>
      <c r="J22" s="8">
        <f>'All Parts'!K4</f>
        <v/>
      </c>
      <c r="K22" s="8">
        <f>'All Parts'!L4</f>
        <v/>
      </c>
      <c r="L22" s="33">
        <f>'All Parts'!M4</f>
        <v/>
      </c>
      <c r="M22" s="33">
        <f>'All Parts'!N4</f>
        <v/>
      </c>
      <c r="N22" s="83">
        <f>M22*C22/1000</f>
        <v/>
      </c>
      <c r="O22" s="83">
        <f>IF(ABS(V22)&lt;=3,N22,0)</f>
        <v/>
      </c>
      <c r="P22" s="84">
        <f>C22/1000*G22</f>
        <v/>
      </c>
      <c r="Q22" s="84">
        <f>IF(ABS(U22)&lt;=3,N22,0)</f>
        <v/>
      </c>
      <c r="R22" s="85">
        <f>C22/1000*(X22+Y22+Z22+AA22+AB22+AC22+AD22+AE22+AF22)</f>
        <v/>
      </c>
      <c r="S22" s="87">
        <f>C22/1000*W22</f>
        <v/>
      </c>
      <c r="T22" s="87">
        <f>IF((N22-S22)&gt;0,N22-S22,0)</f>
        <v/>
      </c>
      <c r="U22" s="89">
        <f>'All Parts'!O4</f>
        <v/>
      </c>
      <c r="V22" s="89">
        <f>'All Parts'!P4</f>
        <v/>
      </c>
      <c r="W22" s="203">
        <f>'All Parts'!Q4</f>
        <v/>
      </c>
      <c r="X22" s="201">
        <f>'All Parts'!R4</f>
        <v/>
      </c>
      <c r="Y22" s="200">
        <f>'All Parts'!S4</f>
        <v/>
      </c>
      <c r="Z22" s="200">
        <f>'All Parts'!T4</f>
        <v/>
      </c>
      <c r="AA22" s="201">
        <f>'All Parts'!U4</f>
        <v/>
      </c>
      <c r="AB22" s="201">
        <f>'All Parts'!V4</f>
        <v/>
      </c>
      <c r="AC22" s="201">
        <f>'All Parts'!W4</f>
        <v/>
      </c>
      <c r="AD22" s="201">
        <f>'All Parts'!X4</f>
        <v/>
      </c>
      <c r="AE22" s="201">
        <f>'All Parts'!Y4</f>
        <v/>
      </c>
      <c r="AF22" s="201">
        <f>'All Parts'!Z4</f>
        <v/>
      </c>
      <c r="AG22" s="1">
        <f>'All Parts'!AG4</f>
        <v/>
      </c>
      <c r="AH22" s="1">
        <f>'All Parts'!AH4</f>
        <v/>
      </c>
      <c r="AI22" s="1" t="n"/>
      <c r="AJ22" s="1" t="n"/>
      <c r="AK22" s="20" t="n"/>
    </row>
    <row r="23" ht="15" customHeight="1">
      <c r="A23" s="22">
        <f>'All Parts'!A107</f>
        <v/>
      </c>
      <c r="B23" s="22">
        <f>'All Parts'!B107</f>
        <v/>
      </c>
      <c r="C23" s="166">
        <f>'All Parts'!C107</f>
        <v/>
      </c>
      <c r="D23" s="19">
        <f>'All Parts'!D107</f>
        <v/>
      </c>
      <c r="E23" s="45">
        <f>'All Parts'!E107</f>
        <v/>
      </c>
      <c r="F23" s="34">
        <f>'All Parts'!H107</f>
        <v/>
      </c>
      <c r="G23" s="34">
        <f>'All Parts'!F107</f>
        <v/>
      </c>
      <c r="H23" s="57">
        <f>'All Parts'!I107</f>
        <v/>
      </c>
      <c r="I23" s="8">
        <f>'All Parts'!J107</f>
        <v/>
      </c>
      <c r="J23" s="8">
        <f>'All Parts'!K107</f>
        <v/>
      </c>
      <c r="K23" s="8">
        <f>'All Parts'!L107</f>
        <v/>
      </c>
      <c r="L23" s="33">
        <f>'All Parts'!M107</f>
        <v/>
      </c>
      <c r="M23" s="33">
        <f>'All Parts'!N107</f>
        <v/>
      </c>
      <c r="N23" s="83">
        <f>M23*C23/1000</f>
        <v/>
      </c>
      <c r="O23" s="83">
        <f>IF(ABS(V23)&lt;=3,N23,0)</f>
        <v/>
      </c>
      <c r="P23" s="84">
        <f>C23/1000*G23</f>
        <v/>
      </c>
      <c r="Q23" s="84">
        <f>IF(ABS(U23)&lt;=3,N23,0)</f>
        <v/>
      </c>
      <c r="R23" s="85">
        <f>C23/1000*(X23+Y23+Z23+AA23+AB23+AC23+AD23+AE23+AF23)</f>
        <v/>
      </c>
      <c r="S23" s="87">
        <f>C23/1000*W23</f>
        <v/>
      </c>
      <c r="T23" s="87">
        <f>IF((N23-S23)&gt;0,N23-S23,0)</f>
        <v/>
      </c>
      <c r="U23" s="199">
        <f>'All Parts'!O107</f>
        <v/>
      </c>
      <c r="V23" s="199">
        <f>'All Parts'!P107</f>
        <v/>
      </c>
      <c r="W23" s="199">
        <f>'All Parts'!Q107</f>
        <v/>
      </c>
      <c r="X23" s="200">
        <f>'All Parts'!R107</f>
        <v/>
      </c>
      <c r="Y23" s="200">
        <f>'All Parts'!S107</f>
        <v/>
      </c>
      <c r="Z23" s="200">
        <f>'All Parts'!T107</f>
        <v/>
      </c>
      <c r="AA23" s="201">
        <f>'All Parts'!U107</f>
        <v/>
      </c>
      <c r="AB23" s="201">
        <f>'All Parts'!V107</f>
        <v/>
      </c>
      <c r="AC23" s="201">
        <f>'All Parts'!W107</f>
        <v/>
      </c>
      <c r="AD23" s="201">
        <f>'All Parts'!X107</f>
        <v/>
      </c>
      <c r="AE23" s="201">
        <f>'All Parts'!Y107</f>
        <v/>
      </c>
      <c r="AF23" s="201">
        <f>'All Parts'!Z107</f>
        <v/>
      </c>
      <c r="AG23" s="1">
        <f>'All Parts'!AG107</f>
        <v/>
      </c>
      <c r="AH23" s="1">
        <f>'All Parts'!AH107</f>
        <v/>
      </c>
      <c r="AI23" s="1" t="n"/>
      <c r="AJ23" s="1" t="n"/>
      <c r="AK23" s="20" t="n"/>
    </row>
    <row r="24" ht="15" customHeight="1">
      <c r="A24" s="22">
        <f>'All Parts'!A26</f>
        <v/>
      </c>
      <c r="B24" s="22">
        <f>'All Parts'!B26</f>
        <v/>
      </c>
      <c r="C24" s="166">
        <f>'All Parts'!C26</f>
        <v/>
      </c>
      <c r="D24" s="19">
        <f>'All Parts'!D26</f>
        <v/>
      </c>
      <c r="E24" s="45">
        <f>'All Parts'!E26</f>
        <v/>
      </c>
      <c r="F24" s="32">
        <f>'All Parts'!H26</f>
        <v/>
      </c>
      <c r="G24" s="32">
        <f>'All Parts'!F26</f>
        <v/>
      </c>
      <c r="H24" s="57">
        <f>'All Parts'!I26</f>
        <v/>
      </c>
      <c r="I24" s="8">
        <f>'All Parts'!J26</f>
        <v/>
      </c>
      <c r="J24" s="8">
        <f>'All Parts'!K26</f>
        <v/>
      </c>
      <c r="K24" s="8">
        <f>'All Parts'!L26</f>
        <v/>
      </c>
      <c r="L24" s="33">
        <f>'All Parts'!M26</f>
        <v/>
      </c>
      <c r="M24" s="33">
        <f>'All Parts'!N26</f>
        <v/>
      </c>
      <c r="N24" s="83">
        <f>M24*C24/1000</f>
        <v/>
      </c>
      <c r="O24" s="83">
        <f>IF(ABS(V24)&lt;=3,N24,0)</f>
        <v/>
      </c>
      <c r="P24" s="84">
        <f>C24/1000*G24</f>
        <v/>
      </c>
      <c r="Q24" s="84">
        <f>IF(ABS(U24)&lt;=3,N24,0)</f>
        <v/>
      </c>
      <c r="R24" s="85">
        <f>C24/1000*(X24+Y24+Z24+AA24+AB24+AC24+AD24+AE24+AF24)</f>
        <v/>
      </c>
      <c r="S24" s="87">
        <f>C24/1000*W24</f>
        <v/>
      </c>
      <c r="T24" s="87">
        <f>IF((N24-S24)&gt;0,N24-S24,0)</f>
        <v/>
      </c>
      <c r="U24" s="89">
        <f>'All Parts'!O26</f>
        <v/>
      </c>
      <c r="V24" s="89">
        <f>'All Parts'!P26</f>
        <v/>
      </c>
      <c r="W24" s="203">
        <f>'All Parts'!Q26</f>
        <v/>
      </c>
      <c r="X24" s="201">
        <f>'All Parts'!R26</f>
        <v/>
      </c>
      <c r="Y24" s="200">
        <f>'All Parts'!S26</f>
        <v/>
      </c>
      <c r="Z24" s="200">
        <f>'All Parts'!T26</f>
        <v/>
      </c>
      <c r="AA24" s="201">
        <f>'All Parts'!U26</f>
        <v/>
      </c>
      <c r="AB24" s="201">
        <f>'All Parts'!V26</f>
        <v/>
      </c>
      <c r="AC24" s="201">
        <f>'All Parts'!W26</f>
        <v/>
      </c>
      <c r="AD24" s="201">
        <f>'All Parts'!X26</f>
        <v/>
      </c>
      <c r="AE24" s="201">
        <f>'All Parts'!Y26</f>
        <v/>
      </c>
      <c r="AF24" s="201">
        <f>'All Parts'!Z26</f>
        <v/>
      </c>
      <c r="AG24" s="1">
        <f>'All Parts'!AG26</f>
        <v/>
      </c>
      <c r="AH24" s="1">
        <f>'All Parts'!AH26</f>
        <v/>
      </c>
      <c r="AI24" s="21" t="n"/>
      <c r="AJ24" s="21" t="n"/>
      <c r="AK24" s="20" t="n"/>
    </row>
    <row r="25" ht="15" customHeight="1">
      <c r="A25" s="22">
        <f>'All Parts'!A63</f>
        <v/>
      </c>
      <c r="B25" s="22">
        <f>'All Parts'!B63</f>
        <v/>
      </c>
      <c r="C25" s="166">
        <f>'All Parts'!C63</f>
        <v/>
      </c>
      <c r="D25" s="19">
        <f>'All Parts'!D63</f>
        <v/>
      </c>
      <c r="E25" s="45">
        <f>'All Parts'!E63</f>
        <v/>
      </c>
      <c r="F25" s="34">
        <f>'All Parts'!H63</f>
        <v/>
      </c>
      <c r="G25" s="34">
        <f>'All Parts'!F63</f>
        <v/>
      </c>
      <c r="H25" s="57">
        <f>'All Parts'!I63</f>
        <v/>
      </c>
      <c r="I25" s="8">
        <f>'All Parts'!J63</f>
        <v/>
      </c>
      <c r="J25" s="8">
        <f>'All Parts'!K63</f>
        <v/>
      </c>
      <c r="K25" s="8">
        <f>'All Parts'!L63</f>
        <v/>
      </c>
      <c r="L25" s="33">
        <f>'All Parts'!M63</f>
        <v/>
      </c>
      <c r="M25" s="33">
        <f>'All Parts'!N63</f>
        <v/>
      </c>
      <c r="N25" s="83">
        <f>M25*C25/1000</f>
        <v/>
      </c>
      <c r="O25" s="83">
        <f>IF(ABS(V25)&lt;=3,N25,0)</f>
        <v/>
      </c>
      <c r="P25" s="84">
        <f>C25/1000*G25</f>
        <v/>
      </c>
      <c r="Q25" s="84">
        <f>IF(ABS(U25)&lt;=3,N25,0)</f>
        <v/>
      </c>
      <c r="R25" s="85">
        <f>C25/1000*(X25+Y25+Z25+AA25+AB25+AC25+AD25+AE25+AF25)</f>
        <v/>
      </c>
      <c r="S25" s="87">
        <f>C25/1000*W25</f>
        <v/>
      </c>
      <c r="T25" s="87">
        <f>IF((N25-S25)&gt;0,N25-S25,0)</f>
        <v/>
      </c>
      <c r="U25" s="199">
        <f>'All Parts'!O63</f>
        <v/>
      </c>
      <c r="V25" s="199">
        <f>'All Parts'!P63</f>
        <v/>
      </c>
      <c r="W25" s="199">
        <f>'All Parts'!Q63</f>
        <v/>
      </c>
      <c r="X25" s="200">
        <f>'All Parts'!R63</f>
        <v/>
      </c>
      <c r="Y25" s="200">
        <f>'All Parts'!S63</f>
        <v/>
      </c>
      <c r="Z25" s="200">
        <f>'All Parts'!T63</f>
        <v/>
      </c>
      <c r="AA25" s="201">
        <f>'All Parts'!U63</f>
        <v/>
      </c>
      <c r="AB25" s="201">
        <f>'All Parts'!V63</f>
        <v/>
      </c>
      <c r="AC25" s="201">
        <f>'All Parts'!W63</f>
        <v/>
      </c>
      <c r="AD25" s="201">
        <f>'All Parts'!X63</f>
        <v/>
      </c>
      <c r="AE25" s="201">
        <f>'All Parts'!Y63</f>
        <v/>
      </c>
      <c r="AF25" s="201">
        <f>'All Parts'!Z63</f>
        <v/>
      </c>
      <c r="AG25" s="1">
        <f>'All Parts'!AG63</f>
        <v/>
      </c>
      <c r="AH25" s="1">
        <f>'All Parts'!AH63</f>
        <v/>
      </c>
      <c r="AI25" s="1" t="n"/>
      <c r="AJ25" s="1" t="n"/>
      <c r="AK25" s="20" t="n"/>
    </row>
    <row r="26" ht="15" customHeight="1">
      <c r="A26" s="22">
        <f>'All Parts'!A125</f>
        <v/>
      </c>
      <c r="B26" s="22">
        <f>'All Parts'!B125</f>
        <v/>
      </c>
      <c r="C26" s="166">
        <f>'All Parts'!C125</f>
        <v/>
      </c>
      <c r="D26" s="19">
        <f>'All Parts'!D125</f>
        <v/>
      </c>
      <c r="E26" s="46">
        <f>'All Parts'!E125</f>
        <v/>
      </c>
      <c r="F26" s="32">
        <f>'All Parts'!H125</f>
        <v/>
      </c>
      <c r="G26" s="32">
        <f>'All Parts'!F125</f>
        <v/>
      </c>
      <c r="H26" s="57">
        <f>'All Parts'!I125</f>
        <v/>
      </c>
      <c r="I26" s="8">
        <f>'All Parts'!J125</f>
        <v/>
      </c>
      <c r="J26" s="8">
        <f>'All Parts'!K125</f>
        <v/>
      </c>
      <c r="K26" s="8">
        <f>'All Parts'!L125</f>
        <v/>
      </c>
      <c r="L26" s="33">
        <f>'All Parts'!M125</f>
        <v/>
      </c>
      <c r="M26" s="33">
        <f>'All Parts'!N125</f>
        <v/>
      </c>
      <c r="N26" s="83">
        <f>M26*C26/1000</f>
        <v/>
      </c>
      <c r="O26" s="83">
        <f>IF(ABS(V26)&lt;=3,N26,0)</f>
        <v/>
      </c>
      <c r="P26" s="84">
        <f>C26/1000*G26</f>
        <v/>
      </c>
      <c r="Q26" s="84">
        <f>IF(ABS(U26)&lt;=3,N26,0)</f>
        <v/>
      </c>
      <c r="R26" s="85">
        <f>C26/1000*(X26+Y26+Z26+AA26+AB26+AC26+AD26+AE26+AF26)</f>
        <v/>
      </c>
      <c r="S26" s="87">
        <f>C26/1000*W26</f>
        <v/>
      </c>
      <c r="T26" s="87">
        <f>IF((N26-S26)&gt;0,N26-S26,0)</f>
        <v/>
      </c>
      <c r="U26" s="199">
        <f>'All Parts'!O125</f>
        <v/>
      </c>
      <c r="V26" s="199">
        <f>'All Parts'!P125</f>
        <v/>
      </c>
      <c r="W26" s="199">
        <f>'All Parts'!Q125</f>
        <v/>
      </c>
      <c r="X26" s="200">
        <f>'All Parts'!R125</f>
        <v/>
      </c>
      <c r="Y26" s="200">
        <f>'All Parts'!S125</f>
        <v/>
      </c>
      <c r="Z26" s="200">
        <f>'All Parts'!T125</f>
        <v/>
      </c>
      <c r="AA26" s="201">
        <f>'All Parts'!U125</f>
        <v/>
      </c>
      <c r="AB26" s="201">
        <f>'All Parts'!V125</f>
        <v/>
      </c>
      <c r="AC26" s="201">
        <f>'All Parts'!W125</f>
        <v/>
      </c>
      <c r="AD26" s="201">
        <f>'All Parts'!X125</f>
        <v/>
      </c>
      <c r="AE26" s="201">
        <f>'All Parts'!Y125</f>
        <v/>
      </c>
      <c r="AF26" s="201">
        <f>'All Parts'!Z125</f>
        <v/>
      </c>
      <c r="AG26" s="1">
        <f>'All Parts'!AG125</f>
        <v/>
      </c>
      <c r="AH26" s="1">
        <f>'All Parts'!AH125</f>
        <v/>
      </c>
      <c r="AI26" s="1" t="n"/>
      <c r="AJ26" s="1" t="n"/>
      <c r="AK26" s="20" t="n"/>
    </row>
    <row r="27" ht="15" customHeight="1">
      <c r="A27" s="22">
        <f>'All Parts'!A8</f>
        <v/>
      </c>
      <c r="B27" s="22">
        <f>'All Parts'!B8</f>
        <v/>
      </c>
      <c r="C27" s="166">
        <f>'All Parts'!C8</f>
        <v/>
      </c>
      <c r="D27" s="19">
        <f>'All Parts'!D8</f>
        <v/>
      </c>
      <c r="E27" s="45">
        <f>'All Parts'!E8</f>
        <v/>
      </c>
      <c r="F27" s="34">
        <f>'All Parts'!H8</f>
        <v/>
      </c>
      <c r="G27" s="34">
        <f>'All Parts'!F8</f>
        <v/>
      </c>
      <c r="H27" s="57">
        <f>'All Parts'!I8</f>
        <v/>
      </c>
      <c r="I27" s="8">
        <f>'All Parts'!J8</f>
        <v/>
      </c>
      <c r="J27" s="8">
        <f>'All Parts'!K8</f>
        <v/>
      </c>
      <c r="K27" s="8">
        <f>'All Parts'!L8</f>
        <v/>
      </c>
      <c r="L27" s="33">
        <f>'All Parts'!M8</f>
        <v/>
      </c>
      <c r="M27" s="33">
        <f>'All Parts'!N8</f>
        <v/>
      </c>
      <c r="N27" s="83">
        <f>M27*C27/1000</f>
        <v/>
      </c>
      <c r="O27" s="83">
        <f>IF(ABS(V27)&lt;=3,N27,0)</f>
        <v/>
      </c>
      <c r="P27" s="84">
        <f>C27/1000*G27</f>
        <v/>
      </c>
      <c r="Q27" s="84">
        <f>IF(ABS(U27)&lt;=3,N27,0)</f>
        <v/>
      </c>
      <c r="R27" s="85">
        <f>C27/1000*(X27+Y27+Z27+AA27+AB27+AC27+AD27+AE27+AF27)</f>
        <v/>
      </c>
      <c r="S27" s="87">
        <f>C27/1000*W27</f>
        <v/>
      </c>
      <c r="T27" s="87">
        <f>IF((N27-S27)&gt;0,N27-S27,0)</f>
        <v/>
      </c>
      <c r="U27" s="89">
        <f>'All Parts'!O8</f>
        <v/>
      </c>
      <c r="V27" s="89">
        <f>'All Parts'!P8</f>
        <v/>
      </c>
      <c r="W27" s="203">
        <f>'All Parts'!Q8</f>
        <v/>
      </c>
      <c r="X27" s="201">
        <f>'All Parts'!R8</f>
        <v/>
      </c>
      <c r="Y27" s="200">
        <f>'All Parts'!S8</f>
        <v/>
      </c>
      <c r="Z27" s="200">
        <f>'All Parts'!T8</f>
        <v/>
      </c>
      <c r="AA27" s="201">
        <f>'All Parts'!U8</f>
        <v/>
      </c>
      <c r="AB27" s="201">
        <f>'All Parts'!V8</f>
        <v/>
      </c>
      <c r="AC27" s="201">
        <f>'All Parts'!W8</f>
        <v/>
      </c>
      <c r="AD27" s="201">
        <f>'All Parts'!X8</f>
        <v/>
      </c>
      <c r="AE27" s="201">
        <f>'All Parts'!Y8</f>
        <v/>
      </c>
      <c r="AF27" s="201">
        <f>'All Parts'!Z8</f>
        <v/>
      </c>
      <c r="AG27" s="1">
        <f>'All Parts'!AG8</f>
        <v/>
      </c>
      <c r="AH27" s="1">
        <f>'All Parts'!AH8</f>
        <v/>
      </c>
      <c r="AI27" s="1" t="n"/>
      <c r="AJ27" s="1" t="n"/>
      <c r="AK27" s="20" t="n"/>
    </row>
    <row r="28" ht="15" customHeight="1">
      <c r="A28" s="22">
        <f>'All Parts'!A104</f>
        <v/>
      </c>
      <c r="B28" s="22">
        <f>'All Parts'!B104</f>
        <v/>
      </c>
      <c r="C28" s="166">
        <f>'All Parts'!C104</f>
        <v/>
      </c>
      <c r="D28" s="19">
        <f>'All Parts'!D104</f>
        <v/>
      </c>
      <c r="E28" s="45">
        <f>'All Parts'!E104</f>
        <v/>
      </c>
      <c r="F28" s="34">
        <f>'All Parts'!H104</f>
        <v/>
      </c>
      <c r="G28" s="34">
        <f>'All Parts'!F104</f>
        <v/>
      </c>
      <c r="H28" s="57">
        <f>'All Parts'!I104</f>
        <v/>
      </c>
      <c r="I28" s="8">
        <f>'All Parts'!J104</f>
        <v/>
      </c>
      <c r="J28" s="8">
        <f>'All Parts'!K104</f>
        <v/>
      </c>
      <c r="K28" s="8">
        <f>'All Parts'!L104</f>
        <v/>
      </c>
      <c r="L28" s="33">
        <f>'All Parts'!M104</f>
        <v/>
      </c>
      <c r="M28" s="33">
        <f>'All Parts'!N104</f>
        <v/>
      </c>
      <c r="N28" s="83">
        <f>M28*C28/1000</f>
        <v/>
      </c>
      <c r="O28" s="83">
        <f>IF(ABS(V28)&lt;=3,N28,0)</f>
        <v/>
      </c>
      <c r="P28" s="84">
        <f>C28/1000*G28</f>
        <v/>
      </c>
      <c r="Q28" s="84">
        <f>IF(ABS(U28)&lt;=3,N28,0)</f>
        <v/>
      </c>
      <c r="R28" s="85">
        <f>C28/1000*(X28+Y28+Z28+AA28+AB28+AC28+AD28+AE28+AF28)</f>
        <v/>
      </c>
      <c r="S28" s="87">
        <f>C28/1000*W28</f>
        <v/>
      </c>
      <c r="T28" s="87">
        <f>IF((N28-S28)&gt;0,N28-S28,0)</f>
        <v/>
      </c>
      <c r="U28" s="199">
        <f>'All Parts'!O104</f>
        <v/>
      </c>
      <c r="V28" s="199">
        <f>'All Parts'!P104</f>
        <v/>
      </c>
      <c r="W28" s="199">
        <f>'All Parts'!Q104</f>
        <v/>
      </c>
      <c r="X28" s="200">
        <f>'All Parts'!R104</f>
        <v/>
      </c>
      <c r="Y28" s="200">
        <f>'All Parts'!S104</f>
        <v/>
      </c>
      <c r="Z28" s="200">
        <f>'All Parts'!T104</f>
        <v/>
      </c>
      <c r="AA28" s="201">
        <f>'All Parts'!U104</f>
        <v/>
      </c>
      <c r="AB28" s="201">
        <f>'All Parts'!V104</f>
        <v/>
      </c>
      <c r="AC28" s="201">
        <f>'All Parts'!W104</f>
        <v/>
      </c>
      <c r="AD28" s="201">
        <f>'All Parts'!X104</f>
        <v/>
      </c>
      <c r="AE28" s="201">
        <f>'All Parts'!Y104</f>
        <v/>
      </c>
      <c r="AF28" s="201">
        <f>'All Parts'!Z104</f>
        <v/>
      </c>
      <c r="AG28" s="1">
        <f>'All Parts'!AG104</f>
        <v/>
      </c>
      <c r="AH28" s="1">
        <f>'All Parts'!AH104</f>
        <v/>
      </c>
      <c r="AI28" s="1" t="n"/>
      <c r="AJ28" s="1" t="n"/>
      <c r="AK28" s="20" t="n"/>
    </row>
    <row r="29" ht="15" customHeight="1">
      <c r="A29" s="22">
        <f>'All Parts'!A87</f>
        <v/>
      </c>
      <c r="B29" s="22">
        <f>'All Parts'!B87</f>
        <v/>
      </c>
      <c r="C29" s="166">
        <f>'All Parts'!C87</f>
        <v/>
      </c>
      <c r="D29" s="19">
        <f>'All Parts'!D87</f>
        <v/>
      </c>
      <c r="E29" s="45">
        <f>'All Parts'!E87</f>
        <v/>
      </c>
      <c r="F29" s="32">
        <f>'All Parts'!H87</f>
        <v/>
      </c>
      <c r="G29" s="32">
        <f>'All Parts'!F87</f>
        <v/>
      </c>
      <c r="H29" s="57">
        <f>'All Parts'!I87</f>
        <v/>
      </c>
      <c r="I29" s="8">
        <f>'All Parts'!J87</f>
        <v/>
      </c>
      <c r="J29" s="8">
        <f>'All Parts'!K87</f>
        <v/>
      </c>
      <c r="K29" s="8">
        <f>'All Parts'!L87</f>
        <v/>
      </c>
      <c r="L29" s="33">
        <f>'All Parts'!M87</f>
        <v/>
      </c>
      <c r="M29" s="33">
        <f>'All Parts'!N87</f>
        <v/>
      </c>
      <c r="N29" s="83">
        <f>M29*C29/1000</f>
        <v/>
      </c>
      <c r="O29" s="83">
        <f>IF(ABS(V29)&lt;=3,N29,0)</f>
        <v/>
      </c>
      <c r="P29" s="84">
        <f>C29/1000*G29</f>
        <v/>
      </c>
      <c r="Q29" s="84">
        <f>IF(ABS(U29)&lt;=3,N29,0)</f>
        <v/>
      </c>
      <c r="R29" s="85">
        <f>C29/1000*(X29+Y29+Z29+AA29+AB29+AC29+AD29+AE29+AF29)</f>
        <v/>
      </c>
      <c r="S29" s="87">
        <f>C29/1000*W29</f>
        <v/>
      </c>
      <c r="T29" s="87">
        <f>IF((N29-S29)&gt;0,N29-S29,0)</f>
        <v/>
      </c>
      <c r="U29" s="199">
        <f>'All Parts'!O87</f>
        <v/>
      </c>
      <c r="V29" s="199">
        <f>'All Parts'!P87</f>
        <v/>
      </c>
      <c r="W29" s="199">
        <f>'All Parts'!Q87</f>
        <v/>
      </c>
      <c r="X29" s="200">
        <f>'All Parts'!R87</f>
        <v/>
      </c>
      <c r="Y29" s="200">
        <f>'All Parts'!S87</f>
        <v/>
      </c>
      <c r="Z29" s="200">
        <f>'All Parts'!T87</f>
        <v/>
      </c>
      <c r="AA29" s="201">
        <f>'All Parts'!U87</f>
        <v/>
      </c>
      <c r="AB29" s="201">
        <f>'All Parts'!V87</f>
        <v/>
      </c>
      <c r="AC29" s="201">
        <f>'All Parts'!W87</f>
        <v/>
      </c>
      <c r="AD29" s="201">
        <f>'All Parts'!X87</f>
        <v/>
      </c>
      <c r="AE29" s="201">
        <f>'All Parts'!Y87</f>
        <v/>
      </c>
      <c r="AF29" s="201">
        <f>'All Parts'!Z87</f>
        <v/>
      </c>
      <c r="AG29" s="1">
        <f>'All Parts'!AG87</f>
        <v/>
      </c>
      <c r="AH29" s="1">
        <f>'All Parts'!AH87</f>
        <v/>
      </c>
      <c r="AI29" s="1" t="n"/>
      <c r="AJ29" s="1" t="n"/>
      <c r="AK29" s="20" t="n"/>
    </row>
    <row r="30" ht="15" customHeight="1">
      <c r="A30" s="22">
        <f>'All Parts'!A28</f>
        <v/>
      </c>
      <c r="B30" s="22">
        <f>'All Parts'!B28</f>
        <v/>
      </c>
      <c r="C30" s="166">
        <f>'All Parts'!C28</f>
        <v/>
      </c>
      <c r="D30" s="19">
        <f>'All Parts'!D28</f>
        <v/>
      </c>
      <c r="E30" s="46">
        <f>'All Parts'!E28</f>
        <v/>
      </c>
      <c r="F30" s="32">
        <f>'All Parts'!H28</f>
        <v/>
      </c>
      <c r="G30" s="32">
        <f>'All Parts'!F28</f>
        <v/>
      </c>
      <c r="H30" s="57">
        <f>'All Parts'!I28</f>
        <v/>
      </c>
      <c r="I30" s="8">
        <f>'All Parts'!J28</f>
        <v/>
      </c>
      <c r="J30" s="8">
        <f>'All Parts'!K28</f>
        <v/>
      </c>
      <c r="K30" s="8">
        <f>'All Parts'!L28</f>
        <v/>
      </c>
      <c r="L30" s="33">
        <f>'All Parts'!M28</f>
        <v/>
      </c>
      <c r="M30" s="33">
        <f>'All Parts'!N28</f>
        <v/>
      </c>
      <c r="N30" s="83">
        <f>M30*C30/1000</f>
        <v/>
      </c>
      <c r="O30" s="83">
        <f>IF(ABS(V30)&lt;=3,N30,0)</f>
        <v/>
      </c>
      <c r="P30" s="84">
        <f>C30/1000*G30</f>
        <v/>
      </c>
      <c r="Q30" s="84">
        <f>IF(ABS(U30)&lt;=3,N30,0)</f>
        <v/>
      </c>
      <c r="R30" s="85">
        <f>C30/1000*(X30+Y30+Z30+AA30+AB30+AC30+AD30+AE30+AF30)</f>
        <v/>
      </c>
      <c r="S30" s="87">
        <f>C30/1000*W30</f>
        <v/>
      </c>
      <c r="T30" s="87">
        <f>IF((N30-S30)&gt;0,N30-S30,0)</f>
        <v/>
      </c>
      <c r="U30" s="89">
        <f>'All Parts'!O28</f>
        <v/>
      </c>
      <c r="V30" s="89">
        <f>'All Parts'!P28</f>
        <v/>
      </c>
      <c r="W30" s="203">
        <f>'All Parts'!Q28</f>
        <v/>
      </c>
      <c r="X30" s="201">
        <f>'All Parts'!R28</f>
        <v/>
      </c>
      <c r="Y30" s="200">
        <f>'All Parts'!S28</f>
        <v/>
      </c>
      <c r="Z30" s="200">
        <f>'All Parts'!T28</f>
        <v/>
      </c>
      <c r="AA30" s="201">
        <f>'All Parts'!U28</f>
        <v/>
      </c>
      <c r="AB30" s="201">
        <f>'All Parts'!V28</f>
        <v/>
      </c>
      <c r="AC30" s="201">
        <f>'All Parts'!W28</f>
        <v/>
      </c>
      <c r="AD30" s="201">
        <f>'All Parts'!X28</f>
        <v/>
      </c>
      <c r="AE30" s="201">
        <f>'All Parts'!Y28</f>
        <v/>
      </c>
      <c r="AF30" s="201">
        <f>'All Parts'!Z28</f>
        <v/>
      </c>
      <c r="AG30" s="1">
        <f>'All Parts'!AG28</f>
        <v/>
      </c>
      <c r="AH30" s="1">
        <f>'All Parts'!AH28</f>
        <v/>
      </c>
      <c r="AI30" s="1" t="n"/>
      <c r="AJ30" s="1" t="n"/>
      <c r="AK30" s="20" t="n"/>
    </row>
    <row r="31" ht="15" customHeight="1">
      <c r="A31" s="22">
        <f>'All Parts'!A122</f>
        <v/>
      </c>
      <c r="B31" s="22">
        <f>'All Parts'!B122</f>
        <v/>
      </c>
      <c r="C31" s="166">
        <f>'All Parts'!C122</f>
        <v/>
      </c>
      <c r="D31" s="19">
        <f>'All Parts'!D122</f>
        <v/>
      </c>
      <c r="E31" s="45">
        <f>'All Parts'!E122</f>
        <v/>
      </c>
      <c r="F31" s="34">
        <f>'All Parts'!H122</f>
        <v/>
      </c>
      <c r="G31" s="34">
        <f>'All Parts'!F122</f>
        <v/>
      </c>
      <c r="H31" s="57">
        <f>'All Parts'!I122</f>
        <v/>
      </c>
      <c r="I31" s="8">
        <f>'All Parts'!J122</f>
        <v/>
      </c>
      <c r="J31" s="8">
        <f>'All Parts'!K122</f>
        <v/>
      </c>
      <c r="K31" s="8">
        <f>'All Parts'!L122</f>
        <v/>
      </c>
      <c r="L31" s="33">
        <f>'All Parts'!M122</f>
        <v/>
      </c>
      <c r="M31" s="33">
        <f>'All Parts'!N122</f>
        <v/>
      </c>
      <c r="N31" s="83">
        <f>M31*C31/1000</f>
        <v/>
      </c>
      <c r="O31" s="83">
        <f>IF(ABS(V31)&lt;=3,N31,0)</f>
        <v/>
      </c>
      <c r="P31" s="84">
        <f>C31/1000*G31</f>
        <v/>
      </c>
      <c r="Q31" s="84">
        <f>IF(ABS(U31)&lt;=3,N31,0)</f>
        <v/>
      </c>
      <c r="R31" s="85">
        <f>C31/1000*(X31+Y31+Z31+AA31+AB31+AC31+AD31+AE31+AF31)</f>
        <v/>
      </c>
      <c r="S31" s="87">
        <f>C31/1000*W31</f>
        <v/>
      </c>
      <c r="T31" s="87">
        <f>IF((N31-S31)&gt;0,N31-S31,0)</f>
        <v/>
      </c>
      <c r="U31" s="199">
        <f>'All Parts'!O122</f>
        <v/>
      </c>
      <c r="V31" s="199">
        <f>'All Parts'!P122</f>
        <v/>
      </c>
      <c r="W31" s="199">
        <f>'All Parts'!Q122</f>
        <v/>
      </c>
      <c r="X31" s="200">
        <f>'All Parts'!R122</f>
        <v/>
      </c>
      <c r="Y31" s="200">
        <f>'All Parts'!S122</f>
        <v/>
      </c>
      <c r="Z31" s="200">
        <f>'All Parts'!T122</f>
        <v/>
      </c>
      <c r="AA31" s="201">
        <f>'All Parts'!U122</f>
        <v/>
      </c>
      <c r="AB31" s="201">
        <f>'All Parts'!V122</f>
        <v/>
      </c>
      <c r="AC31" s="201">
        <f>'All Parts'!W122</f>
        <v/>
      </c>
      <c r="AD31" s="201">
        <f>'All Parts'!X122</f>
        <v/>
      </c>
      <c r="AE31" s="201">
        <f>'All Parts'!Y122</f>
        <v/>
      </c>
      <c r="AF31" s="201">
        <f>'All Parts'!Z122</f>
        <v/>
      </c>
      <c r="AG31" s="1">
        <f>'All Parts'!AG122</f>
        <v/>
      </c>
      <c r="AH31" s="1">
        <f>'All Parts'!AH122</f>
        <v/>
      </c>
      <c r="AI31" s="1" t="n"/>
      <c r="AJ31" s="1" t="n"/>
      <c r="AK31" s="20" t="n"/>
    </row>
    <row r="32" ht="15" customHeight="1">
      <c r="A32" s="22">
        <f>'All Parts'!A99</f>
        <v/>
      </c>
      <c r="B32" s="22">
        <f>'All Parts'!B99</f>
        <v/>
      </c>
      <c r="C32" s="166">
        <f>'All Parts'!C99</f>
        <v/>
      </c>
      <c r="D32" s="19">
        <f>'All Parts'!D99</f>
        <v/>
      </c>
      <c r="E32" s="46">
        <f>'All Parts'!E99</f>
        <v/>
      </c>
      <c r="F32" s="32">
        <f>'All Parts'!H99</f>
        <v/>
      </c>
      <c r="G32" s="32">
        <f>'All Parts'!F99</f>
        <v/>
      </c>
      <c r="H32" s="57">
        <f>'All Parts'!I99</f>
        <v/>
      </c>
      <c r="I32" s="8">
        <f>'All Parts'!J99</f>
        <v/>
      </c>
      <c r="J32" s="8">
        <f>'All Parts'!K99</f>
        <v/>
      </c>
      <c r="K32" s="8">
        <f>'All Parts'!L99</f>
        <v/>
      </c>
      <c r="L32" s="33">
        <f>'All Parts'!M99</f>
        <v/>
      </c>
      <c r="M32" s="33">
        <f>'All Parts'!N99</f>
        <v/>
      </c>
      <c r="N32" s="83">
        <f>M32*C32/1000</f>
        <v/>
      </c>
      <c r="O32" s="83">
        <f>IF(ABS(V32)&lt;=3,N32,0)</f>
        <v/>
      </c>
      <c r="P32" s="84">
        <f>C32/1000*G32</f>
        <v/>
      </c>
      <c r="Q32" s="84">
        <f>IF(ABS(U32)&lt;=3,N32,0)</f>
        <v/>
      </c>
      <c r="R32" s="85">
        <f>C32/1000*(X32+Y32+Z32+AA32+AB32+AC32+AD32+AE32+AF32)</f>
        <v/>
      </c>
      <c r="S32" s="87">
        <f>C32/1000*W32</f>
        <v/>
      </c>
      <c r="T32" s="87">
        <f>IF((N32-S32)&gt;0,N32-S32,0)</f>
        <v/>
      </c>
      <c r="U32" s="199">
        <f>'All Parts'!O99</f>
        <v/>
      </c>
      <c r="V32" s="199">
        <f>'All Parts'!P99</f>
        <v/>
      </c>
      <c r="W32" s="199">
        <f>'All Parts'!Q99</f>
        <v/>
      </c>
      <c r="X32" s="200">
        <f>'All Parts'!R99</f>
        <v/>
      </c>
      <c r="Y32" s="200">
        <f>'All Parts'!S99</f>
        <v/>
      </c>
      <c r="Z32" s="200">
        <f>'All Parts'!T99</f>
        <v/>
      </c>
      <c r="AA32" s="201">
        <f>'All Parts'!U99</f>
        <v/>
      </c>
      <c r="AB32" s="201">
        <f>'All Parts'!V99</f>
        <v/>
      </c>
      <c r="AC32" s="201">
        <f>'All Parts'!W99</f>
        <v/>
      </c>
      <c r="AD32" s="201">
        <f>'All Parts'!X99</f>
        <v/>
      </c>
      <c r="AE32" s="201">
        <f>'All Parts'!Y99</f>
        <v/>
      </c>
      <c r="AF32" s="201">
        <f>'All Parts'!Z99</f>
        <v/>
      </c>
      <c r="AG32" s="1">
        <f>'All Parts'!AG99</f>
        <v/>
      </c>
      <c r="AH32" s="1">
        <f>'All Parts'!AH99</f>
        <v/>
      </c>
      <c r="AI32" s="1" t="n"/>
      <c r="AJ32" s="1" t="n"/>
      <c r="AK32" s="20" t="n"/>
    </row>
    <row r="33" ht="15" customHeight="1">
      <c r="A33" s="22">
        <f>'All Parts'!A55</f>
        <v/>
      </c>
      <c r="B33" s="22">
        <f>'All Parts'!B55</f>
        <v/>
      </c>
      <c r="C33" s="166">
        <f>'All Parts'!C55</f>
        <v/>
      </c>
      <c r="D33" s="19">
        <f>'All Parts'!D55</f>
        <v/>
      </c>
      <c r="E33" s="45">
        <f>'All Parts'!E55</f>
        <v/>
      </c>
      <c r="F33" s="34">
        <f>'All Parts'!H55</f>
        <v/>
      </c>
      <c r="G33" s="34">
        <f>'All Parts'!F55</f>
        <v/>
      </c>
      <c r="H33" s="57">
        <f>'All Parts'!I55</f>
        <v/>
      </c>
      <c r="I33" s="8">
        <f>'All Parts'!J55</f>
        <v/>
      </c>
      <c r="J33" s="8">
        <f>'All Parts'!K55</f>
        <v/>
      </c>
      <c r="K33" s="8">
        <f>'All Parts'!L55</f>
        <v/>
      </c>
      <c r="L33" s="33">
        <f>'All Parts'!M55</f>
        <v/>
      </c>
      <c r="M33" s="33">
        <f>'All Parts'!N55</f>
        <v/>
      </c>
      <c r="N33" s="83">
        <f>M33*C33/1000</f>
        <v/>
      </c>
      <c r="O33" s="83">
        <f>IF(ABS(V33)&lt;=3,N33,0)</f>
        <v/>
      </c>
      <c r="P33" s="84">
        <f>C33/1000*G33</f>
        <v/>
      </c>
      <c r="Q33" s="84">
        <f>IF(ABS(U33)&lt;=3,N33,0)</f>
        <v/>
      </c>
      <c r="R33" s="85">
        <f>C33/1000*(X33+Y33+Z33+AA33+AB33+AC33+AD33+AE33+AF33)</f>
        <v/>
      </c>
      <c r="S33" s="87">
        <f>C33/1000*W33</f>
        <v/>
      </c>
      <c r="T33" s="87">
        <f>IF((N33-S33)&gt;0,N33-S33,0)</f>
        <v/>
      </c>
      <c r="U33" s="199">
        <f>'All Parts'!O55</f>
        <v/>
      </c>
      <c r="V33" s="199">
        <f>'All Parts'!P55</f>
        <v/>
      </c>
      <c r="W33" s="199">
        <f>'All Parts'!Q55</f>
        <v/>
      </c>
      <c r="X33" s="200">
        <f>'All Parts'!R55</f>
        <v/>
      </c>
      <c r="Y33" s="200">
        <f>'All Parts'!S55</f>
        <v/>
      </c>
      <c r="Z33" s="200">
        <f>'All Parts'!T55</f>
        <v/>
      </c>
      <c r="AA33" s="201">
        <f>'All Parts'!U55</f>
        <v/>
      </c>
      <c r="AB33" s="201">
        <f>'All Parts'!V55</f>
        <v/>
      </c>
      <c r="AC33" s="201">
        <f>'All Parts'!W55</f>
        <v/>
      </c>
      <c r="AD33" s="201">
        <f>'All Parts'!X55</f>
        <v/>
      </c>
      <c r="AE33" s="201">
        <f>'All Parts'!Y55</f>
        <v/>
      </c>
      <c r="AF33" s="201">
        <f>'All Parts'!Z55</f>
        <v/>
      </c>
      <c r="AG33" s="1">
        <f>'All Parts'!AG55</f>
        <v/>
      </c>
      <c r="AH33" s="1">
        <f>'All Parts'!AH55</f>
        <v/>
      </c>
      <c r="AI33" s="1" t="n"/>
      <c r="AJ33" s="1" t="n"/>
      <c r="AK33" s="20" t="n"/>
    </row>
    <row r="34" ht="15" customHeight="1">
      <c r="A34" s="22">
        <f>'All Parts'!A132</f>
        <v/>
      </c>
      <c r="B34" s="22">
        <f>'All Parts'!B132</f>
        <v/>
      </c>
      <c r="C34" s="166">
        <f>'All Parts'!C132</f>
        <v/>
      </c>
      <c r="D34" s="19">
        <f>'All Parts'!D132</f>
        <v/>
      </c>
      <c r="E34" s="45">
        <f>'All Parts'!E132</f>
        <v/>
      </c>
      <c r="F34" s="32">
        <f>'All Parts'!H132</f>
        <v/>
      </c>
      <c r="G34" s="32">
        <f>'All Parts'!F132</f>
        <v/>
      </c>
      <c r="H34" s="57">
        <f>'All Parts'!I132</f>
        <v/>
      </c>
      <c r="I34" s="8">
        <f>'All Parts'!J132</f>
        <v/>
      </c>
      <c r="J34" s="8">
        <f>'All Parts'!K132</f>
        <v/>
      </c>
      <c r="K34" s="8">
        <f>'All Parts'!L132</f>
        <v/>
      </c>
      <c r="L34" s="33">
        <f>'All Parts'!M132</f>
        <v/>
      </c>
      <c r="M34" s="33">
        <f>'All Parts'!N132</f>
        <v/>
      </c>
      <c r="N34" s="83">
        <f>M34*C34/1000</f>
        <v/>
      </c>
      <c r="O34" s="83">
        <f>IF(ABS(V34)&lt;=3,N34,0)</f>
        <v/>
      </c>
      <c r="P34" s="84">
        <f>C34/1000*G34</f>
        <v/>
      </c>
      <c r="Q34" s="84">
        <f>IF(ABS(U34)&lt;=3,N34,0)</f>
        <v/>
      </c>
      <c r="R34" s="85">
        <f>C34/1000*(X34+Y34+Z34+AA34+AB34+AC34+AD34+AE34+AF34)</f>
        <v/>
      </c>
      <c r="S34" s="87">
        <f>C34/1000*W34</f>
        <v/>
      </c>
      <c r="T34" s="87">
        <f>IF((N34-S34)&gt;0,N34-S34,0)</f>
        <v/>
      </c>
      <c r="U34" s="199">
        <f>'All Parts'!O132</f>
        <v/>
      </c>
      <c r="V34" s="199">
        <f>'All Parts'!P132</f>
        <v/>
      </c>
      <c r="W34" s="199">
        <f>'All Parts'!Q132</f>
        <v/>
      </c>
      <c r="X34" s="200">
        <f>'All Parts'!R132</f>
        <v/>
      </c>
      <c r="Y34" s="200">
        <f>'All Parts'!S132</f>
        <v/>
      </c>
      <c r="Z34" s="200">
        <f>'All Parts'!T132</f>
        <v/>
      </c>
      <c r="AA34" s="201">
        <f>'All Parts'!U132</f>
        <v/>
      </c>
      <c r="AB34" s="201">
        <f>'All Parts'!V132</f>
        <v/>
      </c>
      <c r="AC34" s="201">
        <f>'All Parts'!W132</f>
        <v/>
      </c>
      <c r="AD34" s="201">
        <f>'All Parts'!X132</f>
        <v/>
      </c>
      <c r="AE34" s="201">
        <f>'All Parts'!Y132</f>
        <v/>
      </c>
      <c r="AF34" s="201">
        <f>'All Parts'!Z132</f>
        <v/>
      </c>
      <c r="AG34" s="1">
        <f>'All Parts'!AG132</f>
        <v/>
      </c>
      <c r="AH34" s="1">
        <f>'All Parts'!AH132</f>
        <v/>
      </c>
      <c r="AI34" s="1" t="n"/>
      <c r="AJ34" s="1" t="n"/>
      <c r="AK34" s="20" t="n"/>
    </row>
    <row r="35" ht="15" customHeight="1">
      <c r="A35" s="114">
        <f>'All Parts'!A105</f>
        <v/>
      </c>
      <c r="B35" s="22">
        <f>'All Parts'!B105</f>
        <v/>
      </c>
      <c r="C35" s="166">
        <f>'All Parts'!C105</f>
        <v/>
      </c>
      <c r="D35" s="19">
        <f>'All Parts'!D105</f>
        <v/>
      </c>
      <c r="E35" s="46">
        <f>'All Parts'!E105</f>
        <v/>
      </c>
      <c r="F35" s="32">
        <f>'All Parts'!H105</f>
        <v/>
      </c>
      <c r="G35" s="32">
        <f>'All Parts'!F105</f>
        <v/>
      </c>
      <c r="H35" s="57">
        <f>'All Parts'!I105</f>
        <v/>
      </c>
      <c r="I35" s="8">
        <f>'All Parts'!J105</f>
        <v/>
      </c>
      <c r="J35" s="8">
        <f>'All Parts'!K105</f>
        <v/>
      </c>
      <c r="K35" s="8">
        <f>'All Parts'!L105</f>
        <v/>
      </c>
      <c r="L35" s="33">
        <f>'All Parts'!M105</f>
        <v/>
      </c>
      <c r="M35" s="33">
        <f>'All Parts'!N105</f>
        <v/>
      </c>
      <c r="N35" s="83">
        <f>M35*C35/1000</f>
        <v/>
      </c>
      <c r="O35" s="83">
        <f>IF(ABS(V35)&lt;=3,N35,0)</f>
        <v/>
      </c>
      <c r="P35" s="84">
        <f>C35/1000*G35</f>
        <v/>
      </c>
      <c r="Q35" s="84">
        <f>IF(ABS(U35)&lt;=3,N35,0)</f>
        <v/>
      </c>
      <c r="R35" s="85">
        <f>C35/1000*(X35+Y35+Z35+AA35+AB35+AC35+AD35+AE35+AF35)</f>
        <v/>
      </c>
      <c r="S35" s="87">
        <f>C35/1000*W35</f>
        <v/>
      </c>
      <c r="T35" s="87">
        <f>IF((N35-S35)&gt;0,N35-S35,0)</f>
        <v/>
      </c>
      <c r="U35" s="199">
        <f>'All Parts'!O105</f>
        <v/>
      </c>
      <c r="V35" s="199">
        <f>'All Parts'!P105</f>
        <v/>
      </c>
      <c r="W35" s="199">
        <f>'All Parts'!Q105</f>
        <v/>
      </c>
      <c r="X35" s="200">
        <f>'All Parts'!R105</f>
        <v/>
      </c>
      <c r="Y35" s="200">
        <f>'All Parts'!S105</f>
        <v/>
      </c>
      <c r="Z35" s="200">
        <f>'All Parts'!T105</f>
        <v/>
      </c>
      <c r="AA35" s="201">
        <f>'All Parts'!U105</f>
        <v/>
      </c>
      <c r="AB35" s="201">
        <f>'All Parts'!V105</f>
        <v/>
      </c>
      <c r="AC35" s="201">
        <f>'All Parts'!W105</f>
        <v/>
      </c>
      <c r="AD35" s="201">
        <f>'All Parts'!X105</f>
        <v/>
      </c>
      <c r="AE35" s="201">
        <f>'All Parts'!Y105</f>
        <v/>
      </c>
      <c r="AF35" s="201">
        <f>'All Parts'!Z105</f>
        <v/>
      </c>
      <c r="AG35" s="1">
        <f>'All Parts'!AG105</f>
        <v/>
      </c>
      <c r="AH35" s="1">
        <f>'All Parts'!AH105</f>
        <v/>
      </c>
      <c r="AI35" s="1" t="n"/>
      <c r="AJ35" s="1" t="n"/>
      <c r="AK35" s="20" t="n"/>
    </row>
    <row r="36" ht="15" customHeight="1">
      <c r="A36" s="22">
        <f>'All Parts'!A40</f>
        <v/>
      </c>
      <c r="B36" s="22">
        <f>'All Parts'!B40</f>
        <v/>
      </c>
      <c r="C36" s="166">
        <f>'All Parts'!C40</f>
        <v/>
      </c>
      <c r="D36" s="19">
        <f>'All Parts'!D40</f>
        <v/>
      </c>
      <c r="E36" s="46">
        <f>'All Parts'!E40</f>
        <v/>
      </c>
      <c r="F36" s="32">
        <f>'All Parts'!H40</f>
        <v/>
      </c>
      <c r="G36" s="32">
        <f>'All Parts'!F40</f>
        <v/>
      </c>
      <c r="H36" s="57">
        <f>'All Parts'!I40</f>
        <v/>
      </c>
      <c r="I36" s="8">
        <f>'All Parts'!J40</f>
        <v/>
      </c>
      <c r="J36" s="8">
        <f>'All Parts'!K40</f>
        <v/>
      </c>
      <c r="K36" s="8">
        <f>'All Parts'!L40</f>
        <v/>
      </c>
      <c r="L36" s="33">
        <f>'All Parts'!M40</f>
        <v/>
      </c>
      <c r="M36" s="33">
        <f>'All Parts'!N40</f>
        <v/>
      </c>
      <c r="N36" s="83">
        <f>M36*C36/1000</f>
        <v/>
      </c>
      <c r="O36" s="83">
        <f>IF(ABS(V36)&lt;=3,N36,0)</f>
        <v/>
      </c>
      <c r="P36" s="84">
        <f>C36/1000*G36</f>
        <v/>
      </c>
      <c r="Q36" s="84">
        <f>IF(ABS(U36)&lt;=3,N36,0)</f>
        <v/>
      </c>
      <c r="R36" s="85">
        <f>C36/1000*(X36+Y36+Z36+AA36+AB36+AC36+AD36+AE36+AF36)</f>
        <v/>
      </c>
      <c r="S36" s="87">
        <f>C36/1000*W36</f>
        <v/>
      </c>
      <c r="T36" s="87">
        <f>IF((N36-S36)&gt;0,N36-S36,0)</f>
        <v/>
      </c>
      <c r="U36" s="89">
        <f>'All Parts'!O40</f>
        <v/>
      </c>
      <c r="V36" s="89">
        <f>'All Parts'!P40</f>
        <v/>
      </c>
      <c r="W36" s="203">
        <f>'All Parts'!Q40</f>
        <v/>
      </c>
      <c r="X36" s="201">
        <f>'All Parts'!R40</f>
        <v/>
      </c>
      <c r="Y36" s="200">
        <f>'All Parts'!S40</f>
        <v/>
      </c>
      <c r="Z36" s="200">
        <f>'All Parts'!T40</f>
        <v/>
      </c>
      <c r="AA36" s="201">
        <f>'All Parts'!U40</f>
        <v/>
      </c>
      <c r="AB36" s="201">
        <f>'All Parts'!V40</f>
        <v/>
      </c>
      <c r="AC36" s="201">
        <f>'All Parts'!W40</f>
        <v/>
      </c>
      <c r="AD36" s="201">
        <f>'All Parts'!X40</f>
        <v/>
      </c>
      <c r="AE36" s="201">
        <f>'All Parts'!Y40</f>
        <v/>
      </c>
      <c r="AF36" s="201">
        <f>'All Parts'!Z40</f>
        <v/>
      </c>
      <c r="AG36" s="1">
        <f>'All Parts'!AG40</f>
        <v/>
      </c>
      <c r="AH36" s="1">
        <f>'All Parts'!AH40</f>
        <v/>
      </c>
      <c r="AI36" s="1" t="n"/>
      <c r="AJ36" s="1" t="n"/>
      <c r="AK36" s="20" t="n"/>
    </row>
    <row r="37" ht="15" customHeight="1">
      <c r="A37" s="22">
        <f>'All Parts'!A103</f>
        <v/>
      </c>
      <c r="B37" s="22">
        <f>'All Parts'!B103</f>
        <v/>
      </c>
      <c r="C37" s="166">
        <f>'All Parts'!C103</f>
        <v/>
      </c>
      <c r="D37" s="19">
        <f>'All Parts'!D103</f>
        <v/>
      </c>
      <c r="E37" s="45">
        <f>'All Parts'!E103</f>
        <v/>
      </c>
      <c r="F37" s="32">
        <f>'All Parts'!H103</f>
        <v/>
      </c>
      <c r="G37" s="32">
        <f>'All Parts'!F103</f>
        <v/>
      </c>
      <c r="H37" s="57">
        <f>'All Parts'!I103</f>
        <v/>
      </c>
      <c r="I37" s="8">
        <f>'All Parts'!J103</f>
        <v/>
      </c>
      <c r="J37" s="8">
        <f>'All Parts'!K103</f>
        <v/>
      </c>
      <c r="K37" s="8">
        <f>'All Parts'!L103</f>
        <v/>
      </c>
      <c r="L37" s="33">
        <f>'All Parts'!M103</f>
        <v/>
      </c>
      <c r="M37" s="33">
        <f>'All Parts'!N103</f>
        <v/>
      </c>
      <c r="N37" s="83">
        <f>M37*C37/1000</f>
        <v/>
      </c>
      <c r="O37" s="83">
        <f>IF(ABS(V37)&lt;=3,N37,0)</f>
        <v/>
      </c>
      <c r="P37" s="84">
        <f>C37/1000*G37</f>
        <v/>
      </c>
      <c r="Q37" s="84">
        <f>IF(ABS(U37)&lt;=3,N37,0)</f>
        <v/>
      </c>
      <c r="R37" s="85">
        <f>C37/1000*(X37+Y37+Z37+AA37+AB37+AC37+AD37+AE37+AF37)</f>
        <v/>
      </c>
      <c r="S37" s="87">
        <f>C37/1000*W37</f>
        <v/>
      </c>
      <c r="T37" s="87">
        <f>IF((N37-S37)&gt;0,N37-S37,0)</f>
        <v/>
      </c>
      <c r="U37" s="199">
        <f>'All Parts'!O103</f>
        <v/>
      </c>
      <c r="V37" s="199">
        <f>'All Parts'!P103</f>
        <v/>
      </c>
      <c r="W37" s="199">
        <f>'All Parts'!Q103</f>
        <v/>
      </c>
      <c r="X37" s="200">
        <f>'All Parts'!R103</f>
        <v/>
      </c>
      <c r="Y37" s="200">
        <f>'All Parts'!S103</f>
        <v/>
      </c>
      <c r="Z37" s="200">
        <f>'All Parts'!T103</f>
        <v/>
      </c>
      <c r="AA37" s="201">
        <f>'All Parts'!U103</f>
        <v/>
      </c>
      <c r="AB37" s="201">
        <f>'All Parts'!V103</f>
        <v/>
      </c>
      <c r="AC37" s="201">
        <f>'All Parts'!W103</f>
        <v/>
      </c>
      <c r="AD37" s="201">
        <f>'All Parts'!X103</f>
        <v/>
      </c>
      <c r="AE37" s="201">
        <f>'All Parts'!Y103</f>
        <v/>
      </c>
      <c r="AF37" s="201">
        <f>'All Parts'!Z103</f>
        <v/>
      </c>
      <c r="AG37" s="1">
        <f>'All Parts'!AG103</f>
        <v/>
      </c>
      <c r="AH37" s="1">
        <f>'All Parts'!AH103</f>
        <v/>
      </c>
      <c r="AI37" s="1" t="n"/>
      <c r="AJ37" s="1" t="n"/>
      <c r="AK37" s="20" t="n"/>
    </row>
    <row r="38" ht="15" customHeight="1">
      <c r="A38" s="22">
        <f>'All Parts'!A16</f>
        <v/>
      </c>
      <c r="B38" s="22">
        <f>'All Parts'!B16</f>
        <v/>
      </c>
      <c r="C38" s="166">
        <f>'All Parts'!C16</f>
        <v/>
      </c>
      <c r="D38" s="19">
        <f>'All Parts'!D16</f>
        <v/>
      </c>
      <c r="E38" s="45">
        <f>'All Parts'!E16</f>
        <v/>
      </c>
      <c r="F38" s="32">
        <f>'All Parts'!H16</f>
        <v/>
      </c>
      <c r="G38" s="32">
        <f>'All Parts'!F16</f>
        <v/>
      </c>
      <c r="H38" s="57">
        <f>'All Parts'!I16</f>
        <v/>
      </c>
      <c r="I38" s="8">
        <f>'All Parts'!J16</f>
        <v/>
      </c>
      <c r="J38" s="8">
        <f>'All Parts'!K16</f>
        <v/>
      </c>
      <c r="K38" s="8">
        <f>'All Parts'!L16</f>
        <v/>
      </c>
      <c r="L38" s="33">
        <f>'All Parts'!M16</f>
        <v/>
      </c>
      <c r="M38" s="33">
        <f>'All Parts'!N16</f>
        <v/>
      </c>
      <c r="N38" s="83">
        <f>M38*C38/1000</f>
        <v/>
      </c>
      <c r="O38" s="83">
        <f>IF(ABS(V38)&lt;=3,N38,0)</f>
        <v/>
      </c>
      <c r="P38" s="84">
        <f>C38/1000*G38</f>
        <v/>
      </c>
      <c r="Q38" s="84">
        <f>IF(ABS(U38)&lt;=3,N38,0)</f>
        <v/>
      </c>
      <c r="R38" s="85">
        <f>C38/1000*(X38+Y38+Z38+AA38+AB38+AC38+AD38+AE38+AF38)</f>
        <v/>
      </c>
      <c r="S38" s="87">
        <f>C38/1000*W38</f>
        <v/>
      </c>
      <c r="T38" s="87">
        <f>IF((N38-S38)&gt;0,N38-S38,0)</f>
        <v/>
      </c>
      <c r="U38" s="89">
        <f>'All Parts'!O16</f>
        <v/>
      </c>
      <c r="V38" s="89">
        <f>'All Parts'!P16</f>
        <v/>
      </c>
      <c r="W38" s="203">
        <f>'All Parts'!Q16</f>
        <v/>
      </c>
      <c r="X38" s="201">
        <f>'All Parts'!R16</f>
        <v/>
      </c>
      <c r="Y38" s="200">
        <f>'All Parts'!S16</f>
        <v/>
      </c>
      <c r="Z38" s="200">
        <f>'All Parts'!T16</f>
        <v/>
      </c>
      <c r="AA38" s="201">
        <f>'All Parts'!U16</f>
        <v/>
      </c>
      <c r="AB38" s="201">
        <f>'All Parts'!V16</f>
        <v/>
      </c>
      <c r="AC38" s="201">
        <f>'All Parts'!W16</f>
        <v/>
      </c>
      <c r="AD38" s="201">
        <f>'All Parts'!X16</f>
        <v/>
      </c>
      <c r="AE38" s="201">
        <f>'All Parts'!Y16</f>
        <v/>
      </c>
      <c r="AF38" s="201">
        <f>'All Parts'!Z16</f>
        <v/>
      </c>
      <c r="AG38" s="1">
        <f>'All Parts'!AG16</f>
        <v/>
      </c>
      <c r="AH38" s="1">
        <f>'All Parts'!AH16</f>
        <v/>
      </c>
      <c r="AI38" s="1" t="n"/>
      <c r="AJ38" s="1" t="n"/>
      <c r="AK38" s="48" t="n"/>
    </row>
    <row r="39" ht="15" customHeight="1">
      <c r="A39" s="22">
        <f>'All Parts'!A45</f>
        <v/>
      </c>
      <c r="B39" s="22">
        <f>'All Parts'!B45</f>
        <v/>
      </c>
      <c r="C39" s="166">
        <f>'All Parts'!C45</f>
        <v/>
      </c>
      <c r="D39" s="19">
        <f>'All Parts'!D45</f>
        <v/>
      </c>
      <c r="E39" s="46">
        <f>'All Parts'!E45</f>
        <v/>
      </c>
      <c r="F39" s="32">
        <f>'All Parts'!H45</f>
        <v/>
      </c>
      <c r="G39" s="32">
        <f>'All Parts'!F45</f>
        <v/>
      </c>
      <c r="H39" s="57">
        <f>'All Parts'!I45</f>
        <v/>
      </c>
      <c r="I39" s="8">
        <f>'All Parts'!J45</f>
        <v/>
      </c>
      <c r="J39" s="8">
        <f>'All Parts'!K45</f>
        <v/>
      </c>
      <c r="K39" s="8">
        <f>'All Parts'!L45</f>
        <v/>
      </c>
      <c r="L39" s="33">
        <f>'All Parts'!M45</f>
        <v/>
      </c>
      <c r="M39" s="33">
        <f>'All Parts'!N45</f>
        <v/>
      </c>
      <c r="N39" s="83">
        <f>M39*C39/1000</f>
        <v/>
      </c>
      <c r="O39" s="83">
        <f>IF(ABS(V39)&lt;=3,N39,0)</f>
        <v/>
      </c>
      <c r="P39" s="84">
        <f>C39/1000*G39</f>
        <v/>
      </c>
      <c r="Q39" s="84">
        <f>IF(ABS(U39)&lt;=3,N39,0)</f>
        <v/>
      </c>
      <c r="R39" s="85">
        <f>C39/1000*(X39+Y39+Z39+AA39+AB39+AC39+AD39+AE39+AF39)</f>
        <v/>
      </c>
      <c r="S39" s="87">
        <f>C39/1000*W39</f>
        <v/>
      </c>
      <c r="T39" s="87">
        <f>IF((N39-S39)&gt;0,N39-S39,0)</f>
        <v/>
      </c>
      <c r="U39" s="89">
        <f>'All Parts'!O45</f>
        <v/>
      </c>
      <c r="V39" s="89">
        <f>'All Parts'!P45</f>
        <v/>
      </c>
      <c r="W39" s="203">
        <f>'All Parts'!Q45</f>
        <v/>
      </c>
      <c r="X39" s="201">
        <f>'All Parts'!R45</f>
        <v/>
      </c>
      <c r="Y39" s="200">
        <f>'All Parts'!S45</f>
        <v/>
      </c>
      <c r="Z39" s="200">
        <f>'All Parts'!T45</f>
        <v/>
      </c>
      <c r="AA39" s="201">
        <f>'All Parts'!U45</f>
        <v/>
      </c>
      <c r="AB39" s="201">
        <f>'All Parts'!V45</f>
        <v/>
      </c>
      <c r="AC39" s="201">
        <f>'All Parts'!W45</f>
        <v/>
      </c>
      <c r="AD39" s="201">
        <f>'All Parts'!X45</f>
        <v/>
      </c>
      <c r="AE39" s="201">
        <f>'All Parts'!Y45</f>
        <v/>
      </c>
      <c r="AF39" s="201">
        <f>'All Parts'!Z45</f>
        <v/>
      </c>
      <c r="AG39" s="1">
        <f>'All Parts'!AG45</f>
        <v/>
      </c>
      <c r="AH39" s="1">
        <f>'All Parts'!AH45</f>
        <v/>
      </c>
      <c r="AI39" s="1" t="n"/>
      <c r="AJ39" s="1" t="n"/>
      <c r="AK39" s="48" t="n"/>
    </row>
    <row r="40" ht="15" customHeight="1">
      <c r="A40" s="22">
        <f>'All Parts'!A37</f>
        <v/>
      </c>
      <c r="B40" s="22">
        <f>'All Parts'!B37</f>
        <v/>
      </c>
      <c r="C40" s="166">
        <f>'All Parts'!C37</f>
        <v/>
      </c>
      <c r="D40" s="19">
        <f>'All Parts'!D37</f>
        <v/>
      </c>
      <c r="E40" s="45">
        <f>'All Parts'!E37</f>
        <v/>
      </c>
      <c r="F40" s="34">
        <f>'All Parts'!H37</f>
        <v/>
      </c>
      <c r="G40" s="34">
        <f>'All Parts'!F37</f>
        <v/>
      </c>
      <c r="H40" s="57">
        <f>'All Parts'!I37</f>
        <v/>
      </c>
      <c r="I40" s="8">
        <f>'All Parts'!J37</f>
        <v/>
      </c>
      <c r="J40" s="8">
        <f>'All Parts'!K37</f>
        <v/>
      </c>
      <c r="K40" s="8">
        <f>'All Parts'!L37</f>
        <v/>
      </c>
      <c r="L40" s="33">
        <f>'All Parts'!M37</f>
        <v/>
      </c>
      <c r="M40" s="33">
        <f>'All Parts'!N37</f>
        <v/>
      </c>
      <c r="N40" s="83">
        <f>M40*C40/1000</f>
        <v/>
      </c>
      <c r="O40" s="83">
        <f>IF(ABS(V40)&lt;=3,N40,0)</f>
        <v/>
      </c>
      <c r="P40" s="84">
        <f>C40/1000*G40</f>
        <v/>
      </c>
      <c r="Q40" s="84">
        <f>IF(ABS(U40)&lt;=3,N40,0)</f>
        <v/>
      </c>
      <c r="R40" s="85">
        <f>C40/1000*(X40+Y40+Z40+AA40+AB40+AC40+AD40+AE40+AF40)</f>
        <v/>
      </c>
      <c r="S40" s="87">
        <f>C40/1000*W40</f>
        <v/>
      </c>
      <c r="T40" s="87">
        <f>IF((N40-S40)&gt;0,N40-S40,0)</f>
        <v/>
      </c>
      <c r="U40" s="89">
        <f>'All Parts'!O37</f>
        <v/>
      </c>
      <c r="V40" s="89">
        <f>'All Parts'!P37</f>
        <v/>
      </c>
      <c r="W40" s="203">
        <f>'All Parts'!Q37</f>
        <v/>
      </c>
      <c r="X40" s="201">
        <f>'All Parts'!R37</f>
        <v/>
      </c>
      <c r="Y40" s="200">
        <f>'All Parts'!S37</f>
        <v/>
      </c>
      <c r="Z40" s="200">
        <f>'All Parts'!T37</f>
        <v/>
      </c>
      <c r="AA40" s="201">
        <f>'All Parts'!U37</f>
        <v/>
      </c>
      <c r="AB40" s="201">
        <f>'All Parts'!V37</f>
        <v/>
      </c>
      <c r="AC40" s="201">
        <f>'All Parts'!W37</f>
        <v/>
      </c>
      <c r="AD40" s="201">
        <f>'All Parts'!X37</f>
        <v/>
      </c>
      <c r="AE40" s="201">
        <f>'All Parts'!Y37</f>
        <v/>
      </c>
      <c r="AF40" s="201">
        <f>'All Parts'!Z37</f>
        <v/>
      </c>
      <c r="AG40" s="1">
        <f>'All Parts'!AG37</f>
        <v/>
      </c>
      <c r="AH40" s="1">
        <f>'All Parts'!AH37</f>
        <v/>
      </c>
      <c r="AI40" s="1" t="n"/>
      <c r="AJ40" s="1" t="n"/>
      <c r="AK40" s="20" t="n"/>
    </row>
    <row r="41" ht="15" customHeight="1">
      <c r="A41" s="22">
        <f>'All Parts'!A32</f>
        <v/>
      </c>
      <c r="B41" s="22">
        <f>'All Parts'!B32</f>
        <v/>
      </c>
      <c r="C41" s="166">
        <f>'All Parts'!C32</f>
        <v/>
      </c>
      <c r="D41" s="19">
        <f>'All Parts'!D32</f>
        <v/>
      </c>
      <c r="E41" s="45">
        <f>'All Parts'!E32</f>
        <v/>
      </c>
      <c r="F41" s="34">
        <f>'All Parts'!H32</f>
        <v/>
      </c>
      <c r="G41" s="34">
        <f>'All Parts'!F32</f>
        <v/>
      </c>
      <c r="H41" s="57">
        <f>'All Parts'!I32</f>
        <v/>
      </c>
      <c r="I41" s="8">
        <f>'All Parts'!J32</f>
        <v/>
      </c>
      <c r="J41" s="8">
        <f>'All Parts'!K32</f>
        <v/>
      </c>
      <c r="K41" s="8">
        <f>'All Parts'!L32</f>
        <v/>
      </c>
      <c r="L41" s="33">
        <f>'All Parts'!M32</f>
        <v/>
      </c>
      <c r="M41" s="33">
        <f>'All Parts'!N32</f>
        <v/>
      </c>
      <c r="N41" s="83">
        <f>M41*C41/1000</f>
        <v/>
      </c>
      <c r="O41" s="83">
        <f>IF(ABS(V41)&lt;=3,N41,0)</f>
        <v/>
      </c>
      <c r="P41" s="84">
        <f>C41/1000*G41</f>
        <v/>
      </c>
      <c r="Q41" s="84">
        <f>IF(ABS(U41)&lt;=3,N41,0)</f>
        <v/>
      </c>
      <c r="R41" s="85">
        <f>C41/1000*(X41+Y41+Z41+AA41+AB41+AC41+AD41+AE41+AF41)</f>
        <v/>
      </c>
      <c r="S41" s="87">
        <f>C41/1000*W41</f>
        <v/>
      </c>
      <c r="T41" s="87">
        <f>IF((N41-S41)&gt;0,N41-S41,0)</f>
        <v/>
      </c>
      <c r="U41" s="89">
        <f>'All Parts'!O32</f>
        <v/>
      </c>
      <c r="V41" s="89">
        <f>'All Parts'!P32</f>
        <v/>
      </c>
      <c r="W41" s="203">
        <f>'All Parts'!Q32</f>
        <v/>
      </c>
      <c r="X41" s="201">
        <f>'All Parts'!R32</f>
        <v/>
      </c>
      <c r="Y41" s="200">
        <f>'All Parts'!S32</f>
        <v/>
      </c>
      <c r="Z41" s="200">
        <f>'All Parts'!T32</f>
        <v/>
      </c>
      <c r="AA41" s="201">
        <f>'All Parts'!U32</f>
        <v/>
      </c>
      <c r="AB41" s="201">
        <f>'All Parts'!V32</f>
        <v/>
      </c>
      <c r="AC41" s="201">
        <f>'All Parts'!W32</f>
        <v/>
      </c>
      <c r="AD41" s="201">
        <f>'All Parts'!X32</f>
        <v/>
      </c>
      <c r="AE41" s="201">
        <f>'All Parts'!Y32</f>
        <v/>
      </c>
      <c r="AF41" s="201">
        <f>'All Parts'!Z32</f>
        <v/>
      </c>
      <c r="AG41" s="1">
        <f>'All Parts'!AG32</f>
        <v/>
      </c>
      <c r="AH41" s="1">
        <f>'All Parts'!AH32</f>
        <v/>
      </c>
      <c r="AI41" s="1" t="n"/>
      <c r="AJ41" s="1" t="n"/>
      <c r="AK41" s="20" t="n"/>
    </row>
    <row r="42" ht="15" customHeight="1">
      <c r="A42" s="22">
        <f>'All Parts'!A36</f>
        <v/>
      </c>
      <c r="B42" s="22">
        <f>'All Parts'!B36</f>
        <v/>
      </c>
      <c r="C42" s="166">
        <f>'All Parts'!C36</f>
        <v/>
      </c>
      <c r="D42" s="19">
        <f>'All Parts'!D36</f>
        <v/>
      </c>
      <c r="E42" s="46">
        <f>'All Parts'!E36</f>
        <v/>
      </c>
      <c r="F42" s="32">
        <f>'All Parts'!H36</f>
        <v/>
      </c>
      <c r="G42" s="32">
        <f>'All Parts'!F36</f>
        <v/>
      </c>
      <c r="H42" s="57">
        <f>'All Parts'!I36</f>
        <v/>
      </c>
      <c r="I42" s="8">
        <f>'All Parts'!J36</f>
        <v/>
      </c>
      <c r="J42" s="8">
        <f>'All Parts'!K36</f>
        <v/>
      </c>
      <c r="K42" s="8">
        <f>'All Parts'!L36</f>
        <v/>
      </c>
      <c r="L42" s="33">
        <f>'All Parts'!M36</f>
        <v/>
      </c>
      <c r="M42" s="33">
        <f>'All Parts'!N36</f>
        <v/>
      </c>
      <c r="N42" s="83">
        <f>M42*C42/1000</f>
        <v/>
      </c>
      <c r="O42" s="83">
        <f>IF(ABS(V42)&lt;=3,N42,0)</f>
        <v/>
      </c>
      <c r="P42" s="84">
        <f>C42/1000*G42</f>
        <v/>
      </c>
      <c r="Q42" s="84">
        <f>IF(ABS(U42)&lt;=3,N42,0)</f>
        <v/>
      </c>
      <c r="R42" s="85">
        <f>C42/1000*(X42+Y42+Z42+AA42+AB42+AC42+AD42+AE42+AF42)</f>
        <v/>
      </c>
      <c r="S42" s="87">
        <f>C42/1000*W42</f>
        <v/>
      </c>
      <c r="T42" s="87">
        <f>IF((N42-S42)&gt;0,N42-S42,0)</f>
        <v/>
      </c>
      <c r="U42" s="89">
        <f>'All Parts'!O36</f>
        <v/>
      </c>
      <c r="V42" s="89">
        <f>'All Parts'!P36</f>
        <v/>
      </c>
      <c r="W42" s="203">
        <f>'All Parts'!Q36</f>
        <v/>
      </c>
      <c r="X42" s="201">
        <f>'All Parts'!R36</f>
        <v/>
      </c>
      <c r="Y42" s="200">
        <f>'All Parts'!S36</f>
        <v/>
      </c>
      <c r="Z42" s="200">
        <f>'All Parts'!T36</f>
        <v/>
      </c>
      <c r="AA42" s="201">
        <f>'All Parts'!U36</f>
        <v/>
      </c>
      <c r="AB42" s="201">
        <f>'All Parts'!V36</f>
        <v/>
      </c>
      <c r="AC42" s="201">
        <f>'All Parts'!W36</f>
        <v/>
      </c>
      <c r="AD42" s="201">
        <f>'All Parts'!X36</f>
        <v/>
      </c>
      <c r="AE42" s="201">
        <f>'All Parts'!Y36</f>
        <v/>
      </c>
      <c r="AF42" s="201">
        <f>'All Parts'!Z36</f>
        <v/>
      </c>
      <c r="AG42" s="1">
        <f>'All Parts'!AG36</f>
        <v/>
      </c>
      <c r="AH42" s="1">
        <f>'All Parts'!AH36</f>
        <v/>
      </c>
      <c r="AI42" s="1" t="n"/>
      <c r="AJ42" s="1" t="n"/>
      <c r="AK42" s="20" t="n"/>
    </row>
    <row r="43" ht="15" customHeight="1">
      <c r="A43" s="22">
        <f>'All Parts'!A21</f>
        <v/>
      </c>
      <c r="B43" s="22">
        <f>'All Parts'!B21</f>
        <v/>
      </c>
      <c r="C43" s="166">
        <f>'All Parts'!C21</f>
        <v/>
      </c>
      <c r="D43" s="19">
        <f>'All Parts'!D21</f>
        <v/>
      </c>
      <c r="E43" s="45">
        <f>'All Parts'!E21</f>
        <v/>
      </c>
      <c r="F43" s="34">
        <f>'All Parts'!H21</f>
        <v/>
      </c>
      <c r="G43" s="34">
        <f>'All Parts'!F21</f>
        <v/>
      </c>
      <c r="H43" s="57">
        <f>'All Parts'!I21</f>
        <v/>
      </c>
      <c r="I43" s="8">
        <f>'All Parts'!J21</f>
        <v/>
      </c>
      <c r="J43" s="8">
        <f>'All Parts'!K21</f>
        <v/>
      </c>
      <c r="K43" s="8">
        <f>'All Parts'!L21</f>
        <v/>
      </c>
      <c r="L43" s="33">
        <f>'All Parts'!M21</f>
        <v/>
      </c>
      <c r="M43" s="33">
        <f>'All Parts'!N21</f>
        <v/>
      </c>
      <c r="N43" s="83">
        <f>M43*C43/1000</f>
        <v/>
      </c>
      <c r="O43" s="83">
        <f>IF(ABS(V43)&lt;=3,N43,0)</f>
        <v/>
      </c>
      <c r="P43" s="84">
        <f>C43/1000*G43</f>
        <v/>
      </c>
      <c r="Q43" s="84">
        <f>IF(ABS(U43)&lt;=3,N43,0)</f>
        <v/>
      </c>
      <c r="R43" s="85">
        <f>C43/1000*(X43+Y43+Z43+AA43+AB43+AC43+AD43+AE43+AF43)</f>
        <v/>
      </c>
      <c r="S43" s="87">
        <f>C43/1000*W43</f>
        <v/>
      </c>
      <c r="T43" s="87">
        <f>IF((N43-S43)&gt;0,N43-S43,0)</f>
        <v/>
      </c>
      <c r="U43" s="89">
        <f>'All Parts'!O21</f>
        <v/>
      </c>
      <c r="V43" s="89">
        <f>'All Parts'!P21</f>
        <v/>
      </c>
      <c r="W43" s="203">
        <f>'All Parts'!Q21</f>
        <v/>
      </c>
      <c r="X43" s="201">
        <f>'All Parts'!R21</f>
        <v/>
      </c>
      <c r="Y43" s="200">
        <f>'All Parts'!S21</f>
        <v/>
      </c>
      <c r="Z43" s="200">
        <f>'All Parts'!T21</f>
        <v/>
      </c>
      <c r="AA43" s="201">
        <f>'All Parts'!U21</f>
        <v/>
      </c>
      <c r="AB43" s="201">
        <f>'All Parts'!V21</f>
        <v/>
      </c>
      <c r="AC43" s="201">
        <f>'All Parts'!W21</f>
        <v/>
      </c>
      <c r="AD43" s="201">
        <f>'All Parts'!X21</f>
        <v/>
      </c>
      <c r="AE43" s="201">
        <f>'All Parts'!Y21</f>
        <v/>
      </c>
      <c r="AF43" s="201">
        <f>'All Parts'!Z21</f>
        <v/>
      </c>
      <c r="AG43" s="1">
        <f>'All Parts'!AG21</f>
        <v/>
      </c>
      <c r="AH43" s="1">
        <f>'All Parts'!AH21</f>
        <v/>
      </c>
      <c r="AI43" s="1" t="n"/>
      <c r="AJ43" s="1" t="n"/>
      <c r="AK43" s="20" t="n"/>
    </row>
    <row r="44" ht="15" customHeight="1">
      <c r="A44" s="22">
        <f>'All Parts'!A44</f>
        <v/>
      </c>
      <c r="B44" s="22">
        <f>'All Parts'!B44</f>
        <v/>
      </c>
      <c r="C44" s="166">
        <f>'All Parts'!C44</f>
        <v/>
      </c>
      <c r="D44" s="19">
        <f>'All Parts'!D44</f>
        <v/>
      </c>
      <c r="E44" s="46">
        <f>'All Parts'!E44</f>
        <v/>
      </c>
      <c r="F44" s="32">
        <f>'All Parts'!H44</f>
        <v/>
      </c>
      <c r="G44" s="32">
        <f>'All Parts'!F44</f>
        <v/>
      </c>
      <c r="H44" s="57">
        <f>'All Parts'!I44</f>
        <v/>
      </c>
      <c r="I44" s="8">
        <f>'All Parts'!J44</f>
        <v/>
      </c>
      <c r="J44" s="8">
        <f>'All Parts'!K44</f>
        <v/>
      </c>
      <c r="K44" s="8">
        <f>'All Parts'!L44</f>
        <v/>
      </c>
      <c r="L44" s="33">
        <f>'All Parts'!M44</f>
        <v/>
      </c>
      <c r="M44" s="33">
        <f>'All Parts'!N44</f>
        <v/>
      </c>
      <c r="N44" s="83">
        <f>M44*C44/1000</f>
        <v/>
      </c>
      <c r="O44" s="83">
        <f>IF(ABS(V44)&lt;=3,N44,0)</f>
        <v/>
      </c>
      <c r="P44" s="84">
        <f>C44/1000*G44</f>
        <v/>
      </c>
      <c r="Q44" s="84">
        <f>IF(ABS(U44)&lt;=3,N44,0)</f>
        <v/>
      </c>
      <c r="R44" s="85">
        <f>C44/1000*(X44+Y44+Z44+AA44+AB44+AC44+AD44+AE44+AF44)</f>
        <v/>
      </c>
      <c r="S44" s="87">
        <f>C44/1000*W44</f>
        <v/>
      </c>
      <c r="T44" s="87">
        <f>IF((N44-S44)&gt;0,N44-S44,0)</f>
        <v/>
      </c>
      <c r="U44" s="89">
        <f>'All Parts'!O44</f>
        <v/>
      </c>
      <c r="V44" s="89">
        <f>'All Parts'!P44</f>
        <v/>
      </c>
      <c r="W44" s="203">
        <f>'All Parts'!Q44</f>
        <v/>
      </c>
      <c r="X44" s="201">
        <f>'All Parts'!R44</f>
        <v/>
      </c>
      <c r="Y44" s="200">
        <f>'All Parts'!S44</f>
        <v/>
      </c>
      <c r="Z44" s="200">
        <f>'All Parts'!T44</f>
        <v/>
      </c>
      <c r="AA44" s="201">
        <f>'All Parts'!U44</f>
        <v/>
      </c>
      <c r="AB44" s="201">
        <f>'All Parts'!V44</f>
        <v/>
      </c>
      <c r="AC44" s="201">
        <f>'All Parts'!W44</f>
        <v/>
      </c>
      <c r="AD44" s="201">
        <f>'All Parts'!X44</f>
        <v/>
      </c>
      <c r="AE44" s="201">
        <f>'All Parts'!Y44</f>
        <v/>
      </c>
      <c r="AF44" s="201">
        <f>'All Parts'!Z44</f>
        <v/>
      </c>
      <c r="AG44" s="1">
        <f>'All Parts'!AG44</f>
        <v/>
      </c>
      <c r="AH44" s="1">
        <f>'All Parts'!AH44</f>
        <v/>
      </c>
      <c r="AI44" s="1" t="n"/>
      <c r="AJ44" s="1" t="n"/>
      <c r="AK44" s="20" t="n"/>
    </row>
    <row r="45" ht="15" customHeight="1">
      <c r="A45" s="169">
        <f>'All Parts'!A82</f>
        <v/>
      </c>
      <c r="B45" s="170">
        <f>'All Parts'!B82</f>
        <v/>
      </c>
      <c r="C45" s="171">
        <f>'All Parts'!C82</f>
        <v/>
      </c>
      <c r="D45" s="19">
        <f>'All Parts'!D82</f>
        <v/>
      </c>
      <c r="E45" s="45">
        <f>'All Parts'!E82</f>
        <v/>
      </c>
      <c r="F45" s="34">
        <f>'All Parts'!H82</f>
        <v/>
      </c>
      <c r="G45" s="34">
        <f>'All Parts'!F82</f>
        <v/>
      </c>
      <c r="H45" s="57">
        <f>'All Parts'!I82</f>
        <v/>
      </c>
      <c r="I45" s="8">
        <f>'All Parts'!J82</f>
        <v/>
      </c>
      <c r="J45" s="8">
        <f>'All Parts'!K82</f>
        <v/>
      </c>
      <c r="K45" s="8">
        <f>'All Parts'!L82</f>
        <v/>
      </c>
      <c r="L45" s="33">
        <f>'All Parts'!M82</f>
        <v/>
      </c>
      <c r="M45" s="33">
        <f>'All Parts'!N82</f>
        <v/>
      </c>
      <c r="N45" s="83">
        <f>M45*C45/1000</f>
        <v/>
      </c>
      <c r="O45" s="83">
        <f>IF(ABS(V45)&lt;=3,N45,0)</f>
        <v/>
      </c>
      <c r="P45" s="84">
        <f>C45/1000*G45</f>
        <v/>
      </c>
      <c r="Q45" s="84">
        <f>IF(ABS(U45)&lt;=3,N45,0)</f>
        <v/>
      </c>
      <c r="R45" s="85">
        <f>C45/1000*(X45+Y45+Z45+AA45+AB45+AC45+AD45+AE45+AF45)</f>
        <v/>
      </c>
      <c r="S45" s="87">
        <f>C45/1000*W45</f>
        <v/>
      </c>
      <c r="T45" s="87">
        <f>IF((N45-S45)&gt;0,N45-S45,0)</f>
        <v/>
      </c>
      <c r="U45" s="199">
        <f>'All Parts'!O82</f>
        <v/>
      </c>
      <c r="V45" s="199">
        <f>'All Parts'!P82</f>
        <v/>
      </c>
      <c r="W45" s="199">
        <f>'All Parts'!Q82</f>
        <v/>
      </c>
      <c r="X45" s="200">
        <f>'All Parts'!R82</f>
        <v/>
      </c>
      <c r="Y45" s="200">
        <f>'All Parts'!S82</f>
        <v/>
      </c>
      <c r="Z45" s="200">
        <f>'All Parts'!T82</f>
        <v/>
      </c>
      <c r="AA45" s="201">
        <f>'All Parts'!U82</f>
        <v/>
      </c>
      <c r="AB45" s="201">
        <f>'All Parts'!V82</f>
        <v/>
      </c>
      <c r="AC45" s="201">
        <f>'All Parts'!W82</f>
        <v/>
      </c>
      <c r="AD45" s="201">
        <f>'All Parts'!X82</f>
        <v/>
      </c>
      <c r="AE45" s="201">
        <f>'All Parts'!Y82</f>
        <v/>
      </c>
      <c r="AF45" s="201">
        <f>'All Parts'!Z82</f>
        <v/>
      </c>
      <c r="AG45" s="1">
        <f>'All Parts'!AG82</f>
        <v/>
      </c>
      <c r="AH45" s="1">
        <f>'All Parts'!AH82</f>
        <v/>
      </c>
      <c r="AI45" s="1" t="n"/>
      <c r="AJ45" s="1" t="n"/>
      <c r="AK45" s="20" t="n"/>
    </row>
    <row r="46" ht="15" customHeight="1">
      <c r="A46" s="22">
        <f>'All Parts'!A131</f>
        <v/>
      </c>
      <c r="B46" s="22">
        <f>'All Parts'!B131</f>
        <v/>
      </c>
      <c r="C46" s="166">
        <f>'All Parts'!C131</f>
        <v/>
      </c>
      <c r="D46" s="19">
        <f>'All Parts'!D131</f>
        <v/>
      </c>
      <c r="E46" s="46">
        <f>'All Parts'!E131</f>
        <v/>
      </c>
      <c r="F46" s="32">
        <f>'All Parts'!H131</f>
        <v/>
      </c>
      <c r="G46" s="32">
        <f>'All Parts'!F131</f>
        <v/>
      </c>
      <c r="H46" s="57">
        <f>'All Parts'!I131</f>
        <v/>
      </c>
      <c r="I46" s="8">
        <f>'All Parts'!J131</f>
        <v/>
      </c>
      <c r="J46" s="8">
        <f>'All Parts'!K131</f>
        <v/>
      </c>
      <c r="K46" s="8">
        <f>'All Parts'!L131</f>
        <v/>
      </c>
      <c r="L46" s="33">
        <f>'All Parts'!M131</f>
        <v/>
      </c>
      <c r="M46" s="33">
        <f>'All Parts'!N131</f>
        <v/>
      </c>
      <c r="N46" s="83">
        <f>M46*C46/1000</f>
        <v/>
      </c>
      <c r="O46" s="83">
        <f>IF(ABS(V46)&lt;=3,N46,0)</f>
        <v/>
      </c>
      <c r="P46" s="84">
        <f>C46/1000*G46</f>
        <v/>
      </c>
      <c r="Q46" s="84">
        <f>IF(ABS(U46)&lt;=3,N46,0)</f>
        <v/>
      </c>
      <c r="R46" s="85">
        <f>C46/1000*(X46+Y46+Z46+AA46+AB46+AC46+AD46+AE46+AF46)</f>
        <v/>
      </c>
      <c r="S46" s="87">
        <f>C46/1000*W46</f>
        <v/>
      </c>
      <c r="T46" s="87">
        <f>IF((N46-S46)&gt;0,N46-S46,0)</f>
        <v/>
      </c>
      <c r="U46" s="199">
        <f>'All Parts'!O131</f>
        <v/>
      </c>
      <c r="V46" s="199">
        <f>'All Parts'!P131</f>
        <v/>
      </c>
      <c r="W46" s="199">
        <f>'All Parts'!Q131</f>
        <v/>
      </c>
      <c r="X46" s="200">
        <f>'All Parts'!R131</f>
        <v/>
      </c>
      <c r="Y46" s="200">
        <f>'All Parts'!S131</f>
        <v/>
      </c>
      <c r="Z46" s="200">
        <f>'All Parts'!T131</f>
        <v/>
      </c>
      <c r="AA46" s="201">
        <f>'All Parts'!U131</f>
        <v/>
      </c>
      <c r="AB46" s="201">
        <f>'All Parts'!V131</f>
        <v/>
      </c>
      <c r="AC46" s="201">
        <f>'All Parts'!W131</f>
        <v/>
      </c>
      <c r="AD46" s="201">
        <f>'All Parts'!X131</f>
        <v/>
      </c>
      <c r="AE46" s="201">
        <f>'All Parts'!Y131</f>
        <v/>
      </c>
      <c r="AF46" s="201">
        <f>'All Parts'!Z131</f>
        <v/>
      </c>
      <c r="AG46" s="1">
        <f>'All Parts'!AG131</f>
        <v/>
      </c>
      <c r="AH46" s="1">
        <f>'All Parts'!AH131</f>
        <v/>
      </c>
      <c r="AI46" s="1" t="n"/>
      <c r="AJ46" s="1" t="n"/>
      <c r="AK46" s="20" t="n"/>
    </row>
    <row r="47" ht="15" customHeight="1">
      <c r="A47" s="22">
        <f>'All Parts'!A129</f>
        <v/>
      </c>
      <c r="B47" s="22">
        <f>'All Parts'!B129</f>
        <v/>
      </c>
      <c r="C47" s="166">
        <f>'All Parts'!C129</f>
        <v/>
      </c>
      <c r="D47" s="19">
        <f>'All Parts'!D129</f>
        <v/>
      </c>
      <c r="E47" s="46">
        <f>'All Parts'!E129</f>
        <v/>
      </c>
      <c r="F47" s="32">
        <f>'All Parts'!H129</f>
        <v/>
      </c>
      <c r="G47" s="32">
        <f>'All Parts'!F129</f>
        <v/>
      </c>
      <c r="H47" s="57">
        <f>'All Parts'!I129</f>
        <v/>
      </c>
      <c r="I47" s="8">
        <f>'All Parts'!J129</f>
        <v/>
      </c>
      <c r="J47" s="8">
        <f>'All Parts'!K129</f>
        <v/>
      </c>
      <c r="K47" s="8">
        <f>'All Parts'!L129</f>
        <v/>
      </c>
      <c r="L47" s="33">
        <f>'All Parts'!M129</f>
        <v/>
      </c>
      <c r="M47" s="33">
        <f>'All Parts'!N129</f>
        <v/>
      </c>
      <c r="N47" s="83">
        <f>M47*C47/1000</f>
        <v/>
      </c>
      <c r="O47" s="83">
        <f>IF(ABS(V47)&lt;=3,N47,0)</f>
        <v/>
      </c>
      <c r="P47" s="84">
        <f>C47/1000*G47</f>
        <v/>
      </c>
      <c r="Q47" s="84">
        <f>IF(ABS(U47)&lt;=3,N47,0)</f>
        <v/>
      </c>
      <c r="R47" s="85">
        <f>C47/1000*(X47+Y47+Z47+AA47+AB47+AC47+AD47+AE47+AF47)</f>
        <v/>
      </c>
      <c r="S47" s="87">
        <f>C47/1000*W47</f>
        <v/>
      </c>
      <c r="T47" s="87">
        <f>IF((N47-S47)&gt;0,N47-S47,0)</f>
        <v/>
      </c>
      <c r="U47" s="199">
        <f>'All Parts'!O129</f>
        <v/>
      </c>
      <c r="V47" s="199">
        <f>'All Parts'!P129</f>
        <v/>
      </c>
      <c r="W47" s="199">
        <f>'All Parts'!Q129</f>
        <v/>
      </c>
      <c r="X47" s="200">
        <f>'All Parts'!R129</f>
        <v/>
      </c>
      <c r="Y47" s="200">
        <f>'All Parts'!S129</f>
        <v/>
      </c>
      <c r="Z47" s="200">
        <f>'All Parts'!T129</f>
        <v/>
      </c>
      <c r="AA47" s="201">
        <f>'All Parts'!U129</f>
        <v/>
      </c>
      <c r="AB47" s="201">
        <f>'All Parts'!V129</f>
        <v/>
      </c>
      <c r="AC47" s="201">
        <f>'All Parts'!W129</f>
        <v/>
      </c>
      <c r="AD47" s="201">
        <f>'All Parts'!X129</f>
        <v/>
      </c>
      <c r="AE47" s="201">
        <f>'All Parts'!Y129</f>
        <v/>
      </c>
      <c r="AF47" s="201">
        <f>'All Parts'!Z129</f>
        <v/>
      </c>
      <c r="AG47" s="1">
        <f>'All Parts'!AG129</f>
        <v/>
      </c>
      <c r="AH47" s="1">
        <f>'All Parts'!AH129</f>
        <v/>
      </c>
      <c r="AI47" s="1" t="n"/>
      <c r="AJ47" s="1" t="n"/>
      <c r="AK47" s="20" t="n"/>
    </row>
    <row r="48" ht="15" customHeight="1">
      <c r="A48" s="22">
        <f>'All Parts'!A60</f>
        <v/>
      </c>
      <c r="B48" s="22">
        <f>'All Parts'!B60</f>
        <v/>
      </c>
      <c r="C48" s="166">
        <f>'All Parts'!C60</f>
        <v/>
      </c>
      <c r="D48" s="19">
        <f>'All Parts'!D60</f>
        <v/>
      </c>
      <c r="E48" s="46">
        <f>'All Parts'!E60</f>
        <v/>
      </c>
      <c r="F48" s="32">
        <f>'All Parts'!H60</f>
        <v/>
      </c>
      <c r="G48" s="32">
        <f>'All Parts'!F60</f>
        <v/>
      </c>
      <c r="H48" s="57">
        <f>'All Parts'!I60</f>
        <v/>
      </c>
      <c r="I48" s="8">
        <f>'All Parts'!J60</f>
        <v/>
      </c>
      <c r="J48" s="8">
        <f>'All Parts'!K60</f>
        <v/>
      </c>
      <c r="K48" s="8">
        <f>'All Parts'!L60</f>
        <v/>
      </c>
      <c r="L48" s="33">
        <f>'All Parts'!M60</f>
        <v/>
      </c>
      <c r="M48" s="33">
        <f>'All Parts'!N60</f>
        <v/>
      </c>
      <c r="N48" s="83">
        <f>M48*C48/1000</f>
        <v/>
      </c>
      <c r="O48" s="83">
        <f>IF(ABS(V48)&lt;=3,N48,0)</f>
        <v/>
      </c>
      <c r="P48" s="84">
        <f>C48/1000*G48</f>
        <v/>
      </c>
      <c r="Q48" s="84">
        <f>IF(ABS(U48)&lt;=3,N48,0)</f>
        <v/>
      </c>
      <c r="R48" s="85">
        <f>C48/1000*(X48+Y48+Z48+AA48+AB48+AC48+AD48+AE48+AF48)</f>
        <v/>
      </c>
      <c r="S48" s="87">
        <f>C48/1000*W48</f>
        <v/>
      </c>
      <c r="T48" s="87">
        <f>IF((N48-S48)&gt;0,N48-S48,0)</f>
        <v/>
      </c>
      <c r="U48" s="199">
        <f>'All Parts'!O60</f>
        <v/>
      </c>
      <c r="V48" s="199">
        <f>'All Parts'!P60</f>
        <v/>
      </c>
      <c r="W48" s="199">
        <f>'All Parts'!Q60</f>
        <v/>
      </c>
      <c r="X48" s="200">
        <f>'All Parts'!R60</f>
        <v/>
      </c>
      <c r="Y48" s="200">
        <f>'All Parts'!S60</f>
        <v/>
      </c>
      <c r="Z48" s="200">
        <f>'All Parts'!T60</f>
        <v/>
      </c>
      <c r="AA48" s="201">
        <f>'All Parts'!U60</f>
        <v/>
      </c>
      <c r="AB48" s="201">
        <f>'All Parts'!V60</f>
        <v/>
      </c>
      <c r="AC48" s="201">
        <f>'All Parts'!W60</f>
        <v/>
      </c>
      <c r="AD48" s="201">
        <f>'All Parts'!X60</f>
        <v/>
      </c>
      <c r="AE48" s="201">
        <f>'All Parts'!Y60</f>
        <v/>
      </c>
      <c r="AF48" s="201">
        <f>'All Parts'!Z60</f>
        <v/>
      </c>
      <c r="AG48" s="1">
        <f>'All Parts'!AG70</f>
        <v/>
      </c>
      <c r="AH48" s="1">
        <f>'All Parts'!AH60</f>
        <v/>
      </c>
      <c r="AI48" s="1" t="n"/>
      <c r="AJ48" s="1" t="n"/>
      <c r="AK48" s="20" t="n"/>
    </row>
    <row r="49" ht="15" customHeight="1">
      <c r="A49" s="22">
        <f>'All Parts'!A113</f>
        <v/>
      </c>
      <c r="B49" s="22">
        <f>'All Parts'!B113</f>
        <v/>
      </c>
      <c r="C49" s="166">
        <f>'All Parts'!C113</f>
        <v/>
      </c>
      <c r="D49" s="19">
        <f>'All Parts'!D113</f>
        <v/>
      </c>
      <c r="E49" s="46">
        <f>'All Parts'!E113</f>
        <v/>
      </c>
      <c r="F49" s="32">
        <f>'All Parts'!H113</f>
        <v/>
      </c>
      <c r="G49" s="32">
        <f>'All Parts'!F113</f>
        <v/>
      </c>
      <c r="H49" s="57">
        <f>'All Parts'!I113</f>
        <v/>
      </c>
      <c r="I49" s="8">
        <f>'All Parts'!J113</f>
        <v/>
      </c>
      <c r="J49" s="8">
        <f>'All Parts'!K113</f>
        <v/>
      </c>
      <c r="K49" s="8">
        <f>'All Parts'!L113</f>
        <v/>
      </c>
      <c r="L49" s="33">
        <f>'All Parts'!M113</f>
        <v/>
      </c>
      <c r="M49" s="33">
        <f>'All Parts'!N113</f>
        <v/>
      </c>
      <c r="N49" s="83">
        <f>M49*C49/1000</f>
        <v/>
      </c>
      <c r="O49" s="83">
        <f>IF(ABS(V49)&lt;=3,N49,0)</f>
        <v/>
      </c>
      <c r="P49" s="84">
        <f>C49/1000*G49</f>
        <v/>
      </c>
      <c r="Q49" s="84">
        <f>IF(ABS(U49)&lt;=3,N49,0)</f>
        <v/>
      </c>
      <c r="R49" s="85">
        <f>C49/1000*(X49+Y49+Z49+AA49+AB49+AC49+AD49+AE49+AF49)</f>
        <v/>
      </c>
      <c r="S49" s="87">
        <f>C49/1000*W49</f>
        <v/>
      </c>
      <c r="T49" s="87">
        <f>IF((N49-S49)&gt;0,N49-S49,0)</f>
        <v/>
      </c>
      <c r="U49" s="199">
        <f>'All Parts'!O113</f>
        <v/>
      </c>
      <c r="V49" s="199">
        <f>'All Parts'!P113</f>
        <v/>
      </c>
      <c r="W49" s="199">
        <f>'All Parts'!Q113</f>
        <v/>
      </c>
      <c r="X49" s="200">
        <f>'All Parts'!R113</f>
        <v/>
      </c>
      <c r="Y49" s="200">
        <f>'All Parts'!S113</f>
        <v/>
      </c>
      <c r="Z49" s="200">
        <f>'All Parts'!T113</f>
        <v/>
      </c>
      <c r="AA49" s="201">
        <f>'All Parts'!U113</f>
        <v/>
      </c>
      <c r="AB49" s="201">
        <f>'All Parts'!V113</f>
        <v/>
      </c>
      <c r="AC49" s="201">
        <f>'All Parts'!W113</f>
        <v/>
      </c>
      <c r="AD49" s="201">
        <f>'All Parts'!X113</f>
        <v/>
      </c>
      <c r="AE49" s="201">
        <f>'All Parts'!Y113</f>
        <v/>
      </c>
      <c r="AF49" s="201">
        <f>'All Parts'!Z113</f>
        <v/>
      </c>
      <c r="AG49" s="1">
        <f>'All Parts'!AG113</f>
        <v/>
      </c>
      <c r="AH49" s="1">
        <f>'All Parts'!AH113</f>
        <v/>
      </c>
      <c r="AI49" s="1" t="n"/>
      <c r="AJ49" s="1" t="n"/>
      <c r="AK49" s="16" t="n"/>
    </row>
    <row r="50" ht="15" customHeight="1">
      <c r="A50" s="22">
        <f>'All Parts'!A133</f>
        <v/>
      </c>
      <c r="B50" s="22">
        <f>'All Parts'!B133</f>
        <v/>
      </c>
      <c r="C50" s="166">
        <f>'All Parts'!C133</f>
        <v/>
      </c>
      <c r="D50" s="19">
        <f>'All Parts'!D133</f>
        <v/>
      </c>
      <c r="E50" s="45">
        <f>'All Parts'!E133</f>
        <v/>
      </c>
      <c r="F50" s="34">
        <f>'All Parts'!H133</f>
        <v/>
      </c>
      <c r="G50" s="34">
        <f>'All Parts'!F133</f>
        <v/>
      </c>
      <c r="H50" s="57">
        <f>'All Parts'!I133</f>
        <v/>
      </c>
      <c r="I50" s="8">
        <f>'All Parts'!J133</f>
        <v/>
      </c>
      <c r="J50" s="8">
        <f>'All Parts'!K133</f>
        <v/>
      </c>
      <c r="K50" s="8">
        <f>'All Parts'!L133</f>
        <v/>
      </c>
      <c r="L50" s="33">
        <f>'All Parts'!M133</f>
        <v/>
      </c>
      <c r="M50" s="33">
        <f>'All Parts'!N133</f>
        <v/>
      </c>
      <c r="N50" s="83">
        <f>M50*C50/1000</f>
        <v/>
      </c>
      <c r="O50" s="83">
        <f>IF(ABS(V50)&lt;=3,N50,0)</f>
        <v/>
      </c>
      <c r="P50" s="84">
        <f>C50/1000*G50</f>
        <v/>
      </c>
      <c r="Q50" s="84">
        <f>IF(ABS(U50)&lt;=3,N50,0)</f>
        <v/>
      </c>
      <c r="R50" s="85">
        <f>C50/1000*(X50+Y50+Z50+AA50+AB50+AC50+AD50+AE50+AF50)</f>
        <v/>
      </c>
      <c r="S50" s="87">
        <f>C50/1000*W50</f>
        <v/>
      </c>
      <c r="T50" s="87">
        <f>IF((N50-S50)&gt;0,N50-S50,0)</f>
        <v/>
      </c>
      <c r="U50" s="199">
        <f>'All Parts'!O133</f>
        <v/>
      </c>
      <c r="V50" s="199">
        <f>'All Parts'!P133</f>
        <v/>
      </c>
      <c r="W50" s="199">
        <f>'All Parts'!Q133</f>
        <v/>
      </c>
      <c r="X50" s="200">
        <f>'All Parts'!R133</f>
        <v/>
      </c>
      <c r="Y50" s="200">
        <f>'All Parts'!S133</f>
        <v/>
      </c>
      <c r="Z50" s="200">
        <f>'All Parts'!T133</f>
        <v/>
      </c>
      <c r="AA50" s="201">
        <f>'All Parts'!U133</f>
        <v/>
      </c>
      <c r="AB50" s="201">
        <f>'All Parts'!V133</f>
        <v/>
      </c>
      <c r="AC50" s="201">
        <f>'All Parts'!W133</f>
        <v/>
      </c>
      <c r="AD50" s="201">
        <f>'All Parts'!X133</f>
        <v/>
      </c>
      <c r="AE50" s="201">
        <f>'All Parts'!Y133</f>
        <v/>
      </c>
      <c r="AF50" s="201">
        <f>'All Parts'!Z133</f>
        <v/>
      </c>
      <c r="AG50" s="1">
        <f>'All Parts'!AG133</f>
        <v/>
      </c>
      <c r="AH50" s="1">
        <f>'All Parts'!AH133</f>
        <v/>
      </c>
      <c r="AI50" s="1" t="n"/>
      <c r="AJ50" s="1" t="n"/>
      <c r="AK50" s="20" t="n"/>
    </row>
    <row r="51" ht="15" customHeight="1">
      <c r="A51" s="22">
        <f>'All Parts'!A95</f>
        <v/>
      </c>
      <c r="B51" s="22">
        <f>'All Parts'!B95</f>
        <v/>
      </c>
      <c r="C51" s="166">
        <f>'All Parts'!C95</f>
        <v/>
      </c>
      <c r="D51" s="19">
        <f>'All Parts'!D95</f>
        <v/>
      </c>
      <c r="E51" s="45">
        <f>'All Parts'!E95</f>
        <v/>
      </c>
      <c r="F51" s="34">
        <f>'All Parts'!H95</f>
        <v/>
      </c>
      <c r="G51" s="34">
        <f>'All Parts'!F95</f>
        <v/>
      </c>
      <c r="H51" s="57">
        <f>'All Parts'!I95</f>
        <v/>
      </c>
      <c r="I51" s="8">
        <f>'All Parts'!J95</f>
        <v/>
      </c>
      <c r="J51" s="8">
        <f>'All Parts'!K95</f>
        <v/>
      </c>
      <c r="K51" s="8">
        <f>'All Parts'!L95</f>
        <v/>
      </c>
      <c r="L51" s="33">
        <f>'All Parts'!M95</f>
        <v/>
      </c>
      <c r="M51" s="33">
        <f>'All Parts'!N95</f>
        <v/>
      </c>
      <c r="N51" s="83">
        <f>M51*C51/1000</f>
        <v/>
      </c>
      <c r="O51" s="83">
        <f>IF(ABS(V51)&lt;=3,N51,0)</f>
        <v/>
      </c>
      <c r="P51" s="84">
        <f>C51/1000*G51</f>
        <v/>
      </c>
      <c r="Q51" s="84">
        <f>IF(ABS(U51)&lt;=3,N51,0)</f>
        <v/>
      </c>
      <c r="R51" s="85">
        <f>C51/1000*(X51+Y51+Z51+AA51+AB51+AC51+AD51+AE51+AF51)</f>
        <v/>
      </c>
      <c r="S51" s="87">
        <f>C51/1000*W51</f>
        <v/>
      </c>
      <c r="T51" s="87">
        <f>IF((N51-S51)&gt;0,N51-S51,0)</f>
        <v/>
      </c>
      <c r="U51" s="199">
        <f>'All Parts'!O95</f>
        <v/>
      </c>
      <c r="V51" s="199">
        <f>'All Parts'!P95</f>
        <v/>
      </c>
      <c r="W51" s="199">
        <f>'All Parts'!Q95</f>
        <v/>
      </c>
      <c r="X51" s="200">
        <f>'All Parts'!R95</f>
        <v/>
      </c>
      <c r="Y51" s="200">
        <f>'All Parts'!S95</f>
        <v/>
      </c>
      <c r="Z51" s="200">
        <f>'All Parts'!T95</f>
        <v/>
      </c>
      <c r="AA51" s="201">
        <f>'All Parts'!U95</f>
        <v/>
      </c>
      <c r="AB51" s="201">
        <f>'All Parts'!V95</f>
        <v/>
      </c>
      <c r="AC51" s="201">
        <f>'All Parts'!W95</f>
        <v/>
      </c>
      <c r="AD51" s="201">
        <f>'All Parts'!X95</f>
        <v/>
      </c>
      <c r="AE51" s="201">
        <f>'All Parts'!Y95</f>
        <v/>
      </c>
      <c r="AF51" s="201">
        <f>'All Parts'!Z95</f>
        <v/>
      </c>
      <c r="AG51" s="1">
        <f>'All Parts'!AG95</f>
        <v/>
      </c>
      <c r="AH51" s="1">
        <f>'All Parts'!AH95</f>
        <v/>
      </c>
      <c r="AI51" s="1" t="n"/>
      <c r="AJ51" s="1" t="n"/>
      <c r="AK51" s="20" t="n"/>
    </row>
    <row r="52" ht="15" customHeight="1">
      <c r="A52" s="22">
        <f>'All Parts'!A111</f>
        <v/>
      </c>
      <c r="B52" s="22">
        <f>'All Parts'!B111</f>
        <v/>
      </c>
      <c r="C52" s="166">
        <f>'All Parts'!C111</f>
        <v/>
      </c>
      <c r="D52" s="19">
        <f>'All Parts'!D111</f>
        <v/>
      </c>
      <c r="E52" s="45">
        <f>'All Parts'!E111</f>
        <v/>
      </c>
      <c r="F52" s="32">
        <f>'All Parts'!H111</f>
        <v/>
      </c>
      <c r="G52" s="32">
        <f>'All Parts'!F111</f>
        <v/>
      </c>
      <c r="H52" s="57">
        <f>'All Parts'!I111</f>
        <v/>
      </c>
      <c r="I52" s="8">
        <f>'All Parts'!J111</f>
        <v/>
      </c>
      <c r="J52" s="8">
        <f>'All Parts'!K111</f>
        <v/>
      </c>
      <c r="K52" s="8">
        <f>'All Parts'!L111</f>
        <v/>
      </c>
      <c r="L52" s="33">
        <f>'All Parts'!M111</f>
        <v/>
      </c>
      <c r="M52" s="33">
        <f>'All Parts'!N111</f>
        <v/>
      </c>
      <c r="N52" s="83">
        <f>M52*C52/1000</f>
        <v/>
      </c>
      <c r="O52" s="83">
        <f>IF(ABS(V52)&lt;=3,N52,0)</f>
        <v/>
      </c>
      <c r="P52" s="84">
        <f>C52/1000*G52</f>
        <v/>
      </c>
      <c r="Q52" s="84">
        <f>IF(ABS(U52)&lt;=3,N52,0)</f>
        <v/>
      </c>
      <c r="R52" s="85">
        <f>C52/1000*(X52+Y52+Z52+AA52+AB52+AC52+AD52+AE52+AF52)</f>
        <v/>
      </c>
      <c r="S52" s="87">
        <f>C52/1000*W52</f>
        <v/>
      </c>
      <c r="T52" s="87">
        <f>IF((N52-S52)&gt;0,N52-S52,0)</f>
        <v/>
      </c>
      <c r="U52" s="199">
        <f>'All Parts'!O111</f>
        <v/>
      </c>
      <c r="V52" s="199">
        <f>'All Parts'!P111</f>
        <v/>
      </c>
      <c r="W52" s="199">
        <f>'All Parts'!Q111</f>
        <v/>
      </c>
      <c r="X52" s="200">
        <f>'All Parts'!R111</f>
        <v/>
      </c>
      <c r="Y52" s="200">
        <f>'All Parts'!S111</f>
        <v/>
      </c>
      <c r="Z52" s="200">
        <f>'All Parts'!T111</f>
        <v/>
      </c>
      <c r="AA52" s="201">
        <f>'All Parts'!U111</f>
        <v/>
      </c>
      <c r="AB52" s="201">
        <f>'All Parts'!V111</f>
        <v/>
      </c>
      <c r="AC52" s="201">
        <f>'All Parts'!W111</f>
        <v/>
      </c>
      <c r="AD52" s="201">
        <f>'All Parts'!X111</f>
        <v/>
      </c>
      <c r="AE52" s="201">
        <f>'All Parts'!Y111</f>
        <v/>
      </c>
      <c r="AF52" s="201">
        <f>'All Parts'!Z111</f>
        <v/>
      </c>
      <c r="AG52" s="1">
        <f>'All Parts'!AG111</f>
        <v/>
      </c>
      <c r="AH52" s="1">
        <f>'All Parts'!AH111</f>
        <v/>
      </c>
      <c r="AI52" s="1" t="n"/>
      <c r="AJ52" s="1" t="n"/>
      <c r="AK52" s="20" t="n"/>
    </row>
    <row r="53" ht="15" customHeight="1">
      <c r="A53" s="22">
        <f>'All Parts'!A96</f>
        <v/>
      </c>
      <c r="B53" s="22">
        <f>'All Parts'!B96</f>
        <v/>
      </c>
      <c r="C53" s="166">
        <f>'All Parts'!C96</f>
        <v/>
      </c>
      <c r="D53" s="19">
        <f>'All Parts'!D96</f>
        <v/>
      </c>
      <c r="E53" s="45">
        <f>'All Parts'!E96</f>
        <v/>
      </c>
      <c r="F53" s="34">
        <f>'All Parts'!H96</f>
        <v/>
      </c>
      <c r="G53" s="34">
        <f>'All Parts'!F96</f>
        <v/>
      </c>
      <c r="H53" s="57">
        <f>'All Parts'!I96</f>
        <v/>
      </c>
      <c r="I53" s="8">
        <f>'All Parts'!J96</f>
        <v/>
      </c>
      <c r="J53" s="8">
        <f>'All Parts'!K96</f>
        <v/>
      </c>
      <c r="K53" s="8">
        <f>'All Parts'!L96</f>
        <v/>
      </c>
      <c r="L53" s="33">
        <f>'All Parts'!M96</f>
        <v/>
      </c>
      <c r="M53" s="33">
        <f>'All Parts'!N96</f>
        <v/>
      </c>
      <c r="N53" s="83">
        <f>M53*C53/1000</f>
        <v/>
      </c>
      <c r="O53" s="83">
        <f>IF(ABS(V53)&lt;=3,N53,0)</f>
        <v/>
      </c>
      <c r="P53" s="84">
        <f>C53/1000*G53</f>
        <v/>
      </c>
      <c r="Q53" s="84">
        <f>IF(ABS(U53)&lt;=3,N53,0)</f>
        <v/>
      </c>
      <c r="R53" s="85">
        <f>C53/1000*(X53+Y53+Z53+AA53+AB53+AC53+AD53+AE53+AF53)</f>
        <v/>
      </c>
      <c r="S53" s="87">
        <f>C53/1000*W53</f>
        <v/>
      </c>
      <c r="T53" s="87">
        <f>IF((N53-S53)&gt;0,N53-S53,0)</f>
        <v/>
      </c>
      <c r="U53" s="199">
        <f>'All Parts'!O96</f>
        <v/>
      </c>
      <c r="V53" s="199">
        <f>'All Parts'!P96</f>
        <v/>
      </c>
      <c r="W53" s="199">
        <f>'All Parts'!Q96</f>
        <v/>
      </c>
      <c r="X53" s="200">
        <f>'All Parts'!R96</f>
        <v/>
      </c>
      <c r="Y53" s="200">
        <f>'All Parts'!S96</f>
        <v/>
      </c>
      <c r="Z53" s="200">
        <f>'All Parts'!T96</f>
        <v/>
      </c>
      <c r="AA53" s="201">
        <f>'All Parts'!U96</f>
        <v/>
      </c>
      <c r="AB53" s="201">
        <f>'All Parts'!V96</f>
        <v/>
      </c>
      <c r="AC53" s="201">
        <f>'All Parts'!W96</f>
        <v/>
      </c>
      <c r="AD53" s="201">
        <f>'All Parts'!X96</f>
        <v/>
      </c>
      <c r="AE53" s="201">
        <f>'All Parts'!Y96</f>
        <v/>
      </c>
      <c r="AF53" s="201">
        <f>'All Parts'!Z96</f>
        <v/>
      </c>
      <c r="AG53" s="1">
        <f>'All Parts'!AG96</f>
        <v/>
      </c>
      <c r="AH53" s="1">
        <f>'All Parts'!AH96</f>
        <v/>
      </c>
      <c r="AI53" s="1" t="n"/>
      <c r="AJ53" s="1" t="n"/>
      <c r="AK53" s="20" t="n"/>
    </row>
    <row r="54" ht="15" customHeight="1">
      <c r="A54" s="22">
        <f>'All Parts'!A117</f>
        <v/>
      </c>
      <c r="B54" s="22">
        <f>'All Parts'!B117</f>
        <v/>
      </c>
      <c r="C54" s="166">
        <f>'All Parts'!C117</f>
        <v/>
      </c>
      <c r="D54" s="19">
        <f>'All Parts'!D117</f>
        <v/>
      </c>
      <c r="E54" s="45">
        <f>'All Parts'!E117</f>
        <v/>
      </c>
      <c r="F54" s="34">
        <f>'All Parts'!H117</f>
        <v/>
      </c>
      <c r="G54" s="34">
        <f>'All Parts'!F117</f>
        <v/>
      </c>
      <c r="H54" s="57">
        <f>'All Parts'!I117</f>
        <v/>
      </c>
      <c r="I54" s="8">
        <f>'All Parts'!J117</f>
        <v/>
      </c>
      <c r="J54" s="8">
        <f>'All Parts'!K117</f>
        <v/>
      </c>
      <c r="K54" s="8">
        <f>'All Parts'!L117</f>
        <v/>
      </c>
      <c r="L54" s="33">
        <f>'All Parts'!M117</f>
        <v/>
      </c>
      <c r="M54" s="33">
        <f>'All Parts'!N117</f>
        <v/>
      </c>
      <c r="N54" s="83">
        <f>M54*C54/1000</f>
        <v/>
      </c>
      <c r="O54" s="83">
        <f>IF(ABS(V54)&lt;=3,N54,0)</f>
        <v/>
      </c>
      <c r="P54" s="84">
        <f>C54/1000*G54</f>
        <v/>
      </c>
      <c r="Q54" s="84">
        <f>IF(ABS(U54)&lt;=3,N54,0)</f>
        <v/>
      </c>
      <c r="R54" s="85">
        <f>C54/1000*(X54+Y54+Z54+AA54+AB54+AC54+AD54+AE54+AF54)</f>
        <v/>
      </c>
      <c r="S54" s="87">
        <f>C54/1000*W54</f>
        <v/>
      </c>
      <c r="T54" s="87">
        <f>IF((N54-S54)&gt;0,N54-S54,0)</f>
        <v/>
      </c>
      <c r="U54" s="199">
        <f>'All Parts'!O117</f>
        <v/>
      </c>
      <c r="V54" s="199">
        <f>'All Parts'!P117</f>
        <v/>
      </c>
      <c r="W54" s="199">
        <f>'All Parts'!Q117</f>
        <v/>
      </c>
      <c r="X54" s="200">
        <f>'All Parts'!R117</f>
        <v/>
      </c>
      <c r="Y54" s="200">
        <f>'All Parts'!S117</f>
        <v/>
      </c>
      <c r="Z54" s="200">
        <f>'All Parts'!T117</f>
        <v/>
      </c>
      <c r="AA54" s="201">
        <f>'All Parts'!U117</f>
        <v/>
      </c>
      <c r="AB54" s="201">
        <f>'All Parts'!V117</f>
        <v/>
      </c>
      <c r="AC54" s="201">
        <f>'All Parts'!W117</f>
        <v/>
      </c>
      <c r="AD54" s="201">
        <f>'All Parts'!X117</f>
        <v/>
      </c>
      <c r="AE54" s="201">
        <f>'All Parts'!Y117</f>
        <v/>
      </c>
      <c r="AF54" s="201">
        <f>'All Parts'!Z117</f>
        <v/>
      </c>
      <c r="AG54" s="1">
        <f>'All Parts'!AG117</f>
        <v/>
      </c>
      <c r="AH54" s="1">
        <f>'All Parts'!AH117</f>
        <v/>
      </c>
      <c r="AI54" s="1" t="n"/>
      <c r="AJ54" s="1" t="n"/>
      <c r="AK54" s="20" t="n"/>
    </row>
    <row r="55" ht="15" customHeight="1">
      <c r="A55" s="22">
        <f>'All Parts'!A108</f>
        <v/>
      </c>
      <c r="B55" s="22">
        <f>'All Parts'!B108</f>
        <v/>
      </c>
      <c r="C55" s="166">
        <f>'All Parts'!C108</f>
        <v/>
      </c>
      <c r="D55" s="19">
        <f>'All Parts'!D108</f>
        <v/>
      </c>
      <c r="E55" s="45">
        <f>'All Parts'!E108</f>
        <v/>
      </c>
      <c r="F55" s="34">
        <f>'All Parts'!H108</f>
        <v/>
      </c>
      <c r="G55" s="34">
        <f>'All Parts'!F108</f>
        <v/>
      </c>
      <c r="H55" s="57">
        <f>'All Parts'!I108</f>
        <v/>
      </c>
      <c r="I55" s="8">
        <f>'All Parts'!J108</f>
        <v/>
      </c>
      <c r="J55" s="8">
        <f>'All Parts'!K108</f>
        <v/>
      </c>
      <c r="K55" s="8">
        <f>'All Parts'!L108</f>
        <v/>
      </c>
      <c r="L55" s="33">
        <f>'All Parts'!M108</f>
        <v/>
      </c>
      <c r="M55" s="33">
        <f>'All Parts'!N108</f>
        <v/>
      </c>
      <c r="N55" s="83">
        <f>M55*C55/1000</f>
        <v/>
      </c>
      <c r="O55" s="83">
        <f>IF(ABS(V55)&lt;=3,N55,0)</f>
        <v/>
      </c>
      <c r="P55" s="84">
        <f>C55/1000*G55</f>
        <v/>
      </c>
      <c r="Q55" s="84">
        <f>IF(ABS(U55)&lt;=3,N55,0)</f>
        <v/>
      </c>
      <c r="R55" s="85">
        <f>C55/1000*(X55+Y55+Z55+AA55+AB55+AC55+AD55+AE55+AF55)</f>
        <v/>
      </c>
      <c r="S55" s="87">
        <f>C55/1000*W55</f>
        <v/>
      </c>
      <c r="T55" s="87">
        <f>IF((N55-S55)&gt;0,N55-S55,0)</f>
        <v/>
      </c>
      <c r="U55" s="199">
        <f>'All Parts'!O108</f>
        <v/>
      </c>
      <c r="V55" s="199">
        <f>'All Parts'!P108</f>
        <v/>
      </c>
      <c r="W55" s="199">
        <f>'All Parts'!Q108</f>
        <v/>
      </c>
      <c r="X55" s="200">
        <f>'All Parts'!R108</f>
        <v/>
      </c>
      <c r="Y55" s="200">
        <f>'All Parts'!S108</f>
        <v/>
      </c>
      <c r="Z55" s="200">
        <f>'All Parts'!T108</f>
        <v/>
      </c>
      <c r="AA55" s="201">
        <f>'All Parts'!U108</f>
        <v/>
      </c>
      <c r="AB55" s="201">
        <f>'All Parts'!V108</f>
        <v/>
      </c>
      <c r="AC55" s="201">
        <f>'All Parts'!W108</f>
        <v/>
      </c>
      <c r="AD55" s="201">
        <f>'All Parts'!X108</f>
        <v/>
      </c>
      <c r="AE55" s="201">
        <f>'All Parts'!Y108</f>
        <v/>
      </c>
      <c r="AF55" s="201">
        <f>'All Parts'!Z108</f>
        <v/>
      </c>
      <c r="AG55" s="1">
        <f>'All Parts'!AG108</f>
        <v/>
      </c>
      <c r="AH55" s="1">
        <f>'All Parts'!AH108</f>
        <v/>
      </c>
      <c r="AI55" s="1" t="n"/>
      <c r="AJ55" s="1" t="n"/>
      <c r="AK55" s="15" t="n"/>
    </row>
    <row r="56" ht="15" customHeight="1">
      <c r="A56" s="50">
        <f>'All Parts'!A35</f>
        <v/>
      </c>
      <c r="B56" s="22">
        <f>'All Parts'!B35</f>
        <v/>
      </c>
      <c r="C56" s="166">
        <f>'All Parts'!C35</f>
        <v/>
      </c>
      <c r="D56" s="19">
        <f>'All Parts'!D35</f>
        <v/>
      </c>
      <c r="E56" s="46">
        <f>'All Parts'!E35</f>
        <v/>
      </c>
      <c r="F56" s="32">
        <f>'All Parts'!H35</f>
        <v/>
      </c>
      <c r="G56" s="32">
        <f>'All Parts'!F35</f>
        <v/>
      </c>
      <c r="H56" s="57">
        <f>'All Parts'!I35</f>
        <v/>
      </c>
      <c r="I56" s="8">
        <f>'All Parts'!J35</f>
        <v/>
      </c>
      <c r="J56" s="8">
        <f>'All Parts'!K35</f>
        <v/>
      </c>
      <c r="K56" s="8">
        <f>'All Parts'!L35</f>
        <v/>
      </c>
      <c r="L56" s="33">
        <f>'All Parts'!M35</f>
        <v/>
      </c>
      <c r="M56" s="33">
        <f>'All Parts'!N35</f>
        <v/>
      </c>
      <c r="N56" s="83">
        <f>M56*C56/1000</f>
        <v/>
      </c>
      <c r="O56" s="83">
        <f>IF(ABS(V56)&lt;=3,N56,0)</f>
        <v/>
      </c>
      <c r="P56" s="84">
        <f>C56/1000*G56</f>
        <v/>
      </c>
      <c r="Q56" s="84">
        <f>IF(ABS(U56)&lt;=3,N56,0)</f>
        <v/>
      </c>
      <c r="R56" s="85">
        <f>C56/1000*(X56+Y56+Z56+AA56+AB56+AC56+AD56+AE56+AF56)</f>
        <v/>
      </c>
      <c r="S56" s="87">
        <f>C56/1000*W56</f>
        <v/>
      </c>
      <c r="T56" s="87">
        <f>IF((N56-S56)&gt;0,N56-S56,0)</f>
        <v/>
      </c>
      <c r="U56" s="89">
        <f>'All Parts'!O35</f>
        <v/>
      </c>
      <c r="V56" s="89">
        <f>'All Parts'!P35</f>
        <v/>
      </c>
      <c r="W56" s="203">
        <f>'All Parts'!Q35</f>
        <v/>
      </c>
      <c r="X56" s="201">
        <f>'All Parts'!R35</f>
        <v/>
      </c>
      <c r="Y56" s="200">
        <f>'All Parts'!S35</f>
        <v/>
      </c>
      <c r="Z56" s="200">
        <f>'All Parts'!T35</f>
        <v/>
      </c>
      <c r="AA56" s="201">
        <f>'All Parts'!U35</f>
        <v/>
      </c>
      <c r="AB56" s="201">
        <f>'All Parts'!V35</f>
        <v/>
      </c>
      <c r="AC56" s="201">
        <f>'All Parts'!W35</f>
        <v/>
      </c>
      <c r="AD56" s="201">
        <f>'All Parts'!X35</f>
        <v/>
      </c>
      <c r="AE56" s="201">
        <f>'All Parts'!Y35</f>
        <v/>
      </c>
      <c r="AF56" s="201">
        <f>'All Parts'!Z35</f>
        <v/>
      </c>
      <c r="AG56" s="1">
        <f>'All Parts'!AG35</f>
        <v/>
      </c>
      <c r="AH56" s="1">
        <f>'All Parts'!AH35</f>
        <v/>
      </c>
      <c r="AI56" s="1" t="n"/>
      <c r="AJ56" s="1" t="n"/>
      <c r="AK56" s="15" t="n"/>
    </row>
    <row r="57" ht="15" customHeight="1">
      <c r="A57" s="22">
        <f>'All Parts'!A2</f>
        <v/>
      </c>
      <c r="B57" s="22">
        <f>'All Parts'!B2</f>
        <v/>
      </c>
      <c r="C57" s="166">
        <f>'All Parts'!C2</f>
        <v/>
      </c>
      <c r="D57" s="19">
        <f>'All Parts'!D2</f>
        <v/>
      </c>
      <c r="E57" s="45">
        <f>'All Parts'!E2</f>
        <v/>
      </c>
      <c r="F57" s="32">
        <f>'All Parts'!H2</f>
        <v/>
      </c>
      <c r="G57" s="32">
        <f>'All Parts'!F2</f>
        <v/>
      </c>
      <c r="H57" s="57">
        <f>'All Parts'!I2</f>
        <v/>
      </c>
      <c r="I57" s="8">
        <f>'All Parts'!J2</f>
        <v/>
      </c>
      <c r="J57" s="8">
        <f>'All Parts'!K2</f>
        <v/>
      </c>
      <c r="K57" s="8">
        <f>'All Parts'!L2</f>
        <v/>
      </c>
      <c r="L57" s="33">
        <f>'All Parts'!M2</f>
        <v/>
      </c>
      <c r="M57" s="33">
        <f>'All Parts'!N2</f>
        <v/>
      </c>
      <c r="N57" s="83">
        <f>M57*C57/1000</f>
        <v/>
      </c>
      <c r="O57" s="83">
        <f>IF(ABS(V57)&lt;=3,N57,0)</f>
        <v/>
      </c>
      <c r="P57" s="84">
        <f>C57/1000*G57</f>
        <v/>
      </c>
      <c r="Q57" s="84">
        <f>IF(ABS(U57)&lt;=3,N57,0)</f>
        <v/>
      </c>
      <c r="R57" s="85">
        <f>C57/1000*(X57+Y57+Z57+AA57+AB57+AC57+AD57+AE57+AF57)</f>
        <v/>
      </c>
      <c r="S57" s="87">
        <f>C57/1000*W57</f>
        <v/>
      </c>
      <c r="T57" s="87">
        <f>IF((N57-S57)&gt;0,N57-S57,0)</f>
        <v/>
      </c>
      <c r="U57" s="89">
        <f>'All Parts'!O2</f>
        <v/>
      </c>
      <c r="V57" s="89">
        <f>'All Parts'!P2</f>
        <v/>
      </c>
      <c r="W57" s="203">
        <f>'All Parts'!Q2</f>
        <v/>
      </c>
      <c r="X57" s="201">
        <f>'All Parts'!R2</f>
        <v/>
      </c>
      <c r="Y57" s="200">
        <f>'All Parts'!S2</f>
        <v/>
      </c>
      <c r="Z57" s="200">
        <f>'All Parts'!T2</f>
        <v/>
      </c>
      <c r="AA57" s="201">
        <f>'All Parts'!U2</f>
        <v/>
      </c>
      <c r="AB57" s="201">
        <f>'All Parts'!V2</f>
        <v/>
      </c>
      <c r="AC57" s="201">
        <f>'All Parts'!W2</f>
        <v/>
      </c>
      <c r="AD57" s="201">
        <f>'All Parts'!X2</f>
        <v/>
      </c>
      <c r="AE57" s="201">
        <f>'All Parts'!Y2</f>
        <v/>
      </c>
      <c r="AF57" s="201">
        <f>'All Parts'!Z2</f>
        <v/>
      </c>
      <c r="AG57" s="1">
        <f>'All Parts'!AG2</f>
        <v/>
      </c>
      <c r="AH57" s="1">
        <f>'All Parts'!AH2</f>
        <v/>
      </c>
      <c r="AI57" s="1" t="n"/>
      <c r="AJ57" s="1" t="n"/>
      <c r="AK57" s="20" t="n"/>
    </row>
    <row r="58" ht="15" customHeight="1">
      <c r="A58" s="22">
        <f>'All Parts'!A46</f>
        <v/>
      </c>
      <c r="B58" s="22">
        <f>'All Parts'!B46</f>
        <v/>
      </c>
      <c r="C58" s="166">
        <f>'All Parts'!C46</f>
        <v/>
      </c>
      <c r="D58" s="19">
        <f>'All Parts'!D46</f>
        <v/>
      </c>
      <c r="E58" s="46">
        <f>'All Parts'!E46</f>
        <v/>
      </c>
      <c r="F58" s="32">
        <f>'All Parts'!H46</f>
        <v/>
      </c>
      <c r="G58" s="32">
        <f>'All Parts'!F46</f>
        <v/>
      </c>
      <c r="H58" s="57">
        <f>'All Parts'!I46</f>
        <v/>
      </c>
      <c r="I58" s="8">
        <f>'All Parts'!J46</f>
        <v/>
      </c>
      <c r="J58" s="8">
        <f>'All Parts'!K46</f>
        <v/>
      </c>
      <c r="K58" s="8">
        <f>'All Parts'!L46</f>
        <v/>
      </c>
      <c r="L58" s="33">
        <f>'All Parts'!M46</f>
        <v/>
      </c>
      <c r="M58" s="33">
        <f>'All Parts'!N46</f>
        <v/>
      </c>
      <c r="N58" s="83">
        <f>M58*C58/1000</f>
        <v/>
      </c>
      <c r="O58" s="83">
        <f>IF(ABS(V58)&lt;=3,N58,0)</f>
        <v/>
      </c>
      <c r="P58" s="84">
        <f>C58/1000*G58</f>
        <v/>
      </c>
      <c r="Q58" s="84">
        <f>IF(ABS(U58)&lt;=3,N58,0)</f>
        <v/>
      </c>
      <c r="R58" s="85">
        <f>C58/1000*(X58+Y58+Z58+AA58+AB58+AC58+AD58+AE58+AF58)</f>
        <v/>
      </c>
      <c r="S58" s="87">
        <f>C58/1000*W58</f>
        <v/>
      </c>
      <c r="T58" s="87">
        <f>IF((N58-S58)&gt;0,N58-S58,0)</f>
        <v/>
      </c>
      <c r="U58" s="89">
        <f>'All Parts'!O46</f>
        <v/>
      </c>
      <c r="V58" s="89">
        <f>'All Parts'!P46</f>
        <v/>
      </c>
      <c r="W58" s="203">
        <f>'All Parts'!Q46</f>
        <v/>
      </c>
      <c r="X58" s="201">
        <f>'All Parts'!R46</f>
        <v/>
      </c>
      <c r="Y58" s="200">
        <f>'All Parts'!S46</f>
        <v/>
      </c>
      <c r="Z58" s="200">
        <f>'All Parts'!T46</f>
        <v/>
      </c>
      <c r="AA58" s="201">
        <f>'All Parts'!U46</f>
        <v/>
      </c>
      <c r="AB58" s="201">
        <f>'All Parts'!V46</f>
        <v/>
      </c>
      <c r="AC58" s="201">
        <f>'All Parts'!W46</f>
        <v/>
      </c>
      <c r="AD58" s="201">
        <f>'All Parts'!X46</f>
        <v/>
      </c>
      <c r="AE58" s="201">
        <f>'All Parts'!Y46</f>
        <v/>
      </c>
      <c r="AF58" s="201">
        <f>'All Parts'!Z46</f>
        <v/>
      </c>
      <c r="AG58" s="1">
        <f>'All Parts'!AG46</f>
        <v/>
      </c>
      <c r="AH58" s="1">
        <f>'All Parts'!AH46</f>
        <v/>
      </c>
      <c r="AI58" s="1" t="n"/>
      <c r="AJ58" s="1" t="n"/>
      <c r="AK58" s="20" t="n"/>
    </row>
    <row r="59" ht="15" customHeight="1">
      <c r="A59" s="22">
        <f>'All Parts'!A90</f>
        <v/>
      </c>
      <c r="B59" s="22">
        <f>'All Parts'!B90</f>
        <v/>
      </c>
      <c r="C59" s="166">
        <f>'All Parts'!C90</f>
        <v/>
      </c>
      <c r="D59" s="19">
        <f>'All Parts'!D90</f>
        <v/>
      </c>
      <c r="E59" s="45">
        <f>'All Parts'!E90</f>
        <v/>
      </c>
      <c r="F59" s="34">
        <f>'All Parts'!H90</f>
        <v/>
      </c>
      <c r="G59" s="34">
        <f>'All Parts'!F90</f>
        <v/>
      </c>
      <c r="H59" s="57">
        <f>'All Parts'!I90</f>
        <v/>
      </c>
      <c r="I59" s="8">
        <f>'All Parts'!J90</f>
        <v/>
      </c>
      <c r="J59" s="8">
        <f>'All Parts'!K90</f>
        <v/>
      </c>
      <c r="K59" s="8">
        <f>'All Parts'!L90</f>
        <v/>
      </c>
      <c r="L59" s="33">
        <f>'All Parts'!M90</f>
        <v/>
      </c>
      <c r="M59" s="33">
        <f>'All Parts'!N90</f>
        <v/>
      </c>
      <c r="N59" s="83">
        <f>M59*C59/1000</f>
        <v/>
      </c>
      <c r="O59" s="83">
        <f>IF(ABS(V59)&lt;=3,N59,0)</f>
        <v/>
      </c>
      <c r="P59" s="84">
        <f>C59/1000*G59</f>
        <v/>
      </c>
      <c r="Q59" s="84">
        <f>IF(ABS(U59)&lt;=3,N59,0)</f>
        <v/>
      </c>
      <c r="R59" s="85">
        <f>C59/1000*(X59+Y59+Z59+AA59+AB59+AC59+AD59+AE59+AF59)</f>
        <v/>
      </c>
      <c r="S59" s="87">
        <f>C59/1000*W59</f>
        <v/>
      </c>
      <c r="T59" s="87">
        <f>IF((N59-S59)&gt;0,N59-S59,0)</f>
        <v/>
      </c>
      <c r="U59" s="199">
        <f>'All Parts'!O90</f>
        <v/>
      </c>
      <c r="V59" s="199">
        <f>'All Parts'!P90</f>
        <v/>
      </c>
      <c r="W59" s="199">
        <f>'All Parts'!Q90</f>
        <v/>
      </c>
      <c r="X59" s="200">
        <f>'All Parts'!R90</f>
        <v/>
      </c>
      <c r="Y59" s="200">
        <f>'All Parts'!S90</f>
        <v/>
      </c>
      <c r="Z59" s="200">
        <f>'All Parts'!T90</f>
        <v/>
      </c>
      <c r="AA59" s="201">
        <f>'All Parts'!U90</f>
        <v/>
      </c>
      <c r="AB59" s="201">
        <f>'All Parts'!V90</f>
        <v/>
      </c>
      <c r="AC59" s="201">
        <f>'All Parts'!W90</f>
        <v/>
      </c>
      <c r="AD59" s="201">
        <f>'All Parts'!X90</f>
        <v/>
      </c>
      <c r="AE59" s="201">
        <f>'All Parts'!Y90</f>
        <v/>
      </c>
      <c r="AF59" s="201">
        <f>'All Parts'!Z90</f>
        <v/>
      </c>
      <c r="AG59" s="1">
        <f>'All Parts'!AG90</f>
        <v/>
      </c>
      <c r="AH59" s="1">
        <f>'All Parts'!AH90</f>
        <v/>
      </c>
      <c r="AI59" s="1" t="n"/>
      <c r="AJ59" s="1" t="n"/>
      <c r="AK59" s="20" t="n"/>
    </row>
    <row r="60" ht="15" customHeight="1">
      <c r="A60" s="22">
        <f>'All Parts'!A89</f>
        <v/>
      </c>
      <c r="B60" s="22">
        <f>'All Parts'!B89</f>
        <v/>
      </c>
      <c r="C60" s="166">
        <f>'All Parts'!C89</f>
        <v/>
      </c>
      <c r="D60" s="19">
        <f>'All Parts'!D89</f>
        <v/>
      </c>
      <c r="E60" s="45">
        <f>'All Parts'!E89</f>
        <v/>
      </c>
      <c r="F60" s="34">
        <f>'All Parts'!H89</f>
        <v/>
      </c>
      <c r="G60" s="34">
        <f>'All Parts'!F89</f>
        <v/>
      </c>
      <c r="H60" s="57">
        <f>'All Parts'!I89</f>
        <v/>
      </c>
      <c r="I60" s="8">
        <f>'All Parts'!J89</f>
        <v/>
      </c>
      <c r="J60" s="8">
        <f>'All Parts'!K89</f>
        <v/>
      </c>
      <c r="K60" s="8">
        <f>'All Parts'!L89</f>
        <v/>
      </c>
      <c r="L60" s="33">
        <f>'All Parts'!M89</f>
        <v/>
      </c>
      <c r="M60" s="33">
        <f>'All Parts'!N89</f>
        <v/>
      </c>
      <c r="N60" s="83">
        <f>M60*C60/1000</f>
        <v/>
      </c>
      <c r="O60" s="83">
        <f>IF(ABS(V60)&lt;=3,N60,0)</f>
        <v/>
      </c>
      <c r="P60" s="84">
        <f>C60/1000*G60</f>
        <v/>
      </c>
      <c r="Q60" s="84">
        <f>IF(ABS(U60)&lt;=3,N60,0)</f>
        <v/>
      </c>
      <c r="R60" s="85">
        <f>C60/1000*(X60+Y60+Z60+AA60+AB60+AC60+AD60+AE60+AF60)</f>
        <v/>
      </c>
      <c r="S60" s="87">
        <f>C60/1000*W60</f>
        <v/>
      </c>
      <c r="T60" s="87">
        <f>IF((N60-S60)&gt;0,N60-S60,0)</f>
        <v/>
      </c>
      <c r="U60" s="199">
        <f>'All Parts'!O89</f>
        <v/>
      </c>
      <c r="V60" s="199">
        <f>'All Parts'!P89</f>
        <v/>
      </c>
      <c r="W60" s="199">
        <f>'All Parts'!Q89</f>
        <v/>
      </c>
      <c r="X60" s="200">
        <f>'All Parts'!R89</f>
        <v/>
      </c>
      <c r="Y60" s="200">
        <f>'All Parts'!S89</f>
        <v/>
      </c>
      <c r="Z60" s="200">
        <f>'All Parts'!T89</f>
        <v/>
      </c>
      <c r="AA60" s="201">
        <f>'All Parts'!U89</f>
        <v/>
      </c>
      <c r="AB60" s="201">
        <f>'All Parts'!V89</f>
        <v/>
      </c>
      <c r="AC60" s="201">
        <f>'All Parts'!W89</f>
        <v/>
      </c>
      <c r="AD60" s="201">
        <f>'All Parts'!X89</f>
        <v/>
      </c>
      <c r="AE60" s="201">
        <f>'All Parts'!Y89</f>
        <v/>
      </c>
      <c r="AF60" s="201">
        <f>'All Parts'!Z89</f>
        <v/>
      </c>
      <c r="AG60" s="1">
        <f>'All Parts'!AG89</f>
        <v/>
      </c>
      <c r="AH60" s="1">
        <f>'All Parts'!AH89</f>
        <v/>
      </c>
      <c r="AI60" s="1" t="n"/>
      <c r="AJ60" s="1" t="n"/>
      <c r="AK60" s="20" t="n"/>
    </row>
    <row r="61" ht="15" customHeight="1">
      <c r="A61" s="22">
        <f>'All Parts'!A6</f>
        <v/>
      </c>
      <c r="B61" s="22">
        <f>'All Parts'!B6</f>
        <v/>
      </c>
      <c r="C61" s="166">
        <f>'All Parts'!C6</f>
        <v/>
      </c>
      <c r="D61" s="19">
        <f>'All Parts'!D6</f>
        <v/>
      </c>
      <c r="E61" s="45">
        <f>'All Parts'!E6</f>
        <v/>
      </c>
      <c r="F61" s="34">
        <f>'All Parts'!H6</f>
        <v/>
      </c>
      <c r="G61" s="34">
        <f>'All Parts'!F6</f>
        <v/>
      </c>
      <c r="H61" s="57">
        <f>'All Parts'!I6</f>
        <v/>
      </c>
      <c r="I61" s="8">
        <f>'All Parts'!J6</f>
        <v/>
      </c>
      <c r="J61" s="8">
        <f>'All Parts'!K6</f>
        <v/>
      </c>
      <c r="K61" s="8">
        <f>'All Parts'!L6</f>
        <v/>
      </c>
      <c r="L61" s="33">
        <f>'All Parts'!M6</f>
        <v/>
      </c>
      <c r="M61" s="33">
        <f>'All Parts'!N6</f>
        <v/>
      </c>
      <c r="N61" s="83">
        <f>M61*C61/1000</f>
        <v/>
      </c>
      <c r="O61" s="83">
        <f>IF(ABS(V61)&lt;=3,N61,0)</f>
        <v/>
      </c>
      <c r="P61" s="84">
        <f>C61/1000*G61</f>
        <v/>
      </c>
      <c r="Q61" s="84">
        <f>IF(ABS(U61)&lt;=3,N61,0)</f>
        <v/>
      </c>
      <c r="R61" s="85">
        <f>C61/1000*(X61+Y61+Z61+AA61+AB61+AC61+AD61+AE61+AF61)</f>
        <v/>
      </c>
      <c r="S61" s="87">
        <f>C61/1000*W61</f>
        <v/>
      </c>
      <c r="T61" s="87">
        <f>IF((N61-S61)&gt;0,N61-S61,0)</f>
        <v/>
      </c>
      <c r="U61" s="89">
        <f>'All Parts'!O6</f>
        <v/>
      </c>
      <c r="V61" s="89">
        <f>'All Parts'!P6</f>
        <v/>
      </c>
      <c r="W61" s="203">
        <f>'All Parts'!Q6</f>
        <v/>
      </c>
      <c r="X61" s="201">
        <f>'All Parts'!R6</f>
        <v/>
      </c>
      <c r="Y61" s="200">
        <f>'All Parts'!S6</f>
        <v/>
      </c>
      <c r="Z61" s="200">
        <f>'All Parts'!T6</f>
        <v/>
      </c>
      <c r="AA61" s="201">
        <f>'All Parts'!U6</f>
        <v/>
      </c>
      <c r="AB61" s="201">
        <f>'All Parts'!V6</f>
        <v/>
      </c>
      <c r="AC61" s="201">
        <f>'All Parts'!W6</f>
        <v/>
      </c>
      <c r="AD61" s="201">
        <f>'All Parts'!X6</f>
        <v/>
      </c>
      <c r="AE61" s="201">
        <f>'All Parts'!Y6</f>
        <v/>
      </c>
      <c r="AF61" s="201">
        <f>'All Parts'!Z6</f>
        <v/>
      </c>
      <c r="AG61" s="1">
        <f>'All Parts'!AG6</f>
        <v/>
      </c>
      <c r="AH61" s="1">
        <f>'All Parts'!AH6</f>
        <v/>
      </c>
      <c r="AI61" s="1" t="n"/>
      <c r="AJ61" s="1" t="n"/>
      <c r="AK61" s="20" t="n"/>
    </row>
    <row r="62" ht="15" customHeight="1">
      <c r="A62" s="22">
        <f>'All Parts'!A68</f>
        <v/>
      </c>
      <c r="B62" s="22">
        <f>'All Parts'!B68</f>
        <v/>
      </c>
      <c r="C62" s="166">
        <f>'All Parts'!C68</f>
        <v/>
      </c>
      <c r="D62" s="19">
        <f>'All Parts'!D68</f>
        <v/>
      </c>
      <c r="E62" s="46">
        <f>'All Parts'!E68</f>
        <v/>
      </c>
      <c r="F62" s="32">
        <f>'All Parts'!H68</f>
        <v/>
      </c>
      <c r="G62" s="32">
        <f>'All Parts'!F68</f>
        <v/>
      </c>
      <c r="H62" s="57">
        <f>'All Parts'!I68</f>
        <v/>
      </c>
      <c r="I62" s="8">
        <f>'All Parts'!J68</f>
        <v/>
      </c>
      <c r="J62" s="8">
        <f>'All Parts'!K68</f>
        <v/>
      </c>
      <c r="K62" s="8">
        <f>'All Parts'!L68</f>
        <v/>
      </c>
      <c r="L62" s="33">
        <f>'All Parts'!M68</f>
        <v/>
      </c>
      <c r="M62" s="33">
        <f>'All Parts'!N68</f>
        <v/>
      </c>
      <c r="N62" s="83">
        <f>M62*C62/1000</f>
        <v/>
      </c>
      <c r="O62" s="83">
        <f>IF(ABS(V62)&lt;=3,N62,0)</f>
        <v/>
      </c>
      <c r="P62" s="84">
        <f>C62/1000*G62</f>
        <v/>
      </c>
      <c r="Q62" s="84">
        <f>IF(ABS(U62)&lt;=3,N62,0)</f>
        <v/>
      </c>
      <c r="R62" s="85">
        <f>C62/1000*(X62+Y62+Z62+AA62+AB62+AC62+AD62+AE62+AF62)</f>
        <v/>
      </c>
      <c r="S62" s="87">
        <f>C62/1000*W62</f>
        <v/>
      </c>
      <c r="T62" s="87">
        <f>IF((N62-S62)&gt;0,N62-S62,0)</f>
        <v/>
      </c>
      <c r="U62" s="199">
        <f>'All Parts'!O68</f>
        <v/>
      </c>
      <c r="V62" s="199">
        <f>'All Parts'!P68</f>
        <v/>
      </c>
      <c r="W62" s="199">
        <f>'All Parts'!Q68</f>
        <v/>
      </c>
      <c r="X62" s="200">
        <f>'All Parts'!R68</f>
        <v/>
      </c>
      <c r="Y62" s="200">
        <f>'All Parts'!S68</f>
        <v/>
      </c>
      <c r="Z62" s="200">
        <f>'All Parts'!T68</f>
        <v/>
      </c>
      <c r="AA62" s="201">
        <f>'All Parts'!U68</f>
        <v/>
      </c>
      <c r="AB62" s="204">
        <f>'All Parts'!V68</f>
        <v/>
      </c>
      <c r="AC62" s="204">
        <f>'All Parts'!W68</f>
        <v/>
      </c>
      <c r="AD62" s="204">
        <f>'All Parts'!X68</f>
        <v/>
      </c>
      <c r="AE62" s="204">
        <f>'All Parts'!Y68</f>
        <v/>
      </c>
      <c r="AF62" s="204">
        <f>'All Parts'!Z68</f>
        <v/>
      </c>
      <c r="AG62" s="21">
        <f>'All Parts'!AG68</f>
        <v/>
      </c>
      <c r="AH62" s="21">
        <f>'All Parts'!AH68</f>
        <v/>
      </c>
      <c r="AI62" s="1" t="n"/>
      <c r="AJ62" s="1" t="n"/>
      <c r="AK62" s="20" t="n"/>
    </row>
    <row r="63" ht="15" customHeight="1">
      <c r="A63" s="22">
        <f>'All Parts'!A116</f>
        <v/>
      </c>
      <c r="B63" s="22">
        <f>'All Parts'!B116</f>
        <v/>
      </c>
      <c r="C63" s="166">
        <f>'All Parts'!C116</f>
        <v/>
      </c>
      <c r="D63" s="19">
        <f>'All Parts'!D116</f>
        <v/>
      </c>
      <c r="E63" s="45">
        <f>'All Parts'!E116</f>
        <v/>
      </c>
      <c r="F63" s="34">
        <f>'All Parts'!H116</f>
        <v/>
      </c>
      <c r="G63" s="34">
        <f>'All Parts'!F116</f>
        <v/>
      </c>
      <c r="H63" s="57">
        <f>'All Parts'!I116</f>
        <v/>
      </c>
      <c r="I63" s="8">
        <f>'All Parts'!J116</f>
        <v/>
      </c>
      <c r="J63" s="8">
        <f>'All Parts'!K116</f>
        <v/>
      </c>
      <c r="K63" s="8">
        <f>'All Parts'!L116</f>
        <v/>
      </c>
      <c r="L63" s="33">
        <f>'All Parts'!M116</f>
        <v/>
      </c>
      <c r="M63" s="33">
        <f>'All Parts'!N116</f>
        <v/>
      </c>
      <c r="N63" s="83">
        <f>M63*C63/1000</f>
        <v/>
      </c>
      <c r="O63" s="83">
        <f>IF(ABS(V63)&lt;=3,N63,0)</f>
        <v/>
      </c>
      <c r="P63" s="84">
        <f>C63/1000*G63</f>
        <v/>
      </c>
      <c r="Q63" s="84">
        <f>IF(ABS(U63)&lt;=3,N63,0)</f>
        <v/>
      </c>
      <c r="R63" s="85">
        <f>C63/1000*(X63+Y63+Z63+AA63+AB63+AC63+AD63+AE63+AF63)</f>
        <v/>
      </c>
      <c r="S63" s="87">
        <f>C63/1000*W63</f>
        <v/>
      </c>
      <c r="T63" s="87">
        <f>IF((N63-S63)&gt;0,N63-S63,0)</f>
        <v/>
      </c>
      <c r="U63" s="199">
        <f>'All Parts'!O116</f>
        <v/>
      </c>
      <c r="V63" s="199">
        <f>'All Parts'!P116</f>
        <v/>
      </c>
      <c r="W63" s="199">
        <f>'All Parts'!Q116</f>
        <v/>
      </c>
      <c r="X63" s="200">
        <f>'All Parts'!R116</f>
        <v/>
      </c>
      <c r="Y63" s="200">
        <f>'All Parts'!S116</f>
        <v/>
      </c>
      <c r="Z63" s="200">
        <f>'All Parts'!T116</f>
        <v/>
      </c>
      <c r="AA63" s="201">
        <f>'All Parts'!U116</f>
        <v/>
      </c>
      <c r="AB63" s="201">
        <f>'All Parts'!V116</f>
        <v/>
      </c>
      <c r="AC63" s="201">
        <f>'All Parts'!W116</f>
        <v/>
      </c>
      <c r="AD63" s="201">
        <f>'All Parts'!X116</f>
        <v/>
      </c>
      <c r="AE63" s="201">
        <f>'All Parts'!Y116</f>
        <v/>
      </c>
      <c r="AF63" s="201">
        <f>'All Parts'!Z116</f>
        <v/>
      </c>
      <c r="AG63" s="1">
        <f>'All Parts'!AG116</f>
        <v/>
      </c>
      <c r="AH63" s="1">
        <f>'All Parts'!AH116</f>
        <v/>
      </c>
      <c r="AI63" s="1" t="n"/>
      <c r="AJ63" s="1" t="n"/>
      <c r="AK63" s="20" t="n"/>
    </row>
    <row r="64" ht="15" customHeight="1">
      <c r="A64" s="22">
        <f>'All Parts'!A88</f>
        <v/>
      </c>
      <c r="B64" s="22">
        <f>'All Parts'!B88</f>
        <v/>
      </c>
      <c r="C64" s="166">
        <f>'All Parts'!C88</f>
        <v/>
      </c>
      <c r="D64" s="19">
        <f>'All Parts'!D88</f>
        <v/>
      </c>
      <c r="E64" s="45">
        <f>'All Parts'!E88</f>
        <v/>
      </c>
      <c r="F64" s="32">
        <f>'All Parts'!H88</f>
        <v/>
      </c>
      <c r="G64" s="32">
        <f>'All Parts'!F88</f>
        <v/>
      </c>
      <c r="H64" s="57">
        <f>'All Parts'!I88</f>
        <v/>
      </c>
      <c r="I64" s="8">
        <f>'All Parts'!J88</f>
        <v/>
      </c>
      <c r="J64" s="8">
        <f>'All Parts'!K88</f>
        <v/>
      </c>
      <c r="K64" s="8">
        <f>'All Parts'!L88</f>
        <v/>
      </c>
      <c r="L64" s="33">
        <f>'All Parts'!M88</f>
        <v/>
      </c>
      <c r="M64" s="33">
        <f>'All Parts'!N88</f>
        <v/>
      </c>
      <c r="N64" s="83">
        <f>M64*C64/1000</f>
        <v/>
      </c>
      <c r="O64" s="83">
        <f>IF(ABS(V64)&lt;=3,N64,0)</f>
        <v/>
      </c>
      <c r="P64" s="84">
        <f>C64/1000*G64</f>
        <v/>
      </c>
      <c r="Q64" s="84">
        <f>IF(ABS(U64)&lt;=3,N64,0)</f>
        <v/>
      </c>
      <c r="R64" s="85">
        <f>C64/1000*(X64+Y64+Z64+AA64+AB64+AC64+AD64+AE64+AF64)</f>
        <v/>
      </c>
      <c r="S64" s="87">
        <f>C64/1000*W64</f>
        <v/>
      </c>
      <c r="T64" s="87">
        <f>IF((N64-S64)&gt;0,N64-S64,0)</f>
        <v/>
      </c>
      <c r="U64" s="199">
        <f>'All Parts'!O88</f>
        <v/>
      </c>
      <c r="V64" s="199">
        <f>'All Parts'!P88</f>
        <v/>
      </c>
      <c r="W64" s="199">
        <f>'All Parts'!Q88</f>
        <v/>
      </c>
      <c r="X64" s="200">
        <f>'All Parts'!R88</f>
        <v/>
      </c>
      <c r="Y64" s="200">
        <f>'All Parts'!S88</f>
        <v/>
      </c>
      <c r="Z64" s="200">
        <f>'All Parts'!T88</f>
        <v/>
      </c>
      <c r="AA64" s="201">
        <f>'All Parts'!U88</f>
        <v/>
      </c>
      <c r="AB64" s="201">
        <f>'All Parts'!V88</f>
        <v/>
      </c>
      <c r="AC64" s="201">
        <f>'All Parts'!W88</f>
        <v/>
      </c>
      <c r="AD64" s="201">
        <f>'All Parts'!X88</f>
        <v/>
      </c>
      <c r="AE64" s="201">
        <f>'All Parts'!Y88</f>
        <v/>
      </c>
      <c r="AF64" s="201">
        <f>'All Parts'!Z88</f>
        <v/>
      </c>
      <c r="AG64" s="1">
        <f>'All Parts'!AG88</f>
        <v/>
      </c>
      <c r="AH64" s="1">
        <f>'All Parts'!AH88</f>
        <v/>
      </c>
      <c r="AI64" s="1" t="n"/>
      <c r="AJ64" s="1" t="n"/>
      <c r="AK64" s="20" t="n"/>
    </row>
    <row r="65" ht="15" customHeight="1">
      <c r="A65" s="22">
        <f>'All Parts'!A91</f>
        <v/>
      </c>
      <c r="B65" s="22">
        <f>'All Parts'!B91</f>
        <v/>
      </c>
      <c r="C65" s="166">
        <f>'All Parts'!C91</f>
        <v/>
      </c>
      <c r="D65" s="19">
        <f>'All Parts'!D91</f>
        <v/>
      </c>
      <c r="E65" s="45">
        <f>'All Parts'!E91</f>
        <v/>
      </c>
      <c r="F65" s="32">
        <f>'All Parts'!H91</f>
        <v/>
      </c>
      <c r="G65" s="32">
        <f>'All Parts'!F91</f>
        <v/>
      </c>
      <c r="H65" s="57">
        <f>'All Parts'!I91</f>
        <v/>
      </c>
      <c r="I65" s="8">
        <f>'All Parts'!J91</f>
        <v/>
      </c>
      <c r="J65" s="8">
        <f>'All Parts'!K91</f>
        <v/>
      </c>
      <c r="K65" s="8">
        <f>'All Parts'!L91</f>
        <v/>
      </c>
      <c r="L65" s="33">
        <f>'All Parts'!M91</f>
        <v/>
      </c>
      <c r="M65" s="33">
        <f>'All Parts'!N91</f>
        <v/>
      </c>
      <c r="N65" s="83">
        <f>M65*C65/1000</f>
        <v/>
      </c>
      <c r="O65" s="83">
        <f>IF(ABS(V65)&lt;=3,N65,0)</f>
        <v/>
      </c>
      <c r="P65" s="84">
        <f>C65/1000*G65</f>
        <v/>
      </c>
      <c r="Q65" s="84">
        <f>IF(ABS(U65)&lt;=3,N65,0)</f>
        <v/>
      </c>
      <c r="R65" s="85">
        <f>C65/1000*(X65+Y65+Z65+AA65+AB65+AC65+AD65+AE65+AF65)</f>
        <v/>
      </c>
      <c r="S65" s="87">
        <f>C65/1000*W65</f>
        <v/>
      </c>
      <c r="T65" s="87">
        <f>IF((N65-S65)&gt;0,N65-S65,0)</f>
        <v/>
      </c>
      <c r="U65" s="199">
        <f>'All Parts'!O91</f>
        <v/>
      </c>
      <c r="V65" s="199">
        <f>'All Parts'!P91</f>
        <v/>
      </c>
      <c r="W65" s="199">
        <f>'All Parts'!Q91</f>
        <v/>
      </c>
      <c r="X65" s="200">
        <f>'All Parts'!R91</f>
        <v/>
      </c>
      <c r="Y65" s="200">
        <f>'All Parts'!S91</f>
        <v/>
      </c>
      <c r="Z65" s="200">
        <f>'All Parts'!T91</f>
        <v/>
      </c>
      <c r="AA65" s="201">
        <f>'All Parts'!U91</f>
        <v/>
      </c>
      <c r="AB65" s="205">
        <f>'All Parts'!V91</f>
        <v/>
      </c>
      <c r="AC65" s="205">
        <f>'All Parts'!W91</f>
        <v/>
      </c>
      <c r="AD65" s="205">
        <f>'All Parts'!X91</f>
        <v/>
      </c>
      <c r="AE65" s="205">
        <f>'All Parts'!Y91</f>
        <v/>
      </c>
      <c r="AF65" s="205">
        <f>'All Parts'!Z91</f>
        <v/>
      </c>
      <c r="AG65" s="192">
        <f>'All Parts'!AG91</f>
        <v/>
      </c>
      <c r="AH65" s="192">
        <f>'All Parts'!AH91</f>
        <v/>
      </c>
      <c r="AI65" s="10" t="n"/>
      <c r="AJ65" s="10" t="n"/>
      <c r="AK65" s="44" t="n"/>
    </row>
    <row r="66" ht="15" customHeight="1">
      <c r="A66" s="22">
        <f>'All Parts'!A130</f>
        <v/>
      </c>
      <c r="B66" s="22">
        <f>'All Parts'!B130</f>
        <v/>
      </c>
      <c r="C66" s="166">
        <f>'All Parts'!C130</f>
        <v/>
      </c>
      <c r="D66" s="19">
        <f>'All Parts'!D130</f>
        <v/>
      </c>
      <c r="E66" s="45">
        <f>'All Parts'!E130</f>
        <v/>
      </c>
      <c r="F66" s="32">
        <f>'All Parts'!H130</f>
        <v/>
      </c>
      <c r="G66" s="32">
        <f>'All Parts'!F130</f>
        <v/>
      </c>
      <c r="H66" s="57">
        <f>'All Parts'!I130</f>
        <v/>
      </c>
      <c r="I66" s="8">
        <f>'All Parts'!J130</f>
        <v/>
      </c>
      <c r="J66" s="8">
        <f>'All Parts'!K130</f>
        <v/>
      </c>
      <c r="K66" s="8">
        <f>'All Parts'!L130</f>
        <v/>
      </c>
      <c r="L66" s="33">
        <f>'All Parts'!M130</f>
        <v/>
      </c>
      <c r="M66" s="33">
        <f>'All Parts'!N130</f>
        <v/>
      </c>
      <c r="N66" s="83">
        <f>M66*C66/1000</f>
        <v/>
      </c>
      <c r="O66" s="83">
        <f>IF(ABS(V66)&lt;=3,N66,0)</f>
        <v/>
      </c>
      <c r="P66" s="84">
        <f>C66/1000*G66</f>
        <v/>
      </c>
      <c r="Q66" s="84">
        <f>IF(ABS(U66)&lt;=3,N66,0)</f>
        <v/>
      </c>
      <c r="R66" s="85">
        <f>C66/1000*(X66+Y66+Z66+AA66+AB66+AC66+AD66+AE66+AF66)</f>
        <v/>
      </c>
      <c r="S66" s="87">
        <f>C66/1000*W66</f>
        <v/>
      </c>
      <c r="T66" s="87">
        <f>IF((N66-S66)&gt;0,N66-S66,0)</f>
        <v/>
      </c>
      <c r="U66" s="199">
        <f>'All Parts'!O130</f>
        <v/>
      </c>
      <c r="V66" s="199">
        <f>'All Parts'!P130</f>
        <v/>
      </c>
      <c r="W66" s="199">
        <f>'All Parts'!Q130</f>
        <v/>
      </c>
      <c r="X66" s="200">
        <f>'All Parts'!R130</f>
        <v/>
      </c>
      <c r="Y66" s="200">
        <f>'All Parts'!S130</f>
        <v/>
      </c>
      <c r="Z66" s="200">
        <f>'All Parts'!T130</f>
        <v/>
      </c>
      <c r="AA66" s="201">
        <f>'All Parts'!U130</f>
        <v/>
      </c>
      <c r="AB66" s="201">
        <f>'All Parts'!V130</f>
        <v/>
      </c>
      <c r="AC66" s="201">
        <f>'All Parts'!W130</f>
        <v/>
      </c>
      <c r="AD66" s="201">
        <f>'All Parts'!X130</f>
        <v/>
      </c>
      <c r="AE66" s="201">
        <f>'All Parts'!Y130</f>
        <v/>
      </c>
      <c r="AF66" s="201">
        <f>'All Parts'!Z130</f>
        <v/>
      </c>
      <c r="AG66" s="1">
        <f>'All Parts'!AG130</f>
        <v/>
      </c>
      <c r="AH66" s="1">
        <f>'All Parts'!AH130</f>
        <v/>
      </c>
      <c r="AI66" s="1" t="n"/>
      <c r="AJ66" s="1" t="n"/>
      <c r="AK66" s="20" t="n"/>
    </row>
    <row r="67" ht="15" customHeight="1">
      <c r="A67" s="22">
        <f>'All Parts'!A17</f>
        <v/>
      </c>
      <c r="B67" s="22">
        <f>'All Parts'!B17</f>
        <v/>
      </c>
      <c r="C67" s="166">
        <f>'All Parts'!C17</f>
        <v/>
      </c>
      <c r="D67" s="19">
        <f>'All Parts'!D17</f>
        <v/>
      </c>
      <c r="E67" s="45">
        <f>'All Parts'!E17</f>
        <v/>
      </c>
      <c r="F67" s="32">
        <f>'All Parts'!H17</f>
        <v/>
      </c>
      <c r="G67" s="32">
        <f>'All Parts'!F17</f>
        <v/>
      </c>
      <c r="H67" s="57">
        <f>'All Parts'!I17</f>
        <v/>
      </c>
      <c r="I67" s="8">
        <f>'All Parts'!J17</f>
        <v/>
      </c>
      <c r="J67" s="8">
        <f>'All Parts'!K17</f>
        <v/>
      </c>
      <c r="K67" s="8">
        <f>'All Parts'!L17</f>
        <v/>
      </c>
      <c r="L67" s="33">
        <f>'All Parts'!M17</f>
        <v/>
      </c>
      <c r="M67" s="33">
        <f>'All Parts'!N17</f>
        <v/>
      </c>
      <c r="N67" s="83">
        <f>M67*C67/1000</f>
        <v/>
      </c>
      <c r="O67" s="83">
        <f>IF(ABS(V67)&lt;=3,N67,0)</f>
        <v/>
      </c>
      <c r="P67" s="84">
        <f>C67/1000*G67</f>
        <v/>
      </c>
      <c r="Q67" s="84">
        <f>IF(ABS(U67)&lt;=3,N67,0)</f>
        <v/>
      </c>
      <c r="R67" s="85">
        <f>C67/1000*(X67+Y67+Z67+AA67+AB67+AC67+AD67+AE67+AF67)</f>
        <v/>
      </c>
      <c r="S67" s="87">
        <f>C67/1000*W67</f>
        <v/>
      </c>
      <c r="T67" s="87">
        <f>IF((N67-S67)&gt;0,N67-S67,0)</f>
        <v/>
      </c>
      <c r="U67" s="89">
        <f>'All Parts'!O17</f>
        <v/>
      </c>
      <c r="V67" s="89">
        <f>'All Parts'!P17</f>
        <v/>
      </c>
      <c r="W67" s="203">
        <f>'All Parts'!Q17</f>
        <v/>
      </c>
      <c r="X67" s="201">
        <f>'All Parts'!R17</f>
        <v/>
      </c>
      <c r="Y67" s="200">
        <f>'All Parts'!S17</f>
        <v/>
      </c>
      <c r="Z67" s="200">
        <f>'All Parts'!T17</f>
        <v/>
      </c>
      <c r="AA67" s="204">
        <f>'All Parts'!U17</f>
        <v/>
      </c>
      <c r="AB67" s="201">
        <f>'All Parts'!V17</f>
        <v/>
      </c>
      <c r="AC67" s="201">
        <f>'All Parts'!W17</f>
        <v/>
      </c>
      <c r="AD67" s="201">
        <f>'All Parts'!X17</f>
        <v/>
      </c>
      <c r="AE67" s="201">
        <f>'All Parts'!Y17</f>
        <v/>
      </c>
      <c r="AF67" s="201">
        <f>'All Parts'!Z17</f>
        <v/>
      </c>
      <c r="AG67" s="1">
        <f>'All Parts'!AG17</f>
        <v/>
      </c>
      <c r="AH67" s="1">
        <f>'All Parts'!AH17</f>
        <v/>
      </c>
      <c r="AI67" s="1" t="n"/>
      <c r="AJ67" s="1" t="n"/>
      <c r="AK67" s="20" t="n"/>
    </row>
    <row r="68" ht="15" customHeight="1">
      <c r="A68" s="113">
        <f>'All Parts'!A93</f>
        <v/>
      </c>
      <c r="B68" s="22">
        <f>'All Parts'!B93</f>
        <v/>
      </c>
      <c r="C68" s="166">
        <f>'All Parts'!C93</f>
        <v/>
      </c>
      <c r="D68" s="19">
        <f>'All Parts'!D93</f>
        <v/>
      </c>
      <c r="E68" s="46">
        <f>'All Parts'!E93</f>
        <v/>
      </c>
      <c r="F68" s="32">
        <f>'All Parts'!H93</f>
        <v/>
      </c>
      <c r="G68" s="32">
        <f>'All Parts'!F93</f>
        <v/>
      </c>
      <c r="H68" s="57">
        <f>'All Parts'!I93</f>
        <v/>
      </c>
      <c r="I68" s="8">
        <f>'All Parts'!J93</f>
        <v/>
      </c>
      <c r="J68" s="8">
        <f>'All Parts'!K93</f>
        <v/>
      </c>
      <c r="K68" s="8">
        <f>'All Parts'!L93</f>
        <v/>
      </c>
      <c r="L68" s="33">
        <f>'All Parts'!M93</f>
        <v/>
      </c>
      <c r="M68" s="33">
        <f>'All Parts'!N93</f>
        <v/>
      </c>
      <c r="N68" s="83">
        <f>M68*C68/1000</f>
        <v/>
      </c>
      <c r="O68" s="83">
        <f>IF(ABS(V68)&lt;=3,N68,0)</f>
        <v/>
      </c>
      <c r="P68" s="84">
        <f>C68/1000*G68</f>
        <v/>
      </c>
      <c r="Q68" s="84">
        <f>IF(ABS(U68)&lt;=3,N68,0)</f>
        <v/>
      </c>
      <c r="R68" s="85">
        <f>C68/1000*(X68+Y68+Z68+AA68+AB68+AC68+AD68+AE68+AF68)</f>
        <v/>
      </c>
      <c r="S68" s="87">
        <f>C68/1000*W68</f>
        <v/>
      </c>
      <c r="T68" s="87">
        <f>IF((N68-S68)&gt;0,N68-S68,0)</f>
        <v/>
      </c>
      <c r="U68" s="199">
        <f>'All Parts'!O93</f>
        <v/>
      </c>
      <c r="V68" s="199">
        <f>'All Parts'!P93</f>
        <v/>
      </c>
      <c r="W68" s="199">
        <f>'All Parts'!Q93</f>
        <v/>
      </c>
      <c r="X68" s="200">
        <f>'All Parts'!R93</f>
        <v/>
      </c>
      <c r="Y68" s="200">
        <f>'All Parts'!S93</f>
        <v/>
      </c>
      <c r="Z68" s="200">
        <f>'All Parts'!T93</f>
        <v/>
      </c>
      <c r="AA68" s="201">
        <f>'All Parts'!U93</f>
        <v/>
      </c>
      <c r="AB68" s="201">
        <f>'All Parts'!V93</f>
        <v/>
      </c>
      <c r="AC68" s="201">
        <f>'All Parts'!W93</f>
        <v/>
      </c>
      <c r="AD68" s="201">
        <f>'All Parts'!X93</f>
        <v/>
      </c>
      <c r="AE68" s="201">
        <f>'All Parts'!Y93</f>
        <v/>
      </c>
      <c r="AF68" s="201">
        <f>'All Parts'!Z93</f>
        <v/>
      </c>
      <c r="AG68" s="1">
        <f>'All Parts'!AG93</f>
        <v/>
      </c>
      <c r="AH68" s="1">
        <f>'All Parts'!AH93</f>
        <v/>
      </c>
      <c r="AI68" s="1" t="n"/>
      <c r="AJ68" s="1" t="n"/>
      <c r="AK68" s="20" t="n"/>
    </row>
    <row r="69" ht="15" customHeight="1">
      <c r="A69" s="22">
        <f>'All Parts'!A15</f>
        <v/>
      </c>
      <c r="B69" s="22">
        <f>'All Parts'!B15</f>
        <v/>
      </c>
      <c r="C69" s="166">
        <f>'All Parts'!C15</f>
        <v/>
      </c>
      <c r="D69" s="19">
        <f>'All Parts'!D15</f>
        <v/>
      </c>
      <c r="E69" s="46">
        <f>'All Parts'!E15</f>
        <v/>
      </c>
      <c r="F69" s="32">
        <f>'All Parts'!H15</f>
        <v/>
      </c>
      <c r="G69" s="32">
        <f>'All Parts'!F15</f>
        <v/>
      </c>
      <c r="H69" s="57">
        <f>'All Parts'!I15</f>
        <v/>
      </c>
      <c r="I69" s="8">
        <f>'All Parts'!J15</f>
        <v/>
      </c>
      <c r="J69" s="8">
        <f>'All Parts'!K15</f>
        <v/>
      </c>
      <c r="K69" s="8">
        <f>'All Parts'!L15</f>
        <v/>
      </c>
      <c r="L69" s="33">
        <f>'All Parts'!M15</f>
        <v/>
      </c>
      <c r="M69" s="33">
        <f>'All Parts'!N15</f>
        <v/>
      </c>
      <c r="N69" s="83">
        <f>M69*C69/1000</f>
        <v/>
      </c>
      <c r="O69" s="83">
        <f>IF(ABS(V69)&lt;=3,N69,0)</f>
        <v/>
      </c>
      <c r="P69" s="84">
        <f>C69/1000*G69</f>
        <v/>
      </c>
      <c r="Q69" s="84">
        <f>IF(ABS(U69)&lt;=3,N69,0)</f>
        <v/>
      </c>
      <c r="R69" s="85">
        <f>C69/1000*(X69+Y69+Z69+AA69+AB69+AC69+AD69+AE69+AF69)</f>
        <v/>
      </c>
      <c r="S69" s="87">
        <f>C69/1000*W69</f>
        <v/>
      </c>
      <c r="T69" s="87">
        <f>IF((N69-S69)&gt;0,N69-S69,0)</f>
        <v/>
      </c>
      <c r="U69" s="89">
        <f>'All Parts'!O15</f>
        <v/>
      </c>
      <c r="V69" s="89">
        <f>'All Parts'!P15</f>
        <v/>
      </c>
      <c r="W69" s="203">
        <f>'All Parts'!Q15</f>
        <v/>
      </c>
      <c r="X69" s="201">
        <f>'All Parts'!R15</f>
        <v/>
      </c>
      <c r="Y69" s="200">
        <f>'All Parts'!S15</f>
        <v/>
      </c>
      <c r="Z69" s="200">
        <f>'All Parts'!T15</f>
        <v/>
      </c>
      <c r="AA69" s="201">
        <f>'All Parts'!U15</f>
        <v/>
      </c>
      <c r="AB69" s="201">
        <f>'All Parts'!V15</f>
        <v/>
      </c>
      <c r="AC69" s="201">
        <f>'All Parts'!W15</f>
        <v/>
      </c>
      <c r="AD69" s="201">
        <f>'All Parts'!X15</f>
        <v/>
      </c>
      <c r="AE69" s="201">
        <f>'All Parts'!Y15</f>
        <v/>
      </c>
      <c r="AF69" s="201">
        <f>'All Parts'!Z15</f>
        <v/>
      </c>
      <c r="AG69" s="1">
        <f>'All Parts'!AG15</f>
        <v/>
      </c>
      <c r="AH69" s="1">
        <f>'All Parts'!AH15</f>
        <v/>
      </c>
      <c r="AI69" s="1" t="n"/>
      <c r="AJ69" s="1" t="n"/>
      <c r="AK69" s="52" t="n"/>
    </row>
    <row r="70" ht="15" customHeight="1">
      <c r="A70" s="22">
        <f>'All Parts'!A123</f>
        <v/>
      </c>
      <c r="B70" s="22">
        <f>'All Parts'!B123</f>
        <v/>
      </c>
      <c r="C70" s="166">
        <f>'All Parts'!C123</f>
        <v/>
      </c>
      <c r="D70" s="19">
        <f>'All Parts'!D123</f>
        <v/>
      </c>
      <c r="E70" s="45">
        <f>'All Parts'!E123</f>
        <v/>
      </c>
      <c r="F70" s="32">
        <f>'All Parts'!H123</f>
        <v/>
      </c>
      <c r="G70" s="32">
        <f>'All Parts'!F123</f>
        <v/>
      </c>
      <c r="H70" s="57">
        <f>'All Parts'!I123</f>
        <v/>
      </c>
      <c r="I70" s="8">
        <f>'All Parts'!J123</f>
        <v/>
      </c>
      <c r="J70" s="8">
        <f>'All Parts'!K123</f>
        <v/>
      </c>
      <c r="K70" s="8">
        <f>'All Parts'!L123</f>
        <v/>
      </c>
      <c r="L70" s="33">
        <f>'All Parts'!M123</f>
        <v/>
      </c>
      <c r="M70" s="33">
        <f>'All Parts'!N123</f>
        <v/>
      </c>
      <c r="N70" s="83">
        <f>M70*C70/1000</f>
        <v/>
      </c>
      <c r="O70" s="83">
        <f>IF(ABS(V70)&lt;=3,N70,0)</f>
        <v/>
      </c>
      <c r="P70" s="84">
        <f>C70/1000*G70</f>
        <v/>
      </c>
      <c r="Q70" s="84">
        <f>IF(ABS(U70)&lt;=3,N70,0)</f>
        <v/>
      </c>
      <c r="R70" s="85">
        <f>C70/1000*(X70+Y70+Z70+AA70+AB70+AC70+AD70+AE70+AF70)</f>
        <v/>
      </c>
      <c r="S70" s="87">
        <f>C70/1000*W70</f>
        <v/>
      </c>
      <c r="T70" s="87">
        <f>IF((N70-S70)&gt;0,N70-S70,0)</f>
        <v/>
      </c>
      <c r="U70" s="199">
        <f>'All Parts'!O123</f>
        <v/>
      </c>
      <c r="V70" s="199">
        <f>'All Parts'!P123</f>
        <v/>
      </c>
      <c r="W70" s="199">
        <f>'All Parts'!Q123</f>
        <v/>
      </c>
      <c r="X70" s="200">
        <f>'All Parts'!R123</f>
        <v/>
      </c>
      <c r="Y70" s="200">
        <f>'All Parts'!S123</f>
        <v/>
      </c>
      <c r="Z70" s="200">
        <f>'All Parts'!T123</f>
        <v/>
      </c>
      <c r="AA70" s="201">
        <f>'All Parts'!U123</f>
        <v/>
      </c>
      <c r="AB70" s="205">
        <f>'All Parts'!V123</f>
        <v/>
      </c>
      <c r="AC70" s="205">
        <f>'All Parts'!W123</f>
        <v/>
      </c>
      <c r="AD70" s="205">
        <f>'All Parts'!X123</f>
        <v/>
      </c>
      <c r="AE70" s="205">
        <f>'All Parts'!Y123</f>
        <v/>
      </c>
      <c r="AF70" s="205">
        <f>'All Parts'!Z123</f>
        <v/>
      </c>
      <c r="AG70" s="192">
        <f>'All Parts'!AG123</f>
        <v/>
      </c>
      <c r="AH70" s="192">
        <f>'All Parts'!AH123</f>
        <v/>
      </c>
      <c r="AI70" s="192" t="n"/>
      <c r="AJ70" s="192" t="n"/>
      <c r="AK70" s="48" t="n"/>
    </row>
    <row r="71" ht="15" customHeight="1">
      <c r="A71" s="22">
        <f>'All Parts'!A39</f>
        <v/>
      </c>
      <c r="B71" s="22">
        <f>'All Parts'!B39</f>
        <v/>
      </c>
      <c r="C71" s="166">
        <f>'All Parts'!C39</f>
        <v/>
      </c>
      <c r="D71" s="19">
        <f>'All Parts'!D39</f>
        <v/>
      </c>
      <c r="E71" s="46">
        <f>'All Parts'!E39</f>
        <v/>
      </c>
      <c r="F71" s="32">
        <f>'All Parts'!H39</f>
        <v/>
      </c>
      <c r="G71" s="32">
        <f>'All Parts'!F39</f>
        <v/>
      </c>
      <c r="H71" s="57">
        <f>'All Parts'!I39</f>
        <v/>
      </c>
      <c r="I71" s="8">
        <f>'All Parts'!J39</f>
        <v/>
      </c>
      <c r="J71" s="8">
        <f>'All Parts'!K39</f>
        <v/>
      </c>
      <c r="K71" s="8">
        <f>'All Parts'!L39</f>
        <v/>
      </c>
      <c r="L71" s="33">
        <f>'All Parts'!M39</f>
        <v/>
      </c>
      <c r="M71" s="33">
        <f>'All Parts'!N39</f>
        <v/>
      </c>
      <c r="N71" s="83">
        <f>M71*C71/1000</f>
        <v/>
      </c>
      <c r="O71" s="83">
        <f>IF(ABS(V71)&lt;=3,N71,0)</f>
        <v/>
      </c>
      <c r="P71" s="84">
        <f>C71/1000*G71</f>
        <v/>
      </c>
      <c r="Q71" s="84">
        <f>IF(ABS(U71)&lt;=3,N71,0)</f>
        <v/>
      </c>
      <c r="R71" s="85">
        <f>C71/1000*(X71+Y71+Z71+AA71+AB71+AC71+AD71+AE71+AF71)</f>
        <v/>
      </c>
      <c r="S71" s="87">
        <f>C71/1000*W71</f>
        <v/>
      </c>
      <c r="T71" s="87">
        <f>IF((N71-S71)&gt;0,N71-S71,0)</f>
        <v/>
      </c>
      <c r="U71" s="89">
        <f>'All Parts'!O39</f>
        <v/>
      </c>
      <c r="V71" s="89">
        <f>'All Parts'!P39</f>
        <v/>
      </c>
      <c r="W71" s="203">
        <f>'All Parts'!Q39</f>
        <v/>
      </c>
      <c r="X71" s="201">
        <f>'All Parts'!R39</f>
        <v/>
      </c>
      <c r="Y71" s="200">
        <f>'All Parts'!S39</f>
        <v/>
      </c>
      <c r="Z71" s="200">
        <f>'All Parts'!T39</f>
        <v/>
      </c>
      <c r="AA71" s="201">
        <f>'All Parts'!U39</f>
        <v/>
      </c>
      <c r="AB71" s="205">
        <f>'All Parts'!V39</f>
        <v/>
      </c>
      <c r="AC71" s="205">
        <f>'All Parts'!W39</f>
        <v/>
      </c>
      <c r="AD71" s="205">
        <f>'All Parts'!X39</f>
        <v/>
      </c>
      <c r="AE71" s="205">
        <f>'All Parts'!Y39</f>
        <v/>
      </c>
      <c r="AF71" s="205">
        <f>'All Parts'!Z39</f>
        <v/>
      </c>
      <c r="AG71" s="192">
        <f>'All Parts'!AG39</f>
        <v/>
      </c>
      <c r="AH71" s="192">
        <f>'All Parts'!AH39</f>
        <v/>
      </c>
      <c r="AI71" s="192" t="n"/>
      <c r="AJ71" s="192" t="n"/>
      <c r="AK71" s="20" t="n"/>
    </row>
    <row r="72" ht="15" customHeight="1">
      <c r="A72" s="113">
        <f>'All Parts'!A118</f>
        <v/>
      </c>
      <c r="B72" s="22">
        <f>'All Parts'!B118</f>
        <v/>
      </c>
      <c r="C72" s="166">
        <f>'All Parts'!C118</f>
        <v/>
      </c>
      <c r="D72" s="19">
        <f>'All Parts'!D118</f>
        <v/>
      </c>
      <c r="E72" s="45">
        <f>'All Parts'!E118</f>
        <v/>
      </c>
      <c r="F72" s="34">
        <f>'All Parts'!H118</f>
        <v/>
      </c>
      <c r="G72" s="34">
        <f>'All Parts'!F118</f>
        <v/>
      </c>
      <c r="H72" s="57">
        <f>'All Parts'!I118</f>
        <v/>
      </c>
      <c r="I72" s="8">
        <f>'All Parts'!J118</f>
        <v/>
      </c>
      <c r="J72" s="8">
        <f>'All Parts'!K118</f>
        <v/>
      </c>
      <c r="K72" s="8">
        <f>'All Parts'!L118</f>
        <v/>
      </c>
      <c r="L72" s="33">
        <f>'All Parts'!M118</f>
        <v/>
      </c>
      <c r="M72" s="33">
        <f>'All Parts'!N118</f>
        <v/>
      </c>
      <c r="N72" s="83">
        <f>M72*C72/1000</f>
        <v/>
      </c>
      <c r="O72" s="83">
        <f>IF(ABS(V72)&lt;=3,N72,0)</f>
        <v/>
      </c>
      <c r="P72" s="84">
        <f>C72/1000*G72</f>
        <v/>
      </c>
      <c r="Q72" s="84">
        <f>IF(ABS(U72)&lt;=3,N72,0)</f>
        <v/>
      </c>
      <c r="R72" s="85">
        <f>C72/1000*(X72+Y72+Z72+AA72+AB72+AC72+AD72+AE72+AF72)</f>
        <v/>
      </c>
      <c r="S72" s="87">
        <f>C72/1000*W72</f>
        <v/>
      </c>
      <c r="T72" s="87">
        <f>IF((N72-S72)&gt;0,N72-S72,0)</f>
        <v/>
      </c>
      <c r="U72" s="199">
        <f>'All Parts'!O118</f>
        <v/>
      </c>
      <c r="V72" s="199">
        <f>'All Parts'!P118</f>
        <v/>
      </c>
      <c r="W72" s="199">
        <f>'All Parts'!Q118</f>
        <v/>
      </c>
      <c r="X72" s="200">
        <f>'All Parts'!R118</f>
        <v/>
      </c>
      <c r="Y72" s="200">
        <f>'All Parts'!S118</f>
        <v/>
      </c>
      <c r="Z72" s="200">
        <f>'All Parts'!T118</f>
        <v/>
      </c>
      <c r="AA72" s="201">
        <f>'All Parts'!U118</f>
        <v/>
      </c>
      <c r="AB72" s="201">
        <f>'All Parts'!V118</f>
        <v/>
      </c>
      <c r="AC72" s="201">
        <f>'All Parts'!W118</f>
        <v/>
      </c>
      <c r="AD72" s="201">
        <f>'All Parts'!X118</f>
        <v/>
      </c>
      <c r="AE72" s="201">
        <f>'All Parts'!Y118</f>
        <v/>
      </c>
      <c r="AF72" s="201">
        <f>'All Parts'!Z118</f>
        <v/>
      </c>
      <c r="AG72" s="1">
        <f>'All Parts'!AG118</f>
        <v/>
      </c>
      <c r="AH72" s="1">
        <f>'All Parts'!AH118</f>
        <v/>
      </c>
      <c r="AI72" s="1" t="n"/>
      <c r="AJ72" s="1" t="n"/>
      <c r="AK72" s="15" t="n"/>
    </row>
    <row r="73" ht="15" customHeight="1">
      <c r="A73" s="54">
        <f>'All Parts'!A86</f>
        <v/>
      </c>
      <c r="B73" s="22">
        <f>'All Parts'!B86</f>
        <v/>
      </c>
      <c r="C73" s="166">
        <f>'All Parts'!C86</f>
        <v/>
      </c>
      <c r="D73" s="19">
        <f>'All Parts'!D86</f>
        <v/>
      </c>
      <c r="E73" s="45">
        <f>'All Parts'!E86</f>
        <v/>
      </c>
      <c r="F73" s="32">
        <f>'All Parts'!H86</f>
        <v/>
      </c>
      <c r="G73" s="32">
        <f>'All Parts'!F86</f>
        <v/>
      </c>
      <c r="H73" s="57">
        <f>'All Parts'!I86</f>
        <v/>
      </c>
      <c r="I73" s="8">
        <f>'All Parts'!J86</f>
        <v/>
      </c>
      <c r="J73" s="8">
        <f>'All Parts'!K86</f>
        <v/>
      </c>
      <c r="K73" s="8">
        <f>'All Parts'!L86</f>
        <v/>
      </c>
      <c r="L73" s="33">
        <f>'All Parts'!M86</f>
        <v/>
      </c>
      <c r="M73" s="33">
        <f>'All Parts'!N86</f>
        <v/>
      </c>
      <c r="N73" s="83">
        <f>M73*C73/1000</f>
        <v/>
      </c>
      <c r="O73" s="83">
        <f>IF(ABS(V73)&lt;=3,N73,0)</f>
        <v/>
      </c>
      <c r="P73" s="84">
        <f>C73/1000*G73</f>
        <v/>
      </c>
      <c r="Q73" s="84">
        <f>IF(ABS(U73)&lt;=3,N73,0)</f>
        <v/>
      </c>
      <c r="R73" s="85">
        <f>C73/1000*(X73+Y73+Z73+AA73+AB73+AC73+AD73+AE73+AF73)</f>
        <v/>
      </c>
      <c r="S73" s="87">
        <f>C73/1000*W73</f>
        <v/>
      </c>
      <c r="T73" s="87">
        <f>IF((N73-S73)&gt;0,N73-S73,0)</f>
        <v/>
      </c>
      <c r="U73" s="199">
        <f>'All Parts'!O86</f>
        <v/>
      </c>
      <c r="V73" s="199">
        <f>'All Parts'!P86</f>
        <v/>
      </c>
      <c r="W73" s="199">
        <f>'All Parts'!Q86</f>
        <v/>
      </c>
      <c r="X73" s="200">
        <f>'All Parts'!R86</f>
        <v/>
      </c>
      <c r="Y73" s="200">
        <f>'All Parts'!S86</f>
        <v/>
      </c>
      <c r="Z73" s="200">
        <f>'All Parts'!T86</f>
        <v/>
      </c>
      <c r="AA73" s="201">
        <f>'All Parts'!U86</f>
        <v/>
      </c>
      <c r="AB73" s="201">
        <f>'All Parts'!V86</f>
        <v/>
      </c>
      <c r="AC73" s="201">
        <f>'All Parts'!W86</f>
        <v/>
      </c>
      <c r="AD73" s="201">
        <f>'All Parts'!X86</f>
        <v/>
      </c>
      <c r="AE73" s="201">
        <f>'All Parts'!Y86</f>
        <v/>
      </c>
      <c r="AF73" s="201">
        <f>'All Parts'!Z86</f>
        <v/>
      </c>
      <c r="AG73" s="1">
        <f>'All Parts'!AG86</f>
        <v/>
      </c>
      <c r="AH73" s="1">
        <f>'All Parts'!AH86</f>
        <v/>
      </c>
      <c r="AI73" s="1" t="n"/>
      <c r="AJ73" s="1" t="n"/>
      <c r="AK73" s="20" t="n"/>
    </row>
    <row r="74" ht="15" customHeight="1">
      <c r="A74" s="22">
        <f>'All Parts'!A101</f>
        <v/>
      </c>
      <c r="B74" s="22">
        <f>'All Parts'!B101</f>
        <v/>
      </c>
      <c r="C74" s="166">
        <f>'All Parts'!C101</f>
        <v/>
      </c>
      <c r="D74" s="19">
        <f>'All Parts'!D101</f>
        <v/>
      </c>
      <c r="E74" s="46">
        <f>'All Parts'!E101</f>
        <v/>
      </c>
      <c r="F74" s="32">
        <f>'All Parts'!H101</f>
        <v/>
      </c>
      <c r="G74" s="32">
        <f>'All Parts'!F101</f>
        <v/>
      </c>
      <c r="H74" s="57">
        <f>'All Parts'!I101</f>
        <v/>
      </c>
      <c r="I74" s="8">
        <f>'All Parts'!J101</f>
        <v/>
      </c>
      <c r="J74" s="8">
        <f>'All Parts'!K101</f>
        <v/>
      </c>
      <c r="K74" s="8">
        <f>'All Parts'!L101</f>
        <v/>
      </c>
      <c r="L74" s="33">
        <f>'All Parts'!M101</f>
        <v/>
      </c>
      <c r="M74" s="33">
        <f>'All Parts'!N101</f>
        <v/>
      </c>
      <c r="N74" s="83">
        <f>M74*C74/1000</f>
        <v/>
      </c>
      <c r="O74" s="83">
        <f>IF(ABS(V74)&lt;=3,N74,0)</f>
        <v/>
      </c>
      <c r="P74" s="84">
        <f>C74/1000*G74</f>
        <v/>
      </c>
      <c r="Q74" s="84">
        <f>IF(ABS(U74)&lt;=3,N74,0)</f>
        <v/>
      </c>
      <c r="R74" s="85">
        <f>C74/1000*(X74+Y74+Z74+AA74+AB74+AC74+AD74+AE74+AF74)</f>
        <v/>
      </c>
      <c r="S74" s="87">
        <f>C74/1000*W74</f>
        <v/>
      </c>
      <c r="T74" s="87">
        <f>IF((N74-S74)&gt;0,N74-S74,0)</f>
        <v/>
      </c>
      <c r="U74" s="199">
        <f>'All Parts'!O101</f>
        <v/>
      </c>
      <c r="V74" s="199">
        <f>'All Parts'!P101</f>
        <v/>
      </c>
      <c r="W74" s="199">
        <f>'All Parts'!Q101</f>
        <v/>
      </c>
      <c r="X74" s="200">
        <f>'All Parts'!R101</f>
        <v/>
      </c>
      <c r="Y74" s="200">
        <f>'All Parts'!S101</f>
        <v/>
      </c>
      <c r="Z74" s="200">
        <f>'All Parts'!T101</f>
        <v/>
      </c>
      <c r="AA74" s="201">
        <f>'All Parts'!U101</f>
        <v/>
      </c>
      <c r="AB74" s="201">
        <f>'All Parts'!V101</f>
        <v/>
      </c>
      <c r="AC74" s="201">
        <f>'All Parts'!W101</f>
        <v/>
      </c>
      <c r="AD74" s="201">
        <f>'All Parts'!X101</f>
        <v/>
      </c>
      <c r="AE74" s="201">
        <f>'All Parts'!Y101</f>
        <v/>
      </c>
      <c r="AF74" s="201">
        <f>'All Parts'!Z101</f>
        <v/>
      </c>
      <c r="AG74" s="1">
        <f>'All Parts'!AG101</f>
        <v/>
      </c>
      <c r="AH74" s="1">
        <f>'All Parts'!AH101</f>
        <v/>
      </c>
      <c r="AI74" s="1" t="n"/>
      <c r="AJ74" s="1" t="n"/>
      <c r="AK74" s="15" t="n"/>
    </row>
    <row r="75" ht="15" customHeight="1">
      <c r="A75" s="22">
        <f>'All Parts'!A3</f>
        <v/>
      </c>
      <c r="B75" s="22">
        <f>'All Parts'!B3</f>
        <v/>
      </c>
      <c r="C75" s="166">
        <f>'All Parts'!C3</f>
        <v/>
      </c>
      <c r="D75" s="19">
        <f>'All Parts'!D3</f>
        <v/>
      </c>
      <c r="E75" s="45">
        <f>'All Parts'!E3</f>
        <v/>
      </c>
      <c r="F75" s="34">
        <f>'All Parts'!H3</f>
        <v/>
      </c>
      <c r="G75" s="34">
        <f>'All Parts'!F3</f>
        <v/>
      </c>
      <c r="H75" s="57">
        <f>'All Parts'!I3</f>
        <v/>
      </c>
      <c r="I75" s="8">
        <f>'All Parts'!J3</f>
        <v/>
      </c>
      <c r="J75" s="8">
        <f>'All Parts'!K3</f>
        <v/>
      </c>
      <c r="K75" s="8">
        <f>'All Parts'!L3</f>
        <v/>
      </c>
      <c r="L75" s="33">
        <f>'All Parts'!M3</f>
        <v/>
      </c>
      <c r="M75" s="33">
        <f>'All Parts'!N3</f>
        <v/>
      </c>
      <c r="N75" s="83">
        <f>M75*C75/1000</f>
        <v/>
      </c>
      <c r="O75" s="83">
        <f>IF(ABS(V75)&lt;=3,N75,0)</f>
        <v/>
      </c>
      <c r="P75" s="84">
        <f>C75/1000*G75</f>
        <v/>
      </c>
      <c r="Q75" s="84">
        <f>IF(ABS(U75)&lt;=3,N75,0)</f>
        <v/>
      </c>
      <c r="R75" s="85">
        <f>C75/1000*(X75+Y75+Z75+AA75+AB75+AC75+AD75+AE75+AF75)</f>
        <v/>
      </c>
      <c r="S75" s="87">
        <f>C75/1000*W75</f>
        <v/>
      </c>
      <c r="T75" s="87">
        <f>IF((N75-S75)&gt;0,N75-S75,0)</f>
        <v/>
      </c>
      <c r="U75" s="89">
        <f>'All Parts'!O3</f>
        <v/>
      </c>
      <c r="V75" s="89">
        <f>'All Parts'!P3</f>
        <v/>
      </c>
      <c r="W75" s="203">
        <f>'All Parts'!Q3</f>
        <v/>
      </c>
      <c r="X75" s="201">
        <f>'All Parts'!R3</f>
        <v/>
      </c>
      <c r="Y75" s="200">
        <f>'All Parts'!S3</f>
        <v/>
      </c>
      <c r="Z75" s="200">
        <f>'All Parts'!T3</f>
        <v/>
      </c>
      <c r="AA75" s="201">
        <f>'All Parts'!U3</f>
        <v/>
      </c>
      <c r="AB75" s="205">
        <f>'All Parts'!V3</f>
        <v/>
      </c>
      <c r="AC75" s="205">
        <f>'All Parts'!W3</f>
        <v/>
      </c>
      <c r="AD75" s="205">
        <f>'All Parts'!X3</f>
        <v/>
      </c>
      <c r="AE75" s="205">
        <f>'All Parts'!Y3</f>
        <v/>
      </c>
      <c r="AF75" s="205">
        <f>'All Parts'!Z3</f>
        <v/>
      </c>
      <c r="AG75" s="192">
        <f>'All Parts'!AG3</f>
        <v/>
      </c>
      <c r="AH75" s="192">
        <f>'All Parts'!AH3</f>
        <v/>
      </c>
      <c r="AI75" s="192" t="n"/>
      <c r="AJ75" s="192" t="n"/>
      <c r="AK75" s="20" t="n"/>
    </row>
    <row r="76" ht="15" customHeight="1">
      <c r="A76" s="22">
        <f>'All Parts'!A24</f>
        <v/>
      </c>
      <c r="B76" s="22">
        <f>'All Parts'!B24</f>
        <v/>
      </c>
      <c r="C76" s="166">
        <f>'All Parts'!C24</f>
        <v/>
      </c>
      <c r="D76" s="19">
        <f>'All Parts'!D24</f>
        <v/>
      </c>
      <c r="E76" s="45">
        <f>'All Parts'!E24</f>
        <v/>
      </c>
      <c r="F76" s="32">
        <f>'All Parts'!H24</f>
        <v/>
      </c>
      <c r="G76" s="32">
        <f>'All Parts'!F24</f>
        <v/>
      </c>
      <c r="H76" s="57">
        <f>'All Parts'!I24</f>
        <v/>
      </c>
      <c r="I76" s="8">
        <f>'All Parts'!J24</f>
        <v/>
      </c>
      <c r="J76" s="8">
        <f>'All Parts'!K24</f>
        <v/>
      </c>
      <c r="K76" s="8">
        <f>'All Parts'!L24</f>
        <v/>
      </c>
      <c r="L76" s="33">
        <f>'All Parts'!M24</f>
        <v/>
      </c>
      <c r="M76" s="33">
        <f>'All Parts'!N24</f>
        <v/>
      </c>
      <c r="N76" s="83">
        <f>M76*C76/1000</f>
        <v/>
      </c>
      <c r="O76" s="83">
        <f>IF(ABS(V76)&lt;=3,N76,0)</f>
        <v/>
      </c>
      <c r="P76" s="84">
        <f>C76/1000*G76</f>
        <v/>
      </c>
      <c r="Q76" s="84">
        <f>IF(ABS(U76)&lt;=3,N76,0)</f>
        <v/>
      </c>
      <c r="R76" s="85">
        <f>C76/1000*(X76+Y76+Z76+AA76+AB76+AC76+AD76+AE76+AF76)</f>
        <v/>
      </c>
      <c r="S76" s="87">
        <f>C76/1000*W76</f>
        <v/>
      </c>
      <c r="T76" s="87">
        <f>IF((N76-S76)&gt;0,N76-S76,0)</f>
        <v/>
      </c>
      <c r="U76" s="89">
        <f>'All Parts'!O24</f>
        <v/>
      </c>
      <c r="V76" s="89">
        <f>'All Parts'!P24</f>
        <v/>
      </c>
      <c r="W76" s="203">
        <f>'All Parts'!Q24</f>
        <v/>
      </c>
      <c r="X76" s="201">
        <f>'All Parts'!R24</f>
        <v/>
      </c>
      <c r="Y76" s="200">
        <f>'All Parts'!S24</f>
        <v/>
      </c>
      <c r="Z76" s="200">
        <f>'All Parts'!T24</f>
        <v/>
      </c>
      <c r="AA76" s="201">
        <f>'All Parts'!U24</f>
        <v/>
      </c>
      <c r="AB76" s="205">
        <f>'All Parts'!V24</f>
        <v/>
      </c>
      <c r="AC76" s="205">
        <f>'All Parts'!W24</f>
        <v/>
      </c>
      <c r="AD76" s="205">
        <f>'All Parts'!X24</f>
        <v/>
      </c>
      <c r="AE76" s="205">
        <f>'All Parts'!Y24</f>
        <v/>
      </c>
      <c r="AF76" s="205">
        <f>'All Parts'!Z24</f>
        <v/>
      </c>
      <c r="AG76" s="192">
        <f>'All Parts'!AG24</f>
        <v/>
      </c>
      <c r="AH76" s="192">
        <f>'All Parts'!AH24</f>
        <v/>
      </c>
      <c r="AI76" s="192" t="n"/>
      <c r="AJ76" s="192" t="n"/>
      <c r="AK76" s="48" t="n"/>
    </row>
    <row r="77" ht="15" customHeight="1">
      <c r="A77" s="22">
        <f>'All Parts'!A126</f>
        <v/>
      </c>
      <c r="B77" s="22">
        <f>'All Parts'!B126</f>
        <v/>
      </c>
      <c r="C77" s="166">
        <f>'All Parts'!C126</f>
        <v/>
      </c>
      <c r="D77" s="19">
        <f>'All Parts'!D126</f>
        <v/>
      </c>
      <c r="E77" s="46">
        <f>'All Parts'!E126</f>
        <v/>
      </c>
      <c r="F77" s="32">
        <f>'All Parts'!H126</f>
        <v/>
      </c>
      <c r="G77" s="32">
        <f>'All Parts'!F126</f>
        <v/>
      </c>
      <c r="H77" s="57">
        <f>'All Parts'!I126</f>
        <v/>
      </c>
      <c r="I77" s="8">
        <f>'All Parts'!J126</f>
        <v/>
      </c>
      <c r="J77" s="8">
        <f>'All Parts'!K126</f>
        <v/>
      </c>
      <c r="K77" s="8">
        <f>'All Parts'!L126</f>
        <v/>
      </c>
      <c r="L77" s="33">
        <f>'All Parts'!M126</f>
        <v/>
      </c>
      <c r="M77" s="33">
        <f>'All Parts'!N126</f>
        <v/>
      </c>
      <c r="N77" s="83">
        <f>M77*C77/1000</f>
        <v/>
      </c>
      <c r="O77" s="83">
        <f>IF(ABS(V77)&lt;=3,N77,0)</f>
        <v/>
      </c>
      <c r="P77" s="84">
        <f>C77/1000*G77</f>
        <v/>
      </c>
      <c r="Q77" s="84">
        <f>IF(ABS(U77)&lt;=3,N77,0)</f>
        <v/>
      </c>
      <c r="R77" s="85">
        <f>C77/1000*(X77+Y77+Z77+AA77+AB77+AC77+AD77+AE77+AF77)</f>
        <v/>
      </c>
      <c r="S77" s="87">
        <f>C77/1000*W77</f>
        <v/>
      </c>
      <c r="T77" s="87">
        <f>IF((N77-S77)&gt;0,N77-S77,0)</f>
        <v/>
      </c>
      <c r="U77" s="199">
        <f>'All Parts'!O126</f>
        <v/>
      </c>
      <c r="V77" s="199">
        <f>'All Parts'!P126</f>
        <v/>
      </c>
      <c r="W77" s="199">
        <f>'All Parts'!Q126</f>
        <v/>
      </c>
      <c r="X77" s="200">
        <f>'All Parts'!R126</f>
        <v/>
      </c>
      <c r="Y77" s="200">
        <f>'All Parts'!S126</f>
        <v/>
      </c>
      <c r="Z77" s="200">
        <f>'All Parts'!T126</f>
        <v/>
      </c>
      <c r="AA77" s="201">
        <f>'All Parts'!U126</f>
        <v/>
      </c>
      <c r="AB77" s="205">
        <f>'All Parts'!V126</f>
        <v/>
      </c>
      <c r="AC77" s="205">
        <f>'All Parts'!W126</f>
        <v/>
      </c>
      <c r="AD77" s="205">
        <f>'All Parts'!X126</f>
        <v/>
      </c>
      <c r="AE77" s="205">
        <f>'All Parts'!Y126</f>
        <v/>
      </c>
      <c r="AF77" s="205">
        <f>'All Parts'!Z126</f>
        <v/>
      </c>
      <c r="AG77" s="192">
        <f>'All Parts'!AG126</f>
        <v/>
      </c>
      <c r="AH77" s="192">
        <f>'All Parts'!AH126</f>
        <v/>
      </c>
      <c r="AI77" s="192" t="n"/>
      <c r="AJ77" s="192" t="n"/>
      <c r="AK77" s="20" t="n"/>
    </row>
    <row r="78" ht="15" customHeight="1">
      <c r="A78" s="22">
        <f>'All Parts'!A115</f>
        <v/>
      </c>
      <c r="B78" s="22">
        <f>'All Parts'!B115</f>
        <v/>
      </c>
      <c r="C78" s="166">
        <f>'All Parts'!C115</f>
        <v/>
      </c>
      <c r="D78" s="19">
        <f>'All Parts'!D115</f>
        <v/>
      </c>
      <c r="E78" s="46">
        <f>'All Parts'!E115</f>
        <v/>
      </c>
      <c r="F78" s="32">
        <f>'All Parts'!H115</f>
        <v/>
      </c>
      <c r="G78" s="32">
        <f>'All Parts'!F115</f>
        <v/>
      </c>
      <c r="H78" s="57">
        <f>'All Parts'!I115</f>
        <v/>
      </c>
      <c r="I78" s="8">
        <f>'All Parts'!J115</f>
        <v/>
      </c>
      <c r="J78" s="8">
        <f>'All Parts'!K115</f>
        <v/>
      </c>
      <c r="K78" s="8">
        <f>'All Parts'!L115</f>
        <v/>
      </c>
      <c r="L78" s="33">
        <f>'All Parts'!M115</f>
        <v/>
      </c>
      <c r="M78" s="33">
        <f>'All Parts'!N115</f>
        <v/>
      </c>
      <c r="N78" s="83">
        <f>M78*C78/1000</f>
        <v/>
      </c>
      <c r="O78" s="83">
        <f>IF(ABS(V78)&lt;=3,N78,0)</f>
        <v/>
      </c>
      <c r="P78" s="84">
        <f>C78/1000*G78</f>
        <v/>
      </c>
      <c r="Q78" s="84">
        <f>IF(ABS(U78)&lt;=3,N78,0)</f>
        <v/>
      </c>
      <c r="R78" s="85">
        <f>C78/1000*(X78+Y78+Z78+AA78+AB78+AC78+AD78+AE78+AF78)</f>
        <v/>
      </c>
      <c r="S78" s="87">
        <f>C78/1000*W78</f>
        <v/>
      </c>
      <c r="T78" s="87">
        <f>IF((N78-S78)&gt;0,N78-S78,0)</f>
        <v/>
      </c>
      <c r="U78" s="199">
        <f>'All Parts'!O115</f>
        <v/>
      </c>
      <c r="V78" s="199">
        <f>'All Parts'!P115</f>
        <v/>
      </c>
      <c r="W78" s="199">
        <f>'All Parts'!Q115</f>
        <v/>
      </c>
      <c r="X78" s="200">
        <f>'All Parts'!R115</f>
        <v/>
      </c>
      <c r="Y78" s="200">
        <f>'All Parts'!S115</f>
        <v/>
      </c>
      <c r="Z78" s="200">
        <f>'All Parts'!T115</f>
        <v/>
      </c>
      <c r="AA78" s="201">
        <f>'All Parts'!U115</f>
        <v/>
      </c>
      <c r="AB78" s="205">
        <f>'All Parts'!V115</f>
        <v/>
      </c>
      <c r="AC78" s="205">
        <f>'All Parts'!W115</f>
        <v/>
      </c>
      <c r="AD78" s="205">
        <f>'All Parts'!X115</f>
        <v/>
      </c>
      <c r="AE78" s="205">
        <f>'All Parts'!Y115</f>
        <v/>
      </c>
      <c r="AF78" s="205">
        <f>'All Parts'!Z115</f>
        <v/>
      </c>
      <c r="AG78" s="192">
        <f>'All Parts'!AG115</f>
        <v/>
      </c>
      <c r="AH78" s="192">
        <f>'All Parts'!AH115</f>
        <v/>
      </c>
      <c r="AI78" s="192" t="n"/>
      <c r="AJ78" s="192" t="n"/>
      <c r="AK78" s="20" t="n"/>
    </row>
    <row r="79" ht="15" customHeight="1">
      <c r="A79" s="22">
        <f>'All Parts'!A49</f>
        <v/>
      </c>
      <c r="B79" s="22">
        <f>'All Parts'!B49</f>
        <v/>
      </c>
      <c r="C79" s="166">
        <f>'All Parts'!C49</f>
        <v/>
      </c>
      <c r="D79" s="19">
        <f>'All Parts'!D49</f>
        <v/>
      </c>
      <c r="E79" s="45">
        <f>'All Parts'!E49</f>
        <v/>
      </c>
      <c r="F79" s="32">
        <f>'All Parts'!H49</f>
        <v/>
      </c>
      <c r="G79" s="32">
        <f>'All Parts'!F49</f>
        <v/>
      </c>
      <c r="H79" s="57">
        <f>'All Parts'!I49</f>
        <v/>
      </c>
      <c r="I79" s="8">
        <f>'All Parts'!J49</f>
        <v/>
      </c>
      <c r="J79" s="8">
        <f>'All Parts'!K49</f>
        <v/>
      </c>
      <c r="K79" s="8">
        <f>'All Parts'!L49</f>
        <v/>
      </c>
      <c r="L79" s="33">
        <f>'All Parts'!M49</f>
        <v/>
      </c>
      <c r="M79" s="33">
        <f>'All Parts'!N49</f>
        <v/>
      </c>
      <c r="N79" s="83">
        <f>M79*C79/1000</f>
        <v/>
      </c>
      <c r="O79" s="83">
        <f>IF(ABS(V79)&lt;=3,N79,0)</f>
        <v/>
      </c>
      <c r="P79" s="84">
        <f>C79/1000*G79</f>
        <v/>
      </c>
      <c r="Q79" s="84">
        <f>IF(ABS(U79)&lt;=3,N79,0)</f>
        <v/>
      </c>
      <c r="R79" s="85">
        <f>C79/1000*(X79+Y79+Z79+AA79+AB79+AC79+AD79+AE79+AF79)</f>
        <v/>
      </c>
      <c r="S79" s="87">
        <f>C79/1000*W79</f>
        <v/>
      </c>
      <c r="T79" s="87">
        <f>IF((N79-S79)&gt;0,N79-S79,0)</f>
        <v/>
      </c>
      <c r="U79" s="89">
        <f>'All Parts'!O49</f>
        <v/>
      </c>
      <c r="V79" s="89">
        <f>'All Parts'!P49</f>
        <v/>
      </c>
      <c r="W79" s="203">
        <f>'All Parts'!Q49</f>
        <v/>
      </c>
      <c r="X79" s="201">
        <f>'All Parts'!R49</f>
        <v/>
      </c>
      <c r="Y79" s="200">
        <f>'All Parts'!S49</f>
        <v/>
      </c>
      <c r="Z79" s="200">
        <f>'All Parts'!T49</f>
        <v/>
      </c>
      <c r="AA79" s="201">
        <f>'All Parts'!U49</f>
        <v/>
      </c>
      <c r="AB79" s="201">
        <f>'All Parts'!V49</f>
        <v/>
      </c>
      <c r="AC79" s="201">
        <f>'All Parts'!W49</f>
        <v/>
      </c>
      <c r="AD79" s="201">
        <f>'All Parts'!X49</f>
        <v/>
      </c>
      <c r="AE79" s="201">
        <f>'All Parts'!Y49</f>
        <v/>
      </c>
      <c r="AF79" s="201">
        <f>'All Parts'!Z49</f>
        <v/>
      </c>
      <c r="AG79" s="1">
        <f>'All Parts'!AG49</f>
        <v/>
      </c>
      <c r="AH79" s="1">
        <f>'All Parts'!AH49</f>
        <v/>
      </c>
      <c r="AI79" s="1" t="n"/>
      <c r="AJ79" s="1" t="n"/>
      <c r="AK79" s="20" t="n"/>
    </row>
    <row r="80" ht="15" customHeight="1">
      <c r="A80" s="22">
        <f>'All Parts'!A92</f>
        <v/>
      </c>
      <c r="B80" s="22">
        <f>'All Parts'!B92</f>
        <v/>
      </c>
      <c r="C80" s="166">
        <f>'All Parts'!C92</f>
        <v/>
      </c>
      <c r="D80" s="19">
        <f>'All Parts'!D92</f>
        <v/>
      </c>
      <c r="E80" s="45">
        <f>'All Parts'!E92</f>
        <v/>
      </c>
      <c r="F80" s="34">
        <f>'All Parts'!H92</f>
        <v/>
      </c>
      <c r="G80" s="34">
        <f>'All Parts'!F92</f>
        <v/>
      </c>
      <c r="H80" s="57">
        <f>'All Parts'!I92</f>
        <v/>
      </c>
      <c r="I80" s="8">
        <f>'All Parts'!J92</f>
        <v/>
      </c>
      <c r="J80" s="8">
        <f>'All Parts'!K92</f>
        <v/>
      </c>
      <c r="K80" s="8">
        <f>'All Parts'!L92</f>
        <v/>
      </c>
      <c r="L80" s="33">
        <f>'All Parts'!M92</f>
        <v/>
      </c>
      <c r="M80" s="33">
        <f>'All Parts'!N92</f>
        <v/>
      </c>
      <c r="N80" s="83">
        <f>M80*C80/1000</f>
        <v/>
      </c>
      <c r="O80" s="83">
        <f>IF(ABS(V80)&lt;=3,N80,0)</f>
        <v/>
      </c>
      <c r="P80" s="84">
        <f>C80/1000*G80</f>
        <v/>
      </c>
      <c r="Q80" s="84">
        <f>IF(ABS(U80)&lt;=3,N80,0)</f>
        <v/>
      </c>
      <c r="R80" s="85">
        <f>C80/1000*(X80+Y80+Z80+AA80+AB80+AC80+AD80+AE80+AF80)</f>
        <v/>
      </c>
      <c r="S80" s="87">
        <f>C80/1000*W80</f>
        <v/>
      </c>
      <c r="T80" s="87">
        <f>IF((N80-S80)&gt;0,N80-S80,0)</f>
        <v/>
      </c>
      <c r="U80" s="199">
        <f>'All Parts'!O92</f>
        <v/>
      </c>
      <c r="V80" s="199">
        <f>'All Parts'!P92</f>
        <v/>
      </c>
      <c r="W80" s="199">
        <f>'All Parts'!Q92</f>
        <v/>
      </c>
      <c r="X80" s="200">
        <f>'All Parts'!R92</f>
        <v/>
      </c>
      <c r="Y80" s="200">
        <f>'All Parts'!S92</f>
        <v/>
      </c>
      <c r="Z80" s="200">
        <f>'All Parts'!T92</f>
        <v/>
      </c>
      <c r="AA80" s="201">
        <f>'All Parts'!U92</f>
        <v/>
      </c>
      <c r="AB80" s="201">
        <f>'All Parts'!V92</f>
        <v/>
      </c>
      <c r="AC80" s="201">
        <f>'All Parts'!W92</f>
        <v/>
      </c>
      <c r="AD80" s="201">
        <f>'All Parts'!X92</f>
        <v/>
      </c>
      <c r="AE80" s="201">
        <f>'All Parts'!Y92</f>
        <v/>
      </c>
      <c r="AF80" s="201">
        <f>'All Parts'!Z92</f>
        <v/>
      </c>
      <c r="AG80" s="1">
        <f>'All Parts'!AG92</f>
        <v/>
      </c>
      <c r="AH80" s="1">
        <f>'All Parts'!AH92</f>
        <v/>
      </c>
      <c r="AI80" s="1" t="n"/>
      <c r="AJ80" s="1" t="n"/>
      <c r="AK80" s="20" t="n"/>
    </row>
    <row r="81" ht="15" customHeight="1">
      <c r="A81" s="22">
        <f>'All Parts'!A43</f>
        <v/>
      </c>
      <c r="B81" s="22">
        <f>'All Parts'!B43</f>
        <v/>
      </c>
      <c r="C81" s="166">
        <f>'All Parts'!C43</f>
        <v/>
      </c>
      <c r="D81" s="19">
        <f>'All Parts'!D43</f>
        <v/>
      </c>
      <c r="E81" s="46">
        <f>'All Parts'!E43</f>
        <v/>
      </c>
      <c r="F81" s="32">
        <f>'All Parts'!H43</f>
        <v/>
      </c>
      <c r="G81" s="32">
        <f>'All Parts'!F43</f>
        <v/>
      </c>
      <c r="H81" s="57">
        <f>'All Parts'!I43</f>
        <v/>
      </c>
      <c r="I81" s="8">
        <f>'All Parts'!J43</f>
        <v/>
      </c>
      <c r="J81" s="8">
        <f>'All Parts'!K43</f>
        <v/>
      </c>
      <c r="K81" s="8">
        <f>'All Parts'!L43</f>
        <v/>
      </c>
      <c r="L81" s="33">
        <f>'All Parts'!M43</f>
        <v/>
      </c>
      <c r="M81" s="33">
        <f>'All Parts'!N43</f>
        <v/>
      </c>
      <c r="N81" s="83">
        <f>M81*C81/1000</f>
        <v/>
      </c>
      <c r="O81" s="83">
        <f>IF(ABS(V81)&lt;=3,N81,0)</f>
        <v/>
      </c>
      <c r="P81" s="84">
        <f>C81/1000*G81</f>
        <v/>
      </c>
      <c r="Q81" s="84">
        <f>IF(ABS(U81)&lt;=3,N81,0)</f>
        <v/>
      </c>
      <c r="R81" s="85">
        <f>C81/1000*(X81+Y81+Z81+AA81+AB81+AC81+AD81+AE81+AF81)</f>
        <v/>
      </c>
      <c r="S81" s="87">
        <f>C81/1000*W81</f>
        <v/>
      </c>
      <c r="T81" s="87">
        <f>IF((N81-S81)&gt;0,N81-S81,0)</f>
        <v/>
      </c>
      <c r="U81" s="89">
        <f>'All Parts'!O43</f>
        <v/>
      </c>
      <c r="V81" s="89">
        <f>'All Parts'!P43</f>
        <v/>
      </c>
      <c r="W81" s="203">
        <f>'All Parts'!Q43</f>
        <v/>
      </c>
      <c r="X81" s="201">
        <f>'All Parts'!R43</f>
        <v/>
      </c>
      <c r="Y81" s="200">
        <f>'All Parts'!S43</f>
        <v/>
      </c>
      <c r="Z81" s="200">
        <f>'All Parts'!T43</f>
        <v/>
      </c>
      <c r="AA81" s="201">
        <f>'All Parts'!U43</f>
        <v/>
      </c>
      <c r="AB81" s="201">
        <f>'All Parts'!V43</f>
        <v/>
      </c>
      <c r="AC81" s="201">
        <f>'All Parts'!W43</f>
        <v/>
      </c>
      <c r="AD81" s="201">
        <f>'All Parts'!X43</f>
        <v/>
      </c>
      <c r="AE81" s="201">
        <f>'All Parts'!Y43</f>
        <v/>
      </c>
      <c r="AF81" s="201">
        <f>'All Parts'!Z43</f>
        <v/>
      </c>
      <c r="AG81" s="1">
        <f>'All Parts'!AG43</f>
        <v/>
      </c>
      <c r="AH81" s="1">
        <f>'All Parts'!AH43</f>
        <v/>
      </c>
      <c r="AI81" s="1" t="n"/>
      <c r="AJ81" s="1" t="n"/>
      <c r="AK81" s="20" t="n"/>
    </row>
    <row r="82" ht="15" customHeight="1">
      <c r="A82" s="22">
        <f>'All Parts'!A18</f>
        <v/>
      </c>
      <c r="B82" s="22">
        <f>'All Parts'!B18</f>
        <v/>
      </c>
      <c r="C82" s="166">
        <f>'All Parts'!C18</f>
        <v/>
      </c>
      <c r="D82" s="19">
        <f>'All Parts'!D18</f>
        <v/>
      </c>
      <c r="E82" s="45">
        <f>'All Parts'!E18</f>
        <v/>
      </c>
      <c r="F82" s="34">
        <f>'All Parts'!H18</f>
        <v/>
      </c>
      <c r="G82" s="34">
        <f>'All Parts'!F18</f>
        <v/>
      </c>
      <c r="H82" s="57">
        <f>'All Parts'!I18</f>
        <v/>
      </c>
      <c r="I82" s="8">
        <f>'All Parts'!J18</f>
        <v/>
      </c>
      <c r="J82" s="8">
        <f>'All Parts'!K18</f>
        <v/>
      </c>
      <c r="K82" s="8">
        <f>'All Parts'!L18</f>
        <v/>
      </c>
      <c r="L82" s="33">
        <f>'All Parts'!M18</f>
        <v/>
      </c>
      <c r="M82" s="33">
        <f>'All Parts'!N18</f>
        <v/>
      </c>
      <c r="N82" s="83">
        <f>M82*C82/1000</f>
        <v/>
      </c>
      <c r="O82" s="83">
        <f>IF(ABS(V82)&lt;=3,N82,0)</f>
        <v/>
      </c>
      <c r="P82" s="84">
        <f>C82/1000*G82</f>
        <v/>
      </c>
      <c r="Q82" s="84">
        <f>IF(ABS(U82)&lt;=3,N82,0)</f>
        <v/>
      </c>
      <c r="R82" s="85">
        <f>C82/1000*(X82+Y82+Z82+AA82+AB82+AC82+AD82+AE82+AF82)</f>
        <v/>
      </c>
      <c r="S82" s="87">
        <f>C82/1000*W82</f>
        <v/>
      </c>
      <c r="T82" s="87">
        <f>IF((N82-S82)&gt;0,N82-S82,0)</f>
        <v/>
      </c>
      <c r="U82" s="89">
        <f>'All Parts'!O18</f>
        <v/>
      </c>
      <c r="V82" s="89">
        <f>'All Parts'!P18</f>
        <v/>
      </c>
      <c r="W82" s="203">
        <f>'All Parts'!Q18</f>
        <v/>
      </c>
      <c r="X82" s="201">
        <f>'All Parts'!R18</f>
        <v/>
      </c>
      <c r="Y82" s="200">
        <f>'All Parts'!S18</f>
        <v/>
      </c>
      <c r="Z82" s="200">
        <f>'All Parts'!T18</f>
        <v/>
      </c>
      <c r="AA82" s="201">
        <f>'All Parts'!U18</f>
        <v/>
      </c>
      <c r="AB82" s="205">
        <f>'All Parts'!V18</f>
        <v/>
      </c>
      <c r="AC82" s="205">
        <f>'All Parts'!W18</f>
        <v/>
      </c>
      <c r="AD82" s="205">
        <f>'All Parts'!X18</f>
        <v/>
      </c>
      <c r="AE82" s="205">
        <f>'All Parts'!Y18</f>
        <v/>
      </c>
      <c r="AF82" s="205">
        <f>'All Parts'!Z18</f>
        <v/>
      </c>
      <c r="AG82" s="192">
        <f>'All Parts'!AG18</f>
        <v/>
      </c>
      <c r="AH82" s="192">
        <f>'All Parts'!AH18</f>
        <v/>
      </c>
      <c r="AI82" s="192" t="n"/>
      <c r="AJ82" s="192" t="n"/>
      <c r="AK82" s="48" t="n"/>
    </row>
    <row r="83" ht="15" customHeight="1">
      <c r="A83" s="50">
        <f>'All Parts'!A51</f>
        <v/>
      </c>
      <c r="B83" s="22">
        <f>'All Parts'!B51</f>
        <v/>
      </c>
      <c r="C83" s="166">
        <f>'All Parts'!C51</f>
        <v/>
      </c>
      <c r="D83" s="19">
        <f>'All Parts'!D51</f>
        <v/>
      </c>
      <c r="E83" s="45">
        <f>'All Parts'!E51</f>
        <v/>
      </c>
      <c r="F83" s="32">
        <f>'All Parts'!H51</f>
        <v/>
      </c>
      <c r="G83" s="32">
        <f>'All Parts'!F51</f>
        <v/>
      </c>
      <c r="H83" s="57">
        <f>'All Parts'!I51</f>
        <v/>
      </c>
      <c r="I83" s="8">
        <f>'All Parts'!J51</f>
        <v/>
      </c>
      <c r="J83" s="8">
        <f>'All Parts'!K51</f>
        <v/>
      </c>
      <c r="K83" s="8">
        <f>'All Parts'!L51</f>
        <v/>
      </c>
      <c r="L83" s="33">
        <f>'All Parts'!M51</f>
        <v/>
      </c>
      <c r="M83" s="33">
        <f>'All Parts'!N51</f>
        <v/>
      </c>
      <c r="N83" s="83">
        <f>M83*C83/1000</f>
        <v/>
      </c>
      <c r="O83" s="83">
        <f>IF(ABS(V83)&lt;=3,N83,0)</f>
        <v/>
      </c>
      <c r="P83" s="84">
        <f>C83/1000*G83</f>
        <v/>
      </c>
      <c r="Q83" s="84">
        <f>IF(ABS(U83)&lt;=3,N83,0)</f>
        <v/>
      </c>
      <c r="R83" s="85">
        <f>C83/1000*(X83+Y83+Z83+AA83+AB83+AC83+AD83+AE83+AF83)</f>
        <v/>
      </c>
      <c r="S83" s="87">
        <f>C83/1000*W83</f>
        <v/>
      </c>
      <c r="T83" s="87">
        <f>IF((N83-S83)&gt;0,N83-S83,0)</f>
        <v/>
      </c>
      <c r="U83" s="199">
        <f>'All Parts'!O51</f>
        <v/>
      </c>
      <c r="V83" s="199">
        <f>'All Parts'!P51</f>
        <v/>
      </c>
      <c r="W83" s="199">
        <f>'All Parts'!Q51</f>
        <v/>
      </c>
      <c r="X83" s="200">
        <f>'All Parts'!R51</f>
        <v/>
      </c>
      <c r="Y83" s="200">
        <f>'All Parts'!S51</f>
        <v/>
      </c>
      <c r="Z83" s="200">
        <f>'All Parts'!T51</f>
        <v/>
      </c>
      <c r="AA83" s="201">
        <f>'All Parts'!U51</f>
        <v/>
      </c>
      <c r="AB83" s="201">
        <f>'All Parts'!V51</f>
        <v/>
      </c>
      <c r="AC83" s="201">
        <f>'All Parts'!W51</f>
        <v/>
      </c>
      <c r="AD83" s="201">
        <f>'All Parts'!X51</f>
        <v/>
      </c>
      <c r="AE83" s="201">
        <f>'All Parts'!Y51</f>
        <v/>
      </c>
      <c r="AF83" s="201">
        <f>'All Parts'!Z51</f>
        <v/>
      </c>
      <c r="AG83" s="1">
        <f>'All Parts'!AG51</f>
        <v/>
      </c>
      <c r="AH83" s="1">
        <f>'All Parts'!AH51</f>
        <v/>
      </c>
      <c r="AI83" s="1" t="n"/>
      <c r="AJ83" s="1" t="n"/>
      <c r="AK83" s="48" t="n"/>
    </row>
    <row r="84" ht="15" customHeight="1">
      <c r="A84" s="22">
        <f>'All Parts'!A23</f>
        <v/>
      </c>
      <c r="B84" s="22">
        <f>'All Parts'!B23</f>
        <v/>
      </c>
      <c r="C84" s="166">
        <f>'All Parts'!C23</f>
        <v/>
      </c>
      <c r="D84" s="19">
        <f>'All Parts'!D23</f>
        <v/>
      </c>
      <c r="E84" s="45">
        <f>'All Parts'!E23</f>
        <v/>
      </c>
      <c r="F84" s="32">
        <f>'All Parts'!H23</f>
        <v/>
      </c>
      <c r="G84" s="32">
        <f>'All Parts'!F23</f>
        <v/>
      </c>
      <c r="H84" s="57">
        <f>'All Parts'!I23</f>
        <v/>
      </c>
      <c r="I84" s="8">
        <f>'All Parts'!J23</f>
        <v/>
      </c>
      <c r="J84" s="8">
        <f>'All Parts'!K23</f>
        <v/>
      </c>
      <c r="K84" s="8">
        <f>'All Parts'!L23</f>
        <v/>
      </c>
      <c r="L84" s="33">
        <f>'All Parts'!M23</f>
        <v/>
      </c>
      <c r="M84" s="33">
        <f>'All Parts'!N23</f>
        <v/>
      </c>
      <c r="N84" s="83">
        <f>M84*C84/1000</f>
        <v/>
      </c>
      <c r="O84" s="83">
        <f>IF(ABS(V84)&lt;=3,N84,0)</f>
        <v/>
      </c>
      <c r="P84" s="84">
        <f>C84/1000*G84</f>
        <v/>
      </c>
      <c r="Q84" s="84">
        <f>IF(ABS(U84)&lt;=3,N84,0)</f>
        <v/>
      </c>
      <c r="R84" s="85">
        <f>C84/1000*(X84+Y84+Z84+AA84+AB84+AC84+AD84+AE84+AF84)</f>
        <v/>
      </c>
      <c r="S84" s="87">
        <f>C84/1000*W84</f>
        <v/>
      </c>
      <c r="T84" s="87">
        <f>IF((N84-S84)&gt;0,N84-S84,0)</f>
        <v/>
      </c>
      <c r="U84" s="89">
        <f>'All Parts'!O23</f>
        <v/>
      </c>
      <c r="V84" s="89">
        <f>'All Parts'!P23</f>
        <v/>
      </c>
      <c r="W84" s="203">
        <f>'All Parts'!Q23</f>
        <v/>
      </c>
      <c r="X84" s="201">
        <f>'All Parts'!R23</f>
        <v/>
      </c>
      <c r="Y84" s="200">
        <f>'All Parts'!S23</f>
        <v/>
      </c>
      <c r="Z84" s="200">
        <f>'All Parts'!T23</f>
        <v/>
      </c>
      <c r="AA84" s="201">
        <f>'All Parts'!U23</f>
        <v/>
      </c>
      <c r="AB84" s="204">
        <f>'All Parts'!V23</f>
        <v/>
      </c>
      <c r="AC84" s="204">
        <f>'All Parts'!W23</f>
        <v/>
      </c>
      <c r="AD84" s="204">
        <f>'All Parts'!X23</f>
        <v/>
      </c>
      <c r="AE84" s="204">
        <f>'All Parts'!Y23</f>
        <v/>
      </c>
      <c r="AF84" s="204">
        <f>'All Parts'!Z23</f>
        <v/>
      </c>
      <c r="AG84" s="21">
        <f>'All Parts'!AG23</f>
        <v/>
      </c>
      <c r="AH84" s="21">
        <f>'All Parts'!AH23</f>
        <v/>
      </c>
      <c r="AI84" s="1" t="n"/>
      <c r="AJ84" s="1" t="n"/>
      <c r="AK84" s="20" t="n"/>
    </row>
    <row r="85" ht="15" customHeight="1">
      <c r="A85" s="22">
        <f>'All Parts'!A19</f>
        <v/>
      </c>
      <c r="B85" s="22">
        <f>'All Parts'!B19</f>
        <v/>
      </c>
      <c r="C85" s="166">
        <f>'All Parts'!C19</f>
        <v/>
      </c>
      <c r="D85" s="19">
        <f>'All Parts'!D19</f>
        <v/>
      </c>
      <c r="E85" s="45">
        <f>'All Parts'!E19</f>
        <v/>
      </c>
      <c r="F85" s="34">
        <f>'All Parts'!H19</f>
        <v/>
      </c>
      <c r="G85" s="34">
        <f>'All Parts'!F19</f>
        <v/>
      </c>
      <c r="H85" s="57">
        <f>'All Parts'!I19</f>
        <v/>
      </c>
      <c r="I85" s="8">
        <f>'All Parts'!J19</f>
        <v/>
      </c>
      <c r="J85" s="8">
        <f>'All Parts'!K19</f>
        <v/>
      </c>
      <c r="K85" s="8">
        <f>'All Parts'!L19</f>
        <v/>
      </c>
      <c r="L85" s="33">
        <f>'All Parts'!M19</f>
        <v/>
      </c>
      <c r="M85" s="33">
        <f>'All Parts'!N19</f>
        <v/>
      </c>
      <c r="N85" s="83">
        <f>M85*C85/1000</f>
        <v/>
      </c>
      <c r="O85" s="83">
        <f>IF(ABS(V85)&lt;=3,N85,0)</f>
        <v/>
      </c>
      <c r="P85" s="84">
        <f>C85/1000*G85</f>
        <v/>
      </c>
      <c r="Q85" s="84">
        <f>IF(ABS(U85)&lt;=3,N85,0)</f>
        <v/>
      </c>
      <c r="R85" s="85">
        <f>C85/1000*(X85+Y85+Z85+AA85+AB85+AC85+AD85+AE85+AF85)</f>
        <v/>
      </c>
      <c r="S85" s="87">
        <f>C85/1000*W85</f>
        <v/>
      </c>
      <c r="T85" s="87">
        <f>IF((N85-S85)&gt;0,N85-S85,0)</f>
        <v/>
      </c>
      <c r="U85" s="89">
        <f>'All Parts'!O19</f>
        <v/>
      </c>
      <c r="V85" s="89">
        <f>'All Parts'!P19</f>
        <v/>
      </c>
      <c r="W85" s="203">
        <f>'All Parts'!Q19</f>
        <v/>
      </c>
      <c r="X85" s="201">
        <f>'All Parts'!R19</f>
        <v/>
      </c>
      <c r="Y85" s="200">
        <f>'All Parts'!S19</f>
        <v/>
      </c>
      <c r="Z85" s="200">
        <f>'All Parts'!T19</f>
        <v/>
      </c>
      <c r="AA85" s="201">
        <f>'All Parts'!U19</f>
        <v/>
      </c>
      <c r="AB85" s="204">
        <f>'All Parts'!V19</f>
        <v/>
      </c>
      <c r="AC85" s="204">
        <f>'All Parts'!W19</f>
        <v/>
      </c>
      <c r="AD85" s="204">
        <f>'All Parts'!X19</f>
        <v/>
      </c>
      <c r="AE85" s="204">
        <f>'All Parts'!Y19</f>
        <v/>
      </c>
      <c r="AF85" s="204">
        <f>'All Parts'!Z19</f>
        <v/>
      </c>
      <c r="AG85" s="21">
        <f>'All Parts'!AG19</f>
        <v/>
      </c>
      <c r="AH85" s="21">
        <f>'All Parts'!AH19</f>
        <v/>
      </c>
      <c r="AI85" s="1" t="n"/>
      <c r="AJ85" s="1" t="n"/>
      <c r="AK85" s="48" t="n"/>
    </row>
    <row r="86" ht="15" customHeight="1">
      <c r="A86" s="22">
        <f>'All Parts'!A5</f>
        <v/>
      </c>
      <c r="B86" s="22">
        <f>'All Parts'!B5</f>
        <v/>
      </c>
      <c r="C86" s="166">
        <f>'All Parts'!C5</f>
        <v/>
      </c>
      <c r="D86" s="19">
        <f>'All Parts'!D5</f>
        <v/>
      </c>
      <c r="E86" s="45">
        <f>'All Parts'!E5</f>
        <v/>
      </c>
      <c r="F86" s="32">
        <f>'All Parts'!H5</f>
        <v/>
      </c>
      <c r="G86" s="32">
        <f>'All Parts'!F5</f>
        <v/>
      </c>
      <c r="H86" s="57">
        <f>'All Parts'!I5</f>
        <v/>
      </c>
      <c r="I86" s="8">
        <f>'All Parts'!J5</f>
        <v/>
      </c>
      <c r="J86" s="8">
        <f>'All Parts'!K5</f>
        <v/>
      </c>
      <c r="K86" s="8">
        <f>'All Parts'!L5</f>
        <v/>
      </c>
      <c r="L86" s="33">
        <f>'All Parts'!M5</f>
        <v/>
      </c>
      <c r="M86" s="33">
        <f>'All Parts'!N5</f>
        <v/>
      </c>
      <c r="N86" s="83">
        <f>M86*C86/1000</f>
        <v/>
      </c>
      <c r="O86" s="83">
        <f>IF(ABS(V86)&lt;=3,N86,0)</f>
        <v/>
      </c>
      <c r="P86" s="84">
        <f>C86/1000*G86</f>
        <v/>
      </c>
      <c r="Q86" s="84">
        <f>IF(ABS(U86)&lt;=3,N86,0)</f>
        <v/>
      </c>
      <c r="R86" s="85">
        <f>C86/1000*(X86+Y86+Z86+AA86+AB86+AC86+AD86+AE86+AF86)</f>
        <v/>
      </c>
      <c r="S86" s="87">
        <f>C86/1000*W86</f>
        <v/>
      </c>
      <c r="T86" s="87">
        <f>IF((N86-S86)&gt;0,N86-S86,0)</f>
        <v/>
      </c>
      <c r="U86" s="89">
        <f>'All Parts'!O5</f>
        <v/>
      </c>
      <c r="V86" s="89">
        <f>'All Parts'!P5</f>
        <v/>
      </c>
      <c r="W86" s="203">
        <f>'All Parts'!Q5</f>
        <v/>
      </c>
      <c r="X86" s="201">
        <f>'All Parts'!R5</f>
        <v/>
      </c>
      <c r="Y86" s="200">
        <f>'All Parts'!S5</f>
        <v/>
      </c>
      <c r="Z86" s="200">
        <f>'All Parts'!T5</f>
        <v/>
      </c>
      <c r="AA86" s="201">
        <f>'All Parts'!U5</f>
        <v/>
      </c>
      <c r="AB86" s="201">
        <f>'All Parts'!V5</f>
        <v/>
      </c>
      <c r="AC86" s="201">
        <f>'All Parts'!W5</f>
        <v/>
      </c>
      <c r="AD86" s="201">
        <f>'All Parts'!X5</f>
        <v/>
      </c>
      <c r="AE86" s="201">
        <f>'All Parts'!Y5</f>
        <v/>
      </c>
      <c r="AF86" s="201">
        <f>'All Parts'!Z5</f>
        <v/>
      </c>
      <c r="AG86" s="1">
        <f>'All Parts'!AG5</f>
        <v/>
      </c>
      <c r="AH86" s="1">
        <f>'All Parts'!AH5</f>
        <v/>
      </c>
      <c r="AI86" s="1" t="n"/>
      <c r="AJ86" s="1" t="n"/>
      <c r="AK86" s="20" t="n"/>
    </row>
    <row r="87" ht="15" customHeight="1">
      <c r="A87" s="172">
        <f>'All Parts'!A74</f>
        <v/>
      </c>
      <c r="B87" s="173">
        <f>'All Parts'!B74</f>
        <v/>
      </c>
      <c r="C87" s="174">
        <f>'All Parts'!C74</f>
        <v/>
      </c>
      <c r="D87" s="19">
        <f>'All Parts'!D74</f>
        <v/>
      </c>
      <c r="E87" s="45">
        <f>'All Parts'!E74</f>
        <v/>
      </c>
      <c r="F87" s="32">
        <f>'All Parts'!H74</f>
        <v/>
      </c>
      <c r="G87" s="32">
        <f>'All Parts'!F74</f>
        <v/>
      </c>
      <c r="H87" s="57">
        <f>'All Parts'!I74</f>
        <v/>
      </c>
      <c r="I87" s="8">
        <f>'All Parts'!J74</f>
        <v/>
      </c>
      <c r="J87" s="8">
        <f>'All Parts'!K74</f>
        <v/>
      </c>
      <c r="K87" s="8">
        <f>'All Parts'!L74</f>
        <v/>
      </c>
      <c r="L87" s="33">
        <f>'All Parts'!M74</f>
        <v/>
      </c>
      <c r="M87" s="33">
        <f>'All Parts'!N74</f>
        <v/>
      </c>
      <c r="N87" s="83">
        <f>M87*C87/1000</f>
        <v/>
      </c>
      <c r="O87" s="83">
        <f>IF(ABS(V87)&lt;=3,N87,0)</f>
        <v/>
      </c>
      <c r="P87" s="84">
        <f>C87/1000*G87</f>
        <v/>
      </c>
      <c r="Q87" s="84">
        <f>IF(ABS(U87)&lt;=3,N87,0)</f>
        <v/>
      </c>
      <c r="R87" s="85">
        <f>C87/1000*(X87+Y87+Z87+AA87+AB87+AC87+AD87+AE87+AF87)</f>
        <v/>
      </c>
      <c r="S87" s="87">
        <f>C87/1000*W87</f>
        <v/>
      </c>
      <c r="T87" s="87">
        <f>IF((N87-S87)&gt;0,N87-S87,0)</f>
        <v/>
      </c>
      <c r="U87" s="199">
        <f>'All Parts'!O74</f>
        <v/>
      </c>
      <c r="V87" s="199">
        <f>'All Parts'!P74</f>
        <v/>
      </c>
      <c r="W87" s="199">
        <f>'All Parts'!Q74</f>
        <v/>
      </c>
      <c r="X87" s="200">
        <f>'All Parts'!R74</f>
        <v/>
      </c>
      <c r="Y87" s="200">
        <f>'All Parts'!S74</f>
        <v/>
      </c>
      <c r="Z87" s="200">
        <f>'All Parts'!T74</f>
        <v/>
      </c>
      <c r="AA87" s="206">
        <f>'All Parts'!U74</f>
        <v/>
      </c>
      <c r="AB87" s="201">
        <f>'All Parts'!V74</f>
        <v/>
      </c>
      <c r="AC87" s="201">
        <f>'All Parts'!W74</f>
        <v/>
      </c>
      <c r="AD87" s="201">
        <f>'All Parts'!X74</f>
        <v/>
      </c>
      <c r="AE87" s="201">
        <f>'All Parts'!Y74</f>
        <v/>
      </c>
      <c r="AF87" s="201">
        <f>'All Parts'!Z74</f>
        <v/>
      </c>
      <c r="AG87" s="1">
        <f>'All Parts'!AG74</f>
        <v/>
      </c>
      <c r="AH87" s="1">
        <f>'All Parts'!AH74</f>
        <v/>
      </c>
      <c r="AI87" s="1" t="n"/>
      <c r="AJ87" s="1" t="n"/>
      <c r="AK87" s="20" t="n"/>
    </row>
    <row r="88" ht="15" customHeight="1">
      <c r="A88" s="114">
        <f>'All Parts'!A70</f>
        <v/>
      </c>
      <c r="B88" s="22">
        <f>'All Parts'!B70</f>
        <v/>
      </c>
      <c r="C88" s="166">
        <f>'All Parts'!C70</f>
        <v/>
      </c>
      <c r="D88" s="19">
        <f>'All Parts'!D70</f>
        <v/>
      </c>
      <c r="E88" s="46">
        <f>'All Parts'!E70</f>
        <v/>
      </c>
      <c r="F88" s="32">
        <f>'All Parts'!H70</f>
        <v/>
      </c>
      <c r="G88" s="32">
        <f>'All Parts'!F70</f>
        <v/>
      </c>
      <c r="H88" s="57">
        <f>'All Parts'!I70</f>
        <v/>
      </c>
      <c r="I88" s="8">
        <f>'All Parts'!J70</f>
        <v/>
      </c>
      <c r="J88" s="8">
        <f>'All Parts'!K70</f>
        <v/>
      </c>
      <c r="K88" s="8">
        <f>'All Parts'!L70</f>
        <v/>
      </c>
      <c r="L88" s="33">
        <f>'All Parts'!M70</f>
        <v/>
      </c>
      <c r="M88" s="33">
        <f>'All Parts'!N70</f>
        <v/>
      </c>
      <c r="N88" s="83">
        <f>M88*C88/1000</f>
        <v/>
      </c>
      <c r="O88" s="83">
        <f>IF(ABS(V88)&lt;=3,N88,0)</f>
        <v/>
      </c>
      <c r="P88" s="84">
        <f>C88/1000*G88</f>
        <v/>
      </c>
      <c r="Q88" s="84">
        <f>IF(ABS(U88)&lt;=3,N88,0)</f>
        <v/>
      </c>
      <c r="R88" s="85">
        <f>C88/1000*(X88+Y88+Z88+AA88+AB88+AC88+AD88+AE88+AF88)</f>
        <v/>
      </c>
      <c r="S88" s="87">
        <f>C88/1000*W88</f>
        <v/>
      </c>
      <c r="T88" s="87">
        <f>IF((N88-S88)&gt;0,N88-S88,0)</f>
        <v/>
      </c>
      <c r="U88" s="199">
        <f>'All Parts'!O70</f>
        <v/>
      </c>
      <c r="V88" s="199">
        <f>'All Parts'!P70</f>
        <v/>
      </c>
      <c r="W88" s="199">
        <f>'All Parts'!Q70</f>
        <v/>
      </c>
      <c r="X88" s="200">
        <f>'All Parts'!R70</f>
        <v/>
      </c>
      <c r="Y88" s="200">
        <f>'All Parts'!S70</f>
        <v/>
      </c>
      <c r="Z88" s="200">
        <f>'All Parts'!T70</f>
        <v/>
      </c>
      <c r="AA88" s="201">
        <f>'All Parts'!U70</f>
        <v/>
      </c>
      <c r="AB88" s="201">
        <f>'All Parts'!V70</f>
        <v/>
      </c>
      <c r="AC88" s="201">
        <f>'All Parts'!W70</f>
        <v/>
      </c>
      <c r="AD88" s="201">
        <f>'All Parts'!X70</f>
        <v/>
      </c>
      <c r="AE88" s="201">
        <f>'All Parts'!Y70</f>
        <v/>
      </c>
      <c r="AF88" s="201">
        <f>'All Parts'!Z70</f>
        <v/>
      </c>
      <c r="AG88" s="1">
        <f>'All Parts'!#REF!</f>
        <v/>
      </c>
      <c r="AH88" s="1">
        <f>'All Parts'!#REF!</f>
        <v/>
      </c>
      <c r="AI88" s="1" t="n"/>
      <c r="AJ88" s="1" t="n"/>
      <c r="AK88" s="20" t="n"/>
    </row>
    <row r="89" ht="15" customHeight="1">
      <c r="A89" s="22">
        <f>'All Parts'!A14</f>
        <v/>
      </c>
      <c r="B89" s="22">
        <f>'All Parts'!B14</f>
        <v/>
      </c>
      <c r="C89" s="166">
        <f>'All Parts'!C14</f>
        <v/>
      </c>
      <c r="D89" s="19">
        <f>'All Parts'!D14</f>
        <v/>
      </c>
      <c r="E89" s="45">
        <f>'All Parts'!E14</f>
        <v/>
      </c>
      <c r="F89" s="32">
        <f>'All Parts'!H14</f>
        <v/>
      </c>
      <c r="G89" s="32">
        <f>'All Parts'!F14</f>
        <v/>
      </c>
      <c r="H89" s="57">
        <f>'All Parts'!I14</f>
        <v/>
      </c>
      <c r="I89" s="8">
        <f>'All Parts'!J14</f>
        <v/>
      </c>
      <c r="J89" s="8">
        <f>'All Parts'!K14</f>
        <v/>
      </c>
      <c r="K89" s="8">
        <f>'All Parts'!L14</f>
        <v/>
      </c>
      <c r="L89" s="33">
        <f>'All Parts'!M14</f>
        <v/>
      </c>
      <c r="M89" s="33">
        <f>'All Parts'!N14</f>
        <v/>
      </c>
      <c r="N89" s="83">
        <f>M89*C89/1000</f>
        <v/>
      </c>
      <c r="O89" s="83">
        <f>IF(ABS(V89)&lt;=3,N89,0)</f>
        <v/>
      </c>
      <c r="P89" s="84">
        <f>C89/1000*G89</f>
        <v/>
      </c>
      <c r="Q89" s="84">
        <f>IF(ABS(U89)&lt;=3,N89,0)</f>
        <v/>
      </c>
      <c r="R89" s="85">
        <f>C89/1000*(X89+Y89+Z89+AA89+AB89+AC89+AD89+AE89+AF89)</f>
        <v/>
      </c>
      <c r="S89" s="87">
        <f>C89/1000*W89</f>
        <v/>
      </c>
      <c r="T89" s="87">
        <f>IF((N89-S89)&gt;0,N89-S89,0)</f>
        <v/>
      </c>
      <c r="U89" s="89">
        <f>'All Parts'!O14</f>
        <v/>
      </c>
      <c r="V89" s="89">
        <f>'All Parts'!P14</f>
        <v/>
      </c>
      <c r="W89" s="203">
        <f>'All Parts'!Q14</f>
        <v/>
      </c>
      <c r="X89" s="201">
        <f>'All Parts'!R14</f>
        <v/>
      </c>
      <c r="Y89" s="200">
        <f>'All Parts'!S14</f>
        <v/>
      </c>
      <c r="Z89" s="200">
        <f>'All Parts'!T14</f>
        <v/>
      </c>
      <c r="AA89" s="201">
        <f>'All Parts'!U14</f>
        <v/>
      </c>
      <c r="AB89" s="201">
        <f>'All Parts'!V14</f>
        <v/>
      </c>
      <c r="AC89" s="201">
        <f>'All Parts'!W14</f>
        <v/>
      </c>
      <c r="AD89" s="201">
        <f>'All Parts'!X14</f>
        <v/>
      </c>
      <c r="AE89" s="201">
        <f>'All Parts'!Y14</f>
        <v/>
      </c>
      <c r="AF89" s="201">
        <f>'All Parts'!Z14</f>
        <v/>
      </c>
      <c r="AG89" s="1">
        <f>'All Parts'!AG14</f>
        <v/>
      </c>
      <c r="AH89" s="1">
        <f>'All Parts'!AH14</f>
        <v/>
      </c>
      <c r="AI89" s="1" t="n"/>
      <c r="AJ89" s="1" t="n"/>
      <c r="AK89" s="48" t="n"/>
    </row>
    <row r="90" ht="15" customHeight="1">
      <c r="A90" s="22">
        <f>'All Parts'!A25</f>
        <v/>
      </c>
      <c r="B90" s="22">
        <f>'All Parts'!B25</f>
        <v/>
      </c>
      <c r="C90" s="166">
        <f>'All Parts'!C25</f>
        <v/>
      </c>
      <c r="D90" s="19">
        <f>'All Parts'!D25</f>
        <v/>
      </c>
      <c r="E90" s="45">
        <f>'All Parts'!E25</f>
        <v/>
      </c>
      <c r="F90" s="32">
        <f>'All Parts'!H25</f>
        <v/>
      </c>
      <c r="G90" s="32">
        <f>'All Parts'!F25</f>
        <v/>
      </c>
      <c r="H90" s="57">
        <f>'All Parts'!I25</f>
        <v/>
      </c>
      <c r="I90" s="8">
        <f>'All Parts'!J25</f>
        <v/>
      </c>
      <c r="J90" s="8">
        <f>'All Parts'!K25</f>
        <v/>
      </c>
      <c r="K90" s="8">
        <f>'All Parts'!L25</f>
        <v/>
      </c>
      <c r="L90" s="33">
        <f>'All Parts'!M25</f>
        <v/>
      </c>
      <c r="M90" s="33">
        <f>'All Parts'!N25</f>
        <v/>
      </c>
      <c r="N90" s="83">
        <f>M90*C90/1000</f>
        <v/>
      </c>
      <c r="O90" s="83">
        <f>IF(ABS(V90)&lt;=3,N90,0)</f>
        <v/>
      </c>
      <c r="P90" s="84">
        <f>C90/1000*G90</f>
        <v/>
      </c>
      <c r="Q90" s="84">
        <f>IF(ABS(U90)&lt;=3,N90,0)</f>
        <v/>
      </c>
      <c r="R90" s="85">
        <f>C90/1000*(X90+Y90+Z90+AA90+AB90+AC90+AD90+AE90+AF90)</f>
        <v/>
      </c>
      <c r="S90" s="87">
        <f>C90/1000*W90</f>
        <v/>
      </c>
      <c r="T90" s="87">
        <f>IF((N90-S90)&gt;0,N90-S90,0)</f>
        <v/>
      </c>
      <c r="U90" s="89">
        <f>'All Parts'!O25</f>
        <v/>
      </c>
      <c r="V90" s="89">
        <f>'All Parts'!P25</f>
        <v/>
      </c>
      <c r="W90" s="203">
        <f>'All Parts'!Q25</f>
        <v/>
      </c>
      <c r="X90" s="201">
        <f>'All Parts'!R25</f>
        <v/>
      </c>
      <c r="Y90" s="200">
        <f>'All Parts'!S25</f>
        <v/>
      </c>
      <c r="Z90" s="200">
        <f>'All Parts'!T25</f>
        <v/>
      </c>
      <c r="AA90" s="201">
        <f>'All Parts'!U25</f>
        <v/>
      </c>
      <c r="AB90" s="201">
        <f>'All Parts'!V25</f>
        <v/>
      </c>
      <c r="AC90" s="201">
        <f>'All Parts'!W25</f>
        <v/>
      </c>
      <c r="AD90" s="201">
        <f>'All Parts'!X25</f>
        <v/>
      </c>
      <c r="AE90" s="201">
        <f>'All Parts'!Y25</f>
        <v/>
      </c>
      <c r="AF90" s="201">
        <f>'All Parts'!Z25</f>
        <v/>
      </c>
      <c r="AG90" s="1">
        <f>'All Parts'!AG25</f>
        <v/>
      </c>
      <c r="AH90" s="1">
        <f>'All Parts'!AH25</f>
        <v/>
      </c>
      <c r="AI90" s="1" t="n"/>
      <c r="AJ90" s="1" t="n"/>
      <c r="AK90" s="20" t="n"/>
    </row>
    <row r="91" ht="15" customHeight="1">
      <c r="A91" s="22">
        <f>'All Parts'!A11</f>
        <v/>
      </c>
      <c r="B91" s="22">
        <f>'All Parts'!B11</f>
        <v/>
      </c>
      <c r="C91" s="166">
        <f>'All Parts'!C11</f>
        <v/>
      </c>
      <c r="D91" s="19">
        <f>'All Parts'!D11</f>
        <v/>
      </c>
      <c r="E91" s="45">
        <f>'All Parts'!E11</f>
        <v/>
      </c>
      <c r="F91" s="32">
        <f>'All Parts'!H11</f>
        <v/>
      </c>
      <c r="G91" s="32">
        <f>'All Parts'!F11</f>
        <v/>
      </c>
      <c r="H91" s="57">
        <f>'All Parts'!I11</f>
        <v/>
      </c>
      <c r="I91" s="8">
        <f>'All Parts'!J11</f>
        <v/>
      </c>
      <c r="J91" s="8">
        <f>'All Parts'!K11</f>
        <v/>
      </c>
      <c r="K91" s="8">
        <f>'All Parts'!L11</f>
        <v/>
      </c>
      <c r="L91" s="33">
        <f>'All Parts'!M11</f>
        <v/>
      </c>
      <c r="M91" s="33">
        <f>'All Parts'!N11</f>
        <v/>
      </c>
      <c r="N91" s="83">
        <f>M91*C91/1000</f>
        <v/>
      </c>
      <c r="O91" s="83">
        <f>IF(ABS(V91)&lt;=3,N91,0)</f>
        <v/>
      </c>
      <c r="P91" s="84">
        <f>C91/1000*G91</f>
        <v/>
      </c>
      <c r="Q91" s="84">
        <f>IF(ABS(U91)&lt;=3,N91,0)</f>
        <v/>
      </c>
      <c r="R91" s="85">
        <f>C91/1000*(X91+Y91+Z91+AA91+AB91+AC91+AD91+AE91+AF91)</f>
        <v/>
      </c>
      <c r="S91" s="87">
        <f>C91/1000*W91</f>
        <v/>
      </c>
      <c r="T91" s="87">
        <f>IF((N91-S91)&gt;0,N91-S91,0)</f>
        <v/>
      </c>
      <c r="U91" s="89">
        <f>'All Parts'!O11</f>
        <v/>
      </c>
      <c r="V91" s="89">
        <f>'All Parts'!P11</f>
        <v/>
      </c>
      <c r="W91" s="203">
        <f>'All Parts'!Q11</f>
        <v/>
      </c>
      <c r="X91" s="201">
        <f>'All Parts'!R11</f>
        <v/>
      </c>
      <c r="Y91" s="200">
        <f>'All Parts'!S11</f>
        <v/>
      </c>
      <c r="Z91" s="200">
        <f>'All Parts'!T11</f>
        <v/>
      </c>
      <c r="AA91" s="201">
        <f>'All Parts'!U11</f>
        <v/>
      </c>
      <c r="AB91" s="201">
        <f>'All Parts'!V11</f>
        <v/>
      </c>
      <c r="AC91" s="201">
        <f>'All Parts'!W11</f>
        <v/>
      </c>
      <c r="AD91" s="201">
        <f>'All Parts'!X11</f>
        <v/>
      </c>
      <c r="AE91" s="201">
        <f>'All Parts'!Y11</f>
        <v/>
      </c>
      <c r="AF91" s="201">
        <f>'All Parts'!Z11</f>
        <v/>
      </c>
      <c r="AG91" s="1">
        <f>'All Parts'!AG11</f>
        <v/>
      </c>
      <c r="AH91" s="1">
        <f>'All Parts'!AH11</f>
        <v/>
      </c>
      <c r="AI91" s="1" t="n"/>
      <c r="AJ91" s="1" t="n"/>
      <c r="AK91" s="20" t="n"/>
    </row>
    <row r="92" ht="15" customHeight="1">
      <c r="A92" s="22">
        <f>'All Parts'!A120</f>
        <v/>
      </c>
      <c r="B92" s="22">
        <f>'All Parts'!B120</f>
        <v/>
      </c>
      <c r="C92" s="166">
        <f>'All Parts'!C120</f>
        <v/>
      </c>
      <c r="D92" s="19">
        <f>'All Parts'!D120</f>
        <v/>
      </c>
      <c r="E92" s="45">
        <f>'All Parts'!E120</f>
        <v/>
      </c>
      <c r="F92" s="32">
        <f>'All Parts'!H120</f>
        <v/>
      </c>
      <c r="G92" s="32">
        <f>'All Parts'!F120</f>
        <v/>
      </c>
      <c r="H92" s="57">
        <f>'All Parts'!I120</f>
        <v/>
      </c>
      <c r="I92" s="8">
        <f>'All Parts'!J120</f>
        <v/>
      </c>
      <c r="J92" s="8">
        <f>'All Parts'!K120</f>
        <v/>
      </c>
      <c r="K92" s="8">
        <f>'All Parts'!L120</f>
        <v/>
      </c>
      <c r="L92" s="33">
        <f>'All Parts'!M120</f>
        <v/>
      </c>
      <c r="M92" s="33">
        <f>'All Parts'!N120</f>
        <v/>
      </c>
      <c r="N92" s="83">
        <f>M92*C92/1000</f>
        <v/>
      </c>
      <c r="O92" s="83">
        <f>IF(ABS(V92)&lt;=3,N92,0)</f>
        <v/>
      </c>
      <c r="P92" s="84">
        <f>C92/1000*G92</f>
        <v/>
      </c>
      <c r="Q92" s="84">
        <f>IF(ABS(U92)&lt;=3,N92,0)</f>
        <v/>
      </c>
      <c r="R92" s="85">
        <f>C92/1000*(X92+Y92+Z92+AA92+AB92+AC92+AD92+AE92+AF92)</f>
        <v/>
      </c>
      <c r="S92" s="87">
        <f>C92/1000*W92</f>
        <v/>
      </c>
      <c r="T92" s="87">
        <f>IF((N92-S92)&gt;0,N92-S92,0)</f>
        <v/>
      </c>
      <c r="U92" s="199">
        <f>'All Parts'!O120</f>
        <v/>
      </c>
      <c r="V92" s="199">
        <f>'All Parts'!P120</f>
        <v/>
      </c>
      <c r="W92" s="199">
        <f>'All Parts'!Q120</f>
        <v/>
      </c>
      <c r="X92" s="200">
        <f>'All Parts'!R120</f>
        <v/>
      </c>
      <c r="Y92" s="200">
        <f>'All Parts'!S120</f>
        <v/>
      </c>
      <c r="Z92" s="200">
        <f>'All Parts'!T120</f>
        <v/>
      </c>
      <c r="AA92" s="201">
        <f>'All Parts'!U120</f>
        <v/>
      </c>
      <c r="AB92" s="201">
        <f>'All Parts'!V120</f>
        <v/>
      </c>
      <c r="AC92" s="201">
        <f>'All Parts'!W120</f>
        <v/>
      </c>
      <c r="AD92" s="201">
        <f>'All Parts'!X120</f>
        <v/>
      </c>
      <c r="AE92" s="201">
        <f>'All Parts'!Y120</f>
        <v/>
      </c>
      <c r="AF92" s="201">
        <f>'All Parts'!Z120</f>
        <v/>
      </c>
      <c r="AG92" s="1">
        <f>'All Parts'!AG120</f>
        <v/>
      </c>
      <c r="AH92" s="1">
        <f>'All Parts'!AH120</f>
        <v/>
      </c>
      <c r="AI92" s="1" t="n"/>
      <c r="AJ92" s="1" t="n"/>
      <c r="AK92" s="20" t="n"/>
    </row>
    <row r="93" ht="15" customHeight="1">
      <c r="A93" s="175">
        <f>'All Parts'!A72</f>
        <v/>
      </c>
      <c r="B93" s="176">
        <f>'All Parts'!B72</f>
        <v/>
      </c>
      <c r="C93" s="177">
        <f>'All Parts'!C72</f>
        <v/>
      </c>
      <c r="D93" s="19">
        <f>'All Parts'!D72</f>
        <v/>
      </c>
      <c r="E93" s="45">
        <f>'All Parts'!E72</f>
        <v/>
      </c>
      <c r="F93" s="32">
        <f>'All Parts'!H72</f>
        <v/>
      </c>
      <c r="G93" s="32">
        <f>'All Parts'!F72</f>
        <v/>
      </c>
      <c r="H93" s="57">
        <f>'All Parts'!I72</f>
        <v/>
      </c>
      <c r="I93" s="8">
        <f>'All Parts'!J72</f>
        <v/>
      </c>
      <c r="J93" s="8">
        <f>'All Parts'!K72</f>
        <v/>
      </c>
      <c r="K93" s="8">
        <f>'All Parts'!L72</f>
        <v/>
      </c>
      <c r="L93" s="33">
        <f>'All Parts'!M72</f>
        <v/>
      </c>
      <c r="M93" s="33">
        <f>'All Parts'!N72</f>
        <v/>
      </c>
      <c r="N93" s="83">
        <f>M93*C93/1000</f>
        <v/>
      </c>
      <c r="O93" s="83">
        <f>IF(ABS(V93)&lt;=3,N93,0)</f>
        <v/>
      </c>
      <c r="P93" s="84">
        <f>C93/1000*G93</f>
        <v/>
      </c>
      <c r="Q93" s="84">
        <f>IF(ABS(U93)&lt;=3,N93,0)</f>
        <v/>
      </c>
      <c r="R93" s="85">
        <f>C93/1000*(X93+Y93+Z93+AA93+AB93+AC93+AD93+AE93+AF93)</f>
        <v/>
      </c>
      <c r="S93" s="87">
        <f>C93/1000*W93</f>
        <v/>
      </c>
      <c r="T93" s="87">
        <f>IF((N93-S93)&gt;0,N93-S93,0)</f>
        <v/>
      </c>
      <c r="U93" s="199">
        <f>'All Parts'!O72</f>
        <v/>
      </c>
      <c r="V93" s="199">
        <f>'All Parts'!P72</f>
        <v/>
      </c>
      <c r="W93" s="199">
        <f>'All Parts'!Q72</f>
        <v/>
      </c>
      <c r="X93" s="200">
        <f>'All Parts'!R72</f>
        <v/>
      </c>
      <c r="Y93" s="200">
        <f>'All Parts'!S72</f>
        <v/>
      </c>
      <c r="Z93" s="200">
        <f>'All Parts'!T72</f>
        <v/>
      </c>
      <c r="AA93" s="206">
        <f>'All Parts'!U72</f>
        <v/>
      </c>
      <c r="AB93" s="201">
        <f>'All Parts'!V72</f>
        <v/>
      </c>
      <c r="AC93" s="201">
        <f>'All Parts'!W72</f>
        <v/>
      </c>
      <c r="AD93" s="201">
        <f>'All Parts'!X72</f>
        <v/>
      </c>
      <c r="AE93" s="201">
        <f>'All Parts'!Y72</f>
        <v/>
      </c>
      <c r="AF93" s="201">
        <f>'All Parts'!Z72</f>
        <v/>
      </c>
      <c r="AG93" s="1">
        <f>'All Parts'!AG72</f>
        <v/>
      </c>
      <c r="AH93" s="1">
        <f>'All Parts'!AH72</f>
        <v/>
      </c>
      <c r="AI93" s="1" t="n"/>
      <c r="AJ93" s="1" t="n"/>
      <c r="AK93" s="20" t="n"/>
    </row>
    <row r="94" ht="15" customHeight="1">
      <c r="A94" s="50">
        <f>'All Parts'!A34</f>
        <v/>
      </c>
      <c r="B94" s="22">
        <f>'All Parts'!B34</f>
        <v/>
      </c>
      <c r="C94" s="166">
        <f>'All Parts'!C34</f>
        <v/>
      </c>
      <c r="D94" s="19">
        <f>'All Parts'!D34</f>
        <v/>
      </c>
      <c r="E94" s="45">
        <f>'All Parts'!E34</f>
        <v/>
      </c>
      <c r="F94" s="32">
        <f>'All Parts'!H34</f>
        <v/>
      </c>
      <c r="G94" s="32">
        <f>'All Parts'!F34</f>
        <v/>
      </c>
      <c r="H94" s="57">
        <f>'All Parts'!I34</f>
        <v/>
      </c>
      <c r="I94" s="8">
        <f>'All Parts'!J34</f>
        <v/>
      </c>
      <c r="J94" s="8">
        <f>'All Parts'!K34</f>
        <v/>
      </c>
      <c r="K94" s="8">
        <f>'All Parts'!L34</f>
        <v/>
      </c>
      <c r="L94" s="33">
        <f>'All Parts'!M34</f>
        <v/>
      </c>
      <c r="M94" s="33">
        <f>'All Parts'!N34</f>
        <v/>
      </c>
      <c r="N94" s="83">
        <f>M94*C94/1000</f>
        <v/>
      </c>
      <c r="O94" s="83">
        <f>IF(ABS(V94)&lt;=3,N94,0)</f>
        <v/>
      </c>
      <c r="P94" s="84">
        <f>C94/1000*G94</f>
        <v/>
      </c>
      <c r="Q94" s="84">
        <f>IF(ABS(U94)&lt;=3,N94,0)</f>
        <v/>
      </c>
      <c r="R94" s="85">
        <f>C94/1000*(X94+Y94+Z94+AA94+AB94+AC94+AD94+AE94+AF94)</f>
        <v/>
      </c>
      <c r="S94" s="87">
        <f>C94/1000*W94</f>
        <v/>
      </c>
      <c r="T94" s="87">
        <f>IF((N94-S94)&gt;0,N94-S94,0)</f>
        <v/>
      </c>
      <c r="U94" s="89">
        <f>'All Parts'!O34</f>
        <v/>
      </c>
      <c r="V94" s="89">
        <f>'All Parts'!P34</f>
        <v/>
      </c>
      <c r="W94" s="203">
        <f>'All Parts'!Q34</f>
        <v/>
      </c>
      <c r="X94" s="201">
        <f>'All Parts'!R34</f>
        <v/>
      </c>
      <c r="Y94" s="200">
        <f>'All Parts'!S34</f>
        <v/>
      </c>
      <c r="Z94" s="200">
        <f>'All Parts'!T34</f>
        <v/>
      </c>
      <c r="AA94" s="201">
        <f>'All Parts'!U34</f>
        <v/>
      </c>
      <c r="AB94" s="201">
        <f>'All Parts'!V34</f>
        <v/>
      </c>
      <c r="AC94" s="201">
        <f>'All Parts'!W34</f>
        <v/>
      </c>
      <c r="AD94" s="201">
        <f>'All Parts'!X34</f>
        <v/>
      </c>
      <c r="AE94" s="201">
        <f>'All Parts'!Y34</f>
        <v/>
      </c>
      <c r="AF94" s="201">
        <f>'All Parts'!Z34</f>
        <v/>
      </c>
      <c r="AG94" s="1">
        <f>'All Parts'!AG34</f>
        <v/>
      </c>
      <c r="AH94" s="1">
        <f>'All Parts'!AH34</f>
        <v/>
      </c>
      <c r="AI94" s="1" t="n"/>
      <c r="AJ94" s="1" t="n"/>
      <c r="AK94" s="20" t="n"/>
    </row>
    <row r="95" ht="15" customHeight="1">
      <c r="A95" s="114">
        <f>'All Parts'!A106</f>
        <v/>
      </c>
      <c r="B95" s="22">
        <f>'All Parts'!B106</f>
        <v/>
      </c>
      <c r="C95" s="166">
        <f>'All Parts'!C106</f>
        <v/>
      </c>
      <c r="D95" s="19">
        <f>'All Parts'!D106</f>
        <v/>
      </c>
      <c r="E95" s="46">
        <f>'All Parts'!E106</f>
        <v/>
      </c>
      <c r="F95" s="32">
        <f>'All Parts'!H106</f>
        <v/>
      </c>
      <c r="G95" s="32">
        <f>'All Parts'!F106</f>
        <v/>
      </c>
      <c r="H95" s="57">
        <f>'All Parts'!I106</f>
        <v/>
      </c>
      <c r="I95" s="8">
        <f>'All Parts'!J106</f>
        <v/>
      </c>
      <c r="J95" s="8">
        <f>'All Parts'!K106</f>
        <v/>
      </c>
      <c r="K95" s="8">
        <f>'All Parts'!L106</f>
        <v/>
      </c>
      <c r="L95" s="33">
        <f>'All Parts'!M106</f>
        <v/>
      </c>
      <c r="M95" s="33">
        <f>'All Parts'!N106</f>
        <v/>
      </c>
      <c r="N95" s="83">
        <f>M95*C95/1000</f>
        <v/>
      </c>
      <c r="O95" s="83">
        <f>IF(ABS(V95)&lt;=3,N95,0)</f>
        <v/>
      </c>
      <c r="P95" s="84">
        <f>C95/1000*G95</f>
        <v/>
      </c>
      <c r="Q95" s="84">
        <f>IF(ABS(U95)&lt;=3,N95,0)</f>
        <v/>
      </c>
      <c r="R95" s="85">
        <f>C95/1000*(X95+Y95+Z95+AA95+AB95+AC95+AD95+AE95+AF95)</f>
        <v/>
      </c>
      <c r="S95" s="87">
        <f>C95/1000*W95</f>
        <v/>
      </c>
      <c r="T95" s="87">
        <f>IF((N95-S95)&gt;0,N95-S95,0)</f>
        <v/>
      </c>
      <c r="U95" s="199">
        <f>'All Parts'!O106</f>
        <v/>
      </c>
      <c r="V95" s="199">
        <f>'All Parts'!P106</f>
        <v/>
      </c>
      <c r="W95" s="199">
        <f>'All Parts'!Q106</f>
        <v/>
      </c>
      <c r="X95" s="200">
        <f>'All Parts'!R106</f>
        <v/>
      </c>
      <c r="Y95" s="200">
        <f>'All Parts'!S106</f>
        <v/>
      </c>
      <c r="Z95" s="200">
        <f>'All Parts'!T106</f>
        <v/>
      </c>
      <c r="AA95" s="201">
        <f>'All Parts'!U106</f>
        <v/>
      </c>
      <c r="AB95" s="201">
        <f>'All Parts'!V106</f>
        <v/>
      </c>
      <c r="AC95" s="201">
        <f>'All Parts'!W106</f>
        <v/>
      </c>
      <c r="AD95" s="201">
        <f>'All Parts'!X106</f>
        <v/>
      </c>
      <c r="AE95" s="201">
        <f>'All Parts'!Y106</f>
        <v/>
      </c>
      <c r="AF95" s="201">
        <f>'All Parts'!Z106</f>
        <v/>
      </c>
      <c r="AG95" s="1">
        <f>'All Parts'!AG106</f>
        <v/>
      </c>
      <c r="AH95" s="1">
        <f>'All Parts'!AH106</f>
        <v/>
      </c>
      <c r="AI95" s="1" t="n"/>
      <c r="AJ95" s="1" t="n"/>
      <c r="AK95" s="20" t="n"/>
    </row>
    <row r="96" ht="15" customHeight="1">
      <c r="A96" s="22">
        <f>'All Parts'!A48</f>
        <v/>
      </c>
      <c r="B96" s="22">
        <f>'All Parts'!B48</f>
        <v/>
      </c>
      <c r="C96" s="166">
        <f>'All Parts'!C48</f>
        <v/>
      </c>
      <c r="D96" s="19">
        <f>'All Parts'!D48</f>
        <v/>
      </c>
      <c r="E96" s="45">
        <f>'All Parts'!E48</f>
        <v/>
      </c>
      <c r="F96" s="32">
        <f>'All Parts'!H48</f>
        <v/>
      </c>
      <c r="G96" s="32">
        <f>'All Parts'!F48</f>
        <v/>
      </c>
      <c r="H96" s="57">
        <f>'All Parts'!I48</f>
        <v/>
      </c>
      <c r="I96" s="8">
        <f>'All Parts'!J48</f>
        <v/>
      </c>
      <c r="J96" s="8">
        <f>'All Parts'!K48</f>
        <v/>
      </c>
      <c r="K96" s="8">
        <f>'All Parts'!L48</f>
        <v/>
      </c>
      <c r="L96" s="33">
        <f>'All Parts'!M48</f>
        <v/>
      </c>
      <c r="M96" s="33">
        <f>'All Parts'!N48</f>
        <v/>
      </c>
      <c r="N96" s="83">
        <f>M96*C96/1000</f>
        <v/>
      </c>
      <c r="O96" s="83">
        <f>IF(ABS(V96)&lt;=3,N96,0)</f>
        <v/>
      </c>
      <c r="P96" s="84">
        <f>C96/1000*G96</f>
        <v/>
      </c>
      <c r="Q96" s="84">
        <f>IF(ABS(U96)&lt;=3,N96,0)</f>
        <v/>
      </c>
      <c r="R96" s="85">
        <f>C96/1000*(X96+Y96+Z96+AA96+AB96+AC96+AD96+AE96+AF96)</f>
        <v/>
      </c>
      <c r="S96" s="87">
        <f>C96/1000*W96</f>
        <v/>
      </c>
      <c r="T96" s="87">
        <f>IF((N96-S96)&gt;0,N96-S96,0)</f>
        <v/>
      </c>
      <c r="U96" s="89">
        <f>'All Parts'!O48</f>
        <v/>
      </c>
      <c r="V96" s="89">
        <f>'All Parts'!P48</f>
        <v/>
      </c>
      <c r="W96" s="203">
        <f>'All Parts'!Q48</f>
        <v/>
      </c>
      <c r="X96" s="201">
        <f>'All Parts'!R48</f>
        <v/>
      </c>
      <c r="Y96" s="200">
        <f>'All Parts'!S48</f>
        <v/>
      </c>
      <c r="Z96" s="200">
        <f>'All Parts'!T48</f>
        <v/>
      </c>
      <c r="AA96" s="201">
        <f>'All Parts'!U48</f>
        <v/>
      </c>
      <c r="AB96" s="201">
        <f>'All Parts'!V48</f>
        <v/>
      </c>
      <c r="AC96" s="201">
        <f>'All Parts'!W48</f>
        <v/>
      </c>
      <c r="AD96" s="201">
        <f>'All Parts'!X48</f>
        <v/>
      </c>
      <c r="AE96" s="201">
        <f>'All Parts'!Y48</f>
        <v/>
      </c>
      <c r="AF96" s="201">
        <f>'All Parts'!Z48</f>
        <v/>
      </c>
      <c r="AG96" s="1">
        <f>'All Parts'!AG48</f>
        <v/>
      </c>
      <c r="AH96" s="1">
        <f>'All Parts'!AH48</f>
        <v/>
      </c>
      <c r="AI96" s="1" t="n"/>
      <c r="AJ96" s="1" t="n"/>
      <c r="AK96" s="20" t="n"/>
    </row>
    <row r="97" ht="15" customHeight="1">
      <c r="A97" s="54">
        <f>'All Parts'!A13</f>
        <v/>
      </c>
      <c r="B97" s="22">
        <f>'All Parts'!B13</f>
        <v/>
      </c>
      <c r="C97" s="166">
        <f>'All Parts'!C13</f>
        <v/>
      </c>
      <c r="D97" s="19">
        <f>'All Parts'!D13</f>
        <v/>
      </c>
      <c r="E97" s="45">
        <f>'All Parts'!E13</f>
        <v/>
      </c>
      <c r="F97" s="34">
        <f>'All Parts'!H13</f>
        <v/>
      </c>
      <c r="G97" s="34">
        <f>'All Parts'!F13</f>
        <v/>
      </c>
      <c r="H97" s="57">
        <f>'All Parts'!I13</f>
        <v/>
      </c>
      <c r="I97" s="8">
        <f>'All Parts'!J13</f>
        <v/>
      </c>
      <c r="J97" s="8">
        <f>'All Parts'!K13</f>
        <v/>
      </c>
      <c r="K97" s="8">
        <f>'All Parts'!L13</f>
        <v/>
      </c>
      <c r="L97" s="33">
        <f>'All Parts'!M13</f>
        <v/>
      </c>
      <c r="M97" s="33">
        <f>'All Parts'!N13</f>
        <v/>
      </c>
      <c r="N97" s="83">
        <f>M97*C97/1000</f>
        <v/>
      </c>
      <c r="O97" s="83">
        <f>IF(ABS(V97)&lt;=3,N97,0)</f>
        <v/>
      </c>
      <c r="P97" s="84">
        <f>C97/1000*G97</f>
        <v/>
      </c>
      <c r="Q97" s="84">
        <f>IF(ABS(U97)&lt;=3,N97,0)</f>
        <v/>
      </c>
      <c r="R97" s="85">
        <f>C97/1000*(X97+Y97+Z97+AA97+AB97+AC97+AD97+AE97+AF97)</f>
        <v/>
      </c>
      <c r="S97" s="87">
        <f>C97/1000*W97</f>
        <v/>
      </c>
      <c r="T97" s="87">
        <f>IF((N97-S97)&gt;0,N97-S97,0)</f>
        <v/>
      </c>
      <c r="U97" s="89">
        <f>'All Parts'!O13</f>
        <v/>
      </c>
      <c r="V97" s="89">
        <f>'All Parts'!P13</f>
        <v/>
      </c>
      <c r="W97" s="203">
        <f>'All Parts'!Q13</f>
        <v/>
      </c>
      <c r="X97" s="201">
        <f>'All Parts'!R13</f>
        <v/>
      </c>
      <c r="Y97" s="200">
        <f>'All Parts'!S13</f>
        <v/>
      </c>
      <c r="Z97" s="200">
        <f>'All Parts'!T13</f>
        <v/>
      </c>
      <c r="AA97" s="201">
        <f>'All Parts'!U13</f>
        <v/>
      </c>
      <c r="AB97" s="201">
        <f>'All Parts'!V13</f>
        <v/>
      </c>
      <c r="AC97" s="201">
        <f>'All Parts'!W13</f>
        <v/>
      </c>
      <c r="AD97" s="201">
        <f>'All Parts'!X13</f>
        <v/>
      </c>
      <c r="AE97" s="201">
        <f>'All Parts'!Y13</f>
        <v/>
      </c>
      <c r="AF97" s="201">
        <f>'All Parts'!Z13</f>
        <v/>
      </c>
      <c r="AG97" s="1">
        <f>'All Parts'!AG13</f>
        <v/>
      </c>
      <c r="AH97" s="1">
        <f>'All Parts'!AH13</f>
        <v/>
      </c>
      <c r="AI97" s="1" t="n"/>
      <c r="AJ97" s="1" t="n"/>
      <c r="AK97" s="20" t="n"/>
    </row>
    <row r="98" ht="15" customHeight="1">
      <c r="A98" s="22">
        <f>'All Parts'!A69</f>
        <v/>
      </c>
      <c r="B98" s="22">
        <f>'All Parts'!B69</f>
        <v/>
      </c>
      <c r="C98" s="166">
        <f>'All Parts'!C69</f>
        <v/>
      </c>
      <c r="D98" s="19">
        <f>'All Parts'!D69</f>
        <v/>
      </c>
      <c r="E98" s="45">
        <f>'All Parts'!E69</f>
        <v/>
      </c>
      <c r="F98" s="32">
        <f>'All Parts'!H69</f>
        <v/>
      </c>
      <c r="G98" s="32">
        <f>'All Parts'!F69</f>
        <v/>
      </c>
      <c r="H98" s="57">
        <f>'All Parts'!I69</f>
        <v/>
      </c>
      <c r="I98" s="8">
        <f>'All Parts'!J69</f>
        <v/>
      </c>
      <c r="J98" s="8">
        <f>'All Parts'!K69</f>
        <v/>
      </c>
      <c r="K98" s="8">
        <f>'All Parts'!L69</f>
        <v/>
      </c>
      <c r="L98" s="33">
        <f>'All Parts'!M69</f>
        <v/>
      </c>
      <c r="M98" s="33">
        <f>'All Parts'!N69</f>
        <v/>
      </c>
      <c r="N98" s="83">
        <f>M98*C98/1000</f>
        <v/>
      </c>
      <c r="O98" s="83">
        <f>IF(ABS(V98)&lt;=3,N98,0)</f>
        <v/>
      </c>
      <c r="P98" s="84">
        <f>C98/1000*G98</f>
        <v/>
      </c>
      <c r="Q98" s="84">
        <f>IF(ABS(U98)&lt;=3,N98,0)</f>
        <v/>
      </c>
      <c r="R98" s="85">
        <f>C98/1000*(X98+Y98+Z98+AA98+AB98+AC98+AD98+AE98+AF98)</f>
        <v/>
      </c>
      <c r="S98" s="87">
        <f>C98/1000*W98</f>
        <v/>
      </c>
      <c r="T98" s="87">
        <f>IF((N98-S98)&gt;0,N98-S98,0)</f>
        <v/>
      </c>
      <c r="U98" s="199">
        <f>'All Parts'!O69</f>
        <v/>
      </c>
      <c r="V98" s="199">
        <f>'All Parts'!P69</f>
        <v/>
      </c>
      <c r="W98" s="199">
        <f>'All Parts'!Q69</f>
        <v/>
      </c>
      <c r="X98" s="200">
        <f>'All Parts'!R69</f>
        <v/>
      </c>
      <c r="Y98" s="200">
        <f>'All Parts'!S69</f>
        <v/>
      </c>
      <c r="Z98" s="200">
        <f>'All Parts'!T69</f>
        <v/>
      </c>
      <c r="AA98" s="201">
        <f>'All Parts'!U69</f>
        <v/>
      </c>
      <c r="AB98" s="201">
        <f>'All Parts'!V69</f>
        <v/>
      </c>
      <c r="AC98" s="201">
        <f>'All Parts'!W69</f>
        <v/>
      </c>
      <c r="AD98" s="201">
        <f>'All Parts'!X69</f>
        <v/>
      </c>
      <c r="AE98" s="201">
        <f>'All Parts'!Y69</f>
        <v/>
      </c>
      <c r="AF98" s="201">
        <f>'All Parts'!Z69</f>
        <v/>
      </c>
      <c r="AG98" s="1">
        <f>'All Parts'!AG69</f>
        <v/>
      </c>
      <c r="AH98" s="1">
        <f>'All Parts'!AH69</f>
        <v/>
      </c>
      <c r="AI98" s="1" t="n"/>
      <c r="AJ98" s="1" t="n"/>
      <c r="AK98" s="20" t="n"/>
    </row>
    <row r="99" ht="15" customHeight="1">
      <c r="A99" s="169">
        <f>'All Parts'!A81</f>
        <v/>
      </c>
      <c r="B99" s="170">
        <f>'All Parts'!B81</f>
        <v/>
      </c>
      <c r="C99" s="171">
        <f>'All Parts'!C81</f>
        <v/>
      </c>
      <c r="D99" s="19">
        <f>'All Parts'!D81</f>
        <v/>
      </c>
      <c r="E99" s="45">
        <f>'All Parts'!E81</f>
        <v/>
      </c>
      <c r="F99" s="34">
        <f>'All Parts'!H81</f>
        <v/>
      </c>
      <c r="G99" s="34">
        <f>'All Parts'!F81</f>
        <v/>
      </c>
      <c r="H99" s="57">
        <f>'All Parts'!I81</f>
        <v/>
      </c>
      <c r="I99" s="8">
        <f>'All Parts'!J81</f>
        <v/>
      </c>
      <c r="J99" s="8">
        <f>'All Parts'!K81</f>
        <v/>
      </c>
      <c r="K99" s="8">
        <f>'All Parts'!L81</f>
        <v/>
      </c>
      <c r="L99" s="33">
        <f>'All Parts'!M81</f>
        <v/>
      </c>
      <c r="M99" s="33">
        <f>'All Parts'!N81</f>
        <v/>
      </c>
      <c r="N99" s="83">
        <f>M99*C99/1000</f>
        <v/>
      </c>
      <c r="O99" s="83">
        <f>IF(ABS(V99)&lt;=3,N99,0)</f>
        <v/>
      </c>
      <c r="P99" s="84">
        <f>C99/1000*G99</f>
        <v/>
      </c>
      <c r="Q99" s="84">
        <f>IF(ABS(U99)&lt;=3,N99,0)</f>
        <v/>
      </c>
      <c r="R99" s="85">
        <f>C99/1000*(X99+Y99+Z99+AA99+AB99+AC99+AD99+AE99+AF99)</f>
        <v/>
      </c>
      <c r="S99" s="87">
        <f>C99/1000*W99</f>
        <v/>
      </c>
      <c r="T99" s="87">
        <f>IF((N99-S99)&gt;0,N99-S99,0)</f>
        <v/>
      </c>
      <c r="U99" s="199">
        <f>'All Parts'!O81</f>
        <v/>
      </c>
      <c r="V99" s="199">
        <f>'All Parts'!P81</f>
        <v/>
      </c>
      <c r="W99" s="199">
        <f>'All Parts'!Q81</f>
        <v/>
      </c>
      <c r="X99" s="200">
        <f>'All Parts'!R81</f>
        <v/>
      </c>
      <c r="Y99" s="200">
        <f>'All Parts'!S81</f>
        <v/>
      </c>
      <c r="Z99" s="200">
        <f>'All Parts'!T81</f>
        <v/>
      </c>
      <c r="AA99" s="201">
        <f>'All Parts'!U81</f>
        <v/>
      </c>
      <c r="AB99" s="201">
        <f>'All Parts'!V81</f>
        <v/>
      </c>
      <c r="AC99" s="201">
        <f>'All Parts'!W81</f>
        <v/>
      </c>
      <c r="AD99" s="201">
        <f>'All Parts'!X81</f>
        <v/>
      </c>
      <c r="AE99" s="201">
        <f>'All Parts'!Y81</f>
        <v/>
      </c>
      <c r="AF99" s="201">
        <f>'All Parts'!Z81</f>
        <v/>
      </c>
      <c r="AG99" s="1">
        <f>'All Parts'!AG81</f>
        <v/>
      </c>
      <c r="AH99" s="1">
        <f>'All Parts'!AH81</f>
        <v/>
      </c>
      <c r="AI99" s="1" t="n"/>
      <c r="AJ99" s="1" t="n"/>
      <c r="AK99" s="20" t="n"/>
    </row>
    <row r="100" ht="15" customHeight="1">
      <c r="A100" s="50">
        <f>'All Parts'!A61</f>
        <v/>
      </c>
      <c r="B100" s="22">
        <f>'All Parts'!B61</f>
        <v/>
      </c>
      <c r="C100" s="166">
        <f>'All Parts'!C61</f>
        <v/>
      </c>
      <c r="D100" s="19">
        <f>'All Parts'!D61</f>
        <v/>
      </c>
      <c r="E100" s="45">
        <f>'All Parts'!E61</f>
        <v/>
      </c>
      <c r="F100" s="32">
        <f>'All Parts'!H61</f>
        <v/>
      </c>
      <c r="G100" s="32">
        <f>'All Parts'!F61</f>
        <v/>
      </c>
      <c r="H100" s="57">
        <f>'All Parts'!I61</f>
        <v/>
      </c>
      <c r="I100" s="8">
        <f>'All Parts'!J61</f>
        <v/>
      </c>
      <c r="J100" s="8">
        <f>'All Parts'!K61</f>
        <v/>
      </c>
      <c r="K100" s="8">
        <f>'All Parts'!L61</f>
        <v/>
      </c>
      <c r="L100" s="33">
        <f>'All Parts'!M61</f>
        <v/>
      </c>
      <c r="M100" s="33">
        <f>'All Parts'!N61</f>
        <v/>
      </c>
      <c r="N100" s="83">
        <f>M100*C100/1000</f>
        <v/>
      </c>
      <c r="O100" s="83">
        <f>IF(ABS(V100)&lt;=3,N100,0)</f>
        <v/>
      </c>
      <c r="P100" s="84">
        <f>C100/1000*G100</f>
        <v/>
      </c>
      <c r="Q100" s="84">
        <f>IF(ABS(U100)&lt;=3,N100,0)</f>
        <v/>
      </c>
      <c r="R100" s="85">
        <f>C100/1000*(X100+Y100+Z100+AA100+AB100+AC100+AD100+AE100+AF100)</f>
        <v/>
      </c>
      <c r="S100" s="87">
        <f>C100/1000*W100</f>
        <v/>
      </c>
      <c r="T100" s="87">
        <f>IF((N100-S100)&gt;0,N100-S100,0)</f>
        <v/>
      </c>
      <c r="U100" s="199">
        <f>'All Parts'!O61</f>
        <v/>
      </c>
      <c r="V100" s="199">
        <f>'All Parts'!P61</f>
        <v/>
      </c>
      <c r="W100" s="199">
        <f>'All Parts'!Q61</f>
        <v/>
      </c>
      <c r="X100" s="200">
        <f>'All Parts'!R61</f>
        <v/>
      </c>
      <c r="Y100" s="200">
        <f>'All Parts'!S61</f>
        <v/>
      </c>
      <c r="Z100" s="200">
        <f>'All Parts'!T61</f>
        <v/>
      </c>
      <c r="AA100" s="201">
        <f>'All Parts'!U61</f>
        <v/>
      </c>
      <c r="AB100" s="201">
        <f>'All Parts'!V61</f>
        <v/>
      </c>
      <c r="AC100" s="201">
        <f>'All Parts'!W61</f>
        <v/>
      </c>
      <c r="AD100" s="201">
        <f>'All Parts'!X61</f>
        <v/>
      </c>
      <c r="AE100" s="201">
        <f>'All Parts'!Y61</f>
        <v/>
      </c>
      <c r="AF100" s="201">
        <f>'All Parts'!Z61</f>
        <v/>
      </c>
      <c r="AG100" s="1">
        <f>'All Parts'!AG61</f>
        <v/>
      </c>
      <c r="AH100" s="1">
        <f>'All Parts'!AH61</f>
        <v/>
      </c>
      <c r="AI100" s="1" t="n"/>
      <c r="AJ100" s="1" t="n"/>
      <c r="AK100" s="20" t="n"/>
    </row>
    <row r="101" ht="15" customHeight="1">
      <c r="A101" s="172">
        <f>'All Parts'!A75</f>
        <v/>
      </c>
      <c r="B101" s="173">
        <f>'All Parts'!B75</f>
        <v/>
      </c>
      <c r="C101" s="174">
        <f>'All Parts'!C75</f>
        <v/>
      </c>
      <c r="D101" s="19">
        <f>'All Parts'!D75</f>
        <v/>
      </c>
      <c r="E101" s="45">
        <f>'All Parts'!E75</f>
        <v/>
      </c>
      <c r="F101" s="34">
        <f>'All Parts'!H75</f>
        <v/>
      </c>
      <c r="G101" s="34">
        <f>'All Parts'!F75</f>
        <v/>
      </c>
      <c r="H101" s="57">
        <f>'All Parts'!I75</f>
        <v/>
      </c>
      <c r="I101" s="8">
        <f>'All Parts'!J75</f>
        <v/>
      </c>
      <c r="J101" s="8">
        <f>'All Parts'!K75</f>
        <v/>
      </c>
      <c r="K101" s="8">
        <f>'All Parts'!L75</f>
        <v/>
      </c>
      <c r="L101" s="33">
        <f>'All Parts'!M75</f>
        <v/>
      </c>
      <c r="M101" s="33">
        <f>'All Parts'!N75</f>
        <v/>
      </c>
      <c r="N101" s="83">
        <f>M101*C101/1000</f>
        <v/>
      </c>
      <c r="O101" s="83">
        <f>IF(ABS(V101)&lt;=3,N101,0)</f>
        <v/>
      </c>
      <c r="P101" s="84">
        <f>C101/1000*G101</f>
        <v/>
      </c>
      <c r="Q101" s="84">
        <f>IF(ABS(U101)&lt;=3,N101,0)</f>
        <v/>
      </c>
      <c r="R101" s="85">
        <f>C101/1000*(X101+Y101+Z101+AA101+AB101+AC101+AD101+AE101+AF101)</f>
        <v/>
      </c>
      <c r="S101" s="87">
        <f>C101/1000*W101</f>
        <v/>
      </c>
      <c r="T101" s="87">
        <f>IF((N101-S101)&gt;0,N101-S101,0)</f>
        <v/>
      </c>
      <c r="U101" s="199">
        <f>'All Parts'!O75</f>
        <v/>
      </c>
      <c r="V101" s="199">
        <f>'All Parts'!P75</f>
        <v/>
      </c>
      <c r="W101" s="199">
        <f>'All Parts'!Q75</f>
        <v/>
      </c>
      <c r="X101" s="200">
        <f>'All Parts'!R75</f>
        <v/>
      </c>
      <c r="Y101" s="200">
        <f>'All Parts'!S75</f>
        <v/>
      </c>
      <c r="Z101" s="200">
        <f>'All Parts'!T75</f>
        <v/>
      </c>
      <c r="AA101" s="207">
        <f>'All Parts'!U75</f>
        <v/>
      </c>
      <c r="AB101" s="201">
        <f>'All Parts'!V75</f>
        <v/>
      </c>
      <c r="AC101" s="201">
        <f>'All Parts'!W75</f>
        <v/>
      </c>
      <c r="AD101" s="201">
        <f>'All Parts'!X75</f>
        <v/>
      </c>
      <c r="AE101" s="201">
        <f>'All Parts'!Y75</f>
        <v/>
      </c>
      <c r="AF101" s="201">
        <f>'All Parts'!Z75</f>
        <v/>
      </c>
      <c r="AG101" s="1">
        <f>'All Parts'!AG75</f>
        <v/>
      </c>
      <c r="AH101" s="1">
        <f>'All Parts'!AH75</f>
        <v/>
      </c>
      <c r="AI101" s="1" t="n"/>
      <c r="AJ101" s="1" t="n"/>
      <c r="AK101" s="20" t="n"/>
    </row>
    <row r="102" ht="15" customHeight="1">
      <c r="A102" s="22">
        <f>'All Parts'!A62</f>
        <v/>
      </c>
      <c r="B102" s="22">
        <f>'All Parts'!B62</f>
        <v/>
      </c>
      <c r="C102" s="166">
        <f>'All Parts'!C62</f>
        <v/>
      </c>
      <c r="D102" s="19">
        <f>'All Parts'!D62</f>
        <v/>
      </c>
      <c r="E102" s="45">
        <f>'All Parts'!E62</f>
        <v/>
      </c>
      <c r="F102" s="32">
        <f>'All Parts'!H62</f>
        <v/>
      </c>
      <c r="G102" s="32">
        <f>'All Parts'!F62</f>
        <v/>
      </c>
      <c r="H102" s="57">
        <f>'All Parts'!I62</f>
        <v/>
      </c>
      <c r="I102" s="8">
        <f>'All Parts'!J62</f>
        <v/>
      </c>
      <c r="J102" s="8">
        <f>'All Parts'!K62</f>
        <v/>
      </c>
      <c r="K102" s="8">
        <f>'All Parts'!L62</f>
        <v/>
      </c>
      <c r="L102" s="33">
        <f>'All Parts'!M62</f>
        <v/>
      </c>
      <c r="M102" s="33">
        <f>'All Parts'!N62</f>
        <v/>
      </c>
      <c r="N102" s="83">
        <f>M102*C102/1000</f>
        <v/>
      </c>
      <c r="O102" s="83">
        <f>IF(ABS(V102)&lt;=3,N102,0)</f>
        <v/>
      </c>
      <c r="P102" s="84">
        <f>C102/1000*G102</f>
        <v/>
      </c>
      <c r="Q102" s="84">
        <f>IF(ABS(U102)&lt;=3,N102,0)</f>
        <v/>
      </c>
      <c r="R102" s="85">
        <f>C102/1000*(X102+Y102+Z102+AA102+AB102+AC102+AD102+AE102+AF102)</f>
        <v/>
      </c>
      <c r="S102" s="87">
        <f>C102/1000*W102</f>
        <v/>
      </c>
      <c r="T102" s="87">
        <f>IF((N102-S102)&gt;0,N102-S102,0)</f>
        <v/>
      </c>
      <c r="U102" s="199">
        <f>'All Parts'!O62</f>
        <v/>
      </c>
      <c r="V102" s="199">
        <f>'All Parts'!P62</f>
        <v/>
      </c>
      <c r="W102" s="199">
        <f>'All Parts'!Q62</f>
        <v/>
      </c>
      <c r="X102" s="200">
        <f>'All Parts'!R62</f>
        <v/>
      </c>
      <c r="Y102" s="200">
        <f>'All Parts'!S62</f>
        <v/>
      </c>
      <c r="Z102" s="200">
        <f>'All Parts'!T62</f>
        <v/>
      </c>
      <c r="AA102" s="201">
        <f>'All Parts'!U62</f>
        <v/>
      </c>
      <c r="AB102" s="201">
        <f>'All Parts'!V62</f>
        <v/>
      </c>
      <c r="AC102" s="201">
        <f>'All Parts'!W62</f>
        <v/>
      </c>
      <c r="AD102" s="201">
        <f>'All Parts'!X62</f>
        <v/>
      </c>
      <c r="AE102" s="201">
        <f>'All Parts'!Y62</f>
        <v/>
      </c>
      <c r="AF102" s="201">
        <f>'All Parts'!Z62</f>
        <v/>
      </c>
      <c r="AG102" s="1">
        <f>'All Parts'!AG62</f>
        <v/>
      </c>
      <c r="AH102" s="1">
        <f>'All Parts'!AH62</f>
        <v/>
      </c>
      <c r="AI102" s="1" t="n"/>
      <c r="AJ102" s="1" t="n"/>
      <c r="AK102" s="20" t="n"/>
    </row>
    <row r="103" ht="15" customHeight="1">
      <c r="A103" s="22">
        <f>'All Parts'!A112</f>
        <v/>
      </c>
      <c r="B103" s="22">
        <f>'All Parts'!B112</f>
        <v/>
      </c>
      <c r="C103" s="166">
        <f>'All Parts'!C112</f>
        <v/>
      </c>
      <c r="D103" s="19">
        <f>'All Parts'!D112</f>
        <v/>
      </c>
      <c r="E103" s="45">
        <f>'All Parts'!E112</f>
        <v/>
      </c>
      <c r="F103" s="32">
        <f>'All Parts'!H112</f>
        <v/>
      </c>
      <c r="G103" s="32">
        <f>'All Parts'!F112</f>
        <v/>
      </c>
      <c r="H103" s="57">
        <f>'All Parts'!I112</f>
        <v/>
      </c>
      <c r="I103" s="8">
        <f>'All Parts'!J112</f>
        <v/>
      </c>
      <c r="J103" s="8">
        <f>'All Parts'!K112</f>
        <v/>
      </c>
      <c r="K103" s="8">
        <f>'All Parts'!L112</f>
        <v/>
      </c>
      <c r="L103" s="33">
        <f>'All Parts'!M112</f>
        <v/>
      </c>
      <c r="M103" s="33">
        <f>'All Parts'!N112</f>
        <v/>
      </c>
      <c r="N103" s="83">
        <f>M103*C103/1000</f>
        <v/>
      </c>
      <c r="O103" s="83">
        <f>IF(ABS(V103)&lt;=3,N103,0)</f>
        <v/>
      </c>
      <c r="P103" s="84">
        <f>C103/1000*G103</f>
        <v/>
      </c>
      <c r="Q103" s="84">
        <f>IF(ABS(U103)&lt;=3,N103,0)</f>
        <v/>
      </c>
      <c r="R103" s="85">
        <f>C103/1000*(X103+Y103+Z103+AA103+AB103+AC103+AD103+AE103+AF103)</f>
        <v/>
      </c>
      <c r="S103" s="87">
        <f>C103/1000*W103</f>
        <v/>
      </c>
      <c r="T103" s="87">
        <f>IF((N103-S103)&gt;0,N103-S103,0)</f>
        <v/>
      </c>
      <c r="U103" s="199">
        <f>'All Parts'!O112</f>
        <v/>
      </c>
      <c r="V103" s="199">
        <f>'All Parts'!P112</f>
        <v/>
      </c>
      <c r="W103" s="199">
        <f>'All Parts'!Q112</f>
        <v/>
      </c>
      <c r="X103" s="200">
        <f>'All Parts'!R112</f>
        <v/>
      </c>
      <c r="Y103" s="200">
        <f>'All Parts'!S112</f>
        <v/>
      </c>
      <c r="Z103" s="200">
        <f>'All Parts'!T112</f>
        <v/>
      </c>
      <c r="AA103" s="201">
        <f>'All Parts'!U112</f>
        <v/>
      </c>
      <c r="AB103" s="201">
        <f>'All Parts'!V112</f>
        <v/>
      </c>
      <c r="AC103" s="201">
        <f>'All Parts'!W112</f>
        <v/>
      </c>
      <c r="AD103" s="201">
        <f>'All Parts'!X112</f>
        <v/>
      </c>
      <c r="AE103" s="201">
        <f>'All Parts'!Y112</f>
        <v/>
      </c>
      <c r="AF103" s="201">
        <f>'All Parts'!Z112</f>
        <v/>
      </c>
      <c r="AG103" s="1">
        <f>'All Parts'!AG112</f>
        <v/>
      </c>
      <c r="AH103" s="1">
        <f>'All Parts'!AH112</f>
        <v/>
      </c>
      <c r="AI103" s="1" t="n"/>
      <c r="AJ103" s="1" t="n"/>
      <c r="AK103" s="20" t="n"/>
    </row>
    <row r="104" ht="15" customHeight="1">
      <c r="A104" s="114">
        <f>'All Parts'!A52</f>
        <v/>
      </c>
      <c r="B104" s="22">
        <f>'All Parts'!B52</f>
        <v/>
      </c>
      <c r="C104" s="166">
        <f>'All Parts'!C52</f>
        <v/>
      </c>
      <c r="D104" s="19">
        <f>'All Parts'!D52</f>
        <v/>
      </c>
      <c r="E104" s="45">
        <f>'All Parts'!E52</f>
        <v/>
      </c>
      <c r="F104" s="32">
        <f>'All Parts'!H52</f>
        <v/>
      </c>
      <c r="G104" s="32">
        <f>'All Parts'!F52</f>
        <v/>
      </c>
      <c r="H104" s="57">
        <f>'All Parts'!I52</f>
        <v/>
      </c>
      <c r="I104" s="8">
        <f>'All Parts'!J52</f>
        <v/>
      </c>
      <c r="J104" s="8">
        <f>'All Parts'!K52</f>
        <v/>
      </c>
      <c r="K104" s="8">
        <f>'All Parts'!L52</f>
        <v/>
      </c>
      <c r="L104" s="33">
        <f>'All Parts'!M52</f>
        <v/>
      </c>
      <c r="M104" s="33">
        <f>'All Parts'!N52</f>
        <v/>
      </c>
      <c r="N104" s="83">
        <f>M104*C104/1000</f>
        <v/>
      </c>
      <c r="O104" s="83">
        <f>IF(ABS(V104)&lt;=3,N104,0)</f>
        <v/>
      </c>
      <c r="P104" s="84">
        <f>C104/1000*G104</f>
        <v/>
      </c>
      <c r="Q104" s="84">
        <f>IF(ABS(U104)&lt;=3,N104,0)</f>
        <v/>
      </c>
      <c r="R104" s="85">
        <f>C104/1000*(X104+Y104+Z104+AA104+AB104+AC104+AD104+AE104+AF104)</f>
        <v/>
      </c>
      <c r="S104" s="87">
        <f>C104/1000*W104</f>
        <v/>
      </c>
      <c r="T104" s="87">
        <f>IF((N104-S104)&gt;0,N104-S104,0)</f>
        <v/>
      </c>
      <c r="U104" s="199">
        <f>'All Parts'!O52</f>
        <v/>
      </c>
      <c r="V104" s="199">
        <f>'All Parts'!P52</f>
        <v/>
      </c>
      <c r="W104" s="199">
        <f>'All Parts'!Q52</f>
        <v/>
      </c>
      <c r="X104" s="200">
        <f>'All Parts'!R52</f>
        <v/>
      </c>
      <c r="Y104" s="200">
        <f>'All Parts'!S52</f>
        <v/>
      </c>
      <c r="Z104" s="200">
        <f>'All Parts'!T52</f>
        <v/>
      </c>
      <c r="AA104" s="201">
        <f>'All Parts'!U52</f>
        <v/>
      </c>
      <c r="AB104" s="201">
        <f>'All Parts'!V52</f>
        <v/>
      </c>
      <c r="AC104" s="201">
        <f>'All Parts'!W52</f>
        <v/>
      </c>
      <c r="AD104" s="201">
        <f>'All Parts'!X52</f>
        <v/>
      </c>
      <c r="AE104" s="201">
        <f>'All Parts'!Y52</f>
        <v/>
      </c>
      <c r="AF104" s="201">
        <f>'All Parts'!Z52</f>
        <v/>
      </c>
      <c r="AG104" s="1">
        <f>'All Parts'!AG52</f>
        <v/>
      </c>
      <c r="AH104" s="1">
        <f>'All Parts'!AH52</f>
        <v/>
      </c>
      <c r="AI104" s="1" t="n"/>
      <c r="AJ104" s="1" t="n"/>
      <c r="AK104" s="48" t="n"/>
    </row>
    <row r="105" ht="15" customHeight="1">
      <c r="A105" s="22">
        <f>'All Parts'!A29</f>
        <v/>
      </c>
      <c r="B105" s="22">
        <f>'All Parts'!B29</f>
        <v/>
      </c>
      <c r="C105" s="166">
        <f>'All Parts'!C29</f>
        <v/>
      </c>
      <c r="D105" s="19">
        <f>'All Parts'!D29</f>
        <v/>
      </c>
      <c r="E105" s="46">
        <f>'All Parts'!E29</f>
        <v/>
      </c>
      <c r="F105" s="32">
        <f>'All Parts'!H29</f>
        <v/>
      </c>
      <c r="G105" s="32">
        <f>'All Parts'!F29</f>
        <v/>
      </c>
      <c r="H105" s="57">
        <f>'All Parts'!I29</f>
        <v/>
      </c>
      <c r="I105" s="8">
        <f>'All Parts'!J29</f>
        <v/>
      </c>
      <c r="J105" s="8">
        <f>'All Parts'!K29</f>
        <v/>
      </c>
      <c r="K105" s="8">
        <f>'All Parts'!L29</f>
        <v/>
      </c>
      <c r="L105" s="33">
        <f>'All Parts'!M29</f>
        <v/>
      </c>
      <c r="M105" s="33">
        <f>'All Parts'!N29</f>
        <v/>
      </c>
      <c r="N105" s="83">
        <f>M105*C105/1000</f>
        <v/>
      </c>
      <c r="O105" s="83">
        <f>IF(ABS(V105)&lt;=3,N105,0)</f>
        <v/>
      </c>
      <c r="P105" s="84">
        <f>C105/1000*G105</f>
        <v/>
      </c>
      <c r="Q105" s="84">
        <f>IF(ABS(U105)&lt;=3,N105,0)</f>
        <v/>
      </c>
      <c r="R105" s="85">
        <f>C105/1000*(X105+Y105+Z105+AA105+AB105+AC105+AD105+AE105+AF105)</f>
        <v/>
      </c>
      <c r="S105" s="87">
        <f>C105/1000*W105</f>
        <v/>
      </c>
      <c r="T105" s="87">
        <f>IF((N105-S105)&gt;0,N105-S105,0)</f>
        <v/>
      </c>
      <c r="U105" s="89">
        <f>'All Parts'!O29</f>
        <v/>
      </c>
      <c r="V105" s="89">
        <f>'All Parts'!P29</f>
        <v/>
      </c>
      <c r="W105" s="203">
        <f>'All Parts'!Q29</f>
        <v/>
      </c>
      <c r="X105" s="201">
        <f>'All Parts'!R29</f>
        <v/>
      </c>
      <c r="Y105" s="200">
        <f>'All Parts'!S29</f>
        <v/>
      </c>
      <c r="Z105" s="200">
        <f>'All Parts'!T29</f>
        <v/>
      </c>
      <c r="AA105" s="201">
        <f>'All Parts'!U29</f>
        <v/>
      </c>
      <c r="AB105" s="201">
        <f>'All Parts'!V29</f>
        <v/>
      </c>
      <c r="AC105" s="201">
        <f>'All Parts'!W29</f>
        <v/>
      </c>
      <c r="AD105" s="201">
        <f>'All Parts'!X29</f>
        <v/>
      </c>
      <c r="AE105" s="201">
        <f>'All Parts'!Y29</f>
        <v/>
      </c>
      <c r="AF105" s="201">
        <f>'All Parts'!Z29</f>
        <v/>
      </c>
      <c r="AG105" s="1">
        <f>'All Parts'!AG29</f>
        <v/>
      </c>
      <c r="AH105" s="1">
        <f>'All Parts'!AH29</f>
        <v/>
      </c>
      <c r="AI105" s="1" t="n"/>
      <c r="AJ105" s="1" t="n"/>
      <c r="AK105" s="20" t="n"/>
    </row>
    <row r="106" ht="15" customHeight="1">
      <c r="A106" s="22">
        <f>'All Parts'!A66</f>
        <v/>
      </c>
      <c r="B106" s="22">
        <f>'All Parts'!B66</f>
        <v/>
      </c>
      <c r="C106" s="166">
        <f>'All Parts'!C66</f>
        <v/>
      </c>
      <c r="D106" s="19">
        <f>'All Parts'!D66</f>
        <v/>
      </c>
      <c r="E106" s="46">
        <f>'All Parts'!E66</f>
        <v/>
      </c>
      <c r="F106" s="32">
        <f>'All Parts'!H66</f>
        <v/>
      </c>
      <c r="G106" s="32">
        <f>'All Parts'!F66</f>
        <v/>
      </c>
      <c r="H106" s="57">
        <f>'All Parts'!I66</f>
        <v/>
      </c>
      <c r="I106" s="8">
        <f>'All Parts'!J66</f>
        <v/>
      </c>
      <c r="J106" s="8">
        <f>'All Parts'!K66</f>
        <v/>
      </c>
      <c r="K106" s="8">
        <f>'All Parts'!L66</f>
        <v/>
      </c>
      <c r="L106" s="33">
        <f>'All Parts'!M66</f>
        <v/>
      </c>
      <c r="M106" s="33">
        <f>'All Parts'!N66</f>
        <v/>
      </c>
      <c r="N106" s="83">
        <f>M106*C106/1000</f>
        <v/>
      </c>
      <c r="O106" s="83">
        <f>IF(ABS(V106)&lt;=3,N106,0)</f>
        <v/>
      </c>
      <c r="P106" s="84">
        <f>C106/1000*G106</f>
        <v/>
      </c>
      <c r="Q106" s="84">
        <f>IF(ABS(U106)&lt;=3,N106,0)</f>
        <v/>
      </c>
      <c r="R106" s="85">
        <f>C106/1000*(X106+Y106+Z106+AA106+AB106+AC106+AD106+AE106+AF106)</f>
        <v/>
      </c>
      <c r="S106" s="87">
        <f>C106/1000*W106</f>
        <v/>
      </c>
      <c r="T106" s="87">
        <f>IF((N106-S106)&gt;0,N106-S106,0)</f>
        <v/>
      </c>
      <c r="U106" s="199">
        <f>'All Parts'!O66</f>
        <v/>
      </c>
      <c r="V106" s="199">
        <f>'All Parts'!P66</f>
        <v/>
      </c>
      <c r="W106" s="199">
        <f>'All Parts'!Q66</f>
        <v/>
      </c>
      <c r="X106" s="200">
        <f>'All Parts'!R66</f>
        <v/>
      </c>
      <c r="Y106" s="200">
        <f>'All Parts'!S66</f>
        <v/>
      </c>
      <c r="Z106" s="200">
        <f>'All Parts'!T66</f>
        <v/>
      </c>
      <c r="AA106" s="201">
        <f>'All Parts'!U66</f>
        <v/>
      </c>
      <c r="AB106" s="201">
        <f>'All Parts'!V66</f>
        <v/>
      </c>
      <c r="AC106" s="201">
        <f>'All Parts'!W66</f>
        <v/>
      </c>
      <c r="AD106" s="201">
        <f>'All Parts'!X66</f>
        <v/>
      </c>
      <c r="AE106" s="201">
        <f>'All Parts'!Y66</f>
        <v/>
      </c>
      <c r="AF106" s="201">
        <f>'All Parts'!Z66</f>
        <v/>
      </c>
      <c r="AG106" s="1">
        <f>'All Parts'!AG66</f>
        <v/>
      </c>
      <c r="AH106" s="1">
        <f>'All Parts'!AH66</f>
        <v/>
      </c>
      <c r="AI106" s="1" t="n"/>
      <c r="AJ106" s="1" t="n"/>
      <c r="AK106" s="20" t="n"/>
    </row>
    <row r="107" ht="15" customHeight="1">
      <c r="A107" s="22">
        <f>'All Parts'!A110</f>
        <v/>
      </c>
      <c r="B107" s="22">
        <f>'All Parts'!B110</f>
        <v/>
      </c>
      <c r="C107" s="166">
        <f>'All Parts'!C110</f>
        <v/>
      </c>
      <c r="D107" s="19">
        <f>'All Parts'!D110</f>
        <v/>
      </c>
      <c r="E107" s="45">
        <f>'All Parts'!E110</f>
        <v/>
      </c>
      <c r="F107" s="32">
        <f>'All Parts'!H110</f>
        <v/>
      </c>
      <c r="G107" s="32">
        <f>'All Parts'!F110</f>
        <v/>
      </c>
      <c r="H107" s="57">
        <f>'All Parts'!I110</f>
        <v/>
      </c>
      <c r="I107" s="8">
        <f>'All Parts'!J110</f>
        <v/>
      </c>
      <c r="J107" s="8">
        <f>'All Parts'!K110</f>
        <v/>
      </c>
      <c r="K107" s="8">
        <f>'All Parts'!L110</f>
        <v/>
      </c>
      <c r="L107" s="33">
        <f>'All Parts'!M110</f>
        <v/>
      </c>
      <c r="M107" s="33">
        <f>'All Parts'!N110</f>
        <v/>
      </c>
      <c r="N107" s="83">
        <f>M107*C107/1000</f>
        <v/>
      </c>
      <c r="O107" s="83">
        <f>IF(ABS(V107)&lt;=3,N107,0)</f>
        <v/>
      </c>
      <c r="P107" s="84">
        <f>C107/1000*G107</f>
        <v/>
      </c>
      <c r="Q107" s="84">
        <f>IF(ABS(U107)&lt;=3,N107,0)</f>
        <v/>
      </c>
      <c r="R107" s="85">
        <f>C107/1000*(X107+Y107+Z107+AA107+AB107+AC107+AD107+AE107+AF107)</f>
        <v/>
      </c>
      <c r="S107" s="87">
        <f>C107/1000*W107</f>
        <v/>
      </c>
      <c r="T107" s="87">
        <f>IF((N107-S107)&gt;0,N107-S107,0)</f>
        <v/>
      </c>
      <c r="U107" s="199">
        <f>'All Parts'!O110</f>
        <v/>
      </c>
      <c r="V107" s="199">
        <f>'All Parts'!P110</f>
        <v/>
      </c>
      <c r="W107" s="199">
        <f>'All Parts'!Q110</f>
        <v/>
      </c>
      <c r="X107" s="200">
        <f>'All Parts'!R110</f>
        <v/>
      </c>
      <c r="Y107" s="200">
        <f>'All Parts'!S110</f>
        <v/>
      </c>
      <c r="Z107" s="200">
        <f>'All Parts'!T110</f>
        <v/>
      </c>
      <c r="AA107" s="201">
        <f>'All Parts'!U110</f>
        <v/>
      </c>
      <c r="AB107" s="201">
        <f>'All Parts'!V110</f>
        <v/>
      </c>
      <c r="AC107" s="201">
        <f>'All Parts'!W110</f>
        <v/>
      </c>
      <c r="AD107" s="201">
        <f>'All Parts'!X110</f>
        <v/>
      </c>
      <c r="AE107" s="201">
        <f>'All Parts'!Y110</f>
        <v/>
      </c>
      <c r="AF107" s="201">
        <f>'All Parts'!Z110</f>
        <v/>
      </c>
      <c r="AG107" s="1">
        <f>'All Parts'!AG110</f>
        <v/>
      </c>
      <c r="AH107" s="1">
        <f>'All Parts'!AH110</f>
        <v/>
      </c>
      <c r="AI107" s="1" t="n"/>
      <c r="AJ107" s="1" t="n"/>
      <c r="AK107" s="20" t="n"/>
    </row>
    <row r="108" ht="15" customHeight="1">
      <c r="A108" s="169">
        <f>'All Parts'!A79</f>
        <v/>
      </c>
      <c r="B108" s="170">
        <f>'All Parts'!B79</f>
        <v/>
      </c>
      <c r="C108" s="171">
        <f>'All Parts'!C79</f>
        <v/>
      </c>
      <c r="D108" s="19">
        <f>'All Parts'!D79</f>
        <v/>
      </c>
      <c r="E108" s="45">
        <f>'All Parts'!E79</f>
        <v/>
      </c>
      <c r="F108" s="32">
        <f>'All Parts'!H79</f>
        <v/>
      </c>
      <c r="G108" s="32">
        <f>'All Parts'!F79</f>
        <v/>
      </c>
      <c r="H108" s="57">
        <f>'All Parts'!I79</f>
        <v/>
      </c>
      <c r="I108" s="8">
        <f>'All Parts'!J79</f>
        <v/>
      </c>
      <c r="J108" s="8">
        <f>'All Parts'!K79</f>
        <v/>
      </c>
      <c r="K108" s="8">
        <f>'All Parts'!L79</f>
        <v/>
      </c>
      <c r="L108" s="33">
        <f>'All Parts'!M79</f>
        <v/>
      </c>
      <c r="M108" s="33">
        <f>'All Parts'!N79</f>
        <v/>
      </c>
      <c r="N108" s="83">
        <f>M108*C108/1000</f>
        <v/>
      </c>
      <c r="O108" s="83">
        <f>IF(ABS(V108)&lt;=3,N108,0)</f>
        <v/>
      </c>
      <c r="P108" s="84">
        <f>C108/1000*G108</f>
        <v/>
      </c>
      <c r="Q108" s="84">
        <f>IF(ABS(U108)&lt;=3,N108,0)</f>
        <v/>
      </c>
      <c r="R108" s="85">
        <f>C108/1000*(X108+Y108+Z108+AA108+AB108+AC108+AD108+AE108+AF108)</f>
        <v/>
      </c>
      <c r="S108" s="87">
        <f>C108/1000*W108</f>
        <v/>
      </c>
      <c r="T108" s="87">
        <f>IF((N108-S108)&gt;0,N108-S108,0)</f>
        <v/>
      </c>
      <c r="U108" s="199">
        <f>'All Parts'!O79</f>
        <v/>
      </c>
      <c r="V108" s="199">
        <f>'All Parts'!P79</f>
        <v/>
      </c>
      <c r="W108" s="199">
        <f>'All Parts'!Q79</f>
        <v/>
      </c>
      <c r="X108" s="200">
        <f>'All Parts'!R79</f>
        <v/>
      </c>
      <c r="Y108" s="200">
        <f>'All Parts'!S79</f>
        <v/>
      </c>
      <c r="Z108" s="200">
        <f>'All Parts'!T79</f>
        <v/>
      </c>
      <c r="AA108" s="206">
        <f>'All Parts'!U79</f>
        <v/>
      </c>
      <c r="AB108" s="201">
        <f>'All Parts'!V79</f>
        <v/>
      </c>
      <c r="AC108" s="201">
        <f>'All Parts'!W79</f>
        <v/>
      </c>
      <c r="AD108" s="201">
        <f>'All Parts'!X79</f>
        <v/>
      </c>
      <c r="AE108" s="201">
        <f>'All Parts'!Y79</f>
        <v/>
      </c>
      <c r="AF108" s="201">
        <f>'All Parts'!Z79</f>
        <v/>
      </c>
      <c r="AG108" s="1">
        <f>'All Parts'!AG79</f>
        <v/>
      </c>
      <c r="AH108" s="1">
        <f>'All Parts'!AH79</f>
        <v/>
      </c>
      <c r="AI108" s="1" t="n"/>
      <c r="AJ108" s="1" t="n"/>
      <c r="AK108" s="20" t="n"/>
    </row>
    <row r="109" ht="15" customHeight="1">
      <c r="A109" s="54">
        <f>'All Parts'!A31</f>
        <v/>
      </c>
      <c r="B109" s="22">
        <f>'All Parts'!B31</f>
        <v/>
      </c>
      <c r="C109" s="166">
        <f>'All Parts'!C31</f>
        <v/>
      </c>
      <c r="D109" s="19">
        <f>'All Parts'!D31</f>
        <v/>
      </c>
      <c r="E109" s="46">
        <f>'All Parts'!E31</f>
        <v/>
      </c>
      <c r="F109" s="32">
        <f>'All Parts'!H31</f>
        <v/>
      </c>
      <c r="G109" s="32">
        <f>'All Parts'!F31</f>
        <v/>
      </c>
      <c r="H109" s="57">
        <f>'All Parts'!I31</f>
        <v/>
      </c>
      <c r="I109" s="8">
        <f>'All Parts'!J31</f>
        <v/>
      </c>
      <c r="J109" s="8">
        <f>'All Parts'!K31</f>
        <v/>
      </c>
      <c r="K109" s="8">
        <f>'All Parts'!L31</f>
        <v/>
      </c>
      <c r="L109" s="33">
        <f>'All Parts'!M31</f>
        <v/>
      </c>
      <c r="M109" s="33">
        <f>'All Parts'!N31</f>
        <v/>
      </c>
      <c r="N109" s="83">
        <f>M109*C109/1000</f>
        <v/>
      </c>
      <c r="O109" s="83">
        <f>IF(ABS(V109)&lt;=3,N109,0)</f>
        <v/>
      </c>
      <c r="P109" s="84">
        <f>C109/1000*G109</f>
        <v/>
      </c>
      <c r="Q109" s="84">
        <f>IF(ABS(U109)&lt;=3,N109,0)</f>
        <v/>
      </c>
      <c r="R109" s="85">
        <f>C109/1000*(X109+Y109+Z109+AA109+AB109+AC109+AD109+AE109+AF109)</f>
        <v/>
      </c>
      <c r="S109" s="87">
        <f>C109/1000*W109</f>
        <v/>
      </c>
      <c r="T109" s="87">
        <f>IF((N109-S109)&gt;0,N109-S109,0)</f>
        <v/>
      </c>
      <c r="U109" s="89">
        <f>'All Parts'!O31</f>
        <v/>
      </c>
      <c r="V109" s="89">
        <f>'All Parts'!P31</f>
        <v/>
      </c>
      <c r="W109" s="203">
        <f>'All Parts'!Q31</f>
        <v/>
      </c>
      <c r="X109" s="201">
        <f>'All Parts'!R31</f>
        <v/>
      </c>
      <c r="Y109" s="200">
        <f>'All Parts'!S31</f>
        <v/>
      </c>
      <c r="Z109" s="200">
        <f>'All Parts'!T31</f>
        <v/>
      </c>
      <c r="AA109" s="201">
        <f>'All Parts'!U31</f>
        <v/>
      </c>
      <c r="AB109" s="201">
        <f>'All Parts'!V31</f>
        <v/>
      </c>
      <c r="AC109" s="201">
        <f>'All Parts'!W31</f>
        <v/>
      </c>
      <c r="AD109" s="201">
        <f>'All Parts'!X31</f>
        <v/>
      </c>
      <c r="AE109" s="201">
        <f>'All Parts'!Y31</f>
        <v/>
      </c>
      <c r="AF109" s="201">
        <f>'All Parts'!Z31</f>
        <v/>
      </c>
      <c r="AG109" s="1">
        <f>'All Parts'!AG31</f>
        <v/>
      </c>
      <c r="AH109" s="1">
        <f>'All Parts'!AH31</f>
        <v/>
      </c>
      <c r="AI109" s="1" t="n"/>
      <c r="AJ109" s="1" t="n"/>
      <c r="AK109" s="20" t="n"/>
    </row>
    <row r="110" ht="15" customHeight="1">
      <c r="A110" s="50">
        <f>'All Parts'!A10</f>
        <v/>
      </c>
      <c r="B110" s="22">
        <f>'All Parts'!B10</f>
        <v/>
      </c>
      <c r="C110" s="166">
        <f>'All Parts'!C10</f>
        <v/>
      </c>
      <c r="D110" s="19">
        <f>'All Parts'!D10</f>
        <v/>
      </c>
      <c r="E110" s="46">
        <f>'All Parts'!E10</f>
        <v/>
      </c>
      <c r="F110" s="32">
        <f>'All Parts'!H10</f>
        <v/>
      </c>
      <c r="G110" s="32">
        <f>'All Parts'!F10</f>
        <v/>
      </c>
      <c r="H110" s="57">
        <f>'All Parts'!I10</f>
        <v/>
      </c>
      <c r="I110" s="8">
        <f>'All Parts'!J10</f>
        <v/>
      </c>
      <c r="J110" s="8">
        <f>'All Parts'!K10</f>
        <v/>
      </c>
      <c r="K110" s="8">
        <f>'All Parts'!L10</f>
        <v/>
      </c>
      <c r="L110" s="33">
        <f>'All Parts'!M10</f>
        <v/>
      </c>
      <c r="M110" s="33">
        <f>'All Parts'!N10</f>
        <v/>
      </c>
      <c r="N110" s="83">
        <f>M110*C110/1000</f>
        <v/>
      </c>
      <c r="O110" s="83">
        <f>IF(ABS(V110)&lt;=3,N110,0)</f>
        <v/>
      </c>
      <c r="P110" s="84">
        <f>C110/1000*G110</f>
        <v/>
      </c>
      <c r="Q110" s="84">
        <f>IF(ABS(U110)&lt;=3,N110,0)</f>
        <v/>
      </c>
      <c r="R110" s="85">
        <f>C110/1000*(X110+Y110+Z110+AA110+AB110+AC110+AD110+AE110+AF110)</f>
        <v/>
      </c>
      <c r="S110" s="87">
        <f>C110/1000*W110</f>
        <v/>
      </c>
      <c r="T110" s="87">
        <f>IF((N110-S110)&gt;0,N110-S110,0)</f>
        <v/>
      </c>
      <c r="U110" s="89">
        <f>'All Parts'!O10</f>
        <v/>
      </c>
      <c r="V110" s="89">
        <f>'All Parts'!P10</f>
        <v/>
      </c>
      <c r="W110" s="203">
        <f>'All Parts'!Q10</f>
        <v/>
      </c>
      <c r="X110" s="201">
        <f>'All Parts'!R10</f>
        <v/>
      </c>
      <c r="Y110" s="200">
        <f>'All Parts'!S10</f>
        <v/>
      </c>
      <c r="Z110" s="200">
        <f>'All Parts'!T10</f>
        <v/>
      </c>
      <c r="AA110" s="201">
        <f>'All Parts'!U10</f>
        <v/>
      </c>
      <c r="AB110" s="201">
        <f>'All Parts'!V10</f>
        <v/>
      </c>
      <c r="AC110" s="201">
        <f>'All Parts'!W10</f>
        <v/>
      </c>
      <c r="AD110" s="201">
        <f>'All Parts'!X10</f>
        <v/>
      </c>
      <c r="AE110" s="201">
        <f>'All Parts'!Y10</f>
        <v/>
      </c>
      <c r="AF110" s="201">
        <f>'All Parts'!Z10</f>
        <v/>
      </c>
      <c r="AG110" s="1">
        <f>'All Parts'!AG10</f>
        <v/>
      </c>
      <c r="AH110" s="1">
        <f>'All Parts'!AH10</f>
        <v/>
      </c>
      <c r="AI110" s="1" t="n"/>
      <c r="AJ110" s="1" t="n"/>
      <c r="AK110" s="20" t="n"/>
    </row>
    <row r="111" ht="15" customHeight="1">
      <c r="A111" s="54">
        <f>'All Parts'!A97</f>
        <v/>
      </c>
      <c r="B111" s="22">
        <f>'All Parts'!B97</f>
        <v/>
      </c>
      <c r="C111" s="166">
        <f>'All Parts'!C97</f>
        <v/>
      </c>
      <c r="D111" s="19">
        <f>'All Parts'!D97</f>
        <v/>
      </c>
      <c r="E111" s="45">
        <f>'All Parts'!E97</f>
        <v/>
      </c>
      <c r="F111" s="32">
        <f>'All Parts'!H97</f>
        <v/>
      </c>
      <c r="G111" s="32">
        <f>'All Parts'!F97</f>
        <v/>
      </c>
      <c r="H111" s="57">
        <f>'All Parts'!I97</f>
        <v/>
      </c>
      <c r="I111" s="8">
        <f>'All Parts'!J97</f>
        <v/>
      </c>
      <c r="J111" s="8">
        <f>'All Parts'!K97</f>
        <v/>
      </c>
      <c r="K111" s="8">
        <f>'All Parts'!L97</f>
        <v/>
      </c>
      <c r="L111" s="33">
        <f>'All Parts'!M97</f>
        <v/>
      </c>
      <c r="M111" s="33">
        <f>'All Parts'!N97</f>
        <v/>
      </c>
      <c r="N111" s="83">
        <f>M111*C111/1000</f>
        <v/>
      </c>
      <c r="O111" s="83">
        <f>IF(ABS(V111)&lt;=3,N111,0)</f>
        <v/>
      </c>
      <c r="P111" s="84">
        <f>C111/1000*G111</f>
        <v/>
      </c>
      <c r="Q111" s="84">
        <f>IF(ABS(U111)&lt;=3,N111,0)</f>
        <v/>
      </c>
      <c r="R111" s="85">
        <f>C111/1000*(X111+Y111+Z111+AA111+AB111+AC111+AD111+AE111+AF111)</f>
        <v/>
      </c>
      <c r="S111" s="87">
        <f>C111/1000*W111</f>
        <v/>
      </c>
      <c r="T111" s="87">
        <f>IF((N111-S111)&gt;0,N111-S111,0)</f>
        <v/>
      </c>
      <c r="U111" s="199">
        <f>'All Parts'!O97</f>
        <v/>
      </c>
      <c r="V111" s="199">
        <f>'All Parts'!P97</f>
        <v/>
      </c>
      <c r="W111" s="199">
        <f>'All Parts'!Q97</f>
        <v/>
      </c>
      <c r="X111" s="200">
        <f>'All Parts'!R97</f>
        <v/>
      </c>
      <c r="Y111" s="200">
        <f>'All Parts'!S97</f>
        <v/>
      </c>
      <c r="Z111" s="200">
        <f>'All Parts'!T97</f>
        <v/>
      </c>
      <c r="AA111" s="201">
        <f>'All Parts'!U97</f>
        <v/>
      </c>
      <c r="AB111" s="201">
        <f>'All Parts'!V97</f>
        <v/>
      </c>
      <c r="AC111" s="201">
        <f>'All Parts'!W97</f>
        <v/>
      </c>
      <c r="AD111" s="201">
        <f>'All Parts'!X97</f>
        <v/>
      </c>
      <c r="AE111" s="201">
        <f>'All Parts'!Y97</f>
        <v/>
      </c>
      <c r="AF111" s="201">
        <f>'All Parts'!Z97</f>
        <v/>
      </c>
      <c r="AG111" s="1">
        <f>'All Parts'!AG97</f>
        <v/>
      </c>
      <c r="AH111" s="1">
        <f>'All Parts'!AH97</f>
        <v/>
      </c>
      <c r="AI111" s="1" t="n"/>
      <c r="AJ111" s="1" t="n"/>
      <c r="AK111" s="20" t="n"/>
    </row>
    <row r="112" ht="15" customHeight="1">
      <c r="A112" s="169">
        <f>'All Parts'!A80</f>
        <v/>
      </c>
      <c r="B112" s="170">
        <f>'All Parts'!B80</f>
        <v/>
      </c>
      <c r="C112" s="171">
        <f>'All Parts'!C80</f>
        <v/>
      </c>
      <c r="D112" s="19">
        <f>'All Parts'!D80</f>
        <v/>
      </c>
      <c r="E112" s="45">
        <f>'All Parts'!E80</f>
        <v/>
      </c>
      <c r="F112" s="32">
        <f>'All Parts'!H80</f>
        <v/>
      </c>
      <c r="G112" s="32">
        <f>'All Parts'!F80</f>
        <v/>
      </c>
      <c r="H112" s="57">
        <f>'All Parts'!I80</f>
        <v/>
      </c>
      <c r="I112" s="8">
        <f>'All Parts'!J80</f>
        <v/>
      </c>
      <c r="J112" s="8">
        <f>'All Parts'!K80</f>
        <v/>
      </c>
      <c r="K112" s="8">
        <f>'All Parts'!L80</f>
        <v/>
      </c>
      <c r="L112" s="33">
        <f>'All Parts'!M80</f>
        <v/>
      </c>
      <c r="M112" s="33">
        <f>'All Parts'!N80</f>
        <v/>
      </c>
      <c r="N112" s="83">
        <f>M112*C112/1000</f>
        <v/>
      </c>
      <c r="O112" s="83">
        <f>IF(ABS(V112)&lt;=3,N112,0)</f>
        <v/>
      </c>
      <c r="P112" s="84">
        <f>C112/1000*G112</f>
        <v/>
      </c>
      <c r="Q112" s="84">
        <f>IF(ABS(U112)&lt;=3,N112,0)</f>
        <v/>
      </c>
      <c r="R112" s="85">
        <f>C112/1000*(X112+Y112+Z112+AA112+AB112+AC112+AD112+AE112+AF112)</f>
        <v/>
      </c>
      <c r="S112" s="87">
        <f>C112/1000*W112</f>
        <v/>
      </c>
      <c r="T112" s="87">
        <f>IF((N112-S112)&gt;0,N112-S112,0)</f>
        <v/>
      </c>
      <c r="U112" s="199">
        <f>'All Parts'!O80</f>
        <v/>
      </c>
      <c r="V112" s="199">
        <f>'All Parts'!P80</f>
        <v/>
      </c>
      <c r="W112" s="199">
        <f>'All Parts'!Q80</f>
        <v/>
      </c>
      <c r="X112" s="200">
        <f>'All Parts'!R80</f>
        <v/>
      </c>
      <c r="Y112" s="200">
        <f>'All Parts'!S80</f>
        <v/>
      </c>
      <c r="Z112" s="200">
        <f>'All Parts'!T80</f>
        <v/>
      </c>
      <c r="AA112" s="201">
        <f>'All Parts'!U80</f>
        <v/>
      </c>
      <c r="AB112" s="201">
        <f>'All Parts'!V80</f>
        <v/>
      </c>
      <c r="AC112" s="201">
        <f>'All Parts'!W80</f>
        <v/>
      </c>
      <c r="AD112" s="201">
        <f>'All Parts'!X80</f>
        <v/>
      </c>
      <c r="AE112" s="201">
        <f>'All Parts'!Y80</f>
        <v/>
      </c>
      <c r="AF112" s="201">
        <f>'All Parts'!Z80</f>
        <v/>
      </c>
      <c r="AG112" s="1">
        <f>'All Parts'!AG80</f>
        <v/>
      </c>
      <c r="AH112" s="1">
        <f>'All Parts'!AH80</f>
        <v/>
      </c>
      <c r="AI112" s="1" t="n"/>
      <c r="AJ112" s="1" t="n"/>
      <c r="AK112" s="20" t="n"/>
    </row>
    <row r="113" ht="15" customHeight="1">
      <c r="A113" s="22">
        <f>'All Parts'!A20</f>
        <v/>
      </c>
      <c r="B113" s="22">
        <f>'All Parts'!B20</f>
        <v/>
      </c>
      <c r="C113" s="166">
        <f>'All Parts'!C20</f>
        <v/>
      </c>
      <c r="D113" s="19">
        <f>'All Parts'!D20</f>
        <v/>
      </c>
      <c r="E113" s="45">
        <f>'All Parts'!E20</f>
        <v/>
      </c>
      <c r="F113" s="32">
        <f>'All Parts'!H20</f>
        <v/>
      </c>
      <c r="G113" s="32">
        <f>'All Parts'!F20</f>
        <v/>
      </c>
      <c r="H113" s="57">
        <f>'All Parts'!I20</f>
        <v/>
      </c>
      <c r="I113" s="8">
        <f>'All Parts'!J20</f>
        <v/>
      </c>
      <c r="J113" s="8">
        <f>'All Parts'!K20</f>
        <v/>
      </c>
      <c r="K113" s="8">
        <f>'All Parts'!L20</f>
        <v/>
      </c>
      <c r="L113" s="33">
        <f>'All Parts'!M20</f>
        <v/>
      </c>
      <c r="M113" s="33">
        <f>'All Parts'!N20</f>
        <v/>
      </c>
      <c r="N113" s="83">
        <f>M113*C113/1000</f>
        <v/>
      </c>
      <c r="O113" s="83">
        <f>IF(ABS(V113)&lt;=3,N113,0)</f>
        <v/>
      </c>
      <c r="P113" s="84">
        <f>C113/1000*G113</f>
        <v/>
      </c>
      <c r="Q113" s="84">
        <f>IF(ABS(U113)&lt;=3,N113,0)</f>
        <v/>
      </c>
      <c r="R113" s="85">
        <f>C113/1000*(X113+Y113+Z113+AA113+AB113+AC113+AD113+AE113+AF113)</f>
        <v/>
      </c>
      <c r="S113" s="87">
        <f>C113/1000*W113</f>
        <v/>
      </c>
      <c r="T113" s="87">
        <f>IF((N113-S113)&gt;0,N113-S113,0)</f>
        <v/>
      </c>
      <c r="U113" s="89">
        <f>'All Parts'!O20</f>
        <v/>
      </c>
      <c r="V113" s="89">
        <f>'All Parts'!P20</f>
        <v/>
      </c>
      <c r="W113" s="203">
        <f>'All Parts'!Q20</f>
        <v/>
      </c>
      <c r="X113" s="201">
        <f>'All Parts'!R20</f>
        <v/>
      </c>
      <c r="Y113" s="200">
        <f>'All Parts'!S20</f>
        <v/>
      </c>
      <c r="Z113" s="200">
        <f>'All Parts'!T20</f>
        <v/>
      </c>
      <c r="AA113" s="201">
        <f>'All Parts'!U20</f>
        <v/>
      </c>
      <c r="AB113" s="201">
        <f>'All Parts'!V20</f>
        <v/>
      </c>
      <c r="AC113" s="201">
        <f>'All Parts'!W20</f>
        <v/>
      </c>
      <c r="AD113" s="201">
        <f>'All Parts'!X20</f>
        <v/>
      </c>
      <c r="AE113" s="201">
        <f>'All Parts'!Y20</f>
        <v/>
      </c>
      <c r="AF113" s="201">
        <f>'All Parts'!Z20</f>
        <v/>
      </c>
      <c r="AG113" s="1">
        <f>'All Parts'!AG20</f>
        <v/>
      </c>
      <c r="AH113" s="1">
        <f>'All Parts'!AH20</f>
        <v/>
      </c>
      <c r="AI113" s="1" t="n"/>
      <c r="AJ113" s="1" t="n"/>
      <c r="AK113" s="20" t="n"/>
    </row>
    <row r="114" ht="15" customHeight="1">
      <c r="A114" s="22">
        <f>'All Parts'!A85</f>
        <v/>
      </c>
      <c r="B114" s="22">
        <f>'All Parts'!B85</f>
        <v/>
      </c>
      <c r="C114" s="166">
        <f>'All Parts'!C85</f>
        <v/>
      </c>
      <c r="D114" s="19">
        <f>'All Parts'!D85</f>
        <v/>
      </c>
      <c r="E114" s="45">
        <f>'All Parts'!E85</f>
        <v/>
      </c>
      <c r="F114" s="32">
        <f>'All Parts'!H85</f>
        <v/>
      </c>
      <c r="G114" s="32">
        <f>'All Parts'!F85</f>
        <v/>
      </c>
      <c r="H114" s="57">
        <f>'All Parts'!I85</f>
        <v/>
      </c>
      <c r="I114" s="8">
        <f>'All Parts'!J85</f>
        <v/>
      </c>
      <c r="J114" s="8">
        <f>'All Parts'!K85</f>
        <v/>
      </c>
      <c r="K114" s="8">
        <f>'All Parts'!L85</f>
        <v/>
      </c>
      <c r="L114" s="33">
        <f>'All Parts'!M85</f>
        <v/>
      </c>
      <c r="M114" s="33">
        <f>'All Parts'!N85</f>
        <v/>
      </c>
      <c r="N114" s="83">
        <f>M114*C114/1000</f>
        <v/>
      </c>
      <c r="O114" s="83">
        <f>IF(ABS(V114)&lt;=3,N114,0)</f>
        <v/>
      </c>
      <c r="P114" s="84">
        <f>C114/1000*G114</f>
        <v/>
      </c>
      <c r="Q114" s="84">
        <f>IF(ABS(U114)&lt;=3,N114,0)</f>
        <v/>
      </c>
      <c r="R114" s="85">
        <f>C114/1000*(X114+Y114+Z114+AA114+AB114+AC114+AD114+AE114+AF114)</f>
        <v/>
      </c>
      <c r="S114" s="87">
        <f>C114/1000*W114</f>
        <v/>
      </c>
      <c r="T114" s="87">
        <f>IF((N114-S114)&gt;0,N114-S114,0)</f>
        <v/>
      </c>
      <c r="U114" s="199">
        <f>'All Parts'!O85</f>
        <v/>
      </c>
      <c r="V114" s="199">
        <f>'All Parts'!P85</f>
        <v/>
      </c>
      <c r="W114" s="199">
        <f>'All Parts'!Q85</f>
        <v/>
      </c>
      <c r="X114" s="200">
        <f>'All Parts'!R85</f>
        <v/>
      </c>
      <c r="Y114" s="200">
        <f>'All Parts'!S85</f>
        <v/>
      </c>
      <c r="Z114" s="200">
        <f>'All Parts'!T85</f>
        <v/>
      </c>
      <c r="AA114" s="201">
        <f>'All Parts'!U85</f>
        <v/>
      </c>
      <c r="AB114" s="201">
        <f>'All Parts'!V85</f>
        <v/>
      </c>
      <c r="AC114" s="201">
        <f>'All Parts'!W85</f>
        <v/>
      </c>
      <c r="AD114" s="201">
        <f>'All Parts'!X85</f>
        <v/>
      </c>
      <c r="AE114" s="201">
        <f>'All Parts'!Y85</f>
        <v/>
      </c>
      <c r="AF114" s="201">
        <f>'All Parts'!Z85</f>
        <v/>
      </c>
      <c r="AG114" s="1">
        <f>'All Parts'!AG85</f>
        <v/>
      </c>
      <c r="AH114" s="1">
        <f>'All Parts'!AH85</f>
        <v/>
      </c>
      <c r="AI114" s="1" t="n"/>
      <c r="AJ114" s="1" t="n"/>
      <c r="AK114" s="20" t="n"/>
    </row>
    <row r="115" ht="15" customHeight="1">
      <c r="A115" s="51">
        <f>'All Parts'!A73</f>
        <v/>
      </c>
      <c r="B115" s="178">
        <f>'All Parts'!B73</f>
        <v/>
      </c>
      <c r="C115" s="179">
        <f>'All Parts'!C73</f>
        <v/>
      </c>
      <c r="D115" s="19">
        <f>'All Parts'!D73</f>
        <v/>
      </c>
      <c r="E115" s="45">
        <f>'All Parts'!E73</f>
        <v/>
      </c>
      <c r="F115" s="32">
        <f>'All Parts'!H73</f>
        <v/>
      </c>
      <c r="G115" s="32">
        <f>'All Parts'!F73</f>
        <v/>
      </c>
      <c r="H115" s="57">
        <f>'All Parts'!I73</f>
        <v/>
      </c>
      <c r="I115" s="8">
        <f>'All Parts'!J73</f>
        <v/>
      </c>
      <c r="J115" s="8">
        <f>'All Parts'!K73</f>
        <v/>
      </c>
      <c r="K115" s="8">
        <f>'All Parts'!L73</f>
        <v/>
      </c>
      <c r="L115" s="33">
        <f>'All Parts'!M73</f>
        <v/>
      </c>
      <c r="M115" s="33">
        <f>'All Parts'!N73</f>
        <v/>
      </c>
      <c r="N115" s="83">
        <f>M115*C115/1000</f>
        <v/>
      </c>
      <c r="O115" s="83">
        <f>IF(ABS(V115)&lt;=3,N115,0)</f>
        <v/>
      </c>
      <c r="P115" s="84">
        <f>C115/1000*G115</f>
        <v/>
      </c>
      <c r="Q115" s="84">
        <f>IF(ABS(U115)&lt;=3,N115,0)</f>
        <v/>
      </c>
      <c r="R115" s="85">
        <f>C115/1000*(X115+Y115+Z115+AA115+AB115+AC115+AD115+AE115+AF115)</f>
        <v/>
      </c>
      <c r="S115" s="87">
        <f>C115/1000*W115</f>
        <v/>
      </c>
      <c r="T115" s="87">
        <f>IF((N115-S115)&gt;0,N115-S115,0)</f>
        <v/>
      </c>
      <c r="U115" s="199">
        <f>'All Parts'!O73</f>
        <v/>
      </c>
      <c r="V115" s="199">
        <f>'All Parts'!P73</f>
        <v/>
      </c>
      <c r="W115" s="199">
        <f>'All Parts'!Q73</f>
        <v/>
      </c>
      <c r="X115" s="200">
        <f>'All Parts'!R73</f>
        <v/>
      </c>
      <c r="Y115" s="200">
        <f>'All Parts'!S73</f>
        <v/>
      </c>
      <c r="Z115" s="200">
        <f>'All Parts'!T73</f>
        <v/>
      </c>
      <c r="AA115" s="201">
        <f>'All Parts'!U73</f>
        <v/>
      </c>
      <c r="AB115" s="201">
        <f>'All Parts'!V73</f>
        <v/>
      </c>
      <c r="AC115" s="201">
        <f>'All Parts'!W73</f>
        <v/>
      </c>
      <c r="AD115" s="201">
        <f>'All Parts'!X73</f>
        <v/>
      </c>
      <c r="AE115" s="201">
        <f>'All Parts'!Y73</f>
        <v/>
      </c>
      <c r="AF115" s="201">
        <f>'All Parts'!Z73</f>
        <v/>
      </c>
      <c r="AG115" s="1">
        <f>'All Parts'!AG73</f>
        <v/>
      </c>
      <c r="AH115" s="1">
        <f>'All Parts'!AH73</f>
        <v/>
      </c>
      <c r="AI115" s="1" t="n"/>
      <c r="AJ115" s="1" t="n"/>
      <c r="AK115" s="20" t="n"/>
    </row>
    <row r="116" ht="15" customHeight="1">
      <c r="A116" s="50">
        <f>'All Parts'!A54</f>
        <v/>
      </c>
      <c r="B116" s="22">
        <f>'All Parts'!B54</f>
        <v/>
      </c>
      <c r="C116" s="166">
        <f>'All Parts'!C54</f>
        <v/>
      </c>
      <c r="D116" s="19">
        <f>'All Parts'!D54</f>
        <v/>
      </c>
      <c r="E116" s="45">
        <f>'All Parts'!E54</f>
        <v/>
      </c>
      <c r="F116" s="32">
        <f>'All Parts'!H54</f>
        <v/>
      </c>
      <c r="G116" s="32">
        <f>'All Parts'!F54</f>
        <v/>
      </c>
      <c r="H116" s="57">
        <f>'All Parts'!I54</f>
        <v/>
      </c>
      <c r="I116" s="8">
        <f>'All Parts'!J54</f>
        <v/>
      </c>
      <c r="J116" s="8">
        <f>'All Parts'!K54</f>
        <v/>
      </c>
      <c r="K116" s="8">
        <f>'All Parts'!L54</f>
        <v/>
      </c>
      <c r="L116" s="33">
        <f>'All Parts'!M54</f>
        <v/>
      </c>
      <c r="M116" s="33">
        <f>'All Parts'!N54</f>
        <v/>
      </c>
      <c r="N116" s="83">
        <f>M116*C116/1000</f>
        <v/>
      </c>
      <c r="O116" s="83">
        <f>IF(ABS(V116)&lt;=3,N116,0)</f>
        <v/>
      </c>
      <c r="P116" s="84">
        <f>C116/1000*G116</f>
        <v/>
      </c>
      <c r="Q116" s="84">
        <f>IF(ABS(U116)&lt;=3,N116,0)</f>
        <v/>
      </c>
      <c r="R116" s="85">
        <f>C116/1000*(X116+Y116+Z116+AA116+AB116+AC116+AD116+AE116+AF116)</f>
        <v/>
      </c>
      <c r="S116" s="87">
        <f>C116/1000*W116</f>
        <v/>
      </c>
      <c r="T116" s="87">
        <f>IF((N116-S116)&gt;0,N116-S116,0)</f>
        <v/>
      </c>
      <c r="U116" s="199">
        <f>'All Parts'!O54</f>
        <v/>
      </c>
      <c r="V116" s="199">
        <f>'All Parts'!P54</f>
        <v/>
      </c>
      <c r="W116" s="199">
        <f>'All Parts'!Q54</f>
        <v/>
      </c>
      <c r="X116" s="200">
        <f>'All Parts'!R54</f>
        <v/>
      </c>
      <c r="Y116" s="200">
        <f>'All Parts'!S54</f>
        <v/>
      </c>
      <c r="Z116" s="200">
        <f>'All Parts'!T54</f>
        <v/>
      </c>
      <c r="AA116" s="201">
        <f>'All Parts'!U54</f>
        <v/>
      </c>
      <c r="AB116" s="201">
        <f>'All Parts'!V54</f>
        <v/>
      </c>
      <c r="AC116" s="201">
        <f>'All Parts'!W54</f>
        <v/>
      </c>
      <c r="AD116" s="201">
        <f>'All Parts'!X54</f>
        <v/>
      </c>
      <c r="AE116" s="201">
        <f>'All Parts'!Y54</f>
        <v/>
      </c>
      <c r="AF116" s="201">
        <f>'All Parts'!Z54</f>
        <v/>
      </c>
      <c r="AG116" s="1">
        <f>'All Parts'!AG54</f>
        <v/>
      </c>
      <c r="AH116" s="1">
        <f>'All Parts'!AH54</f>
        <v/>
      </c>
      <c r="AI116" s="1" t="n"/>
      <c r="AJ116" s="1" t="n"/>
      <c r="AK116" s="49" t="n"/>
    </row>
    <row r="117" ht="15" customHeight="1">
      <c r="A117" s="50">
        <f>'All Parts'!A57</f>
        <v/>
      </c>
      <c r="B117" s="22">
        <f>'All Parts'!B57</f>
        <v/>
      </c>
      <c r="C117" s="166">
        <f>'All Parts'!C57</f>
        <v/>
      </c>
      <c r="D117" s="19">
        <f>'All Parts'!D57</f>
        <v/>
      </c>
      <c r="E117" s="45">
        <f>'All Parts'!E57</f>
        <v/>
      </c>
      <c r="F117" s="32">
        <f>'All Parts'!H57</f>
        <v/>
      </c>
      <c r="G117" s="32">
        <f>'All Parts'!F57</f>
        <v/>
      </c>
      <c r="H117" s="57">
        <f>'All Parts'!I57</f>
        <v/>
      </c>
      <c r="I117" s="8">
        <f>'All Parts'!J57</f>
        <v/>
      </c>
      <c r="J117" s="8">
        <f>'All Parts'!K57</f>
        <v/>
      </c>
      <c r="K117" s="8">
        <f>'All Parts'!L57</f>
        <v/>
      </c>
      <c r="L117" s="33">
        <f>'All Parts'!M57</f>
        <v/>
      </c>
      <c r="M117" s="33">
        <f>'All Parts'!N57</f>
        <v/>
      </c>
      <c r="N117" s="83">
        <f>M117*C117/1000</f>
        <v/>
      </c>
      <c r="O117" s="83">
        <f>IF(ABS(V117)&lt;=3,N117,0)</f>
        <v/>
      </c>
      <c r="P117" s="84">
        <f>C117/1000*G117</f>
        <v/>
      </c>
      <c r="Q117" s="84">
        <f>IF(ABS(U117)&lt;=3,N117,0)</f>
        <v/>
      </c>
      <c r="R117" s="85">
        <f>C117/1000*(X117+Y117+Z117+AA117+AB117+AC117+AD117+AE117+AF117)</f>
        <v/>
      </c>
      <c r="S117" s="87">
        <f>C117/1000*W117</f>
        <v/>
      </c>
      <c r="T117" s="87">
        <f>IF((N117-S117)&gt;0,N117-S117,0)</f>
        <v/>
      </c>
      <c r="U117" s="199">
        <f>'All Parts'!O57</f>
        <v/>
      </c>
      <c r="V117" s="199">
        <f>'All Parts'!P57</f>
        <v/>
      </c>
      <c r="W117" s="199">
        <f>'All Parts'!Q57</f>
        <v/>
      </c>
      <c r="X117" s="200">
        <f>'All Parts'!R57</f>
        <v/>
      </c>
      <c r="Y117" s="200">
        <f>'All Parts'!S57</f>
        <v/>
      </c>
      <c r="Z117" s="200">
        <f>'All Parts'!T57</f>
        <v/>
      </c>
      <c r="AA117" s="201">
        <f>'All Parts'!U57</f>
        <v/>
      </c>
      <c r="AB117" s="201">
        <f>'All Parts'!V57</f>
        <v/>
      </c>
      <c r="AC117" s="201">
        <f>'All Parts'!W57</f>
        <v/>
      </c>
      <c r="AD117" s="201">
        <f>'All Parts'!X57</f>
        <v/>
      </c>
      <c r="AE117" s="201">
        <f>'All Parts'!Y57</f>
        <v/>
      </c>
      <c r="AF117" s="201">
        <f>'All Parts'!Z57</f>
        <v/>
      </c>
      <c r="AG117" s="1">
        <f>'All Parts'!AG57</f>
        <v/>
      </c>
      <c r="AH117" s="1">
        <f>'All Parts'!AH57</f>
        <v/>
      </c>
      <c r="AI117" s="1" t="n"/>
      <c r="AJ117" s="1" t="n"/>
      <c r="AK117" s="20" t="n"/>
    </row>
    <row r="118" ht="15" customHeight="1">
      <c r="A118" s="180">
        <f>'All Parts'!A78</f>
        <v/>
      </c>
      <c r="B118" s="167">
        <f>'All Parts'!B78</f>
        <v/>
      </c>
      <c r="C118" s="168">
        <f>'All Parts'!C78</f>
        <v/>
      </c>
      <c r="D118" s="19">
        <f>'All Parts'!D78</f>
        <v/>
      </c>
      <c r="E118" s="45">
        <f>'All Parts'!E78</f>
        <v/>
      </c>
      <c r="F118" s="32">
        <f>'All Parts'!H78</f>
        <v/>
      </c>
      <c r="G118" s="32">
        <f>'All Parts'!F78</f>
        <v/>
      </c>
      <c r="H118" s="57">
        <f>'All Parts'!I78</f>
        <v/>
      </c>
      <c r="I118" s="8">
        <f>'All Parts'!J78</f>
        <v/>
      </c>
      <c r="J118" s="8">
        <f>'All Parts'!K78</f>
        <v/>
      </c>
      <c r="K118" s="8">
        <f>'All Parts'!L78</f>
        <v/>
      </c>
      <c r="L118" s="33">
        <f>'All Parts'!M78</f>
        <v/>
      </c>
      <c r="M118" s="33">
        <f>'All Parts'!N78</f>
        <v/>
      </c>
      <c r="N118" s="83">
        <f>M118*C118/1000</f>
        <v/>
      </c>
      <c r="O118" s="83">
        <f>IF(ABS(V118)&lt;=3,N118,0)</f>
        <v/>
      </c>
      <c r="P118" s="84">
        <f>C118/1000*G118</f>
        <v/>
      </c>
      <c r="Q118" s="84">
        <f>IF(ABS(U118)&lt;=3,N118,0)</f>
        <v/>
      </c>
      <c r="R118" s="85">
        <f>C118/1000*(X118+Y118+Z118+AA118+AB118+AC118+AD118+AE118+AF118)</f>
        <v/>
      </c>
      <c r="S118" s="87">
        <f>C118/1000*W118</f>
        <v/>
      </c>
      <c r="T118" s="87">
        <f>IF((N118-S118)&gt;0,N118-S118,0)</f>
        <v/>
      </c>
      <c r="U118" s="199">
        <f>'All Parts'!O78</f>
        <v/>
      </c>
      <c r="V118" s="199">
        <f>'All Parts'!P78</f>
        <v/>
      </c>
      <c r="W118" s="199">
        <f>'All Parts'!Q78</f>
        <v/>
      </c>
      <c r="X118" s="200">
        <f>'All Parts'!R78</f>
        <v/>
      </c>
      <c r="Y118" s="200">
        <f>'All Parts'!S78</f>
        <v/>
      </c>
      <c r="Z118" s="200">
        <f>'All Parts'!T78</f>
        <v/>
      </c>
      <c r="AA118" s="204">
        <f>'All Parts'!U78</f>
        <v/>
      </c>
      <c r="AB118" s="201">
        <f>'All Parts'!V78</f>
        <v/>
      </c>
      <c r="AC118" s="201">
        <f>'All Parts'!W78</f>
        <v/>
      </c>
      <c r="AD118" s="201">
        <f>'All Parts'!X78</f>
        <v/>
      </c>
      <c r="AE118" s="201">
        <f>'All Parts'!Y78</f>
        <v/>
      </c>
      <c r="AF118" s="201">
        <f>'All Parts'!Z78</f>
        <v/>
      </c>
      <c r="AG118" s="1">
        <f>'All Parts'!AG78</f>
        <v/>
      </c>
      <c r="AH118" s="1">
        <f>'All Parts'!AH78</f>
        <v/>
      </c>
      <c r="AI118" s="1" t="n"/>
      <c r="AJ118" s="1" t="n"/>
      <c r="AK118" s="20" t="n"/>
    </row>
    <row r="119" ht="15" customHeight="1">
      <c r="A119" s="22">
        <f>'All Parts'!A22</f>
        <v/>
      </c>
      <c r="B119" s="22">
        <f>'All Parts'!B22</f>
        <v/>
      </c>
      <c r="C119" s="166">
        <f>'All Parts'!C22</f>
        <v/>
      </c>
      <c r="D119" s="19">
        <f>'All Parts'!D22</f>
        <v/>
      </c>
      <c r="E119" s="45">
        <f>'All Parts'!E22</f>
        <v/>
      </c>
      <c r="F119" s="32">
        <f>'All Parts'!H22</f>
        <v/>
      </c>
      <c r="G119" s="32">
        <f>'All Parts'!F22</f>
        <v/>
      </c>
      <c r="H119" s="57">
        <f>'All Parts'!I22</f>
        <v/>
      </c>
      <c r="I119" s="8">
        <f>'All Parts'!J22</f>
        <v/>
      </c>
      <c r="J119" s="8">
        <f>'All Parts'!K22</f>
        <v/>
      </c>
      <c r="K119" s="8">
        <f>'All Parts'!L22</f>
        <v/>
      </c>
      <c r="L119" s="33">
        <f>'All Parts'!M22</f>
        <v/>
      </c>
      <c r="M119" s="33">
        <f>'All Parts'!N22</f>
        <v/>
      </c>
      <c r="N119" s="83">
        <f>M119*C119/1000</f>
        <v/>
      </c>
      <c r="O119" s="83">
        <f>IF(ABS(V119)&lt;=3,N119,0)</f>
        <v/>
      </c>
      <c r="P119" s="84">
        <f>C119/1000*G119</f>
        <v/>
      </c>
      <c r="Q119" s="84">
        <f>IF(ABS(U119)&lt;=3,N119,0)</f>
        <v/>
      </c>
      <c r="R119" s="85">
        <f>C119/1000*(X119+Y119+Z119+AA119+AB119+AC119+AD119+AE119+AF119)</f>
        <v/>
      </c>
      <c r="S119" s="87">
        <f>C119/1000*W119</f>
        <v/>
      </c>
      <c r="T119" s="87">
        <f>IF((N119-S119)&gt;0,N119-S119,0)</f>
        <v/>
      </c>
      <c r="U119" s="89">
        <f>'All Parts'!O22</f>
        <v/>
      </c>
      <c r="V119" s="89">
        <f>'All Parts'!P22</f>
        <v/>
      </c>
      <c r="W119" s="203">
        <f>'All Parts'!Q22</f>
        <v/>
      </c>
      <c r="X119" s="201">
        <f>'All Parts'!R22</f>
        <v/>
      </c>
      <c r="Y119" s="200">
        <f>'All Parts'!S22</f>
        <v/>
      </c>
      <c r="Z119" s="200">
        <f>'All Parts'!T22</f>
        <v/>
      </c>
      <c r="AA119" s="208">
        <f>'All Parts'!U22</f>
        <v/>
      </c>
      <c r="AB119" s="201">
        <f>'All Parts'!V22</f>
        <v/>
      </c>
      <c r="AC119" s="201">
        <f>'All Parts'!W22</f>
        <v/>
      </c>
      <c r="AD119" s="201">
        <f>'All Parts'!X22</f>
        <v/>
      </c>
      <c r="AE119" s="201">
        <f>'All Parts'!Y22</f>
        <v/>
      </c>
      <c r="AF119" s="201">
        <f>'All Parts'!Z22</f>
        <v/>
      </c>
      <c r="AG119" s="1">
        <f>'All Parts'!AG22</f>
        <v/>
      </c>
      <c r="AH119" s="1">
        <f>'All Parts'!AH22</f>
        <v/>
      </c>
      <c r="AI119" s="1" t="n"/>
      <c r="AJ119" s="1" t="n"/>
      <c r="AK119" s="20" t="n"/>
    </row>
    <row r="120" ht="15" customHeight="1">
      <c r="A120" s="50">
        <f>'All Parts'!A58</f>
        <v/>
      </c>
      <c r="B120" s="22">
        <f>'All Parts'!B58</f>
        <v/>
      </c>
      <c r="C120" s="166">
        <f>'All Parts'!C58</f>
        <v/>
      </c>
      <c r="D120" s="19">
        <f>'All Parts'!D58</f>
        <v/>
      </c>
      <c r="E120" s="45">
        <f>'All Parts'!E58</f>
        <v/>
      </c>
      <c r="F120" s="32">
        <f>'All Parts'!H58</f>
        <v/>
      </c>
      <c r="G120" s="32">
        <f>'All Parts'!F58</f>
        <v/>
      </c>
      <c r="H120" s="57">
        <f>'All Parts'!I58</f>
        <v/>
      </c>
      <c r="I120" s="8">
        <f>'All Parts'!J58</f>
        <v/>
      </c>
      <c r="J120" s="8">
        <f>'All Parts'!K58</f>
        <v/>
      </c>
      <c r="K120" s="8">
        <f>'All Parts'!L58</f>
        <v/>
      </c>
      <c r="L120" s="33">
        <f>'All Parts'!M58</f>
        <v/>
      </c>
      <c r="M120" s="33">
        <f>'All Parts'!N58</f>
        <v/>
      </c>
      <c r="N120" s="83">
        <f>M120*C120/1000</f>
        <v/>
      </c>
      <c r="O120" s="83">
        <f>IF(ABS(V120)&lt;=3,N120,0)</f>
        <v/>
      </c>
      <c r="P120" s="84">
        <f>C120/1000*G120</f>
        <v/>
      </c>
      <c r="Q120" s="84">
        <f>IF(ABS(U120)&lt;=3,N120,0)</f>
        <v/>
      </c>
      <c r="R120" s="85">
        <f>C120/1000*(X120+Y120+Z120+AA120+AB120+AC120+AD120+AE120+AF120)</f>
        <v/>
      </c>
      <c r="S120" s="87">
        <f>C120/1000*W120</f>
        <v/>
      </c>
      <c r="T120" s="87">
        <f>IF((N120-S120)&gt;0,N120-S120,0)</f>
        <v/>
      </c>
      <c r="U120" s="199">
        <f>'All Parts'!O58</f>
        <v/>
      </c>
      <c r="V120" s="199">
        <f>'All Parts'!P58</f>
        <v/>
      </c>
      <c r="W120" s="199">
        <f>'All Parts'!Q58</f>
        <v/>
      </c>
      <c r="X120" s="200">
        <f>'All Parts'!R58</f>
        <v/>
      </c>
      <c r="Y120" s="200">
        <f>'All Parts'!S58</f>
        <v/>
      </c>
      <c r="Z120" s="200">
        <f>'All Parts'!T58</f>
        <v/>
      </c>
      <c r="AA120" s="201">
        <f>'All Parts'!U58</f>
        <v/>
      </c>
      <c r="AB120" s="201">
        <f>'All Parts'!V58</f>
        <v/>
      </c>
      <c r="AC120" s="201">
        <f>'All Parts'!W58</f>
        <v/>
      </c>
      <c r="AD120" s="201">
        <f>'All Parts'!X58</f>
        <v/>
      </c>
      <c r="AE120" s="201">
        <f>'All Parts'!Y58</f>
        <v/>
      </c>
      <c r="AF120" s="201">
        <f>'All Parts'!Z58</f>
        <v/>
      </c>
      <c r="AG120" s="1">
        <f>'All Parts'!AG58</f>
        <v/>
      </c>
      <c r="AH120" s="1">
        <f>'All Parts'!AH58</f>
        <v/>
      </c>
      <c r="AI120" s="1" t="n"/>
      <c r="AJ120" s="1" t="n"/>
      <c r="AK120" s="16" t="n"/>
    </row>
    <row r="121" ht="15" customHeight="1">
      <c r="A121" s="50">
        <f>'All Parts'!A64</f>
        <v/>
      </c>
      <c r="B121" s="22">
        <f>'All Parts'!B64</f>
        <v/>
      </c>
      <c r="C121" s="166">
        <f>'All Parts'!C64</f>
        <v/>
      </c>
      <c r="D121" s="19">
        <f>'All Parts'!D64</f>
        <v/>
      </c>
      <c r="E121" s="45">
        <f>'All Parts'!E64</f>
        <v/>
      </c>
      <c r="F121" s="34">
        <f>'All Parts'!H64</f>
        <v/>
      </c>
      <c r="G121" s="34">
        <f>'All Parts'!F64</f>
        <v/>
      </c>
      <c r="H121" s="57">
        <f>'All Parts'!I64</f>
        <v/>
      </c>
      <c r="I121" s="8">
        <f>'All Parts'!J64</f>
        <v/>
      </c>
      <c r="J121" s="8">
        <f>'All Parts'!K64</f>
        <v/>
      </c>
      <c r="K121" s="8">
        <f>'All Parts'!L64</f>
        <v/>
      </c>
      <c r="L121" s="33">
        <f>'All Parts'!M64</f>
        <v/>
      </c>
      <c r="M121" s="33">
        <f>'All Parts'!N64</f>
        <v/>
      </c>
      <c r="N121" s="83">
        <f>M121*C121/1000</f>
        <v/>
      </c>
      <c r="O121" s="83">
        <f>IF(ABS(V121)&lt;=3,N121,0)</f>
        <v/>
      </c>
      <c r="P121" s="84">
        <f>C121/1000*G121</f>
        <v/>
      </c>
      <c r="Q121" s="84">
        <f>IF(ABS(U121)&lt;=3,N121,0)</f>
        <v/>
      </c>
      <c r="R121" s="85">
        <f>C121/1000*(X121+Y121+Z121+AA121+AB121+AC121+AD121+AE121+AF121)</f>
        <v/>
      </c>
      <c r="S121" s="87">
        <f>C121/1000*W121</f>
        <v/>
      </c>
      <c r="T121" s="87">
        <f>IF((N121-S121)&gt;0,N121-S121,0)</f>
        <v/>
      </c>
      <c r="U121" s="199">
        <f>'All Parts'!O64</f>
        <v/>
      </c>
      <c r="V121" s="199">
        <f>'All Parts'!P64</f>
        <v/>
      </c>
      <c r="W121" s="199">
        <f>'All Parts'!Q64</f>
        <v/>
      </c>
      <c r="X121" s="200">
        <f>'All Parts'!R64</f>
        <v/>
      </c>
      <c r="Y121" s="200">
        <f>'All Parts'!S64</f>
        <v/>
      </c>
      <c r="Z121" s="200">
        <f>'All Parts'!T64</f>
        <v/>
      </c>
      <c r="AA121" s="201">
        <f>'All Parts'!U64</f>
        <v/>
      </c>
      <c r="AB121" s="201">
        <f>'All Parts'!V64</f>
        <v/>
      </c>
      <c r="AC121" s="201">
        <f>'All Parts'!W64</f>
        <v/>
      </c>
      <c r="AD121" s="201">
        <f>'All Parts'!X64</f>
        <v/>
      </c>
      <c r="AE121" s="201">
        <f>'All Parts'!Y64</f>
        <v/>
      </c>
      <c r="AF121" s="201">
        <f>'All Parts'!Z64</f>
        <v/>
      </c>
      <c r="AG121" s="1">
        <f>'All Parts'!AG64</f>
        <v/>
      </c>
      <c r="AH121" s="1">
        <f>'All Parts'!AH64</f>
        <v/>
      </c>
      <c r="AI121" s="1" t="n"/>
      <c r="AJ121" s="1" t="n"/>
      <c r="AK121" s="16" t="n"/>
    </row>
    <row r="122" ht="15" customHeight="1">
      <c r="A122" s="54">
        <f>'All Parts'!A59</f>
        <v/>
      </c>
      <c r="B122" s="22">
        <f>'All Parts'!B59</f>
        <v/>
      </c>
      <c r="C122" s="166">
        <f>'All Parts'!C59</f>
        <v/>
      </c>
      <c r="D122" s="19">
        <f>'All Parts'!D59</f>
        <v/>
      </c>
      <c r="E122" s="45">
        <f>'All Parts'!E59</f>
        <v/>
      </c>
      <c r="F122" s="32">
        <f>'All Parts'!H59</f>
        <v/>
      </c>
      <c r="G122" s="32">
        <f>'All Parts'!F59</f>
        <v/>
      </c>
      <c r="H122" s="57">
        <f>'All Parts'!I59</f>
        <v/>
      </c>
      <c r="I122" s="8">
        <f>'All Parts'!J59</f>
        <v/>
      </c>
      <c r="J122" s="8">
        <f>'All Parts'!K59</f>
        <v/>
      </c>
      <c r="K122" s="8">
        <f>'All Parts'!L59</f>
        <v/>
      </c>
      <c r="L122" s="33">
        <f>'All Parts'!M59</f>
        <v/>
      </c>
      <c r="M122" s="33">
        <f>'All Parts'!N59</f>
        <v/>
      </c>
      <c r="N122" s="83">
        <f>M122*C122/1000</f>
        <v/>
      </c>
      <c r="O122" s="83">
        <f>IF(ABS(V122)&lt;=3,N122,0)</f>
        <v/>
      </c>
      <c r="P122" s="84">
        <f>C122/1000*G122</f>
        <v/>
      </c>
      <c r="Q122" s="84">
        <f>IF(ABS(U122)&lt;=3,N122,0)</f>
        <v/>
      </c>
      <c r="R122" s="85">
        <f>C122/1000*(X122+Y122+Z122+AA122+AB122+AC122+AD122+AE122+AF122)</f>
        <v/>
      </c>
      <c r="S122" s="87">
        <f>C122/1000*W122</f>
        <v/>
      </c>
      <c r="T122" s="87">
        <f>IF((N122-S122)&gt;0,N122-S122,0)</f>
        <v/>
      </c>
      <c r="U122" s="199">
        <f>'All Parts'!O59</f>
        <v/>
      </c>
      <c r="V122" s="199">
        <f>'All Parts'!P59</f>
        <v/>
      </c>
      <c r="W122" s="199">
        <f>'All Parts'!Q59</f>
        <v/>
      </c>
      <c r="X122" s="200">
        <f>'All Parts'!R59</f>
        <v/>
      </c>
      <c r="Y122" s="200">
        <f>'All Parts'!S59</f>
        <v/>
      </c>
      <c r="Z122" s="200">
        <f>'All Parts'!T59</f>
        <v/>
      </c>
      <c r="AA122" s="201">
        <f>'All Parts'!U59</f>
        <v/>
      </c>
      <c r="AB122" s="201">
        <f>'All Parts'!V59</f>
        <v/>
      </c>
      <c r="AC122" s="201">
        <f>'All Parts'!W59</f>
        <v/>
      </c>
      <c r="AD122" s="201">
        <f>'All Parts'!X59</f>
        <v/>
      </c>
      <c r="AE122" s="201">
        <f>'All Parts'!Y59</f>
        <v/>
      </c>
      <c r="AF122" s="201">
        <f>'All Parts'!Z59</f>
        <v/>
      </c>
      <c r="AG122" s="1">
        <f>'All Parts'!AG59</f>
        <v/>
      </c>
      <c r="AH122" s="1">
        <f>'All Parts'!AH59</f>
        <v/>
      </c>
      <c r="AI122" s="1" t="n"/>
      <c r="AJ122" s="1" t="n"/>
      <c r="AK122" s="20" t="n"/>
    </row>
    <row r="123" ht="15" customHeight="1">
      <c r="A123" s="22">
        <f>'All Parts'!A124</f>
        <v/>
      </c>
      <c r="B123" s="22">
        <f>'All Parts'!B124</f>
        <v/>
      </c>
      <c r="C123" s="166">
        <f>'All Parts'!C124</f>
        <v/>
      </c>
      <c r="D123" s="19">
        <f>'All Parts'!D124</f>
        <v/>
      </c>
      <c r="E123" s="46">
        <f>'All Parts'!E124</f>
        <v/>
      </c>
      <c r="F123" s="32">
        <f>'All Parts'!H124</f>
        <v/>
      </c>
      <c r="G123" s="32">
        <f>'All Parts'!F124</f>
        <v/>
      </c>
      <c r="H123" s="57">
        <f>'All Parts'!I124</f>
        <v/>
      </c>
      <c r="I123" s="8">
        <f>'All Parts'!J124</f>
        <v/>
      </c>
      <c r="J123" s="8">
        <f>'All Parts'!K124</f>
        <v/>
      </c>
      <c r="K123" s="8">
        <f>'All Parts'!L124</f>
        <v/>
      </c>
      <c r="L123" s="33">
        <f>'All Parts'!M124</f>
        <v/>
      </c>
      <c r="M123" s="33">
        <f>'All Parts'!N124</f>
        <v/>
      </c>
      <c r="N123" s="83">
        <f>M123*C123/1000</f>
        <v/>
      </c>
      <c r="O123" s="83">
        <f>IF(ABS(V123)&lt;=3,N123,0)</f>
        <v/>
      </c>
      <c r="P123" s="84">
        <f>C123/1000*G123</f>
        <v/>
      </c>
      <c r="Q123" s="84">
        <f>IF(ABS(U123)&lt;=3,N123,0)</f>
        <v/>
      </c>
      <c r="R123" s="85">
        <f>C123/1000*(X123+Y123+Z123+AA123+AB123+AC123+AD123+AE123+AF123)</f>
        <v/>
      </c>
      <c r="S123" s="87">
        <f>C123/1000*W123</f>
        <v/>
      </c>
      <c r="T123" s="87">
        <f>IF((N123-S123)&gt;0,N123-S123,0)</f>
        <v/>
      </c>
      <c r="U123" s="199">
        <f>'All Parts'!O124</f>
        <v/>
      </c>
      <c r="V123" s="199">
        <f>'All Parts'!P124</f>
        <v/>
      </c>
      <c r="W123" s="199">
        <f>'All Parts'!Q124</f>
        <v/>
      </c>
      <c r="X123" s="200">
        <f>'All Parts'!R124</f>
        <v/>
      </c>
      <c r="Y123" s="200">
        <f>'All Parts'!S124</f>
        <v/>
      </c>
      <c r="Z123" s="200">
        <f>'All Parts'!T124</f>
        <v/>
      </c>
      <c r="AA123" s="201">
        <f>'All Parts'!U124</f>
        <v/>
      </c>
      <c r="AB123" s="201">
        <f>'All Parts'!V124</f>
        <v/>
      </c>
      <c r="AC123" s="201">
        <f>'All Parts'!W124</f>
        <v/>
      </c>
      <c r="AD123" s="201">
        <f>'All Parts'!X124</f>
        <v/>
      </c>
      <c r="AE123" s="201">
        <f>'All Parts'!Y124</f>
        <v/>
      </c>
      <c r="AF123" s="201">
        <f>'All Parts'!Z124</f>
        <v/>
      </c>
      <c r="AG123" s="1">
        <f>'All Parts'!AG124</f>
        <v/>
      </c>
      <c r="AH123" s="1">
        <f>'All Parts'!AH124</f>
        <v/>
      </c>
      <c r="AI123" s="1" t="n"/>
      <c r="AJ123" s="1" t="n"/>
      <c r="AK123" s="20" t="n"/>
    </row>
    <row r="124" ht="15" customHeight="1">
      <c r="A124" s="181">
        <f>'All Parts'!A76</f>
        <v/>
      </c>
      <c r="B124" s="178">
        <f>'All Parts'!B76</f>
        <v/>
      </c>
      <c r="C124" s="179">
        <f>'All Parts'!C76</f>
        <v/>
      </c>
      <c r="D124" s="19">
        <f>'All Parts'!D76</f>
        <v/>
      </c>
      <c r="E124" s="45">
        <f>'All Parts'!E76</f>
        <v/>
      </c>
      <c r="F124" s="32">
        <f>'All Parts'!H76</f>
        <v/>
      </c>
      <c r="G124" s="32">
        <f>'All Parts'!F76</f>
        <v/>
      </c>
      <c r="H124" s="57">
        <f>'All Parts'!I76</f>
        <v/>
      </c>
      <c r="I124" s="8">
        <f>'All Parts'!J76</f>
        <v/>
      </c>
      <c r="J124" s="8">
        <f>'All Parts'!K76</f>
        <v/>
      </c>
      <c r="K124" s="8">
        <f>'All Parts'!L76</f>
        <v/>
      </c>
      <c r="L124" s="33">
        <f>'All Parts'!M76</f>
        <v/>
      </c>
      <c r="M124" s="33">
        <f>'All Parts'!N76</f>
        <v/>
      </c>
      <c r="N124" s="83">
        <f>M124*C124/1000</f>
        <v/>
      </c>
      <c r="O124" s="83">
        <f>IF(ABS(V124)&lt;=3,N124,0)</f>
        <v/>
      </c>
      <c r="P124" s="84">
        <f>C124/1000*G124</f>
        <v/>
      </c>
      <c r="Q124" s="84">
        <f>IF(ABS(U124)&lt;=3,N124,0)</f>
        <v/>
      </c>
      <c r="R124" s="85">
        <f>C124/1000*(X124+Y124+Z124+AA124+AB124+AC124+AD124+AE124+AF124)</f>
        <v/>
      </c>
      <c r="S124" s="87">
        <f>C124/1000*W124</f>
        <v/>
      </c>
      <c r="T124" s="87">
        <f>IF((N124-S124)&gt;0,N124-S124,0)</f>
        <v/>
      </c>
      <c r="U124" s="199">
        <f>'All Parts'!O76</f>
        <v/>
      </c>
      <c r="V124" s="199">
        <f>'All Parts'!P76</f>
        <v/>
      </c>
      <c r="W124" s="199">
        <f>'All Parts'!Q76</f>
        <v/>
      </c>
      <c r="X124" s="200">
        <f>'All Parts'!R76</f>
        <v/>
      </c>
      <c r="Y124" s="200">
        <f>'All Parts'!S76</f>
        <v/>
      </c>
      <c r="Z124" s="200">
        <f>'All Parts'!T76</f>
        <v/>
      </c>
      <c r="AA124" s="201">
        <f>'All Parts'!U76</f>
        <v/>
      </c>
      <c r="AB124" s="201">
        <f>'All Parts'!V76</f>
        <v/>
      </c>
      <c r="AC124" s="201">
        <f>'All Parts'!W76</f>
        <v/>
      </c>
      <c r="AD124" s="201">
        <f>'All Parts'!X76</f>
        <v/>
      </c>
      <c r="AE124" s="201">
        <f>'All Parts'!Y76</f>
        <v/>
      </c>
      <c r="AF124" s="201">
        <f>'All Parts'!Z76</f>
        <v/>
      </c>
      <c r="AG124" s="1">
        <f>'All Parts'!AG76</f>
        <v/>
      </c>
      <c r="AH124" s="1">
        <f>'All Parts'!AH76</f>
        <v/>
      </c>
      <c r="AI124" s="1" t="n"/>
      <c r="AJ124" s="1" t="n"/>
      <c r="AK124" s="20" t="n"/>
    </row>
    <row r="125" ht="15" customHeight="1">
      <c r="A125" s="50">
        <f>'All Parts'!A128</f>
        <v/>
      </c>
      <c r="B125" s="22">
        <f>'All Parts'!B128</f>
        <v/>
      </c>
      <c r="C125" s="166">
        <f>'All Parts'!C128</f>
        <v/>
      </c>
      <c r="D125" s="19">
        <f>'All Parts'!D128</f>
        <v/>
      </c>
      <c r="E125" s="45">
        <f>'All Parts'!E128</f>
        <v/>
      </c>
      <c r="F125" s="32">
        <f>'All Parts'!H128</f>
        <v/>
      </c>
      <c r="G125" s="32">
        <f>'All Parts'!F128</f>
        <v/>
      </c>
      <c r="H125" s="57">
        <f>'All Parts'!I128</f>
        <v/>
      </c>
      <c r="I125" s="8">
        <f>'All Parts'!J128</f>
        <v/>
      </c>
      <c r="J125" s="8">
        <f>'All Parts'!K128</f>
        <v/>
      </c>
      <c r="K125" s="8">
        <f>'All Parts'!L128</f>
        <v/>
      </c>
      <c r="L125" s="33">
        <f>'All Parts'!M128</f>
        <v/>
      </c>
      <c r="M125" s="33">
        <f>'All Parts'!N128</f>
        <v/>
      </c>
      <c r="N125" s="83">
        <f>M125*C125/1000</f>
        <v/>
      </c>
      <c r="O125" s="83">
        <f>IF(ABS(V125)&lt;=3,N125,0)</f>
        <v/>
      </c>
      <c r="P125" s="84">
        <f>C125/1000*G125</f>
        <v/>
      </c>
      <c r="Q125" s="84">
        <f>IF(ABS(U125)&lt;=3,N125,0)</f>
        <v/>
      </c>
      <c r="R125" s="85">
        <f>C125/1000*(X125+Y125+Z125+AA125+AB125+AC125+AD125+AE125+AF125)</f>
        <v/>
      </c>
      <c r="S125" s="87">
        <f>C125/1000*W125</f>
        <v/>
      </c>
      <c r="T125" s="87">
        <f>IF((N125-S125)&gt;0,N125-S125,0)</f>
        <v/>
      </c>
      <c r="U125" s="199">
        <f>'All Parts'!O128</f>
        <v/>
      </c>
      <c r="V125" s="199">
        <f>'All Parts'!P128</f>
        <v/>
      </c>
      <c r="W125" s="199">
        <f>'All Parts'!Q128</f>
        <v/>
      </c>
      <c r="X125" s="200">
        <f>'All Parts'!R128</f>
        <v/>
      </c>
      <c r="Y125" s="200">
        <f>'All Parts'!S128</f>
        <v/>
      </c>
      <c r="Z125" s="200">
        <f>'All Parts'!T128</f>
        <v/>
      </c>
      <c r="AA125" s="201">
        <f>'All Parts'!U128</f>
        <v/>
      </c>
      <c r="AB125" s="201">
        <f>'All Parts'!V128</f>
        <v/>
      </c>
      <c r="AC125" s="201">
        <f>'All Parts'!W128</f>
        <v/>
      </c>
      <c r="AD125" s="201">
        <f>'All Parts'!X128</f>
        <v/>
      </c>
      <c r="AE125" s="201">
        <f>'All Parts'!Y128</f>
        <v/>
      </c>
      <c r="AF125" s="201">
        <f>'All Parts'!Z128</f>
        <v/>
      </c>
      <c r="AG125" s="1">
        <f>'All Parts'!AG128</f>
        <v/>
      </c>
      <c r="AH125" s="1">
        <f>'All Parts'!AH128</f>
        <v/>
      </c>
      <c r="AI125" s="1" t="n"/>
      <c r="AJ125" s="1" t="n"/>
      <c r="AK125" s="20" t="n"/>
    </row>
    <row r="126" ht="15" customHeight="1">
      <c r="A126" s="50">
        <f>'All Parts'!A127</f>
        <v/>
      </c>
      <c r="B126" s="22">
        <f>'All Parts'!B127</f>
        <v/>
      </c>
      <c r="C126" s="166">
        <f>'All Parts'!C127</f>
        <v/>
      </c>
      <c r="D126" s="19">
        <f>'All Parts'!D127</f>
        <v/>
      </c>
      <c r="E126" s="45">
        <f>'All Parts'!E127</f>
        <v/>
      </c>
      <c r="F126" s="32">
        <f>'All Parts'!H127</f>
        <v/>
      </c>
      <c r="G126" s="32">
        <f>'All Parts'!F127</f>
        <v/>
      </c>
      <c r="H126" s="57">
        <f>'All Parts'!I127</f>
        <v/>
      </c>
      <c r="I126" s="8">
        <f>'All Parts'!J127</f>
        <v/>
      </c>
      <c r="J126" s="8">
        <f>'All Parts'!K127</f>
        <v/>
      </c>
      <c r="K126" s="8">
        <f>'All Parts'!L127</f>
        <v/>
      </c>
      <c r="L126" s="33">
        <f>'All Parts'!M127</f>
        <v/>
      </c>
      <c r="M126" s="33">
        <f>'All Parts'!N127</f>
        <v/>
      </c>
      <c r="N126" s="83">
        <f>M126*C126/1000</f>
        <v/>
      </c>
      <c r="O126" s="83">
        <f>IF(ABS(V126)&lt;=3,N126,0)</f>
        <v/>
      </c>
      <c r="P126" s="84">
        <f>C126/1000*G126</f>
        <v/>
      </c>
      <c r="Q126" s="84">
        <f>IF(ABS(U126)&lt;=3,N126,0)</f>
        <v/>
      </c>
      <c r="R126" s="85">
        <f>C126/1000*(X126+Y126+Z126+AA126+AB126+AC126+AD126+AE126+AF126)</f>
        <v/>
      </c>
      <c r="S126" s="87">
        <f>C126/1000*W126</f>
        <v/>
      </c>
      <c r="T126" s="87">
        <f>IF((N126-S126)&gt;0,N126-S126,0)</f>
        <v/>
      </c>
      <c r="U126" s="199">
        <f>'All Parts'!O127</f>
        <v/>
      </c>
      <c r="V126" s="199">
        <f>'All Parts'!P127</f>
        <v/>
      </c>
      <c r="W126" s="199">
        <f>'All Parts'!Q127</f>
        <v/>
      </c>
      <c r="X126" s="200">
        <f>'All Parts'!R127</f>
        <v/>
      </c>
      <c r="Y126" s="200">
        <f>'All Parts'!S127</f>
        <v/>
      </c>
      <c r="Z126" s="200">
        <f>'All Parts'!T127</f>
        <v/>
      </c>
      <c r="AA126" s="201">
        <f>'All Parts'!U127</f>
        <v/>
      </c>
      <c r="AB126" s="201">
        <f>'All Parts'!V127</f>
        <v/>
      </c>
      <c r="AC126" s="201">
        <f>'All Parts'!W127</f>
        <v/>
      </c>
      <c r="AD126" s="201">
        <f>'All Parts'!X127</f>
        <v/>
      </c>
      <c r="AE126" s="201">
        <f>'All Parts'!Y127</f>
        <v/>
      </c>
      <c r="AF126" s="201">
        <f>'All Parts'!Z127</f>
        <v/>
      </c>
      <c r="AG126" s="1">
        <f>'All Parts'!AG127</f>
        <v/>
      </c>
      <c r="AH126" s="1">
        <f>'All Parts'!AH127</f>
        <v/>
      </c>
      <c r="AI126" s="1" t="n"/>
      <c r="AJ126" s="1" t="n"/>
      <c r="AK126" s="20" t="n"/>
    </row>
    <row r="127">
      <c r="A127" s="38" t="n"/>
      <c r="B127" s="7" t="n"/>
      <c r="C127" s="6" t="n"/>
      <c r="D127" s="38" t="n"/>
      <c r="E127" s="182" t="n"/>
      <c r="F127" s="182" t="n"/>
      <c r="G127" s="182" t="n"/>
      <c r="H127" s="7" t="n"/>
      <c r="L127" s="7" t="n"/>
      <c r="M127" s="7" t="n"/>
      <c r="N127" s="7" t="n"/>
      <c r="O127" s="7" t="n"/>
      <c r="P127" s="7" t="n"/>
      <c r="Q127" s="7" t="n"/>
      <c r="R127" s="7" t="n"/>
      <c r="S127" s="7" t="n"/>
      <c r="T127" s="7" t="n"/>
      <c r="U127" s="7" t="n"/>
      <c r="V127" s="125" t="n"/>
      <c r="W127" s="65" t="n"/>
      <c r="X127" s="1" t="n"/>
      <c r="Y127" s="1" t="n"/>
      <c r="Z127" s="1" t="n"/>
      <c r="AA127" s="1" t="n"/>
      <c r="AB127" s="1" t="n"/>
      <c r="AC127" s="1" t="n"/>
      <c r="AD127" s="1" t="n"/>
      <c r="AE127" s="1" t="n"/>
      <c r="AF127" s="1" t="n"/>
      <c r="AG127" s="3" t="n"/>
      <c r="AH127" s="18" t="n"/>
    </row>
    <row r="128">
      <c r="A128" s="38" t="n"/>
      <c r="B128" s="7" t="n"/>
      <c r="C128" s="6" t="n"/>
      <c r="D128" s="38" t="n"/>
      <c r="E128" s="182" t="n"/>
      <c r="F128" s="26" t="n"/>
      <c r="G128" s="26" t="n"/>
      <c r="H128" s="25" t="n"/>
      <c r="L128" s="7" t="n"/>
      <c r="M128" s="25" t="n"/>
      <c r="N128" s="7" t="n"/>
      <c r="O128" s="7" t="n"/>
      <c r="P128" s="7" t="n"/>
      <c r="Q128" s="7" t="n"/>
      <c r="R128" s="7" t="n"/>
      <c r="S128" s="7" t="n"/>
      <c r="T128" s="7" t="n"/>
      <c r="U128" s="25" t="n"/>
      <c r="V128" s="28" t="n"/>
      <c r="W128" s="65" t="n"/>
      <c r="X128" s="1" t="n"/>
      <c r="Y128" s="1" t="n"/>
      <c r="Z128" s="1" t="n"/>
      <c r="AA128" s="1" t="n"/>
      <c r="AB128" s="1" t="n"/>
      <c r="AC128" s="1" t="n"/>
      <c r="AD128" s="1" t="n"/>
      <c r="AE128" s="1" t="n"/>
      <c r="AF128" s="1" t="n"/>
      <c r="AG128" s="3" t="n"/>
      <c r="AH128" s="1" t="n"/>
    </row>
    <row r="129" customFormat="1" s="30">
      <c r="A129" s="39" t="n"/>
      <c r="B129" s="25" t="n"/>
      <c r="C129" s="59" t="n"/>
      <c r="D129" s="39" t="n"/>
      <c r="E129" s="26" t="n"/>
      <c r="F129" s="182" t="n"/>
      <c r="G129" s="182" t="n"/>
      <c r="H129" s="7" t="n"/>
      <c r="I129" s="61" t="n"/>
      <c r="J129" s="61" t="n"/>
      <c r="K129" s="61" t="n"/>
      <c r="L129" s="25" t="n"/>
      <c r="M129" s="7" t="n"/>
      <c r="U129" s="7" t="n"/>
      <c r="V129" s="125" t="n"/>
      <c r="W129" s="66">
        <f>'All Parts'!#REF!</f>
        <v/>
      </c>
      <c r="X129" s="29">
        <f>'All Parts'!#REF!</f>
        <v/>
      </c>
      <c r="Y129" s="29">
        <f>'All Parts'!#REF!</f>
        <v/>
      </c>
      <c r="Z129" s="29">
        <f>'All Parts'!#REF!</f>
        <v/>
      </c>
      <c r="AA129" s="29">
        <f>'All Parts'!#REF!</f>
        <v/>
      </c>
      <c r="AB129" s="29">
        <f>'All Parts'!#REF!</f>
        <v/>
      </c>
      <c r="AC129" s="29">
        <f>'All Parts'!#REF!</f>
        <v/>
      </c>
      <c r="AD129" s="29">
        <f>'All Parts'!#REF!</f>
        <v/>
      </c>
      <c r="AE129" s="29">
        <f>'All Parts'!#REF!</f>
        <v/>
      </c>
      <c r="AF129" s="29">
        <f>'All Parts'!#REF!</f>
        <v/>
      </c>
      <c r="AG129" s="3" t="n"/>
      <c r="AH129" s="29" t="n"/>
    </row>
    <row r="130">
      <c r="A130" s="38" t="n"/>
      <c r="B130" s="7" t="n"/>
      <c r="C130" s="6" t="n"/>
      <c r="D130" s="38" t="n"/>
      <c r="E130" s="182" t="n"/>
      <c r="F130" s="182" t="n"/>
      <c r="G130" s="182" t="n"/>
      <c r="H130" s="7" t="n"/>
      <c r="L130" s="7" t="n"/>
      <c r="M130" s="7" t="n"/>
      <c r="N130" s="7" t="n"/>
      <c r="O130" s="7" t="n"/>
      <c r="P130" s="7" t="n"/>
      <c r="Q130" s="7" t="n"/>
      <c r="R130" s="7" t="n"/>
      <c r="S130" s="7" t="n"/>
      <c r="T130" s="7" t="n"/>
      <c r="U130" s="7" t="n"/>
      <c r="V130" s="125" t="n"/>
      <c r="W130" s="65" t="n"/>
      <c r="X130" s="1">
        <f>'All Parts'!O134</f>
        <v/>
      </c>
      <c r="Y130" s="1">
        <f>'All Parts'!P134</f>
        <v/>
      </c>
      <c r="Z130" s="1">
        <f>'All Parts'!T134</f>
        <v/>
      </c>
      <c r="AA130" s="1">
        <f>'All Parts'!R134</f>
        <v/>
      </c>
      <c r="AB130" s="1">
        <f>'All Parts'!V134</f>
        <v/>
      </c>
      <c r="AC130" s="1">
        <f>'All Parts'!W134</f>
        <v/>
      </c>
      <c r="AD130" s="1">
        <f>'All Parts'!X134</f>
        <v/>
      </c>
      <c r="AE130" s="1">
        <f>'All Parts'!Y134</f>
        <v/>
      </c>
      <c r="AF130" s="1">
        <f>'All Parts'!Z134</f>
        <v/>
      </c>
      <c r="AG130" s="3" t="n"/>
      <c r="AH130" s="1" t="n"/>
    </row>
    <row r="131">
      <c r="A131" s="38" t="n"/>
      <c r="B131" s="7" t="n"/>
      <c r="C131" s="6" t="n"/>
      <c r="D131" s="38" t="n"/>
      <c r="E131" s="182" t="n"/>
      <c r="L131" s="7" t="n"/>
      <c r="N131" s="7" t="n"/>
      <c r="P131" s="7" t="n"/>
      <c r="R131" s="7" t="n"/>
      <c r="S131" s="7" t="n"/>
      <c r="V131" s="97" t="n"/>
      <c r="W131" s="65" t="n"/>
      <c r="X131" s="1">
        <f>'All Parts'!O135</f>
        <v/>
      </c>
      <c r="Y131" s="1">
        <f>'All Parts'!P135</f>
        <v/>
      </c>
      <c r="Z131" s="1">
        <f>'All Parts'!Q135</f>
        <v/>
      </c>
      <c r="AA131" s="1">
        <f>'All Parts'!R135</f>
        <v/>
      </c>
      <c r="AB131" s="1">
        <f>'All Parts'!V135</f>
        <v/>
      </c>
      <c r="AC131" s="1">
        <f>'All Parts'!W135</f>
        <v/>
      </c>
      <c r="AD131" s="1">
        <f>'All Parts'!X135</f>
        <v/>
      </c>
      <c r="AE131" s="1">
        <f>'All Parts'!Y135</f>
        <v/>
      </c>
      <c r="AF131" s="1">
        <f>'All Parts'!Z135</f>
        <v/>
      </c>
      <c r="AH131" s="1" t="n"/>
    </row>
    <row r="132">
      <c r="E132" s="10" t="n"/>
      <c r="V132" s="97" t="n"/>
      <c r="X132" s="1">
        <f>'All Parts'!O136</f>
        <v/>
      </c>
      <c r="Y132" s="1">
        <f>'All Parts'!P136</f>
        <v/>
      </c>
      <c r="Z132" s="1">
        <f>'All Parts'!Q136</f>
        <v/>
      </c>
      <c r="AA132" s="1">
        <f>'All Parts'!R136</f>
        <v/>
      </c>
      <c r="AB132" s="1">
        <f>'All Parts'!V136</f>
        <v/>
      </c>
      <c r="AC132" s="1">
        <f>'All Parts'!W136</f>
        <v/>
      </c>
      <c r="AD132" s="1">
        <f>'All Parts'!X136</f>
        <v/>
      </c>
      <c r="AE132" s="1">
        <f>'All Parts'!Y136</f>
        <v/>
      </c>
      <c r="AF132" s="1">
        <f>'All Parts'!Z136</f>
        <v/>
      </c>
      <c r="AH132" s="1" t="n"/>
    </row>
    <row r="133">
      <c r="E133" s="10" t="n"/>
      <c r="V133" s="97" t="n"/>
      <c r="X133" s="1">
        <f>'All Parts'!R137</f>
        <v/>
      </c>
      <c r="Y133" s="1">
        <f>'All Parts'!S137</f>
        <v/>
      </c>
      <c r="Z133" s="1">
        <f>'All Parts'!T137</f>
        <v/>
      </c>
      <c r="AA133" s="1">
        <f>'All Parts'!U137</f>
        <v/>
      </c>
      <c r="AB133" s="1">
        <f>'All Parts'!V137</f>
        <v/>
      </c>
      <c r="AC133" s="1">
        <f>'All Parts'!W137</f>
        <v/>
      </c>
      <c r="AD133" s="1">
        <f>'All Parts'!X137</f>
        <v/>
      </c>
      <c r="AE133" s="1">
        <f>'All Parts'!Y137</f>
        <v/>
      </c>
      <c r="AF133" s="1">
        <f>'All Parts'!Z137</f>
        <v/>
      </c>
      <c r="AH133" s="1" t="n"/>
    </row>
    <row r="134">
      <c r="E134" s="10" t="n"/>
      <c r="V134" s="97" t="n"/>
      <c r="X134" s="1">
        <f>'All Parts'!R138</f>
        <v/>
      </c>
      <c r="Y134" s="1">
        <f>'All Parts'!S138</f>
        <v/>
      </c>
      <c r="Z134" s="1">
        <f>'All Parts'!T138</f>
        <v/>
      </c>
      <c r="AA134" s="1">
        <f>'All Parts'!U138</f>
        <v/>
      </c>
      <c r="AB134" s="1">
        <f>'All Parts'!V138</f>
        <v/>
      </c>
      <c r="AC134" s="1">
        <f>'All Parts'!W138</f>
        <v/>
      </c>
      <c r="AD134" s="1">
        <f>'All Parts'!X138</f>
        <v/>
      </c>
      <c r="AE134" s="1">
        <f>'All Parts'!Y138</f>
        <v/>
      </c>
      <c r="AF134" s="1">
        <f>'All Parts'!Z138</f>
        <v/>
      </c>
      <c r="AH134" s="1" t="n"/>
    </row>
    <row r="135">
      <c r="E135" s="10" t="n"/>
      <c r="V135" s="97" t="n"/>
      <c r="X135" s="1">
        <f>'All Parts'!R139</f>
        <v/>
      </c>
      <c r="Y135" s="1">
        <f>'All Parts'!S139</f>
        <v/>
      </c>
      <c r="Z135" s="1">
        <f>'All Parts'!T139</f>
        <v/>
      </c>
      <c r="AA135" s="1">
        <f>'All Parts'!U139</f>
        <v/>
      </c>
      <c r="AB135" s="1">
        <f>'All Parts'!V139</f>
        <v/>
      </c>
      <c r="AC135" s="1">
        <f>'All Parts'!W139</f>
        <v/>
      </c>
      <c r="AD135" s="1">
        <f>'All Parts'!X139</f>
        <v/>
      </c>
      <c r="AE135" s="1">
        <f>'All Parts'!Y139</f>
        <v/>
      </c>
      <c r="AF135" s="1">
        <f>'All Parts'!Z139</f>
        <v/>
      </c>
      <c r="AH135" s="1" t="n"/>
    </row>
    <row r="136">
      <c r="E136" s="10" t="n"/>
      <c r="V136" s="97" t="n"/>
      <c r="X136" s="1" t="n"/>
      <c r="Y136" s="1" t="n"/>
      <c r="Z136" s="1" t="n"/>
      <c r="AA136" s="1" t="n"/>
      <c r="AB136" s="1" t="n"/>
      <c r="AC136" s="1" t="n"/>
      <c r="AD136" s="1" t="n"/>
      <c r="AE136" s="1" t="n"/>
      <c r="AF136" s="1" t="n"/>
      <c r="AH136" s="1" t="n"/>
    </row>
    <row r="137">
      <c r="E137" s="10" t="n"/>
      <c r="V137" s="97" t="n"/>
      <c r="X137" s="1" t="n"/>
      <c r="Y137" s="1" t="n"/>
      <c r="Z137" s="1" t="n"/>
      <c r="AA137" s="1" t="n"/>
      <c r="AB137" s="1" t="n"/>
      <c r="AC137" s="1" t="n"/>
      <c r="AD137" s="1" t="n"/>
      <c r="AE137" s="1" t="n"/>
      <c r="AF137" s="1" t="n"/>
      <c r="AH137" s="1" t="n"/>
    </row>
    <row r="138">
      <c r="E138" s="10" t="n"/>
      <c r="V138" s="97" t="n"/>
      <c r="X138" s="1" t="n"/>
      <c r="Y138" s="1" t="n"/>
      <c r="Z138" s="1" t="n"/>
      <c r="AA138" s="1" t="n"/>
      <c r="AB138" s="1" t="n"/>
      <c r="AC138" s="1" t="n"/>
      <c r="AD138" s="1" t="n"/>
      <c r="AE138" s="1" t="n"/>
      <c r="AF138" s="1" t="n"/>
      <c r="AH138" s="1" t="n"/>
    </row>
    <row r="139">
      <c r="E139" s="10" t="n"/>
      <c r="V139" s="97" t="n"/>
      <c r="X139" s="1" t="n"/>
      <c r="Y139" s="1" t="n"/>
      <c r="Z139" s="1" t="n"/>
      <c r="AA139" s="1" t="n"/>
      <c r="AB139" s="1" t="n"/>
      <c r="AC139" s="1" t="n"/>
      <c r="AD139" s="1" t="n"/>
      <c r="AE139" s="1" t="n"/>
      <c r="AF139" s="1" t="n"/>
      <c r="AH139" s="1" t="n"/>
    </row>
    <row r="140">
      <c r="E140" s="10" t="n"/>
      <c r="V140" s="97" t="n"/>
    </row>
    <row r="141">
      <c r="E141" s="10" t="n"/>
      <c r="V141" s="97" t="n"/>
    </row>
    <row r="142">
      <c r="E142" s="10" t="n"/>
      <c r="V142" s="97" t="n"/>
    </row>
    <row r="143">
      <c r="E143" s="10" t="n"/>
      <c r="V143" s="97" t="n"/>
    </row>
    <row r="144">
      <c r="E144" s="10" t="n"/>
      <c r="V144" s="97" t="n"/>
    </row>
    <row r="145">
      <c r="E145" s="10" t="n"/>
      <c r="V145" s="97" t="n"/>
    </row>
    <row r="146" customFormat="1" s="10">
      <c r="A146" s="2" t="n"/>
      <c r="B146" s="4" t="n"/>
      <c r="C146" s="60" t="n"/>
      <c r="D146" s="2" t="n"/>
      <c r="H146" s="4" t="n"/>
      <c r="I146" s="61" t="n"/>
      <c r="J146" s="61" t="n"/>
      <c r="K146" s="61" t="n"/>
      <c r="L146" s="4" t="n"/>
      <c r="M146" s="4" t="n"/>
      <c r="N146" s="4" t="n"/>
      <c r="O146" s="4" t="n"/>
      <c r="P146" s="4" t="n"/>
      <c r="Q146" s="4" t="n"/>
      <c r="R146" s="4" t="n"/>
      <c r="S146" s="4" t="n"/>
      <c r="T146" s="4" t="n"/>
      <c r="U146" s="4" t="n"/>
      <c r="V146" s="97" t="n"/>
      <c r="W146" s="67" t="n"/>
      <c r="X146" s="192" t="n"/>
      <c r="Y146" s="192" t="n"/>
      <c r="Z146" s="192" t="n"/>
      <c r="AA146" s="192" t="n"/>
      <c r="AB146" s="192" t="n"/>
      <c r="AC146" s="192" t="n"/>
      <c r="AD146" s="192" t="n"/>
      <c r="AE146" s="192" t="n"/>
      <c r="AF146" s="192" t="n"/>
      <c r="AG146" s="5" t="n"/>
      <c r="AH146" s="13" t="n"/>
      <c r="AI146" s="4" t="n"/>
    </row>
    <row r="147" customFormat="1" s="10">
      <c r="A147" s="2" t="n"/>
      <c r="B147" s="4" t="n"/>
      <c r="C147" s="60" t="n"/>
      <c r="D147" s="2" t="n"/>
      <c r="H147" s="4" t="n"/>
      <c r="I147" s="61" t="n"/>
      <c r="J147" s="61" t="n"/>
      <c r="K147" s="61" t="n"/>
      <c r="L147" s="4" t="n"/>
      <c r="M147" s="4" t="n"/>
      <c r="N147" s="4" t="n"/>
      <c r="O147" s="4" t="n"/>
      <c r="P147" s="4" t="n"/>
      <c r="Q147" s="4" t="n"/>
      <c r="R147" s="4" t="n"/>
      <c r="S147" s="4" t="n"/>
      <c r="T147" s="4" t="n"/>
      <c r="U147" s="4" t="n"/>
      <c r="V147" s="97" t="n"/>
      <c r="W147" s="67" t="n"/>
      <c r="X147" s="192" t="n"/>
      <c r="Y147" s="192" t="n"/>
      <c r="Z147" s="192" t="n"/>
      <c r="AA147" s="192" t="n"/>
      <c r="AB147" s="192" t="n"/>
      <c r="AC147" s="192" t="n"/>
      <c r="AD147" s="192" t="n"/>
      <c r="AE147" s="192" t="n"/>
      <c r="AF147" s="192" t="n"/>
      <c r="AG147" s="5" t="n"/>
      <c r="AH147" s="13" t="n"/>
      <c r="AI147" s="4" t="n"/>
    </row>
    <row r="148" customFormat="1" s="10">
      <c r="A148" s="2" t="n"/>
      <c r="B148" s="4" t="n"/>
      <c r="C148" s="60" t="n"/>
      <c r="D148" s="2" t="n"/>
      <c r="H148" s="4" t="n"/>
      <c r="I148" s="61" t="n"/>
      <c r="J148" s="61" t="n"/>
      <c r="K148" s="61" t="n"/>
      <c r="L148" s="4" t="n"/>
      <c r="M148" s="4" t="n"/>
      <c r="N148" s="4" t="n"/>
      <c r="O148" s="4" t="n"/>
      <c r="P148" s="4" t="n"/>
      <c r="Q148" s="4" t="n"/>
      <c r="R148" s="4" t="n"/>
      <c r="S148" s="4" t="n"/>
      <c r="T148" s="4" t="n"/>
      <c r="U148" s="4" t="n"/>
      <c r="V148" s="97" t="n"/>
      <c r="W148" s="67" t="n"/>
      <c r="X148" s="192" t="n"/>
      <c r="Y148" s="192" t="n"/>
      <c r="Z148" s="192" t="n"/>
      <c r="AA148" s="192" t="n"/>
      <c r="AB148" s="192" t="n"/>
      <c r="AC148" s="192" t="n"/>
      <c r="AD148" s="192" t="n"/>
      <c r="AE148" s="192" t="n"/>
      <c r="AF148" s="192" t="n"/>
      <c r="AG148" s="5" t="n"/>
      <c r="AH148" s="13" t="n"/>
      <c r="AI148" s="4" t="n"/>
    </row>
    <row r="149" customFormat="1" s="10">
      <c r="A149" s="2" t="n"/>
      <c r="B149" s="4" t="n"/>
      <c r="C149" s="60" t="n"/>
      <c r="D149" s="2" t="n"/>
      <c r="H149" s="4" t="n"/>
      <c r="I149" s="61" t="n"/>
      <c r="J149" s="61" t="n"/>
      <c r="K149" s="61" t="n"/>
      <c r="L149" s="4" t="n"/>
      <c r="M149" s="4" t="n"/>
      <c r="N149" s="4" t="n"/>
      <c r="O149" s="4" t="n"/>
      <c r="P149" s="4" t="n"/>
      <c r="Q149" s="4" t="n"/>
      <c r="R149" s="4" t="n"/>
      <c r="S149" s="4" t="n"/>
      <c r="T149" s="4" t="n"/>
      <c r="U149" s="4" t="n"/>
      <c r="V149" s="97" t="n"/>
      <c r="W149" s="67" t="n"/>
      <c r="X149" s="192" t="n"/>
      <c r="Y149" s="192" t="n"/>
      <c r="Z149" s="192" t="n"/>
      <c r="AA149" s="192" t="n"/>
      <c r="AB149" s="192" t="n"/>
      <c r="AC149" s="192" t="n"/>
      <c r="AD149" s="192" t="n"/>
      <c r="AE149" s="192" t="n"/>
      <c r="AF149" s="192" t="n"/>
      <c r="AG149" s="5" t="n"/>
      <c r="AH149" s="13" t="n"/>
      <c r="AI149" s="4" t="n"/>
    </row>
    <row r="150" customFormat="1" s="10">
      <c r="A150" s="2" t="n"/>
      <c r="B150" s="4" t="n"/>
      <c r="C150" s="60" t="n"/>
      <c r="D150" s="2" t="n"/>
      <c r="H150" s="4" t="n"/>
      <c r="I150" s="61" t="n"/>
      <c r="J150" s="61" t="n"/>
      <c r="K150" s="61" t="n"/>
      <c r="L150" s="4" t="n"/>
      <c r="M150" s="4" t="n"/>
      <c r="N150" s="4" t="n"/>
      <c r="O150" s="4" t="n"/>
      <c r="P150" s="4" t="n"/>
      <c r="Q150" s="4" t="n"/>
      <c r="R150" s="4" t="n"/>
      <c r="S150" s="4" t="n"/>
      <c r="T150" s="4" t="n"/>
      <c r="U150" s="4" t="n"/>
      <c r="V150" s="97" t="n"/>
      <c r="W150" s="67" t="n"/>
      <c r="X150" s="192" t="n"/>
      <c r="Y150" s="192" t="n"/>
      <c r="Z150" s="192" t="n"/>
      <c r="AA150" s="192" t="n"/>
      <c r="AB150" s="192" t="n"/>
      <c r="AC150" s="192" t="n"/>
      <c r="AD150" s="192" t="n"/>
      <c r="AE150" s="192" t="n"/>
      <c r="AF150" s="192" t="n"/>
      <c r="AG150" s="5" t="n"/>
      <c r="AH150" s="13" t="n"/>
      <c r="AI150" s="4" t="n"/>
    </row>
    <row r="151" customFormat="1" s="10">
      <c r="A151" s="2" t="n"/>
      <c r="B151" s="4" t="n"/>
      <c r="C151" s="60" t="n"/>
      <c r="D151" s="2" t="n"/>
      <c r="H151" s="4" t="n"/>
      <c r="I151" s="61" t="n"/>
      <c r="J151" s="61" t="n"/>
      <c r="K151" s="61" t="n"/>
      <c r="L151" s="4" t="n"/>
      <c r="M151" s="4" t="n"/>
      <c r="N151" s="4" t="n"/>
      <c r="O151" s="4" t="n"/>
      <c r="P151" s="4" t="n"/>
      <c r="Q151" s="4" t="n"/>
      <c r="R151" s="4" t="n"/>
      <c r="S151" s="4" t="n"/>
      <c r="T151" s="4" t="n"/>
      <c r="U151" s="4" t="n"/>
      <c r="V151" s="97" t="n"/>
      <c r="W151" s="67" t="n"/>
      <c r="X151" s="192" t="n"/>
      <c r="Y151" s="192" t="n"/>
      <c r="Z151" s="192" t="n"/>
      <c r="AA151" s="192" t="n"/>
      <c r="AB151" s="192" t="n"/>
      <c r="AC151" s="192" t="n"/>
      <c r="AD151" s="192" t="n"/>
      <c r="AE151" s="192" t="n"/>
      <c r="AF151" s="192" t="n"/>
      <c r="AG151" s="5" t="n"/>
      <c r="AH151" s="13" t="n"/>
      <c r="AI151" s="4" t="n"/>
    </row>
    <row r="152" customFormat="1" s="10">
      <c r="A152" s="2" t="n"/>
      <c r="B152" s="4" t="n"/>
      <c r="C152" s="60" t="n"/>
      <c r="D152" s="2" t="n"/>
      <c r="H152" s="4" t="n"/>
      <c r="I152" s="61" t="n"/>
      <c r="J152" s="61" t="n"/>
      <c r="K152" s="61" t="n"/>
      <c r="L152" s="4" t="n"/>
      <c r="M152" s="4" t="n"/>
      <c r="N152" s="4" t="n"/>
      <c r="O152" s="4" t="n"/>
      <c r="P152" s="4" t="n"/>
      <c r="Q152" s="4" t="n"/>
      <c r="R152" s="4" t="n"/>
      <c r="S152" s="4" t="n"/>
      <c r="T152" s="4" t="n"/>
      <c r="U152" s="4" t="n"/>
      <c r="V152" s="97" t="n"/>
      <c r="W152" s="67" t="n"/>
      <c r="X152" s="192" t="n"/>
      <c r="Y152" s="192" t="n"/>
      <c r="Z152" s="192" t="n"/>
      <c r="AA152" s="192" t="n"/>
      <c r="AB152" s="192" t="n"/>
      <c r="AC152" s="192" t="n"/>
      <c r="AD152" s="192" t="n"/>
      <c r="AE152" s="192" t="n"/>
      <c r="AF152" s="192" t="n"/>
      <c r="AG152" s="5" t="n"/>
      <c r="AH152" s="13" t="n"/>
      <c r="AI152" s="4" t="n"/>
    </row>
    <row r="153" customFormat="1" s="10">
      <c r="A153" s="2" t="n"/>
      <c r="B153" s="4" t="n"/>
      <c r="C153" s="60" t="n"/>
      <c r="D153" s="2" t="n"/>
      <c r="H153" s="4" t="n"/>
      <c r="I153" s="61" t="n"/>
      <c r="J153" s="61" t="n"/>
      <c r="K153" s="61" t="n"/>
      <c r="L153" s="4" t="n"/>
      <c r="M153" s="4" t="n"/>
      <c r="N153" s="4" t="n"/>
      <c r="O153" s="4" t="n"/>
      <c r="P153" s="4" t="n"/>
      <c r="Q153" s="4" t="n"/>
      <c r="R153" s="4" t="n"/>
      <c r="S153" s="4" t="n"/>
      <c r="T153" s="4" t="n"/>
      <c r="U153" s="4" t="n"/>
      <c r="V153" s="97" t="n"/>
      <c r="W153" s="67" t="n"/>
      <c r="X153" s="192" t="n"/>
      <c r="Y153" s="192" t="n"/>
      <c r="Z153" s="192" t="n"/>
      <c r="AA153" s="192" t="n"/>
      <c r="AB153" s="192" t="n"/>
      <c r="AC153" s="192" t="n"/>
      <c r="AD153" s="192" t="n"/>
      <c r="AE153" s="192" t="n"/>
      <c r="AF153" s="192" t="n"/>
      <c r="AG153" s="5" t="n"/>
      <c r="AH153" s="13" t="n"/>
      <c r="AI153" s="4" t="n"/>
    </row>
    <row r="154" customFormat="1" s="10">
      <c r="A154" s="2" t="n"/>
      <c r="B154" s="4" t="n"/>
      <c r="C154" s="60" t="n"/>
      <c r="D154" s="2" t="n"/>
      <c r="H154" s="4" t="n"/>
      <c r="I154" s="61" t="n"/>
      <c r="J154" s="61" t="n"/>
      <c r="K154" s="61" t="n"/>
      <c r="L154" s="4" t="n"/>
      <c r="M154" s="4" t="n"/>
      <c r="N154" s="4" t="n"/>
      <c r="O154" s="4" t="n"/>
      <c r="P154" s="4" t="n"/>
      <c r="Q154" s="4" t="n"/>
      <c r="R154" s="4" t="n"/>
      <c r="S154" s="4" t="n"/>
      <c r="T154" s="4" t="n"/>
      <c r="U154" s="4" t="n"/>
      <c r="V154" s="97" t="n"/>
      <c r="W154" s="67" t="n"/>
      <c r="X154" s="192" t="n"/>
      <c r="Y154" s="192" t="n"/>
      <c r="Z154" s="192" t="n"/>
      <c r="AA154" s="192" t="n"/>
      <c r="AB154" s="192" t="n"/>
      <c r="AC154" s="192" t="n"/>
      <c r="AD154" s="192" t="n"/>
      <c r="AE154" s="192" t="n"/>
      <c r="AF154" s="192" t="n"/>
      <c r="AG154" s="5" t="n"/>
      <c r="AH154" s="13" t="n"/>
      <c r="AI154" s="4" t="n"/>
    </row>
    <row r="155" customFormat="1" s="10">
      <c r="A155" s="2" t="n"/>
      <c r="B155" s="4" t="n"/>
      <c r="C155" s="60" t="n"/>
      <c r="D155" s="2" t="n"/>
      <c r="H155" s="4" t="n"/>
      <c r="I155" s="61" t="n"/>
      <c r="J155" s="61" t="n"/>
      <c r="K155" s="61" t="n"/>
      <c r="L155" s="4" t="n"/>
      <c r="M155" s="4" t="n"/>
      <c r="N155" s="4" t="n"/>
      <c r="O155" s="4" t="n"/>
      <c r="P155" s="4" t="n"/>
      <c r="Q155" s="4" t="n"/>
      <c r="R155" s="4" t="n"/>
      <c r="S155" s="4" t="n"/>
      <c r="T155" s="4" t="n"/>
      <c r="U155" s="4" t="n"/>
      <c r="V155" s="97" t="n"/>
      <c r="W155" s="67" t="n"/>
      <c r="X155" s="192" t="n"/>
      <c r="Y155" s="192" t="n"/>
      <c r="Z155" s="192" t="n"/>
      <c r="AA155" s="192" t="n"/>
      <c r="AB155" s="192" t="n"/>
      <c r="AC155" s="192" t="n"/>
      <c r="AD155" s="192" t="n"/>
      <c r="AE155" s="192" t="n"/>
      <c r="AF155" s="192" t="n"/>
      <c r="AG155" s="5" t="n"/>
      <c r="AH155" s="13" t="n"/>
      <c r="AI155" s="4" t="n"/>
    </row>
    <row r="156" customFormat="1" s="10">
      <c r="A156" s="2" t="n"/>
      <c r="B156" s="4" t="n"/>
      <c r="C156" s="60" t="n"/>
      <c r="D156" s="2" t="n"/>
      <c r="H156" s="4" t="n"/>
      <c r="I156" s="61" t="n"/>
      <c r="J156" s="61" t="n"/>
      <c r="K156" s="61" t="n"/>
      <c r="L156" s="4" t="n"/>
      <c r="M156" s="4" t="n"/>
      <c r="N156" s="4" t="n"/>
      <c r="O156" s="4" t="n"/>
      <c r="P156" s="4" t="n"/>
      <c r="Q156" s="4" t="n"/>
      <c r="R156" s="4" t="n"/>
      <c r="S156" s="4" t="n"/>
      <c r="T156" s="4" t="n"/>
      <c r="U156" s="4" t="n"/>
      <c r="V156" s="97" t="n"/>
      <c r="W156" s="67" t="n"/>
      <c r="X156" s="192" t="n"/>
      <c r="Y156" s="192" t="n"/>
      <c r="Z156" s="192" t="n"/>
      <c r="AA156" s="192" t="n"/>
      <c r="AB156" s="192" t="n"/>
      <c r="AC156" s="192" t="n"/>
      <c r="AD156" s="192" t="n"/>
      <c r="AE156" s="192" t="n"/>
      <c r="AF156" s="192" t="n"/>
      <c r="AG156" s="5" t="n"/>
      <c r="AH156" s="13" t="n"/>
      <c r="AI156" s="4" t="n"/>
    </row>
    <row r="157" customFormat="1" s="10">
      <c r="A157" s="2" t="n"/>
      <c r="B157" s="4" t="n"/>
      <c r="C157" s="60" t="n"/>
      <c r="D157" s="2" t="n"/>
      <c r="H157" s="4" t="n"/>
      <c r="I157" s="61" t="n"/>
      <c r="J157" s="61" t="n"/>
      <c r="K157" s="61" t="n"/>
      <c r="L157" s="4" t="n"/>
      <c r="M157" s="4" t="n"/>
      <c r="N157" s="4" t="n"/>
      <c r="O157" s="4" t="n"/>
      <c r="P157" s="4" t="n"/>
      <c r="Q157" s="4" t="n"/>
      <c r="R157" s="4" t="n"/>
      <c r="S157" s="4" t="n"/>
      <c r="T157" s="4" t="n"/>
      <c r="U157" s="4" t="n"/>
      <c r="V157" s="97" t="n"/>
      <c r="W157" s="67" t="n"/>
      <c r="X157" s="192" t="n"/>
      <c r="Y157" s="192" t="n"/>
      <c r="Z157" s="192" t="n"/>
      <c r="AA157" s="192" t="n"/>
      <c r="AB157" s="192" t="n"/>
      <c r="AC157" s="192" t="n"/>
      <c r="AD157" s="192" t="n"/>
      <c r="AE157" s="192" t="n"/>
      <c r="AF157" s="192" t="n"/>
      <c r="AG157" s="5" t="n"/>
      <c r="AH157" s="13" t="n"/>
      <c r="AI157" s="4" t="n"/>
    </row>
    <row r="158" customFormat="1" s="10">
      <c r="A158" s="2" t="n"/>
      <c r="B158" s="4" t="n"/>
      <c r="C158" s="60" t="n"/>
      <c r="D158" s="2" t="n"/>
      <c r="H158" s="4" t="n"/>
      <c r="I158" s="61" t="n"/>
      <c r="J158" s="61" t="n"/>
      <c r="K158" s="61" t="n"/>
      <c r="L158" s="4" t="n"/>
      <c r="M158" s="4" t="n"/>
      <c r="N158" s="4" t="n"/>
      <c r="O158" s="4" t="n"/>
      <c r="P158" s="4" t="n"/>
      <c r="Q158" s="4" t="n"/>
      <c r="R158" s="4" t="n"/>
      <c r="S158" s="4" t="n"/>
      <c r="T158" s="4" t="n"/>
      <c r="U158" s="4" t="n"/>
      <c r="V158" s="97" t="n"/>
      <c r="W158" s="67" t="n"/>
      <c r="X158" s="192" t="n"/>
      <c r="Y158" s="192" t="n"/>
      <c r="Z158" s="192" t="n"/>
      <c r="AA158" s="192" t="n"/>
      <c r="AB158" s="192" t="n"/>
      <c r="AC158" s="192" t="n"/>
      <c r="AD158" s="192" t="n"/>
      <c r="AE158" s="192" t="n"/>
      <c r="AF158" s="192" t="n"/>
      <c r="AG158" s="5" t="n"/>
      <c r="AH158" s="13" t="n"/>
      <c r="AI158" s="4" t="n"/>
    </row>
    <row r="159" customFormat="1" s="10">
      <c r="A159" s="2" t="n"/>
      <c r="B159" s="4" t="n"/>
      <c r="C159" s="60" t="n"/>
      <c r="D159" s="2" t="n"/>
      <c r="H159" s="4" t="n"/>
      <c r="I159" s="61" t="n"/>
      <c r="J159" s="61" t="n"/>
      <c r="K159" s="61" t="n"/>
      <c r="L159" s="4" t="n"/>
      <c r="M159" s="4" t="n"/>
      <c r="N159" s="4" t="n"/>
      <c r="O159" s="4" t="n"/>
      <c r="P159" s="4" t="n"/>
      <c r="Q159" s="4" t="n"/>
      <c r="R159" s="4" t="n"/>
      <c r="S159" s="4" t="n"/>
      <c r="T159" s="4" t="n"/>
      <c r="U159" s="4" t="n"/>
      <c r="V159" s="97" t="n"/>
      <c r="W159" s="67" t="n"/>
      <c r="X159" s="192" t="n"/>
      <c r="Y159" s="192" t="n"/>
      <c r="Z159" s="192" t="n"/>
      <c r="AA159" s="192" t="n"/>
      <c r="AB159" s="192" t="n"/>
      <c r="AC159" s="192" t="n"/>
      <c r="AD159" s="192" t="n"/>
      <c r="AE159" s="192" t="n"/>
      <c r="AF159" s="192" t="n"/>
      <c r="AG159" s="5" t="n"/>
      <c r="AH159" s="13" t="n"/>
      <c r="AI159" s="4" t="n"/>
    </row>
    <row r="160" customFormat="1" s="10">
      <c r="A160" s="2" t="n"/>
      <c r="B160" s="4" t="n"/>
      <c r="C160" s="60" t="n"/>
      <c r="D160" s="2" t="n"/>
      <c r="E160" s="197" t="n"/>
      <c r="H160" s="4" t="n"/>
      <c r="I160" s="61" t="n"/>
      <c r="J160" s="61" t="n"/>
      <c r="K160" s="61" t="n"/>
      <c r="L160" s="4" t="n"/>
      <c r="M160" s="4" t="n"/>
      <c r="N160" s="4" t="n"/>
      <c r="O160" s="4" t="n"/>
      <c r="P160" s="4" t="n"/>
      <c r="Q160" s="4" t="n"/>
      <c r="R160" s="4" t="n"/>
      <c r="S160" s="4" t="n"/>
      <c r="T160" s="4" t="n"/>
      <c r="U160" s="4" t="n"/>
      <c r="V160" s="97" t="n"/>
      <c r="W160" s="67" t="n"/>
      <c r="X160" s="192" t="n"/>
      <c r="Y160" s="192" t="n"/>
      <c r="Z160" s="192" t="n"/>
      <c r="AA160" s="192" t="n"/>
      <c r="AB160" s="192" t="n"/>
      <c r="AC160" s="192" t="n"/>
      <c r="AD160" s="192" t="n"/>
      <c r="AE160" s="192" t="n"/>
      <c r="AF160" s="192" t="n"/>
      <c r="AG160" s="5" t="n"/>
      <c r="AH160" s="13" t="n"/>
      <c r="AI160" s="4" t="n"/>
    </row>
    <row r="161" customFormat="1" s="10">
      <c r="A161" s="2" t="n"/>
      <c r="B161" s="4" t="n"/>
      <c r="C161" s="60" t="n"/>
      <c r="D161" s="2" t="n"/>
      <c r="E161" s="197" t="n"/>
      <c r="H161" s="4" t="n"/>
      <c r="I161" s="61" t="n"/>
      <c r="J161" s="61" t="n"/>
      <c r="K161" s="61" t="n"/>
      <c r="L161" s="4" t="n"/>
      <c r="M161" s="4" t="n"/>
      <c r="N161" s="4" t="n"/>
      <c r="O161" s="4" t="n"/>
      <c r="P161" s="4" t="n"/>
      <c r="Q161" s="4" t="n"/>
      <c r="R161" s="4" t="n"/>
      <c r="S161" s="4" t="n"/>
      <c r="T161" s="4" t="n"/>
      <c r="U161" s="4" t="n"/>
      <c r="V161" s="97" t="n"/>
      <c r="W161" s="67" t="n"/>
      <c r="X161" s="192" t="n"/>
      <c r="Y161" s="192" t="n"/>
      <c r="Z161" s="192" t="n"/>
      <c r="AA161" s="192" t="n"/>
      <c r="AB161" s="192" t="n"/>
      <c r="AC161" s="192" t="n"/>
      <c r="AD161" s="192" t="n"/>
      <c r="AE161" s="192" t="n"/>
      <c r="AF161" s="192" t="n"/>
      <c r="AG161" s="5" t="n"/>
      <c r="AH161" s="13" t="n"/>
      <c r="AI161" s="4" t="n"/>
    </row>
    <row r="162" customFormat="1" s="14">
      <c r="A162" s="2" t="n"/>
      <c r="B162" s="4" t="n"/>
      <c r="C162" s="60" t="n"/>
      <c r="D162" s="2" t="n"/>
      <c r="E162" s="197" t="n"/>
      <c r="F162" s="10" t="n"/>
      <c r="G162" s="10" t="n"/>
      <c r="H162" s="4" t="n"/>
      <c r="I162" s="61" t="n"/>
      <c r="J162" s="61" t="n"/>
      <c r="K162" s="61" t="n"/>
      <c r="L162" s="4" t="n"/>
      <c r="M162" s="4" t="n"/>
      <c r="N162" s="4" t="n"/>
      <c r="O162" s="4" t="n"/>
      <c r="P162" s="4" t="n"/>
      <c r="Q162" s="4" t="n"/>
      <c r="R162" s="4" t="n"/>
      <c r="S162" s="4" t="n"/>
      <c r="T162" s="4" t="n"/>
      <c r="U162" s="4" t="n"/>
      <c r="V162" s="97" t="n"/>
      <c r="W162" s="67" t="n"/>
      <c r="X162" s="192" t="n"/>
      <c r="Y162" s="192" t="n"/>
      <c r="Z162" s="192" t="n"/>
      <c r="AA162" s="192" t="n"/>
      <c r="AB162" s="192" t="n"/>
      <c r="AC162" s="192" t="n"/>
      <c r="AD162" s="192" t="n"/>
      <c r="AE162" s="192" t="n"/>
      <c r="AF162" s="192" t="n"/>
      <c r="AG162" s="5" t="n"/>
      <c r="AH162" s="13" t="n"/>
      <c r="AI162" s="4" t="n"/>
    </row>
    <row r="163" customFormat="1" s="14">
      <c r="A163" s="2" t="n"/>
      <c r="B163" s="4" t="n"/>
      <c r="C163" s="60" t="n"/>
      <c r="D163" s="2" t="n"/>
      <c r="E163" s="197" t="n"/>
      <c r="F163" s="10" t="n"/>
      <c r="G163" s="10" t="n"/>
      <c r="H163" s="4" t="n"/>
      <c r="I163" s="61" t="n"/>
      <c r="J163" s="61" t="n"/>
      <c r="K163" s="61" t="n"/>
      <c r="L163" s="4" t="n"/>
      <c r="M163" s="4" t="n"/>
      <c r="N163" s="4" t="n"/>
      <c r="O163" s="4" t="n"/>
      <c r="P163" s="4" t="n"/>
      <c r="Q163" s="4" t="n"/>
      <c r="R163" s="4" t="n"/>
      <c r="S163" s="4" t="n"/>
      <c r="T163" s="4" t="n"/>
      <c r="U163" s="4" t="n"/>
      <c r="V163" s="97" t="n"/>
      <c r="W163" s="67" t="n"/>
      <c r="X163" s="192" t="n"/>
      <c r="Y163" s="192" t="n"/>
      <c r="Z163" s="192" t="n"/>
      <c r="AA163" s="192" t="n"/>
      <c r="AB163" s="192" t="n"/>
      <c r="AC163" s="192" t="n"/>
      <c r="AD163" s="192" t="n"/>
      <c r="AE163" s="192" t="n"/>
      <c r="AF163" s="192" t="n"/>
      <c r="AG163" s="5" t="n"/>
      <c r="AH163" s="13" t="n"/>
      <c r="AI163" s="4" t="n"/>
    </row>
    <row r="164" customFormat="1" s="14">
      <c r="A164" s="2" t="n"/>
      <c r="B164" s="4" t="n"/>
      <c r="C164" s="60" t="n"/>
      <c r="D164" s="2" t="n"/>
      <c r="E164" s="197" t="n"/>
      <c r="F164" s="10" t="n"/>
      <c r="G164" s="10" t="n"/>
      <c r="H164" s="4" t="n"/>
      <c r="I164" s="61" t="n"/>
      <c r="J164" s="61" t="n"/>
      <c r="K164" s="61" t="n"/>
      <c r="L164" s="4" t="n"/>
      <c r="M164" s="4" t="n"/>
      <c r="N164" s="4" t="n"/>
      <c r="O164" s="4" t="n"/>
      <c r="P164" s="4" t="n"/>
      <c r="Q164" s="4" t="n"/>
      <c r="R164" s="4" t="n"/>
      <c r="S164" s="4" t="n"/>
      <c r="T164" s="4" t="n"/>
      <c r="U164" s="4" t="n"/>
      <c r="V164" s="97" t="n"/>
      <c r="W164" s="67" t="n"/>
      <c r="X164" s="192" t="n"/>
      <c r="Y164" s="192" t="n"/>
      <c r="Z164" s="192" t="n"/>
      <c r="AA164" s="192" t="n"/>
      <c r="AB164" s="192" t="n"/>
      <c r="AC164" s="192" t="n"/>
      <c r="AD164" s="192" t="n"/>
      <c r="AE164" s="192" t="n"/>
      <c r="AF164" s="192" t="n"/>
      <c r="AG164" s="5" t="n"/>
      <c r="AH164" s="13" t="n"/>
      <c r="AI164" s="4" t="n"/>
    </row>
    <row r="165" customFormat="1" s="14">
      <c r="A165" s="2" t="n"/>
      <c r="B165" s="4" t="n"/>
      <c r="C165" s="60" t="n"/>
      <c r="D165" s="2" t="n"/>
      <c r="E165" s="197" t="n"/>
      <c r="F165" s="10" t="n"/>
      <c r="G165" s="10" t="n"/>
      <c r="H165" s="4" t="n"/>
      <c r="I165" s="61" t="n"/>
      <c r="J165" s="61" t="n"/>
      <c r="K165" s="61" t="n"/>
      <c r="L165" s="4" t="n"/>
      <c r="M165" s="4" t="n"/>
      <c r="N165" s="4" t="n"/>
      <c r="O165" s="4" t="n"/>
      <c r="P165" s="4" t="n"/>
      <c r="Q165" s="4" t="n"/>
      <c r="R165" s="4" t="n"/>
      <c r="S165" s="4" t="n"/>
      <c r="T165" s="4" t="n"/>
      <c r="U165" s="4" t="n"/>
      <c r="V165" s="97" t="n"/>
      <c r="W165" s="67" t="n"/>
      <c r="X165" s="192" t="n"/>
      <c r="Y165" s="192" t="n"/>
      <c r="Z165" s="192" t="n"/>
      <c r="AA165" s="192" t="n"/>
      <c r="AB165" s="192" t="n"/>
      <c r="AC165" s="192" t="n"/>
      <c r="AD165" s="192" t="n"/>
      <c r="AE165" s="192" t="n"/>
      <c r="AF165" s="192" t="n"/>
      <c r="AG165" s="5" t="n"/>
      <c r="AH165" s="13" t="n"/>
      <c r="AI165" s="4" t="n"/>
    </row>
    <row r="166" customFormat="1" s="14">
      <c r="A166" s="2" t="n"/>
      <c r="B166" s="4" t="n"/>
      <c r="C166" s="60" t="n"/>
      <c r="D166" s="2" t="n"/>
      <c r="E166" s="197" t="n"/>
      <c r="F166" s="10" t="n"/>
      <c r="G166" s="10" t="n"/>
      <c r="H166" s="4" t="n"/>
      <c r="I166" s="61" t="n"/>
      <c r="J166" s="61" t="n"/>
      <c r="K166" s="61" t="n"/>
      <c r="L166" s="4" t="n"/>
      <c r="M166" s="4" t="n"/>
      <c r="N166" s="4" t="n"/>
      <c r="O166" s="4" t="n"/>
      <c r="P166" s="4" t="n"/>
      <c r="Q166" s="4" t="n"/>
      <c r="R166" s="4" t="n"/>
      <c r="S166" s="4" t="n"/>
      <c r="T166" s="4" t="n"/>
      <c r="U166" s="4" t="n"/>
      <c r="V166" s="97" t="n"/>
      <c r="W166" s="67" t="n"/>
      <c r="X166" s="192" t="n"/>
      <c r="Y166" s="192" t="n"/>
      <c r="Z166" s="192" t="n"/>
      <c r="AA166" s="192" t="n"/>
      <c r="AB166" s="192" t="n"/>
      <c r="AC166" s="192" t="n"/>
      <c r="AD166" s="192" t="n"/>
      <c r="AE166" s="192" t="n"/>
      <c r="AF166" s="192" t="n"/>
      <c r="AG166" s="5" t="n"/>
      <c r="AH166" s="13" t="n"/>
      <c r="AI166" s="4" t="n"/>
    </row>
    <row r="167" customFormat="1" s="14">
      <c r="A167" s="2" t="n"/>
      <c r="B167" s="4" t="n"/>
      <c r="C167" s="60" t="n"/>
      <c r="D167" s="2" t="n"/>
      <c r="E167" s="197" t="n"/>
      <c r="F167" s="10" t="n"/>
      <c r="G167" s="10" t="n"/>
      <c r="H167" s="4" t="n"/>
      <c r="I167" s="61" t="n"/>
      <c r="J167" s="61" t="n"/>
      <c r="K167" s="61" t="n"/>
      <c r="L167" s="4" t="n"/>
      <c r="M167" s="4" t="n"/>
      <c r="N167" s="4" t="n"/>
      <c r="O167" s="4" t="n"/>
      <c r="P167" s="4" t="n"/>
      <c r="Q167" s="4" t="n"/>
      <c r="R167" s="4" t="n"/>
      <c r="S167" s="4" t="n"/>
      <c r="T167" s="4" t="n"/>
      <c r="U167" s="4" t="n"/>
      <c r="V167" s="97" t="n"/>
      <c r="W167" s="67" t="n"/>
      <c r="X167" s="192" t="n"/>
      <c r="Y167" s="192" t="n"/>
      <c r="Z167" s="192" t="n"/>
      <c r="AA167" s="192" t="n"/>
      <c r="AB167" s="192" t="n"/>
      <c r="AC167" s="192" t="n"/>
      <c r="AD167" s="192" t="n"/>
      <c r="AE167" s="192" t="n"/>
      <c r="AF167" s="192" t="n"/>
      <c r="AG167" s="5" t="n"/>
      <c r="AH167" s="13" t="n"/>
      <c r="AI167" s="4" t="n"/>
    </row>
    <row r="168" customFormat="1" s="14">
      <c r="A168" s="2" t="n"/>
      <c r="B168" s="4" t="n"/>
      <c r="C168" s="60" t="n"/>
      <c r="D168" s="2" t="n"/>
      <c r="E168" s="197" t="n"/>
      <c r="F168" s="10" t="n"/>
      <c r="G168" s="10" t="n"/>
      <c r="H168" s="4" t="n"/>
      <c r="I168" s="61" t="n"/>
      <c r="J168" s="61" t="n"/>
      <c r="K168" s="61" t="n"/>
      <c r="L168" s="4" t="n"/>
      <c r="M168" s="4" t="n"/>
      <c r="N168" s="4" t="n"/>
      <c r="O168" s="4" t="n"/>
      <c r="P168" s="4" t="n"/>
      <c r="Q168" s="4" t="n"/>
      <c r="R168" s="4" t="n"/>
      <c r="S168" s="4" t="n"/>
      <c r="T168" s="4" t="n"/>
      <c r="U168" s="4" t="n"/>
      <c r="V168" s="97" t="n"/>
      <c r="W168" s="67" t="n"/>
      <c r="X168" s="192" t="n"/>
      <c r="Y168" s="192" t="n"/>
      <c r="Z168" s="192" t="n"/>
      <c r="AA168" s="192" t="n"/>
      <c r="AB168" s="192" t="n"/>
      <c r="AC168" s="192" t="n"/>
      <c r="AD168" s="192" t="n"/>
      <c r="AE168" s="192" t="n"/>
      <c r="AF168" s="192" t="n"/>
      <c r="AG168" s="5" t="n"/>
      <c r="AH168" s="13" t="n"/>
      <c r="AI168" s="4" t="n"/>
    </row>
    <row r="169" customFormat="1" s="14">
      <c r="A169" s="2" t="n"/>
      <c r="B169" s="4" t="n"/>
      <c r="C169" s="60" t="n"/>
      <c r="D169" s="2" t="n"/>
      <c r="E169" s="197" t="n"/>
      <c r="F169" s="10" t="n"/>
      <c r="G169" s="10" t="n"/>
      <c r="H169" s="4" t="n"/>
      <c r="I169" s="61" t="n"/>
      <c r="J169" s="61" t="n"/>
      <c r="K169" s="61" t="n"/>
      <c r="L169" s="4" t="n"/>
      <c r="M169" s="4" t="n"/>
      <c r="N169" s="4" t="n"/>
      <c r="O169" s="4" t="n"/>
      <c r="P169" s="4" t="n"/>
      <c r="Q169" s="4" t="n"/>
      <c r="R169" s="4" t="n"/>
      <c r="S169" s="4" t="n"/>
      <c r="T169" s="4" t="n"/>
      <c r="U169" s="4" t="n"/>
      <c r="V169" s="97" t="n"/>
      <c r="W169" s="67" t="n"/>
      <c r="X169" s="192" t="n"/>
      <c r="Y169" s="192" t="n"/>
      <c r="Z169" s="192" t="n"/>
      <c r="AA169" s="192" t="n"/>
      <c r="AB169" s="192" t="n"/>
      <c r="AC169" s="192" t="n"/>
      <c r="AD169" s="192" t="n"/>
      <c r="AE169" s="192" t="n"/>
      <c r="AF169" s="192" t="n"/>
      <c r="AG169" s="5" t="n"/>
      <c r="AH169" s="13" t="n"/>
      <c r="AI169" s="4" t="n"/>
    </row>
    <row r="170" customFormat="1" s="14">
      <c r="A170" s="2" t="n"/>
      <c r="B170" s="4" t="n"/>
      <c r="C170" s="60" t="n"/>
      <c r="D170" s="2" t="n"/>
      <c r="E170" s="197" t="n"/>
      <c r="F170" s="10" t="n"/>
      <c r="G170" s="10" t="n"/>
      <c r="H170" s="4" t="n"/>
      <c r="I170" s="61" t="n"/>
      <c r="J170" s="61" t="n"/>
      <c r="K170" s="61" t="n"/>
      <c r="L170" s="4" t="n"/>
      <c r="M170" s="4" t="n"/>
      <c r="N170" s="4" t="n"/>
      <c r="O170" s="4" t="n"/>
      <c r="P170" s="4" t="n"/>
      <c r="Q170" s="4" t="n"/>
      <c r="R170" s="4" t="n"/>
      <c r="S170" s="4" t="n"/>
      <c r="T170" s="4" t="n"/>
      <c r="U170" s="4" t="n"/>
      <c r="V170" s="97" t="n"/>
      <c r="W170" s="67" t="n"/>
      <c r="X170" s="192" t="n"/>
      <c r="Y170" s="192" t="n"/>
      <c r="Z170" s="192" t="n"/>
      <c r="AA170" s="192" t="n"/>
      <c r="AB170" s="192" t="n"/>
      <c r="AC170" s="192" t="n"/>
      <c r="AD170" s="192" t="n"/>
      <c r="AE170" s="192" t="n"/>
      <c r="AF170" s="192" t="n"/>
      <c r="AG170" s="5" t="n"/>
      <c r="AH170" s="13" t="n"/>
      <c r="AI170" s="4" t="n"/>
    </row>
    <row r="171" customFormat="1" s="14">
      <c r="A171" s="2" t="n"/>
      <c r="B171" s="4" t="n"/>
      <c r="C171" s="60" t="n"/>
      <c r="D171" s="2" t="n"/>
      <c r="E171" s="197" t="n"/>
      <c r="F171" s="10" t="n"/>
      <c r="G171" s="10" t="n"/>
      <c r="H171" s="4" t="n"/>
      <c r="I171" s="61" t="n"/>
      <c r="J171" s="61" t="n"/>
      <c r="K171" s="61" t="n"/>
      <c r="L171" s="4" t="n"/>
      <c r="M171" s="4" t="n"/>
      <c r="N171" s="4" t="n"/>
      <c r="O171" s="4" t="n"/>
      <c r="P171" s="4" t="n"/>
      <c r="Q171" s="4" t="n"/>
      <c r="R171" s="4" t="n"/>
      <c r="S171" s="4" t="n"/>
      <c r="T171" s="4" t="n"/>
      <c r="U171" s="4" t="n"/>
      <c r="V171" s="97" t="n"/>
      <c r="W171" s="67" t="n"/>
      <c r="X171" s="192" t="n"/>
      <c r="Y171" s="192" t="n"/>
      <c r="Z171" s="192" t="n"/>
      <c r="AA171" s="192" t="n"/>
      <c r="AB171" s="192" t="n"/>
      <c r="AC171" s="192" t="n"/>
      <c r="AD171" s="192" t="n"/>
      <c r="AE171" s="192" t="n"/>
      <c r="AF171" s="192" t="n"/>
      <c r="AG171" s="5" t="n"/>
      <c r="AH171" s="13" t="n"/>
      <c r="AI171" s="4" t="n"/>
    </row>
  </sheetData>
  <conditionalFormatting sqref="I3:I126">
    <cfRule type="colorScale" priority="3">
      <colorScale>
        <cfvo type="percentile" val="1"/>
        <cfvo type="percentile" val="3"/>
        <cfvo type="percentile" val="6"/>
        <color rgb="FFFF0000"/>
        <color rgb="FFFFFF00"/>
        <color rgb="FF00B050"/>
      </colorScale>
    </cfRule>
  </conditionalFormatting>
  <conditionalFormatting sqref="J3:J126">
    <cfRule type="colorScale" priority="1">
      <colorScale>
        <cfvo type="percentile" val="1"/>
        <cfvo type="percentile" val="3"/>
        <cfvo type="percentile" val="6"/>
        <color rgb="FFFF0000"/>
        <color rgb="FFFFFF00"/>
        <color rgb="FF00B050"/>
      </colorScale>
    </cfRule>
  </conditionalFormatting>
  <conditionalFormatting sqref="K3:K126">
    <cfRule type="colorScale" priority="2">
      <colorScale>
        <cfvo type="percentile" val="1"/>
        <cfvo type="percentile" val="3"/>
        <cfvo type="percentile" val="6"/>
        <color rgb="FFFF0000"/>
        <color rgb="FFFFFF00"/>
        <color rgb="FF00B050"/>
      </colorScale>
    </cfRule>
  </conditionalFormatting>
  <pageMargins left="0.75" right="0.75" top="1" bottom="1" header="0.5" footer="0.5"/>
  <pageSetup orientation="portrait" horizontalDpi="1200" verticalDpi="1200"/>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Laura Stancil</dc:creator>
  <dcterms:created xsi:type="dcterms:W3CDTF">2010-05-26T20:34:40Z</dcterms:created>
  <dcterms:modified xsi:type="dcterms:W3CDTF">2023-09-24T19:06:06Z</dcterms:modified>
  <cp:lastModifiedBy>Diehm, Lukas Beebe</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0x010100BCA388C3EBD0374CBB07C32B9D3E9CFD</vt:lpwstr>
  </property>
</Properties>
</file>