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esleylathrop/Desktop/DataScience/WD/Data Journalism/Elephant-data-analysis/Data/"/>
    </mc:Choice>
  </mc:AlternateContent>
  <bookViews>
    <workbookView xWindow="100" yWindow="620" windowWidth="23360" windowHeight="119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2" l="1"/>
  <c r="M4" i="2"/>
  <c r="M3" i="2"/>
  <c r="M2" i="2"/>
  <c r="M11" i="2"/>
  <c r="M10" i="2"/>
  <c r="M9" i="2"/>
  <c r="M8" i="2"/>
  <c r="M7" i="2"/>
  <c r="M16" i="2"/>
  <c r="M15" i="2"/>
  <c r="M14" i="2"/>
  <c r="M13" i="2"/>
  <c r="M12" i="2"/>
  <c r="M21" i="2"/>
  <c r="M20" i="2"/>
  <c r="M19" i="2"/>
  <c r="M18" i="2"/>
  <c r="M17" i="2"/>
  <c r="M26" i="2"/>
  <c r="M25" i="2"/>
  <c r="M24" i="2"/>
  <c r="M23" i="2"/>
  <c r="M22" i="2"/>
  <c r="M6" i="2"/>
  <c r="L2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3" i="1"/>
  <c r="N4" i="1"/>
  <c r="N5" i="1"/>
  <c r="N2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B1" i="2"/>
  <c r="N6" i="1"/>
  <c r="A1" i="1"/>
</calcChain>
</file>

<file path=xl/sharedStrings.xml><?xml version="1.0" encoding="utf-8"?>
<sst xmlns="http://schemas.openxmlformats.org/spreadsheetml/2006/main" count="76" uniqueCount="19">
  <si>
    <t>Definite</t>
  </si>
  <si>
    <t>Probable</t>
  </si>
  <si>
    <t>Possible</t>
  </si>
  <si>
    <t>Speculative</t>
  </si>
  <si>
    <t>Range Area (km²)</t>
  </si>
  <si>
    <t>% of Continental Range</t>
  </si>
  <si>
    <t>% of Range Assessed</t>
  </si>
  <si>
    <t>IQI1</t>
  </si>
  <si>
    <t>PFS2</t>
  </si>
  <si>
    <t>Year</t>
  </si>
  <si>
    <t>Central Africa</t>
  </si>
  <si>
    <t>Eastern Africa</t>
  </si>
  <si>
    <t>Southern Africa</t>
  </si>
  <si>
    <t>West Africa</t>
  </si>
  <si>
    <t>Totals</t>
  </si>
  <si>
    <t>Projected growth–Definite</t>
  </si>
  <si>
    <t>Projected growth - Definite+Probable</t>
  </si>
  <si>
    <t>RegionID</t>
  </si>
  <si>
    <t>Definite.Probable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</si>
</sst>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000000"/>
      <name val="Inconsolata"/>
    </font>
    <font>
      <sz val="10"/>
      <name val="Arial"/>
    </font>
    <font>
      <sz val="10"/>
      <color rgb="FF000000"/>
      <name val="Arial"/>
    </font>
    <font>
      <sz val="8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0" borderId="0" xfId="0" applyFont="1" applyAlignment="1"/>
    <xf numFmtId="3" fontId="2" fillId="0" borderId="0" xfId="0" applyNumberFormat="1" applyFont="1"/>
    <xf numFmtId="0" fontId="3" fillId="0" borderId="0" xfId="0" applyFont="1"/>
    <xf numFmtId="3" fontId="0" fillId="0" borderId="0" xfId="0" applyNumberFormat="1"/>
    <xf numFmtId="3" fontId="0" fillId="0" borderId="0" xfId="0" applyNumberFormat="1" applyFont="1" applyAlignment="1"/>
    <xf numFmtId="0" fontId="0" fillId="0" borderId="0" xfId="0" applyFont="1"/>
    <xf numFmtId="0" fontId="5" fillId="2" borderId="0" xfId="0" applyFont="1" applyFill="1"/>
    <xf numFmtId="3" fontId="6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M1" workbookViewId="0">
      <selection activeCell="N2" sqref="N2"/>
    </sheetView>
  </sheetViews>
  <sheetFormatPr baseColWidth="10" defaultRowHeight="16" x14ac:dyDescent="0.2"/>
  <cols>
    <col min="1" max="1" width="18" customWidth="1"/>
    <col min="5" max="5" width="10.33203125" bestFit="1" customWidth="1"/>
    <col min="6" max="6" width="15.1640625" bestFit="1" customWidth="1"/>
    <col min="7" max="7" width="20" bestFit="1" customWidth="1"/>
    <col min="8" max="8" width="17.83203125" bestFit="1" customWidth="1"/>
    <col min="12" max="12" width="22.6640625" style="5" customWidth="1"/>
    <col min="13" max="13" width="22.6640625" bestFit="1" customWidth="1"/>
    <col min="14" max="14" width="31.33203125" customWidth="1"/>
    <col min="15" max="15" width="30.83203125" customWidth="1"/>
  </cols>
  <sheetData>
    <row r="1" spans="1:15" s="2" customFormat="1" ht="15.75" customHeight="1" x14ac:dyDescent="0.2">
      <c r="A1" s="1" t="str">
        <f ca="1">IFERROR(__xludf.DUMMYFUNCTION("IMPORTHTML(""http://www.elephantdatabase.org/preview_report/2013_africa_final/2013/Africa"", ""table"", 3)"),"Region")</f>
        <v>Region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6" t="s">
        <v>15</v>
      </c>
      <c r="M1" s="6" t="s">
        <v>15</v>
      </c>
      <c r="N1" s="2" t="s">
        <v>16</v>
      </c>
      <c r="O1" s="2" t="s">
        <v>16</v>
      </c>
    </row>
    <row r="2" spans="1:15" s="2" customFormat="1" ht="15.75" customHeight="1" x14ac:dyDescent="0.2">
      <c r="A2" s="2" t="s">
        <v>10</v>
      </c>
      <c r="B2" s="3">
        <v>12332</v>
      </c>
      <c r="C2" s="3">
        <v>47255</v>
      </c>
      <c r="D2" s="3">
        <v>61414</v>
      </c>
      <c r="E2" s="3">
        <v>27920</v>
      </c>
      <c r="F2" s="3">
        <v>1002398</v>
      </c>
      <c r="G2" s="2">
        <v>30</v>
      </c>
      <c r="H2" s="2">
        <v>56</v>
      </c>
      <c r="I2" s="2">
        <v>0.22</v>
      </c>
      <c r="J2" s="2">
        <v>1</v>
      </c>
      <c r="K2" s="2">
        <v>2013</v>
      </c>
      <c r="L2" s="5">
        <f>B6*(1+(0.03/1))^(1*18)</f>
        <v>12461.810008276092</v>
      </c>
      <c r="M2" s="6">
        <v>12461.810008276092</v>
      </c>
      <c r="N2" s="5">
        <f>(B6+B7)*(1+(0.03/1))^(1*18)</f>
        <v>165442.4448912938</v>
      </c>
      <c r="O2" s="6">
        <v>165442.4448912938</v>
      </c>
    </row>
    <row r="3" spans="1:15" s="2" customFormat="1" ht="15.75" customHeight="1" x14ac:dyDescent="0.2">
      <c r="A3" s="2" t="s">
        <v>10</v>
      </c>
      <c r="B3" s="3">
        <v>10383</v>
      </c>
      <c r="C3" s="3">
        <v>48936</v>
      </c>
      <c r="D3" s="3">
        <v>43098</v>
      </c>
      <c r="E3" s="3">
        <v>34129</v>
      </c>
      <c r="F3" s="3">
        <v>975079</v>
      </c>
      <c r="G3" s="2">
        <v>29</v>
      </c>
      <c r="H3" s="2">
        <v>52</v>
      </c>
      <c r="I3" s="2">
        <v>0.22</v>
      </c>
      <c r="J3" s="2">
        <v>1</v>
      </c>
      <c r="K3" s="2">
        <v>2007</v>
      </c>
      <c r="L3" s="5">
        <f>B6*(1+(0.03/1))^(1*12)</f>
        <v>10436.569691714027</v>
      </c>
      <c r="M3" s="6">
        <v>10436.569691714027</v>
      </c>
      <c r="N3" s="5">
        <f>(B6+C6)*(1+(0.03/1))^(1*12)</f>
        <v>126859.92642891244</v>
      </c>
      <c r="O3" s="6">
        <v>126859.92642891244</v>
      </c>
    </row>
    <row r="4" spans="1:15" s="2" customFormat="1" ht="15.75" customHeight="1" x14ac:dyDescent="0.2">
      <c r="A4" s="4" t="s">
        <v>10</v>
      </c>
      <c r="B4" s="3">
        <v>16450</v>
      </c>
      <c r="C4" s="3">
        <v>32263</v>
      </c>
      <c r="D4" s="3">
        <v>64477</v>
      </c>
      <c r="E4" s="3">
        <v>82563</v>
      </c>
      <c r="F4" s="3">
        <v>2060763</v>
      </c>
      <c r="G4" s="4">
        <v>42</v>
      </c>
      <c r="H4" s="4">
        <v>58</v>
      </c>
      <c r="I4" s="4">
        <v>0.15</v>
      </c>
      <c r="J4" s="4">
        <v>1</v>
      </c>
      <c r="K4" s="4">
        <v>2002</v>
      </c>
      <c r="L4" s="5">
        <f>B6*(1+(0.03/1))^(1*7)</f>
        <v>9002.6766949100474</v>
      </c>
      <c r="M4" s="6">
        <v>9002.6766949100474</v>
      </c>
      <c r="N4" s="5">
        <f>(B6+B7)*(1+(0.03/1))^(1*7)</f>
        <v>119519.14224198887</v>
      </c>
      <c r="O4" s="6">
        <v>119519.14224198887</v>
      </c>
    </row>
    <row r="5" spans="1:15" s="2" customFormat="1" ht="15.75" customHeight="1" x14ac:dyDescent="0.2">
      <c r="A5" s="4" t="s">
        <v>10</v>
      </c>
      <c r="B5" s="3">
        <v>7322</v>
      </c>
      <c r="C5" s="3">
        <v>27104</v>
      </c>
      <c r="D5" s="3">
        <v>27613</v>
      </c>
      <c r="E5" s="3">
        <v>63469</v>
      </c>
      <c r="F5" s="3">
        <v>2772397</v>
      </c>
      <c r="G5" s="4">
        <v>48</v>
      </c>
      <c r="H5" s="4">
        <v>16</v>
      </c>
      <c r="I5" s="4">
        <v>0.04</v>
      </c>
      <c r="J5" s="4">
        <v>1</v>
      </c>
      <c r="K5" s="4">
        <v>1998</v>
      </c>
      <c r="L5" s="5">
        <f>B6*(1+(0.03/1))^(1*3)</f>
        <v>7998.7616399999997</v>
      </c>
      <c r="M5" s="6">
        <v>7998.7616399999997</v>
      </c>
      <c r="N5" s="5">
        <f>(B6+C6)*(1+(0.03/1))^(1*3)</f>
        <v>97227.570279000007</v>
      </c>
      <c r="O5" s="6">
        <v>97227.570279000007</v>
      </c>
    </row>
    <row r="6" spans="1:15" s="2" customFormat="1" ht="15.75" customHeight="1" x14ac:dyDescent="0.2">
      <c r="A6" s="4" t="s">
        <v>10</v>
      </c>
      <c r="B6" s="3">
        <v>7320</v>
      </c>
      <c r="C6" s="3">
        <v>81657</v>
      </c>
      <c r="D6" s="3">
        <v>128648</v>
      </c>
      <c r="E6" s="3">
        <v>7594</v>
      </c>
      <c r="F6" s="3">
        <v>2769550</v>
      </c>
      <c r="G6" s="4">
        <v>48</v>
      </c>
      <c r="H6" s="4">
        <v>57</v>
      </c>
      <c r="I6" s="4">
        <v>0.22</v>
      </c>
      <c r="J6" s="4">
        <v>1</v>
      </c>
      <c r="K6" s="4">
        <v>1995</v>
      </c>
      <c r="L6" s="5">
        <f>B6</f>
        <v>7320</v>
      </c>
      <c r="M6" s="6">
        <v>7320</v>
      </c>
      <c r="N6" s="5">
        <f>SUM(B6:C6)</f>
        <v>88977</v>
      </c>
      <c r="O6" s="6">
        <v>88977</v>
      </c>
    </row>
    <row r="7" spans="1:15" s="2" customFormat="1" ht="15.75" customHeight="1" x14ac:dyDescent="0.2">
      <c r="A7" s="2" t="s">
        <v>11</v>
      </c>
      <c r="B7" s="3">
        <v>89860</v>
      </c>
      <c r="C7" s="3">
        <v>12443</v>
      </c>
      <c r="D7" s="3">
        <v>15793</v>
      </c>
      <c r="E7" s="3">
        <v>7736</v>
      </c>
      <c r="F7" s="3">
        <v>872758</v>
      </c>
      <c r="G7" s="2">
        <v>26</v>
      </c>
      <c r="H7" s="2">
        <v>59</v>
      </c>
      <c r="I7" s="2">
        <v>0.48</v>
      </c>
      <c r="J7" s="2">
        <v>2</v>
      </c>
      <c r="K7" s="2">
        <v>2013</v>
      </c>
      <c r="L7" s="5">
        <f>B11*(1+(0.03/1))^(1*18)</f>
        <v>154039.54824710893</v>
      </c>
      <c r="M7" s="6">
        <v>154039.54824710893</v>
      </c>
      <c r="N7" s="5">
        <f>(B11+B12)*(1+(0.03/1))^(1*18)</f>
        <v>628201.20446364675</v>
      </c>
      <c r="O7" s="6">
        <v>628201.20446364675</v>
      </c>
    </row>
    <row r="8" spans="1:15" s="2" customFormat="1" ht="15.75" customHeight="1" x14ac:dyDescent="0.2">
      <c r="A8" s="2" t="s">
        <v>11</v>
      </c>
      <c r="B8" s="3">
        <v>137485</v>
      </c>
      <c r="C8" s="3">
        <v>29043</v>
      </c>
      <c r="D8" s="3">
        <v>35124</v>
      </c>
      <c r="E8" s="3">
        <v>3543</v>
      </c>
      <c r="F8" s="3">
        <v>880063</v>
      </c>
      <c r="G8" s="2">
        <v>26</v>
      </c>
      <c r="H8" s="2">
        <v>45</v>
      </c>
      <c r="I8" s="2">
        <v>0.36</v>
      </c>
      <c r="J8" s="2">
        <v>2</v>
      </c>
      <c r="K8" s="2">
        <v>2007</v>
      </c>
      <c r="L8" s="5">
        <f>B11*(1+(0.03/1))^(1*12)</f>
        <v>129005.69656361593</v>
      </c>
      <c r="M8" s="6">
        <v>129005.69656361593</v>
      </c>
      <c r="N8" s="5">
        <f>(B11+C11)*(1+(0.03/1))^(1*12)</f>
        <v>152825.88370015504</v>
      </c>
      <c r="O8" s="6">
        <v>152825.88370015504</v>
      </c>
    </row>
    <row r="9" spans="1:15" s="2" customFormat="1" ht="15.75" customHeight="1" x14ac:dyDescent="0.2">
      <c r="A9" s="4" t="s">
        <v>11</v>
      </c>
      <c r="B9" s="3">
        <v>117716</v>
      </c>
      <c r="C9" s="3">
        <v>17702</v>
      </c>
      <c r="D9" s="3">
        <v>22511</v>
      </c>
      <c r="E9" s="3">
        <v>5738</v>
      </c>
      <c r="F9" s="3">
        <v>969113</v>
      </c>
      <c r="G9" s="4">
        <v>20</v>
      </c>
      <c r="H9" s="4">
        <v>38</v>
      </c>
      <c r="I9" s="4">
        <v>0.31</v>
      </c>
      <c r="J9" s="4">
        <v>2</v>
      </c>
      <c r="K9" s="4">
        <v>2002</v>
      </c>
      <c r="L9" s="5">
        <f>B11*(1+(0.03/1))^(1*7)</f>
        <v>111281.44709137309</v>
      </c>
      <c r="M9" s="6">
        <v>111281.44709137309</v>
      </c>
      <c r="N9" s="5">
        <f>(B11+B12)*(1+(0.03/1))^(1*7)</f>
        <v>453825.91608950787</v>
      </c>
      <c r="O9" s="6">
        <v>453825.91608950787</v>
      </c>
    </row>
    <row r="10" spans="1:15" s="2" customFormat="1" ht="15.75" customHeight="1" x14ac:dyDescent="0.2">
      <c r="A10" s="4" t="s">
        <v>11</v>
      </c>
      <c r="B10" s="3">
        <v>83770</v>
      </c>
      <c r="C10" s="3">
        <v>22698</v>
      </c>
      <c r="D10" s="3">
        <v>17216</v>
      </c>
      <c r="E10" s="3">
        <v>1495</v>
      </c>
      <c r="F10" s="3">
        <v>1063569</v>
      </c>
      <c r="G10" s="4">
        <v>18</v>
      </c>
      <c r="H10" s="4">
        <v>30</v>
      </c>
      <c r="I10" s="4">
        <v>0.26</v>
      </c>
      <c r="J10" s="4">
        <v>2</v>
      </c>
      <c r="K10" s="4">
        <v>1998</v>
      </c>
      <c r="L10" s="5">
        <f>B11*(1+(0.03/1))^(1*3)</f>
        <v>98872.124414000005</v>
      </c>
      <c r="M10" s="6">
        <v>98872.124414000005</v>
      </c>
      <c r="N10" s="5">
        <f>(B11+C11)*(1+(0.03/1))^(1*3)</f>
        <v>117128.314403</v>
      </c>
      <c r="O10" s="6">
        <v>117128.314403</v>
      </c>
    </row>
    <row r="11" spans="1:15" s="2" customFormat="1" ht="15.75" customHeight="1" x14ac:dyDescent="0.2">
      <c r="A11" s="4" t="s">
        <v>11</v>
      </c>
      <c r="B11" s="3">
        <v>90482</v>
      </c>
      <c r="C11" s="3">
        <v>16707</v>
      </c>
      <c r="D11" s="3">
        <v>20000</v>
      </c>
      <c r="E11" s="3">
        <v>1084</v>
      </c>
      <c r="F11" s="3">
        <v>1075362</v>
      </c>
      <c r="G11" s="4">
        <v>19</v>
      </c>
      <c r="H11" s="4">
        <v>31</v>
      </c>
      <c r="I11" s="4">
        <v>0.26</v>
      </c>
      <c r="J11" s="4">
        <v>2</v>
      </c>
      <c r="K11" s="4">
        <v>1995</v>
      </c>
      <c r="L11" s="5">
        <f>B11</f>
        <v>90482</v>
      </c>
      <c r="M11" s="6">
        <v>90482</v>
      </c>
      <c r="N11" s="5">
        <f>SUM(B11:C11)</f>
        <v>107189</v>
      </c>
      <c r="O11" s="6">
        <v>107189</v>
      </c>
    </row>
    <row r="12" spans="1:15" x14ac:dyDescent="0.2">
      <c r="A12" s="2" t="s">
        <v>12</v>
      </c>
      <c r="B12" s="3">
        <v>278520</v>
      </c>
      <c r="C12" s="3">
        <v>22532</v>
      </c>
      <c r="D12" s="3">
        <v>30802</v>
      </c>
      <c r="E12" s="3">
        <v>22458</v>
      </c>
      <c r="F12" s="3">
        <v>1312311</v>
      </c>
      <c r="G12" s="2">
        <v>39</v>
      </c>
      <c r="H12" s="2">
        <v>55</v>
      </c>
      <c r="I12" s="2">
        <v>0.47</v>
      </c>
      <c r="J12" s="2">
        <v>1</v>
      </c>
      <c r="K12" s="2">
        <v>2013</v>
      </c>
      <c r="L12" s="5">
        <f>B16*(1+(0.03/1))^(1*18)</f>
        <v>290838.55688304134</v>
      </c>
      <c r="M12" s="5">
        <v>290838.55688304134</v>
      </c>
      <c r="N12" s="5">
        <f>(B16+B17)*(1+(0.03/1))^(1*18)</f>
        <v>974620.79593004845</v>
      </c>
      <c r="O12" s="5">
        <v>974620.79593004845</v>
      </c>
    </row>
    <row r="13" spans="1:15" x14ac:dyDescent="0.2">
      <c r="A13" s="2" t="s">
        <v>12</v>
      </c>
      <c r="B13" s="3">
        <v>297718</v>
      </c>
      <c r="C13" s="3">
        <v>23186</v>
      </c>
      <c r="D13" s="3">
        <v>24734</v>
      </c>
      <c r="E13" s="3">
        <v>9753</v>
      </c>
      <c r="F13" s="3">
        <v>1305140</v>
      </c>
      <c r="G13" s="2">
        <v>39</v>
      </c>
      <c r="H13" s="2">
        <v>53</v>
      </c>
      <c r="I13" s="2">
        <v>0.48</v>
      </c>
      <c r="J13" s="2">
        <v>1</v>
      </c>
      <c r="K13" s="2">
        <v>2007</v>
      </c>
      <c r="L13" s="5">
        <f>B16*(1+(0.03/1))^(1*12)</f>
        <v>243572.71262614062</v>
      </c>
      <c r="M13" s="5">
        <v>243572.71262614062</v>
      </c>
      <c r="N13" s="5">
        <f>(B16+C16)*(1+(0.03/1))^(1*12)</f>
        <v>266929.52747445472</v>
      </c>
      <c r="O13" s="5">
        <v>266929.52747445472</v>
      </c>
    </row>
    <row r="14" spans="1:15" x14ac:dyDescent="0.2">
      <c r="A14" s="4" t="s">
        <v>12</v>
      </c>
      <c r="B14" s="3">
        <v>246592</v>
      </c>
      <c r="C14" s="3">
        <v>23722</v>
      </c>
      <c r="D14" s="3">
        <v>26098</v>
      </c>
      <c r="E14" s="3">
        <v>7508</v>
      </c>
      <c r="F14" s="3">
        <v>1680130</v>
      </c>
      <c r="G14" s="4">
        <v>34</v>
      </c>
      <c r="H14" s="4">
        <v>45</v>
      </c>
      <c r="I14" s="4">
        <v>0.4</v>
      </c>
      <c r="J14" s="4">
        <v>1</v>
      </c>
      <c r="K14" s="4">
        <v>2002</v>
      </c>
      <c r="L14" s="5">
        <f>B16*(1+(0.03/1))^(1*7)</f>
        <v>210107.96154758852</v>
      </c>
      <c r="M14" s="5">
        <v>210107.96154758852</v>
      </c>
      <c r="N14" s="5">
        <f>(B16+B17)*(1+(0.03/1))^(1*7)</f>
        <v>704086.79959548754</v>
      </c>
      <c r="O14" s="5">
        <v>704086.79959548754</v>
      </c>
    </row>
    <row r="15" spans="1:15" x14ac:dyDescent="0.2">
      <c r="A15" s="4" t="s">
        <v>12</v>
      </c>
      <c r="B15" s="3">
        <v>196845</v>
      </c>
      <c r="C15" s="3">
        <v>17057</v>
      </c>
      <c r="D15" s="3">
        <v>22623</v>
      </c>
      <c r="E15" s="4">
        <v>190</v>
      </c>
      <c r="F15" s="3">
        <v>1724037</v>
      </c>
      <c r="G15" s="4">
        <v>30</v>
      </c>
      <c r="H15" s="4">
        <v>26</v>
      </c>
      <c r="I15" s="4">
        <v>0.23</v>
      </c>
      <c r="J15" s="4">
        <v>1</v>
      </c>
      <c r="K15" s="4">
        <v>1998</v>
      </c>
      <c r="L15" s="5">
        <f>B16*(1+(0.03/1))^(1*3)</f>
        <v>186678.20249900001</v>
      </c>
      <c r="M15" s="5">
        <v>186678.20249900001</v>
      </c>
      <c r="N15" s="5">
        <f>(B16+C16)*(1+(0.03/1))^(1*3)</f>
        <v>204579.25621300002</v>
      </c>
      <c r="O15" s="5">
        <v>204579.25621300002</v>
      </c>
    </row>
    <row r="16" spans="1:15" x14ac:dyDescent="0.2">
      <c r="A16" s="4" t="s">
        <v>12</v>
      </c>
      <c r="B16" s="3">
        <v>170837</v>
      </c>
      <c r="C16" s="3">
        <v>16382</v>
      </c>
      <c r="D16" s="3">
        <v>27113</v>
      </c>
      <c r="E16" s="3">
        <v>15350</v>
      </c>
      <c r="F16" s="3">
        <v>1725798</v>
      </c>
      <c r="G16" s="4">
        <v>30</v>
      </c>
      <c r="H16" s="4">
        <v>50</v>
      </c>
      <c r="I16" s="4">
        <v>0.41</v>
      </c>
      <c r="J16" s="4">
        <v>2</v>
      </c>
      <c r="K16" s="4">
        <v>1995</v>
      </c>
      <c r="L16" s="5">
        <f>B16</f>
        <v>170837</v>
      </c>
      <c r="M16" s="5">
        <v>170837</v>
      </c>
      <c r="N16" s="5">
        <f>SUM(B16:C16)</f>
        <v>187219</v>
      </c>
      <c r="O16" s="5">
        <v>187219</v>
      </c>
    </row>
    <row r="17" spans="1:15" x14ac:dyDescent="0.2">
      <c r="A17" s="2" t="s">
        <v>14</v>
      </c>
      <c r="B17" s="3">
        <v>401650</v>
      </c>
      <c r="C17" s="3">
        <v>71736</v>
      </c>
      <c r="D17" s="3">
        <v>96977</v>
      </c>
      <c r="E17" s="3">
        <v>62429</v>
      </c>
      <c r="F17" s="3">
        <v>3363022</v>
      </c>
      <c r="G17" s="2">
        <v>100</v>
      </c>
      <c r="H17" s="2">
        <v>57</v>
      </c>
      <c r="I17" s="2">
        <v>0.42</v>
      </c>
      <c r="J17" s="2"/>
      <c r="K17" s="2">
        <v>2013</v>
      </c>
      <c r="L17" s="5">
        <f>B21*(1+(0.03/1))^(1*18)</f>
        <v>487292.52241788124</v>
      </c>
      <c r="M17" s="5">
        <v>487292.52241788124</v>
      </c>
      <c r="N17" s="5">
        <f>(B21+B22)*(1+(0.03/1))^(1*18)</f>
        <v>500133.97499881382</v>
      </c>
      <c r="O17" s="5">
        <v>500133.97499881382</v>
      </c>
    </row>
    <row r="18" spans="1:15" x14ac:dyDescent="0.2">
      <c r="A18" s="2" t="s">
        <v>14</v>
      </c>
      <c r="B18" s="3">
        <v>472269</v>
      </c>
      <c r="C18" s="3">
        <v>82704</v>
      </c>
      <c r="D18" s="3">
        <v>84334</v>
      </c>
      <c r="E18" s="3">
        <v>50364</v>
      </c>
      <c r="F18" s="3">
        <v>3335827</v>
      </c>
      <c r="G18" s="2">
        <v>100</v>
      </c>
      <c r="H18" s="2">
        <v>51</v>
      </c>
      <c r="I18" s="2">
        <v>0.41</v>
      </c>
      <c r="J18" s="2"/>
      <c r="K18" s="2">
        <v>2007</v>
      </c>
      <c r="L18" s="5">
        <f>B21*(1+(0.03/1))^(1*12)</f>
        <v>408099.81592464226</v>
      </c>
      <c r="M18" s="5">
        <v>408099.81592464226</v>
      </c>
      <c r="N18" s="5">
        <f>(B21+C21)*(1+(0.03/1))^(1*12)</f>
        <v>552512.28463151795</v>
      </c>
      <c r="O18" s="5">
        <v>552512.28463151795</v>
      </c>
    </row>
    <row r="19" spans="1:15" x14ac:dyDescent="0.2">
      <c r="A19" s="4" t="s">
        <v>14</v>
      </c>
      <c r="B19" s="3">
        <v>402067</v>
      </c>
      <c r="C19" s="3">
        <v>59024</v>
      </c>
      <c r="D19" s="3">
        <v>99813</v>
      </c>
      <c r="E19" s="3">
        <v>99307</v>
      </c>
      <c r="F19" s="3">
        <v>4929874</v>
      </c>
      <c r="G19" s="4">
        <v>100</v>
      </c>
      <c r="H19" s="4">
        <v>50</v>
      </c>
      <c r="I19" s="4">
        <v>0.35</v>
      </c>
      <c r="J19" s="4"/>
      <c r="K19" s="4">
        <v>2002</v>
      </c>
      <c r="L19" s="5">
        <f>B21*(1+(0.03/1))^(1*7)</f>
        <v>352030.48612215678</v>
      </c>
      <c r="M19" s="5">
        <v>352030.48612215678</v>
      </c>
      <c r="N19" s="5">
        <f>(B21+B22)*(1+(0.03/1))^(1*7)</f>
        <v>361307.42468905658</v>
      </c>
      <c r="O19" s="5">
        <v>361307.42468905658</v>
      </c>
    </row>
    <row r="20" spans="1:15" x14ac:dyDescent="0.2">
      <c r="A20" s="4" t="s">
        <v>14</v>
      </c>
      <c r="B20" s="3">
        <v>301733</v>
      </c>
      <c r="C20" s="3">
        <v>56196</v>
      </c>
      <c r="D20" s="3">
        <v>60780</v>
      </c>
      <c r="E20" s="3">
        <v>68596</v>
      </c>
      <c r="F20" s="3">
        <v>5772466</v>
      </c>
      <c r="G20" s="4">
        <v>100</v>
      </c>
      <c r="H20" s="4">
        <v>23</v>
      </c>
      <c r="I20" s="4">
        <v>0.17</v>
      </c>
      <c r="J20" s="4"/>
      <c r="K20" s="4">
        <v>1998</v>
      </c>
      <c r="L20" s="5">
        <f>B21*(1+(0.03/1))^(1*3)</f>
        <v>312774.52739100001</v>
      </c>
      <c r="M20" s="5">
        <v>312774.52739100001</v>
      </c>
      <c r="N20" s="5">
        <f>(B21+C21)*(1+(0.03/1))^(1*3)</f>
        <v>423454.659767</v>
      </c>
      <c r="O20" s="5">
        <v>423454.659767</v>
      </c>
    </row>
    <row r="21" spans="1:15" x14ac:dyDescent="0.2">
      <c r="A21" s="4" t="s">
        <v>14</v>
      </c>
      <c r="B21" s="3">
        <v>286233</v>
      </c>
      <c r="C21" s="3">
        <v>101288</v>
      </c>
      <c r="D21" s="3">
        <v>164075</v>
      </c>
      <c r="E21" s="3">
        <v>29582</v>
      </c>
      <c r="F21" s="3">
        <v>5797798</v>
      </c>
      <c r="G21" s="4">
        <v>100</v>
      </c>
      <c r="H21" s="4">
        <v>50</v>
      </c>
      <c r="I21" s="4">
        <v>0.33</v>
      </c>
      <c r="J21" s="4"/>
      <c r="K21" s="4">
        <v>1995</v>
      </c>
      <c r="L21" s="5">
        <f>B21</f>
        <v>286233</v>
      </c>
      <c r="M21" s="5">
        <v>286233</v>
      </c>
      <c r="N21" s="5">
        <f>SUM(B21:C21)</f>
        <v>387521</v>
      </c>
      <c r="O21" s="5">
        <v>387521</v>
      </c>
    </row>
    <row r="22" spans="1:15" x14ac:dyDescent="0.2">
      <c r="A22" s="2" t="s">
        <v>13</v>
      </c>
      <c r="B22" s="3">
        <v>7543</v>
      </c>
      <c r="C22" s="3">
        <v>2901</v>
      </c>
      <c r="D22" s="3">
        <v>2728</v>
      </c>
      <c r="E22" s="3">
        <v>4315</v>
      </c>
      <c r="F22" s="3">
        <v>175554</v>
      </c>
      <c r="G22" s="2">
        <v>5</v>
      </c>
      <c r="H22" s="2">
        <v>64</v>
      </c>
      <c r="I22" s="2">
        <v>0.38</v>
      </c>
      <c r="J22" s="2">
        <v>3</v>
      </c>
      <c r="K22" s="2">
        <v>2013</v>
      </c>
      <c r="L22" s="5">
        <f>B26*(1+(0.03/1))^(1*18)</f>
        <v>4698.7152490221333</v>
      </c>
      <c r="M22" s="5">
        <v>4698.7152490221333</v>
      </c>
      <c r="N22" s="5">
        <f>(B26+B27)*(1+(0.03/1))^(1*18)</f>
        <v>4698.7152490221333</v>
      </c>
      <c r="O22" s="5">
        <v>4698.7152490221333</v>
      </c>
    </row>
    <row r="23" spans="1:15" x14ac:dyDescent="0.2">
      <c r="A23" s="2" t="s">
        <v>13</v>
      </c>
      <c r="B23" s="3">
        <v>7487</v>
      </c>
      <c r="C23" s="2">
        <v>735</v>
      </c>
      <c r="D23" s="3">
        <v>1129</v>
      </c>
      <c r="E23" s="3">
        <v>2939</v>
      </c>
      <c r="F23" s="3">
        <v>175545</v>
      </c>
      <c r="G23" s="2">
        <v>5</v>
      </c>
      <c r="H23" s="2">
        <v>66</v>
      </c>
      <c r="I23" s="2">
        <v>0.44</v>
      </c>
      <c r="J23" s="2">
        <v>3</v>
      </c>
      <c r="K23" s="2">
        <v>2007</v>
      </c>
      <c r="L23" s="5">
        <f>B26*(1+(0.03/1))^(1*12)</f>
        <v>3935.1000476954532</v>
      </c>
      <c r="M23" s="5">
        <v>3935.1000476954532</v>
      </c>
      <c r="N23" s="5">
        <f>(B26+C26)*(1+(0.03/1))^(1*12)</f>
        <v>5896.947027995795</v>
      </c>
      <c r="O23" s="5">
        <v>5896.947027995795</v>
      </c>
    </row>
    <row r="24" spans="1:15" x14ac:dyDescent="0.2">
      <c r="A24" s="4" t="s">
        <v>13</v>
      </c>
      <c r="B24" s="3">
        <v>5458</v>
      </c>
      <c r="C24" s="3">
        <v>1188</v>
      </c>
      <c r="D24" s="3">
        <v>3039</v>
      </c>
      <c r="E24" s="3">
        <v>3498</v>
      </c>
      <c r="F24" s="3">
        <v>219868</v>
      </c>
      <c r="G24" s="4">
        <v>4</v>
      </c>
      <c r="H24" s="4">
        <v>65</v>
      </c>
      <c r="I24" s="4">
        <v>0.33</v>
      </c>
      <c r="J24" s="4">
        <v>3</v>
      </c>
      <c r="K24" s="4">
        <v>2002</v>
      </c>
      <c r="L24" s="5">
        <f>B26*(1+(0.03/1))^(1*7)</f>
        <v>3394.4518685726412</v>
      </c>
      <c r="M24" s="5">
        <v>3394.4518685726412</v>
      </c>
      <c r="N24" s="5">
        <f>(B26+B27)*(1+(0.03/1))^(1*7)</f>
        <v>3394.4518685726412</v>
      </c>
      <c r="O24" s="5">
        <v>3394.4518685726412</v>
      </c>
    </row>
    <row r="25" spans="1:15" x14ac:dyDescent="0.2">
      <c r="A25" s="4" t="s">
        <v>13</v>
      </c>
      <c r="B25" s="3">
        <v>2489</v>
      </c>
      <c r="C25" s="4">
        <v>644</v>
      </c>
      <c r="D25" s="3">
        <v>6228</v>
      </c>
      <c r="E25" s="3">
        <v>3442</v>
      </c>
      <c r="F25" s="3">
        <v>212463</v>
      </c>
      <c r="G25" s="4">
        <v>4</v>
      </c>
      <c r="H25" s="4">
        <v>59</v>
      </c>
      <c r="I25" s="4">
        <v>0.14000000000000001</v>
      </c>
      <c r="J25" s="4">
        <v>3</v>
      </c>
      <c r="K25" s="4">
        <v>1998</v>
      </c>
      <c r="L25" s="5">
        <f>B26*(1+(0.03/1))^(1*3)</f>
        <v>3015.92652</v>
      </c>
      <c r="M25" s="5">
        <v>3015.92652</v>
      </c>
      <c r="N25" s="5">
        <f>(B26+C26)*(1+(0.03/1))^(1*3)</f>
        <v>4519.5188719999996</v>
      </c>
      <c r="O25" s="5">
        <v>4519.5188719999996</v>
      </c>
    </row>
    <row r="26" spans="1:15" x14ac:dyDescent="0.2">
      <c r="A26" s="4" t="s">
        <v>13</v>
      </c>
      <c r="B26" s="3">
        <v>2760</v>
      </c>
      <c r="C26" s="3">
        <v>1376</v>
      </c>
      <c r="D26" s="3">
        <v>5035</v>
      </c>
      <c r="E26" s="3">
        <v>5554</v>
      </c>
      <c r="F26" s="3">
        <v>227088</v>
      </c>
      <c r="G26" s="4">
        <v>4</v>
      </c>
      <c r="H26" s="4">
        <v>49</v>
      </c>
      <c r="I26" s="4">
        <v>0.14000000000000001</v>
      </c>
      <c r="J26" s="4">
        <v>3</v>
      </c>
      <c r="K26" s="4">
        <v>1995</v>
      </c>
      <c r="L26" s="5">
        <f>B26</f>
        <v>2760</v>
      </c>
      <c r="M26" s="5">
        <v>2760</v>
      </c>
      <c r="N26" s="5">
        <f>SUM(B26:C26)</f>
        <v>4136</v>
      </c>
      <c r="O26" s="5">
        <v>4136</v>
      </c>
    </row>
  </sheetData>
  <sortState ref="A2:L26">
    <sortCondition ref="A1"/>
  </sortState>
  <pageMargins left="0.7" right="0.7" top="0.75" bottom="0.75" header="0.3" footer="0.3"/>
  <ignoredErrors>
    <ignoredError sqref="N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M17" sqref="M17"/>
    </sheetView>
  </sheetViews>
  <sheetFormatPr baseColWidth="10" defaultRowHeight="16" x14ac:dyDescent="0.2"/>
  <cols>
    <col min="1" max="1" width="10.83203125" style="7"/>
    <col min="2" max="2" width="13.83203125" style="7" bestFit="1" customWidth="1"/>
    <col min="3" max="13" width="10.83203125" style="7"/>
    <col min="15" max="16384" width="10.83203125" style="7"/>
  </cols>
  <sheetData>
    <row r="1" spans="1:14" s="2" customFormat="1" ht="15.75" customHeight="1" x14ac:dyDescent="0.2">
      <c r="A1" s="2" t="s">
        <v>17</v>
      </c>
      <c r="B1" s="8" t="str">
        <f ca="1">IFERROR(__xludf.DUMMYFUNCTION("IMPORTHTML(""http://www.elephantdatabase.org/preview_report/2013_africa_final/2013/Africa"", ""table"", 3)"),"Region")</f>
        <v>Region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18</v>
      </c>
      <c r="N1"/>
    </row>
    <row r="2" spans="1:14" s="2" customFormat="1" ht="15.75" customHeight="1" x14ac:dyDescent="0.2">
      <c r="A2" s="2">
        <v>1</v>
      </c>
      <c r="B2" s="10" t="s">
        <v>10</v>
      </c>
      <c r="C2" s="9">
        <v>7320</v>
      </c>
      <c r="D2" s="9">
        <v>81657</v>
      </c>
      <c r="E2" s="9">
        <v>128648</v>
      </c>
      <c r="F2" s="9">
        <v>7594</v>
      </c>
      <c r="G2" s="9">
        <v>2769550</v>
      </c>
      <c r="H2" s="10">
        <v>48</v>
      </c>
      <c r="I2" s="10">
        <v>57</v>
      </c>
      <c r="J2" s="10">
        <v>0.22</v>
      </c>
      <c r="K2" s="10">
        <v>1</v>
      </c>
      <c r="L2" s="10">
        <v>1995</v>
      </c>
      <c r="M2" s="6">
        <f>C2+D2</f>
        <v>88977</v>
      </c>
      <c r="N2"/>
    </row>
    <row r="3" spans="1:14" s="2" customFormat="1" ht="15.75" customHeight="1" x14ac:dyDescent="0.2">
      <c r="A3" s="2">
        <v>1</v>
      </c>
      <c r="B3" s="10" t="s">
        <v>10</v>
      </c>
      <c r="C3" s="9">
        <v>7322</v>
      </c>
      <c r="D3" s="9">
        <v>27104</v>
      </c>
      <c r="E3" s="9">
        <v>27613</v>
      </c>
      <c r="F3" s="9">
        <v>63469</v>
      </c>
      <c r="G3" s="9">
        <v>2772397</v>
      </c>
      <c r="H3" s="10">
        <v>48</v>
      </c>
      <c r="I3" s="10">
        <v>16</v>
      </c>
      <c r="J3" s="10">
        <v>0.04</v>
      </c>
      <c r="K3" s="10">
        <v>1</v>
      </c>
      <c r="L3" s="10">
        <v>1998</v>
      </c>
      <c r="M3" s="6">
        <f>C3+D3</f>
        <v>34426</v>
      </c>
      <c r="N3"/>
    </row>
    <row r="4" spans="1:14" s="2" customFormat="1" ht="15.75" customHeight="1" x14ac:dyDescent="0.2">
      <c r="A4" s="2">
        <v>1</v>
      </c>
      <c r="B4" s="10" t="s">
        <v>10</v>
      </c>
      <c r="C4" s="9">
        <v>16450</v>
      </c>
      <c r="D4" s="9">
        <v>32263</v>
      </c>
      <c r="E4" s="9">
        <v>64477</v>
      </c>
      <c r="F4" s="9">
        <v>82563</v>
      </c>
      <c r="G4" s="9">
        <v>2060763</v>
      </c>
      <c r="H4" s="10">
        <v>42</v>
      </c>
      <c r="I4" s="10">
        <v>58</v>
      </c>
      <c r="J4" s="10">
        <v>0.15</v>
      </c>
      <c r="K4" s="10">
        <v>1</v>
      </c>
      <c r="L4" s="10">
        <v>2002</v>
      </c>
      <c r="M4" s="6">
        <f>C4+D4</f>
        <v>48713</v>
      </c>
      <c r="N4"/>
    </row>
    <row r="5" spans="1:14" s="2" customFormat="1" ht="15.75" customHeight="1" x14ac:dyDescent="0.2">
      <c r="A5" s="2">
        <v>1</v>
      </c>
      <c r="B5" s="2" t="s">
        <v>10</v>
      </c>
      <c r="C5" s="9">
        <v>10383</v>
      </c>
      <c r="D5" s="9">
        <v>48936</v>
      </c>
      <c r="E5" s="9">
        <v>43098</v>
      </c>
      <c r="F5" s="9">
        <v>34129</v>
      </c>
      <c r="G5" s="9">
        <v>975079</v>
      </c>
      <c r="H5" s="2">
        <v>29</v>
      </c>
      <c r="I5" s="2">
        <v>52</v>
      </c>
      <c r="J5" s="2">
        <v>0.22</v>
      </c>
      <c r="K5" s="2">
        <v>1</v>
      </c>
      <c r="L5" s="2">
        <v>2007</v>
      </c>
      <c r="M5" s="6">
        <f>C5+D5</f>
        <v>59319</v>
      </c>
      <c r="N5"/>
    </row>
    <row r="6" spans="1:14" s="2" customFormat="1" ht="15.75" customHeight="1" x14ac:dyDescent="0.2">
      <c r="A6" s="2">
        <v>1</v>
      </c>
      <c r="B6" s="2" t="s">
        <v>10</v>
      </c>
      <c r="C6" s="9">
        <v>12332</v>
      </c>
      <c r="D6" s="9">
        <v>47255</v>
      </c>
      <c r="E6" s="9">
        <v>61414</v>
      </c>
      <c r="F6" s="9">
        <v>27920</v>
      </c>
      <c r="G6" s="9">
        <v>1002398</v>
      </c>
      <c r="H6" s="2">
        <v>30</v>
      </c>
      <c r="I6" s="2">
        <v>56</v>
      </c>
      <c r="J6" s="2">
        <v>0.22</v>
      </c>
      <c r="K6" s="2">
        <v>1</v>
      </c>
      <c r="L6" s="2">
        <v>2013</v>
      </c>
      <c r="M6" s="6">
        <f>C6+D6</f>
        <v>59587</v>
      </c>
      <c r="N6"/>
    </row>
    <row r="7" spans="1:14" s="2" customFormat="1" ht="15.75" customHeight="1" x14ac:dyDescent="0.2">
      <c r="A7" s="2">
        <v>2</v>
      </c>
      <c r="B7" s="10" t="s">
        <v>11</v>
      </c>
      <c r="C7" s="9">
        <v>90482</v>
      </c>
      <c r="D7" s="9">
        <v>16707</v>
      </c>
      <c r="E7" s="9">
        <v>20000</v>
      </c>
      <c r="F7" s="9">
        <v>1084</v>
      </c>
      <c r="G7" s="9">
        <v>1075362</v>
      </c>
      <c r="H7" s="10">
        <v>19</v>
      </c>
      <c r="I7" s="10">
        <v>31</v>
      </c>
      <c r="J7" s="10">
        <v>0.26</v>
      </c>
      <c r="K7" s="10">
        <v>2</v>
      </c>
      <c r="L7" s="10">
        <v>1995</v>
      </c>
      <c r="M7" s="6">
        <f>C7+D7</f>
        <v>107189</v>
      </c>
      <c r="N7"/>
    </row>
    <row r="8" spans="1:14" s="2" customFormat="1" ht="15.75" customHeight="1" x14ac:dyDescent="0.2">
      <c r="A8" s="2">
        <v>2</v>
      </c>
      <c r="B8" s="10" t="s">
        <v>11</v>
      </c>
      <c r="C8" s="9">
        <v>83770</v>
      </c>
      <c r="D8" s="9">
        <v>22698</v>
      </c>
      <c r="E8" s="9">
        <v>17216</v>
      </c>
      <c r="F8" s="9">
        <v>1495</v>
      </c>
      <c r="G8" s="9">
        <v>1063569</v>
      </c>
      <c r="H8" s="10">
        <v>18</v>
      </c>
      <c r="I8" s="10">
        <v>30</v>
      </c>
      <c r="J8" s="10">
        <v>0.26</v>
      </c>
      <c r="K8" s="10">
        <v>2</v>
      </c>
      <c r="L8" s="10">
        <v>1998</v>
      </c>
      <c r="M8" s="6">
        <f>C8+D8</f>
        <v>106468</v>
      </c>
      <c r="N8"/>
    </row>
    <row r="9" spans="1:14" s="2" customFormat="1" ht="15.75" customHeight="1" x14ac:dyDescent="0.2">
      <c r="A9" s="2">
        <v>2</v>
      </c>
      <c r="B9" s="10" t="s">
        <v>11</v>
      </c>
      <c r="C9" s="9">
        <v>117716</v>
      </c>
      <c r="D9" s="9">
        <v>17702</v>
      </c>
      <c r="E9" s="9">
        <v>22511</v>
      </c>
      <c r="F9" s="9">
        <v>5738</v>
      </c>
      <c r="G9" s="9">
        <v>969113</v>
      </c>
      <c r="H9" s="10">
        <v>20</v>
      </c>
      <c r="I9" s="10">
        <v>38</v>
      </c>
      <c r="J9" s="10">
        <v>0.31</v>
      </c>
      <c r="K9" s="10">
        <v>2</v>
      </c>
      <c r="L9" s="10">
        <v>2002</v>
      </c>
      <c r="M9" s="6">
        <f>C9+D9</f>
        <v>135418</v>
      </c>
      <c r="N9"/>
    </row>
    <row r="10" spans="1:14" s="2" customFormat="1" ht="15.75" customHeight="1" x14ac:dyDescent="0.2">
      <c r="A10" s="2">
        <v>2</v>
      </c>
      <c r="B10" s="2" t="s">
        <v>11</v>
      </c>
      <c r="C10" s="9">
        <v>137485</v>
      </c>
      <c r="D10" s="9">
        <v>29043</v>
      </c>
      <c r="E10" s="9">
        <v>35124</v>
      </c>
      <c r="F10" s="9">
        <v>3543</v>
      </c>
      <c r="G10" s="9">
        <v>880063</v>
      </c>
      <c r="H10" s="2">
        <v>26</v>
      </c>
      <c r="I10" s="2">
        <v>45</v>
      </c>
      <c r="J10" s="2">
        <v>0.36</v>
      </c>
      <c r="K10" s="2">
        <v>2</v>
      </c>
      <c r="L10" s="2">
        <v>2007</v>
      </c>
      <c r="M10" s="6">
        <f>C10+D10</f>
        <v>166528</v>
      </c>
      <c r="N10"/>
    </row>
    <row r="11" spans="1:14" s="2" customFormat="1" ht="15.75" customHeight="1" x14ac:dyDescent="0.2">
      <c r="A11" s="2">
        <v>2</v>
      </c>
      <c r="B11" s="2" t="s">
        <v>11</v>
      </c>
      <c r="C11" s="9">
        <v>89860</v>
      </c>
      <c r="D11" s="9">
        <v>12443</v>
      </c>
      <c r="E11" s="9">
        <v>15793</v>
      </c>
      <c r="F11" s="9">
        <v>7736</v>
      </c>
      <c r="G11" s="9">
        <v>872758</v>
      </c>
      <c r="H11" s="2">
        <v>26</v>
      </c>
      <c r="I11" s="2">
        <v>59</v>
      </c>
      <c r="J11" s="2">
        <v>0.48</v>
      </c>
      <c r="K11" s="2">
        <v>2</v>
      </c>
      <c r="L11" s="2">
        <v>2013</v>
      </c>
      <c r="M11" s="6">
        <f>C11+D11</f>
        <v>102303</v>
      </c>
      <c r="N11"/>
    </row>
    <row r="12" spans="1:14" x14ac:dyDescent="0.2">
      <c r="A12" s="2">
        <v>3</v>
      </c>
      <c r="B12" s="10" t="s">
        <v>12</v>
      </c>
      <c r="C12" s="9">
        <v>170837</v>
      </c>
      <c r="D12" s="9">
        <v>16382</v>
      </c>
      <c r="E12" s="9">
        <v>27113</v>
      </c>
      <c r="F12" s="9">
        <v>15350</v>
      </c>
      <c r="G12" s="9">
        <v>1725798</v>
      </c>
      <c r="H12" s="10">
        <v>30</v>
      </c>
      <c r="I12" s="10">
        <v>50</v>
      </c>
      <c r="J12" s="10">
        <v>0.41</v>
      </c>
      <c r="K12" s="10">
        <v>2</v>
      </c>
      <c r="L12" s="10">
        <v>1995</v>
      </c>
      <c r="M12" s="6">
        <f>C12+D12</f>
        <v>187219</v>
      </c>
    </row>
    <row r="13" spans="1:14" x14ac:dyDescent="0.2">
      <c r="A13" s="2">
        <v>3</v>
      </c>
      <c r="B13" s="10" t="s">
        <v>12</v>
      </c>
      <c r="C13" s="9">
        <v>196845</v>
      </c>
      <c r="D13" s="9">
        <v>17057</v>
      </c>
      <c r="E13" s="9">
        <v>22623</v>
      </c>
      <c r="F13" s="10">
        <v>190</v>
      </c>
      <c r="G13" s="9">
        <v>1724037</v>
      </c>
      <c r="H13" s="10">
        <v>30</v>
      </c>
      <c r="I13" s="10">
        <v>26</v>
      </c>
      <c r="J13" s="10">
        <v>0.23</v>
      </c>
      <c r="K13" s="10">
        <v>1</v>
      </c>
      <c r="L13" s="10">
        <v>1998</v>
      </c>
      <c r="M13" s="6">
        <f>C13+D13</f>
        <v>213902</v>
      </c>
    </row>
    <row r="14" spans="1:14" x14ac:dyDescent="0.2">
      <c r="A14" s="2">
        <v>3</v>
      </c>
      <c r="B14" s="10" t="s">
        <v>12</v>
      </c>
      <c r="C14" s="9">
        <v>246592</v>
      </c>
      <c r="D14" s="9">
        <v>23722</v>
      </c>
      <c r="E14" s="9">
        <v>26098</v>
      </c>
      <c r="F14" s="9">
        <v>7508</v>
      </c>
      <c r="G14" s="9">
        <v>1680130</v>
      </c>
      <c r="H14" s="10">
        <v>34</v>
      </c>
      <c r="I14" s="10">
        <v>45</v>
      </c>
      <c r="J14" s="10">
        <v>0.4</v>
      </c>
      <c r="K14" s="10">
        <v>1</v>
      </c>
      <c r="L14" s="10">
        <v>2002</v>
      </c>
      <c r="M14" s="6">
        <f>C14+D14</f>
        <v>270314</v>
      </c>
    </row>
    <row r="15" spans="1:14" x14ac:dyDescent="0.2">
      <c r="A15" s="2">
        <v>3</v>
      </c>
      <c r="B15" s="2" t="s">
        <v>12</v>
      </c>
      <c r="C15" s="9">
        <v>297718</v>
      </c>
      <c r="D15" s="9">
        <v>23186</v>
      </c>
      <c r="E15" s="9">
        <v>24734</v>
      </c>
      <c r="F15" s="9">
        <v>9753</v>
      </c>
      <c r="G15" s="9">
        <v>1305140</v>
      </c>
      <c r="H15" s="2">
        <v>39</v>
      </c>
      <c r="I15" s="2">
        <v>53</v>
      </c>
      <c r="J15" s="2">
        <v>0.48</v>
      </c>
      <c r="K15" s="2">
        <v>1</v>
      </c>
      <c r="L15" s="2">
        <v>2007</v>
      </c>
      <c r="M15" s="6">
        <f>C15+D15</f>
        <v>320904</v>
      </c>
    </row>
    <row r="16" spans="1:14" x14ac:dyDescent="0.2">
      <c r="A16" s="2">
        <v>3</v>
      </c>
      <c r="B16" s="2" t="s">
        <v>12</v>
      </c>
      <c r="C16" s="9">
        <v>278520</v>
      </c>
      <c r="D16" s="9">
        <v>22532</v>
      </c>
      <c r="E16" s="9">
        <v>30802</v>
      </c>
      <c r="F16" s="9">
        <v>22458</v>
      </c>
      <c r="G16" s="9">
        <v>1312311</v>
      </c>
      <c r="H16" s="2">
        <v>39</v>
      </c>
      <c r="I16" s="2">
        <v>55</v>
      </c>
      <c r="J16" s="2">
        <v>0.47</v>
      </c>
      <c r="K16" s="2">
        <v>1</v>
      </c>
      <c r="L16" s="2">
        <v>2013</v>
      </c>
      <c r="M16" s="6">
        <f>C16+D16</f>
        <v>301052</v>
      </c>
    </row>
    <row r="17" spans="1:13" x14ac:dyDescent="0.2">
      <c r="A17" s="2">
        <v>5</v>
      </c>
      <c r="B17" s="10" t="s">
        <v>14</v>
      </c>
      <c r="C17" s="9">
        <v>286233</v>
      </c>
      <c r="D17" s="9">
        <v>101288</v>
      </c>
      <c r="E17" s="9">
        <v>164075</v>
      </c>
      <c r="F17" s="9">
        <v>29582</v>
      </c>
      <c r="G17" s="9">
        <v>5797798</v>
      </c>
      <c r="H17" s="10">
        <v>100</v>
      </c>
      <c r="I17" s="10">
        <v>50</v>
      </c>
      <c r="J17" s="10">
        <v>0.33</v>
      </c>
      <c r="K17" s="10"/>
      <c r="L17" s="10">
        <v>1995</v>
      </c>
      <c r="M17" s="6">
        <f>C17+D17</f>
        <v>387521</v>
      </c>
    </row>
    <row r="18" spans="1:13" x14ac:dyDescent="0.2">
      <c r="A18" s="2">
        <v>5</v>
      </c>
      <c r="B18" s="10" t="s">
        <v>14</v>
      </c>
      <c r="C18" s="9">
        <v>301733</v>
      </c>
      <c r="D18" s="9">
        <v>56196</v>
      </c>
      <c r="E18" s="9">
        <v>60780</v>
      </c>
      <c r="F18" s="9">
        <v>68596</v>
      </c>
      <c r="G18" s="9">
        <v>5772466</v>
      </c>
      <c r="H18" s="10">
        <v>100</v>
      </c>
      <c r="I18" s="10">
        <v>23</v>
      </c>
      <c r="J18" s="10">
        <v>0.17</v>
      </c>
      <c r="K18" s="10"/>
      <c r="L18" s="10">
        <v>1998</v>
      </c>
      <c r="M18" s="6">
        <f>C18+D18</f>
        <v>357929</v>
      </c>
    </row>
    <row r="19" spans="1:13" x14ac:dyDescent="0.2">
      <c r="A19" s="2">
        <v>5</v>
      </c>
      <c r="B19" s="10" t="s">
        <v>14</v>
      </c>
      <c r="C19" s="9">
        <v>402067</v>
      </c>
      <c r="D19" s="9">
        <v>59024</v>
      </c>
      <c r="E19" s="9">
        <v>99813</v>
      </c>
      <c r="F19" s="9">
        <v>99307</v>
      </c>
      <c r="G19" s="9">
        <v>4929874</v>
      </c>
      <c r="H19" s="10">
        <v>100</v>
      </c>
      <c r="I19" s="10">
        <v>50</v>
      </c>
      <c r="J19" s="10">
        <v>0.35</v>
      </c>
      <c r="K19" s="10"/>
      <c r="L19" s="10">
        <v>2002</v>
      </c>
      <c r="M19" s="6">
        <f>C19+D19</f>
        <v>461091</v>
      </c>
    </row>
    <row r="20" spans="1:13" x14ac:dyDescent="0.2">
      <c r="A20" s="2">
        <v>5</v>
      </c>
      <c r="B20" s="2" t="s">
        <v>14</v>
      </c>
      <c r="C20" s="9">
        <v>472269</v>
      </c>
      <c r="D20" s="9">
        <v>82704</v>
      </c>
      <c r="E20" s="9">
        <v>84334</v>
      </c>
      <c r="F20" s="9">
        <v>50364</v>
      </c>
      <c r="G20" s="9">
        <v>3335827</v>
      </c>
      <c r="H20" s="2">
        <v>100</v>
      </c>
      <c r="I20" s="2">
        <v>51</v>
      </c>
      <c r="J20" s="2">
        <v>0.41</v>
      </c>
      <c r="K20" s="2"/>
      <c r="L20" s="2">
        <v>2007</v>
      </c>
      <c r="M20" s="6">
        <f>C20+D20</f>
        <v>554973</v>
      </c>
    </row>
    <row r="21" spans="1:13" x14ac:dyDescent="0.2">
      <c r="A21" s="2">
        <v>5</v>
      </c>
      <c r="B21" s="2" t="s">
        <v>14</v>
      </c>
      <c r="C21" s="9">
        <v>401650</v>
      </c>
      <c r="D21" s="9">
        <v>71736</v>
      </c>
      <c r="E21" s="9">
        <v>96977</v>
      </c>
      <c r="F21" s="9">
        <v>62429</v>
      </c>
      <c r="G21" s="9">
        <v>3363022</v>
      </c>
      <c r="H21" s="2">
        <v>100</v>
      </c>
      <c r="I21" s="2">
        <v>57</v>
      </c>
      <c r="J21" s="2">
        <v>0.42</v>
      </c>
      <c r="K21" s="2"/>
      <c r="L21" s="2">
        <v>2013</v>
      </c>
      <c r="M21" s="6">
        <f>C21+D21</f>
        <v>473386</v>
      </c>
    </row>
    <row r="22" spans="1:13" x14ac:dyDescent="0.2">
      <c r="A22" s="2">
        <v>4</v>
      </c>
      <c r="B22" s="10" t="s">
        <v>13</v>
      </c>
      <c r="C22" s="9">
        <v>2760</v>
      </c>
      <c r="D22" s="9">
        <v>1376</v>
      </c>
      <c r="E22" s="9">
        <v>5035</v>
      </c>
      <c r="F22" s="9">
        <v>5554</v>
      </c>
      <c r="G22" s="9">
        <v>227088</v>
      </c>
      <c r="H22" s="10">
        <v>4</v>
      </c>
      <c r="I22" s="10">
        <v>49</v>
      </c>
      <c r="J22" s="10">
        <v>0.14000000000000001</v>
      </c>
      <c r="K22" s="10">
        <v>3</v>
      </c>
      <c r="L22" s="10">
        <v>1995</v>
      </c>
      <c r="M22" s="6">
        <f>C22+D22</f>
        <v>4136</v>
      </c>
    </row>
    <row r="23" spans="1:13" x14ac:dyDescent="0.2">
      <c r="A23" s="2">
        <v>4</v>
      </c>
      <c r="B23" s="10" t="s">
        <v>13</v>
      </c>
      <c r="C23" s="9">
        <v>2489</v>
      </c>
      <c r="D23" s="10">
        <v>644</v>
      </c>
      <c r="E23" s="9">
        <v>6228</v>
      </c>
      <c r="F23" s="9">
        <v>3442</v>
      </c>
      <c r="G23" s="9">
        <v>212463</v>
      </c>
      <c r="H23" s="10">
        <v>4</v>
      </c>
      <c r="I23" s="10">
        <v>59</v>
      </c>
      <c r="J23" s="10">
        <v>0.14000000000000001</v>
      </c>
      <c r="K23" s="10">
        <v>3</v>
      </c>
      <c r="L23" s="10">
        <v>1998</v>
      </c>
      <c r="M23" s="6">
        <f>C23+D23</f>
        <v>3133</v>
      </c>
    </row>
    <row r="24" spans="1:13" x14ac:dyDescent="0.2">
      <c r="A24" s="2">
        <v>4</v>
      </c>
      <c r="B24" s="10" t="s">
        <v>13</v>
      </c>
      <c r="C24" s="9">
        <v>5458</v>
      </c>
      <c r="D24" s="9">
        <v>1188</v>
      </c>
      <c r="E24" s="9">
        <v>3039</v>
      </c>
      <c r="F24" s="9">
        <v>3498</v>
      </c>
      <c r="G24" s="9">
        <v>219868</v>
      </c>
      <c r="H24" s="10">
        <v>4</v>
      </c>
      <c r="I24" s="10">
        <v>65</v>
      </c>
      <c r="J24" s="10">
        <v>0.33</v>
      </c>
      <c r="K24" s="10">
        <v>3</v>
      </c>
      <c r="L24" s="10">
        <v>2002</v>
      </c>
      <c r="M24" s="6">
        <f>C24+D24</f>
        <v>6646</v>
      </c>
    </row>
    <row r="25" spans="1:13" x14ac:dyDescent="0.2">
      <c r="A25" s="2">
        <v>4</v>
      </c>
      <c r="B25" s="2" t="s">
        <v>13</v>
      </c>
      <c r="C25" s="9">
        <v>7487</v>
      </c>
      <c r="D25" s="2">
        <v>735</v>
      </c>
      <c r="E25" s="9">
        <v>1129</v>
      </c>
      <c r="F25" s="9">
        <v>2939</v>
      </c>
      <c r="G25" s="9">
        <v>175545</v>
      </c>
      <c r="H25" s="2">
        <v>5</v>
      </c>
      <c r="I25" s="2">
        <v>66</v>
      </c>
      <c r="J25" s="2">
        <v>0.44</v>
      </c>
      <c r="K25" s="2">
        <v>3</v>
      </c>
      <c r="L25" s="2">
        <v>2007</v>
      </c>
      <c r="M25" s="6">
        <f>C25+D25</f>
        <v>8222</v>
      </c>
    </row>
    <row r="26" spans="1:13" x14ac:dyDescent="0.2">
      <c r="A26" s="2">
        <v>4</v>
      </c>
      <c r="B26" s="2" t="s">
        <v>13</v>
      </c>
      <c r="C26" s="9">
        <v>7543</v>
      </c>
      <c r="D26" s="9">
        <v>2901</v>
      </c>
      <c r="E26" s="9">
        <v>2728</v>
      </c>
      <c r="F26" s="9">
        <v>4315</v>
      </c>
      <c r="G26" s="9">
        <v>175554</v>
      </c>
      <c r="H26" s="2">
        <v>5</v>
      </c>
      <c r="I26" s="2">
        <v>64</v>
      </c>
      <c r="J26" s="2">
        <v>0.38</v>
      </c>
      <c r="K26" s="2">
        <v>3</v>
      </c>
      <c r="L26" s="2">
        <v>2013</v>
      </c>
      <c r="M26" s="6">
        <f>C26+D26</f>
        <v>10444</v>
      </c>
    </row>
  </sheetData>
  <sortState ref="A2:M26">
    <sortCondition ref="B1"/>
  </sortState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2016-06-20T11:20:15Z</dcterms:created>
  <dcterms:modified xsi:type="dcterms:W3CDTF">2016-07-30T14:39:35Z</dcterms:modified>
</cp:coreProperties>
</file>