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146001DD-5245-45D7-AF80-F63E77E565B2}" xr6:coauthVersionLast="47" xr6:coauthVersionMax="47" xr10:uidLastSave="{00000000-0000-0000-0000-000000000000}"/>
  <bookViews>
    <workbookView xWindow="-108" yWindow="-108" windowWidth="23256" windowHeight="12576" activeTab="4" xr2:uid="{00000000-000D-0000-FFFF-FFFF00000000}"/>
  </bookViews>
  <sheets>
    <sheet name="Introduction" sheetId="5" r:id="rId1"/>
    <sheet name="Definitions" sheetId="2" r:id="rId2"/>
    <sheet name="Data 2010" sheetId="4" r:id="rId3"/>
    <sheet name="Cashflows" sheetId="7" r:id="rId4"/>
    <sheet name="Data 2010 Reconstructed" sheetId="8" r:id="rId5"/>
  </sheets>
  <definedNames>
    <definedName name="_xlnm._FilterDatabase" localSheetId="3" hidden="1">Cashflows!$A$1:$G$274</definedName>
    <definedName name="_xlnm._FilterDatabase" localSheetId="2" hidden="1">'Data 2010'!$A$1:$X$11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8" l="1"/>
  <c r="D10" i="8"/>
  <c r="M10" i="8"/>
  <c r="L9" i="8"/>
  <c r="D8" i="8"/>
  <c r="L8" i="8"/>
  <c r="D7" i="8"/>
  <c r="D6" i="8"/>
  <c r="M6" i="8"/>
  <c r="M5" i="8"/>
  <c r="D4" i="8"/>
  <c r="L4" i="8"/>
  <c r="M3" i="8"/>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2"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 i="7"/>
  <c r="D13" i="7"/>
  <c r="D14" i="7"/>
  <c r="D15" i="7"/>
  <c r="D16" i="7"/>
  <c r="D17" i="7"/>
  <c r="D18" i="7"/>
  <c r="D19" i="7"/>
  <c r="D20" i="7"/>
  <c r="D21" i="7"/>
  <c r="D22" i="7"/>
  <c r="D23" i="7"/>
  <c r="D24" i="7"/>
  <c r="D25" i="7"/>
  <c r="D26" i="7"/>
  <c r="D27" i="7"/>
  <c r="D28" i="7"/>
  <c r="D29" i="7"/>
  <c r="D30"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5" i="7"/>
  <c r="D186" i="7"/>
  <c r="D187" i="7"/>
  <c r="D188" i="7"/>
  <c r="D189" i="7"/>
  <c r="D190" i="7"/>
  <c r="D191" i="7"/>
  <c r="D195" i="7"/>
  <c r="D196" i="7"/>
  <c r="D197" i="7"/>
  <c r="D198" i="7"/>
  <c r="D199" i="7"/>
  <c r="D200" i="7"/>
  <c r="D201" i="7"/>
  <c r="D202" i="7"/>
  <c r="D203" i="7"/>
  <c r="D204" i="7"/>
  <c r="D205" i="7"/>
  <c r="D207" i="7"/>
  <c r="D208" i="7"/>
  <c r="D209" i="7"/>
  <c r="D210" i="7"/>
  <c r="D211" i="7"/>
  <c r="D212" i="7"/>
  <c r="D213" i="7"/>
  <c r="D214" i="7"/>
  <c r="D215" i="7"/>
  <c r="D216" i="7"/>
  <c r="D217" i="7"/>
  <c r="D218" i="7"/>
  <c r="D222" i="7"/>
  <c r="D223" i="7"/>
  <c r="D224" i="7"/>
  <c r="D225" i="7"/>
  <c r="D226" i="7"/>
  <c r="D227" i="7"/>
  <c r="D228" i="7"/>
  <c r="D229" i="7"/>
  <c r="D230" i="7"/>
  <c r="D231" i="7"/>
  <c r="D232" i="7"/>
  <c r="D233" i="7"/>
  <c r="D234" i="7"/>
  <c r="D235" i="7"/>
  <c r="D236" i="7"/>
  <c r="D237" i="7"/>
  <c r="D238" i="7"/>
  <c r="D239" i="7"/>
  <c r="D240" i="7"/>
  <c r="D241" i="7"/>
  <c r="D242" i="7"/>
  <c r="D243" i="7"/>
  <c r="D244"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12" i="7"/>
</calcChain>
</file>

<file path=xl/sharedStrings.xml><?xml version="1.0" encoding="utf-8"?>
<sst xmlns="http://schemas.openxmlformats.org/spreadsheetml/2006/main" count="580" uniqueCount="123">
  <si>
    <t>Case Introduction</t>
  </si>
  <si>
    <t>Dear Candidate,</t>
  </si>
  <si>
    <t>Congratulations for reaching this stage of the recruitment process!</t>
  </si>
  <si>
    <t>1. CASE DESCRIPTION</t>
  </si>
  <si>
    <t>GO TO:</t>
  </si>
  <si>
    <t>Data 2010</t>
  </si>
  <si>
    <t>Definitions</t>
  </si>
  <si>
    <t>2. ASSIGNMENT</t>
  </si>
  <si>
    <t>3. BEFORE YOU START</t>
  </si>
  <si>
    <r>
      <t>You are allowed to</t>
    </r>
    <r>
      <rPr>
        <b/>
        <sz val="11"/>
        <color theme="1"/>
        <rFont val="Calibri"/>
        <family val="2"/>
        <scheme val="minor"/>
      </rPr>
      <t xml:space="preserve"> consult different materials</t>
    </r>
    <r>
      <rPr>
        <sz val="11"/>
        <color theme="1"/>
        <rFont val="Calibri"/>
        <family val="2"/>
        <scheme val="minor"/>
      </rPr>
      <t xml:space="preserve"> (internet, books, etc.), however we advise you to focus on the assignment since the time is limited. </t>
    </r>
  </si>
  <si>
    <r>
      <t>You are allowed to</t>
    </r>
    <r>
      <rPr>
        <b/>
        <sz val="11"/>
        <color theme="1"/>
        <rFont val="Calibri"/>
        <family val="2"/>
        <scheme val="minor"/>
      </rPr>
      <t xml:space="preserve"> ask clarifying questions </t>
    </r>
    <r>
      <rPr>
        <sz val="11"/>
        <color theme="1"/>
        <rFont val="Calibri"/>
        <family val="2"/>
        <scheme val="minor"/>
      </rPr>
      <t>during the case when the objective or case data is unclear to you.</t>
    </r>
  </si>
  <si>
    <r>
      <t>You are allowed to use</t>
    </r>
    <r>
      <rPr>
        <b/>
        <sz val="11"/>
        <color theme="1"/>
        <rFont val="Calibri"/>
        <family val="2"/>
        <scheme val="minor"/>
      </rPr>
      <t xml:space="preserve"> tables, charts and other visuals </t>
    </r>
    <r>
      <rPr>
        <sz val="11"/>
        <color theme="1"/>
        <rFont val="Calibri"/>
        <family val="2"/>
        <scheme val="minor"/>
      </rPr>
      <t>to elaborate on your findings.</t>
    </r>
  </si>
  <si>
    <r>
      <t xml:space="preserve">Enjoy the case, please keep in mind </t>
    </r>
    <r>
      <rPr>
        <b/>
        <sz val="11"/>
        <color theme="1"/>
        <rFont val="Calibri"/>
        <family val="2"/>
        <scheme val="minor"/>
      </rPr>
      <t>that we want you to succeed!</t>
    </r>
  </si>
  <si>
    <t>Good luck!</t>
  </si>
  <si>
    <t>MORTGAGE LEVEL DATA  - DEFINITIONS</t>
  </si>
  <si>
    <t>COLOUR LEGEND</t>
  </si>
  <si>
    <t>Loan Identifier</t>
  </si>
  <si>
    <t>Unique Identifier; a Loan Code in the banking system</t>
  </si>
  <si>
    <t>Static</t>
  </si>
  <si>
    <t>Static variables; variables that remain the same across the life span of the loan</t>
  </si>
  <si>
    <t>System Date</t>
  </si>
  <si>
    <t>Pool Cut-off Date from the banking system; the report date</t>
  </si>
  <si>
    <t>Dynamic</t>
  </si>
  <si>
    <t>Dynamic variables; variables that change across the life span of the loan</t>
  </si>
  <si>
    <t>Principal Balance</t>
  </si>
  <si>
    <t>Principal Balance of Mortgage Loan as of the Cut-off Date, Outstanding balance</t>
  </si>
  <si>
    <t>IMPORTANT DEFINITIONS</t>
  </si>
  <si>
    <t>Original Advance</t>
  </si>
  <si>
    <t>Original Amount of Mortgage Loan</t>
  </si>
  <si>
    <t xml:space="preserve">Default </t>
  </si>
  <si>
    <t>We consider "default" as a loan that has a "Delinquency Status" larger than 180 days.</t>
  </si>
  <si>
    <t>Date Mortgage Loan Originally Completed</t>
  </si>
  <si>
    <t>Term to Maturity</t>
  </si>
  <si>
    <t>Term of Mortgage Loan in Months; the period for which the loan is granted</t>
  </si>
  <si>
    <t>Rate Type - Original</t>
  </si>
  <si>
    <t>Original Rate Type: Fixed, Discount or Variable (BBR or LIBOR linked)</t>
  </si>
  <si>
    <t>Current Rate of Interest on the Mortgage Loan</t>
  </si>
  <si>
    <t>BTL Status</t>
  </si>
  <si>
    <t>Buy-to-Let Flag, BTL means that the borrower took a mortgage to buy a house which later on will be rented and based on that rent, he will afford to pay the installments</t>
  </si>
  <si>
    <t>Bankruptcy Indicator</t>
  </si>
  <si>
    <t>Flag if Borrower has been Bankrupt prior to Application</t>
  </si>
  <si>
    <t>Loan Purpose</t>
  </si>
  <si>
    <t>Purchase or Remortgage</t>
  </si>
  <si>
    <t>Repayment Method</t>
  </si>
  <si>
    <t>Repayment (borrower pays principal and interest), Interest Only (borrower pays only interest throughout the life of the loan and the principal at the end as a bullet payment)</t>
  </si>
  <si>
    <t>Property Type</t>
  </si>
  <si>
    <t>Type of Property e.g. Detached House or Semi-Detached House</t>
  </si>
  <si>
    <t>Region</t>
  </si>
  <si>
    <t>Geographical Location of the Property</t>
  </si>
  <si>
    <t>Original LTV Ratio</t>
  </si>
  <si>
    <t>Loan-to-Value Ratio at Time of Original Advance; Mortgage Loan amount divided by Value of the Property</t>
  </si>
  <si>
    <t>Valuation Amount</t>
  </si>
  <si>
    <t>Original Valuation of Property, at Time of Application</t>
  </si>
  <si>
    <t>Valuation Date</t>
  </si>
  <si>
    <t>Date of Original Valuation</t>
  </si>
  <si>
    <t>Delinquency status</t>
  </si>
  <si>
    <t xml:space="preserve">Current Arrears (in months) on the Mortgage Loan as at the Cut-off Date </t>
  </si>
  <si>
    <t>Arrears Balance</t>
  </si>
  <si>
    <t xml:space="preserve">Current Arrears on the Mortgage Loan as at the Cut-off Date </t>
  </si>
  <si>
    <t>Monthly Repayment Amount</t>
  </si>
  <si>
    <t>The monthly installment (current, as of the report date) that the borrower has to pay on the loan</t>
  </si>
  <si>
    <t>Number</t>
  </si>
  <si>
    <t>Principal Balance (GBP)</t>
  </si>
  <si>
    <t>Original Advance (GBP)</t>
  </si>
  <si>
    <t>Term to Maturity (Months)</t>
  </si>
  <si>
    <t>Mortgage Rate (%)</t>
  </si>
  <si>
    <t>Borrower 1 Income (GBP)</t>
  </si>
  <si>
    <t>Borrower 2 Income (GBP)</t>
  </si>
  <si>
    <t>Original LTV</t>
  </si>
  <si>
    <t>Valuation Amount (GBP)</t>
  </si>
  <si>
    <t>Delinquency Status</t>
  </si>
  <si>
    <t>Arrears Balance (GBP)</t>
  </si>
  <si>
    <t>Monthly Repayment Amount (GBP)</t>
  </si>
  <si>
    <t>FIXED</t>
  </si>
  <si>
    <t>N</t>
  </si>
  <si>
    <t>Y</t>
  </si>
  <si>
    <t>Remortgage</t>
  </si>
  <si>
    <t>Interest Only</t>
  </si>
  <si>
    <t xml:space="preserve">DETACHED HOUSE                          </t>
  </si>
  <si>
    <t>Scotland</t>
  </si>
  <si>
    <t>Current</t>
  </si>
  <si>
    <t>Purchase</t>
  </si>
  <si>
    <t>Repayment</t>
  </si>
  <si>
    <t xml:space="preserve">TERRACED                                </t>
  </si>
  <si>
    <t>Greater London</t>
  </si>
  <si>
    <t>Wales</t>
  </si>
  <si>
    <t xml:space="preserve">END TERRACED                            </t>
  </si>
  <si>
    <t xml:space="preserve">SEMI-DETACHED HOUSE                     </t>
  </si>
  <si>
    <t>180-359 Days</t>
  </si>
  <si>
    <t>360+ Days</t>
  </si>
  <si>
    <t>30-59 Days</t>
  </si>
  <si>
    <t>150-179 Days</t>
  </si>
  <si>
    <t>Currency</t>
  </si>
  <si>
    <t>GBP</t>
  </si>
  <si>
    <t>EUR</t>
  </si>
  <si>
    <t>SEK</t>
  </si>
  <si>
    <t>CURRENCYPAIR</t>
  </si>
  <si>
    <t>VALUE</t>
  </si>
  <si>
    <t>EURGBP</t>
  </si>
  <si>
    <t>SEKGBP</t>
  </si>
  <si>
    <t>Stockholm</t>
  </si>
  <si>
    <t>Amsterdam</t>
  </si>
  <si>
    <t>Berlin</t>
  </si>
  <si>
    <t>Gothenburg</t>
  </si>
  <si>
    <t>loan_id</t>
  </si>
  <si>
    <t>transaction_date</t>
  </si>
  <si>
    <t>principal</t>
  </si>
  <si>
    <t>interest</t>
  </si>
  <si>
    <t>type</t>
  </si>
  <si>
    <t>repayment</t>
  </si>
  <si>
    <t>transaction_amount</t>
  </si>
  <si>
    <t>funding</t>
  </si>
  <si>
    <t>Issue Date</t>
  </si>
  <si>
    <t>repayment_adjustment</t>
  </si>
  <si>
    <t>currency</t>
  </si>
  <si>
    <t>In this case you will perform a risk analysis for a Fasanara Portfolio Manager who is holding a portfolio of 10 mortgage loans.</t>
  </si>
  <si>
    <t>Currency of the Trade</t>
  </si>
  <si>
    <t>Mortgage rate</t>
  </si>
  <si>
    <r>
      <t xml:space="preserve">Consider you are in the Risk &amp; Analytics team at Fasanara and the portfolio manager approaches you to help them understand the portfolio.
 You are asked to take a look at the  portfolio and perform an analysis in </t>
    </r>
    <r>
      <rPr>
        <b/>
        <sz val="11"/>
        <color theme="1"/>
        <rFont val="Calibri"/>
        <family val="2"/>
        <scheme val="minor"/>
      </rPr>
      <t>Python</t>
    </r>
    <r>
      <rPr>
        <sz val="11"/>
        <color theme="1"/>
        <rFont val="Calibri"/>
        <family val="2"/>
        <scheme val="minor"/>
      </rPr>
      <t xml:space="preserve"> into the composition of the portfolio. 
They realized that the Loan tape seems incorrect and mismatches with the Cashflows that Fasanara received. Investigate into the differences between the loan tape and the cashflow tape and formulate your own state of the portfolio. For your analysis, assume we currently live in 2010. Because the data contains many fields and you might not be familiar with all the definitions being used, you are provided with a list of "Definitions".
Here you also find the FX rates that are applicable.</t>
    </r>
  </si>
  <si>
    <t>A) Reconstruct the loan tape using the data from the cashflow tape. Analyze the performance of the mortgage portfolio in terms of cashflows and loan-level risks.
Understand the discrepancies between the loan tape and the cashflow tape.
Think about Prepayments, Delays and defaults.
B) Be able to walk through the code and analysis of the loan tape.</t>
  </si>
  <si>
    <t>Prepaid</t>
  </si>
  <si>
    <t>4 Months</t>
  </si>
  <si>
    <t>3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</si>
</sst>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8" formatCode="&quot;£&quot;#,##0.00;[Red]\-&quot;£&quot;#,##0.00"/>
    <numFmt numFmtId="164" formatCode="0.000"/>
    <numFmt numFmtId="165" formatCode="0.00000"/>
  </numFmts>
  <fonts count="12">
    <font>
      <sz val="11"/>
      <color theme="1"/>
      <name val="Calibri"/>
      <family val="2"/>
      <scheme val="minor"/>
    </font>
    <font>
      <b/>
      <sz val="11"/>
      <color theme="1"/>
      <name val="Calibri"/>
      <family val="2"/>
      <scheme val="minor"/>
    </font>
    <font>
      <b/>
      <i/>
      <sz val="10"/>
      <name val="Arial"/>
      <family val="2"/>
    </font>
    <font>
      <u/>
      <sz val="11"/>
      <color theme="10"/>
      <name val="Calibri"/>
      <family val="2"/>
    </font>
    <font>
      <b/>
      <i/>
      <sz val="10"/>
      <color theme="1"/>
      <name val="Calibri"/>
      <family val="2"/>
      <scheme val="minor"/>
    </font>
    <font>
      <sz val="10"/>
      <color theme="1"/>
      <name val="Calibri"/>
      <family val="2"/>
      <scheme val="minor"/>
    </font>
    <font>
      <b/>
      <sz val="10"/>
      <color theme="1"/>
      <name val="Calibri"/>
      <family val="2"/>
      <scheme val="minor"/>
    </font>
    <font>
      <b/>
      <sz val="10"/>
      <name val="Calibri"/>
      <family val="2"/>
      <scheme val="minor"/>
    </font>
    <font>
      <sz val="11"/>
      <name val="Calibri"/>
      <family val="2"/>
      <scheme val="minor"/>
    </font>
    <font>
      <sz val="12"/>
      <color theme="1"/>
      <name val="Calibri"/>
      <family val="2"/>
      <scheme val="minor"/>
    </font>
    <font>
      <sz val="12"/>
      <name val="Calibri"/>
      <family val="2"/>
      <scheme val="minor"/>
    </font>
    <font>
      <sz val="16"/>
      <color rgb="FF161616"/>
      <name val="Arial Unicode MS"/>
      <family val="2"/>
    </font>
  </fonts>
  <fills count="6">
    <fill>
      <patternFill patternType="none"/>
    </fill>
    <fill>
      <patternFill patternType="gray125"/>
    </fill>
    <fill>
      <patternFill patternType="solid">
        <fgColor theme="0" tint="-0.14999847407452621"/>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3"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1">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xf>
    <xf numFmtId="0" fontId="2" fillId="0" borderId="0" xfId="0" applyFont="1" applyAlignment="1">
      <alignment horizontal="left"/>
    </xf>
    <xf numFmtId="0" fontId="0" fillId="0" borderId="0" xfId="0" applyAlignment="1">
      <alignment horizontal="left" wrapText="1"/>
    </xf>
    <xf numFmtId="0" fontId="5" fillId="0" borderId="1" xfId="0" applyFont="1" applyBorder="1" applyAlignment="1">
      <alignment horizontal="left" wrapText="1"/>
    </xf>
    <xf numFmtId="0" fontId="5" fillId="0" borderId="1" xfId="0" applyFont="1" applyBorder="1" applyAlignment="1">
      <alignment horizontal="left"/>
    </xf>
    <xf numFmtId="0" fontId="5" fillId="0" borderId="0" xfId="0" applyFont="1" applyAlignment="1">
      <alignment horizontal="left"/>
    </xf>
    <xf numFmtId="0" fontId="1" fillId="0" borderId="0" xfId="0" applyFont="1"/>
    <xf numFmtId="0" fontId="0" fillId="0" borderId="0" xfId="0" applyAlignment="1">
      <alignment wrapText="1"/>
    </xf>
    <xf numFmtId="0" fontId="1" fillId="0" borderId="4" xfId="0" applyFont="1" applyBorder="1" applyAlignment="1">
      <alignment horizontal="center"/>
    </xf>
    <xf numFmtId="0" fontId="3" fillId="0" borderId="5" xfId="1" applyBorder="1" applyAlignment="1" applyProtection="1"/>
    <xf numFmtId="0" fontId="0" fillId="0" borderId="5" xfId="0" applyBorder="1"/>
    <xf numFmtId="0" fontId="0" fillId="0" borderId="6" xfId="0" applyBorder="1"/>
    <xf numFmtId="0" fontId="5" fillId="0" borderId="0" xfId="0" applyFont="1" applyAlignment="1">
      <alignment horizontal="center"/>
    </xf>
    <xf numFmtId="14" fontId="5" fillId="0" borderId="0" xfId="0" applyNumberFormat="1" applyFont="1" applyAlignment="1">
      <alignment horizontal="center"/>
    </xf>
    <xf numFmtId="10" fontId="5" fillId="0" borderId="0" xfId="0" applyNumberFormat="1" applyFont="1" applyAlignment="1">
      <alignment horizontal="center"/>
    </xf>
    <xf numFmtId="3" fontId="5" fillId="0" borderId="0" xfId="0" applyNumberFormat="1" applyFont="1" applyAlignment="1">
      <alignment horizontal="center"/>
    </xf>
    <xf numFmtId="0" fontId="1" fillId="4" borderId="0" xfId="0" applyFont="1" applyFill="1"/>
    <xf numFmtId="0" fontId="0" fillId="4" borderId="0" xfId="0" applyFill="1"/>
    <xf numFmtId="0" fontId="1" fillId="3" borderId="0" xfId="0" applyFont="1" applyFill="1"/>
    <xf numFmtId="0" fontId="0" fillId="3" borderId="0" xfId="0" applyFill="1"/>
    <xf numFmtId="0" fontId="1" fillId="5" borderId="0" xfId="0" applyFont="1" applyFill="1"/>
    <xf numFmtId="0" fontId="0" fillId="5" borderId="0" xfId="0" applyFill="1"/>
    <xf numFmtId="49" fontId="0" fillId="5" borderId="0" xfId="0" applyNumberFormat="1" applyFill="1"/>
    <xf numFmtId="0" fontId="6" fillId="4" borderId="1" xfId="0" applyFont="1" applyFill="1" applyBorder="1" applyAlignment="1">
      <alignment horizontal="center"/>
    </xf>
    <xf numFmtId="0" fontId="7" fillId="5" borderId="1" xfId="0" applyFont="1" applyFill="1" applyBorder="1" applyAlignment="1">
      <alignment horizontal="center"/>
    </xf>
    <xf numFmtId="0" fontId="6" fillId="5" borderId="1" xfId="0" applyFont="1" applyFill="1" applyBorder="1" applyAlignment="1">
      <alignment horizontal="center"/>
    </xf>
    <xf numFmtId="0" fontId="6" fillId="0" borderId="1" xfId="0" applyFont="1" applyBorder="1" applyAlignment="1">
      <alignment horizontal="center"/>
    </xf>
    <xf numFmtId="2" fontId="5" fillId="0" borderId="0" xfId="0" applyNumberFormat="1" applyFont="1" applyAlignment="1">
      <alignment horizontal="center"/>
    </xf>
    <xf numFmtId="0" fontId="8" fillId="0" borderId="0" xfId="0" applyFont="1"/>
    <xf numFmtId="0" fontId="1" fillId="0" borderId="0" xfId="0" applyFont="1" applyAlignment="1">
      <alignment horizontal="center" vertical="top" wrapText="1"/>
    </xf>
    <xf numFmtId="0" fontId="9" fillId="0" borderId="0" xfId="0" applyFont="1"/>
    <xf numFmtId="0" fontId="10" fillId="0" borderId="0" xfId="0" applyFont="1"/>
    <xf numFmtId="0" fontId="11" fillId="0" borderId="0" xfId="0" applyFont="1"/>
    <xf numFmtId="3" fontId="0" fillId="0" borderId="0" xfId="0" applyNumberFormat="1" applyAlignment="1">
      <alignment horizontal="center"/>
    </xf>
    <xf numFmtId="6" fontId="0" fillId="0" borderId="0" xfId="0" applyNumberFormat="1" applyAlignment="1">
      <alignment horizontal="center"/>
    </xf>
    <xf numFmtId="14" fontId="0" fillId="0" borderId="0" xfId="0" applyNumberFormat="1"/>
    <xf numFmtId="3" fontId="0" fillId="0" borderId="0" xfId="0" applyNumberFormat="1"/>
    <xf numFmtId="0" fontId="6" fillId="4" borderId="8" xfId="0" applyFont="1" applyFill="1" applyBorder="1" applyAlignment="1">
      <alignment horizontal="center"/>
    </xf>
    <xf numFmtId="165" fontId="0" fillId="0" borderId="0" xfId="0" applyNumberFormat="1" applyAlignment="1">
      <alignment horizontal="left"/>
    </xf>
    <xf numFmtId="164" fontId="5" fillId="0" borderId="1" xfId="0" applyNumberFormat="1" applyFont="1" applyBorder="1" applyAlignment="1">
      <alignment horizontal="left"/>
    </xf>
    <xf numFmtId="1" fontId="0" fillId="0" borderId="0" xfId="0" applyNumberFormat="1"/>
    <xf numFmtId="0" fontId="0" fillId="3" borderId="0" xfId="0" applyFill="1" applyAlignment="1">
      <alignment wrapText="1"/>
    </xf>
    <xf numFmtId="8" fontId="0" fillId="0" borderId="0" xfId="0" applyNumberFormat="1"/>
    <xf numFmtId="0" fontId="0" fillId="4" borderId="0" xfId="0" applyFill="1" applyAlignment="1">
      <alignment horizontal="left" vertical="center" wrapText="1"/>
    </xf>
    <xf numFmtId="0" fontId="4" fillId="2" borderId="2" xfId="0" applyFont="1" applyFill="1" applyBorder="1" applyAlignment="1">
      <alignment horizontal="center"/>
    </xf>
    <xf numFmtId="0" fontId="6" fillId="2" borderId="3" xfId="0" applyFont="1" applyFill="1" applyBorder="1" applyAlignment="1">
      <alignment horizontal="center"/>
    </xf>
    <xf numFmtId="0" fontId="4" fillId="2" borderId="7" xfId="0" applyFont="1" applyFill="1" applyBorder="1" applyAlignment="1">
      <alignment horizontal="center"/>
    </xf>
    <xf numFmtId="0" fontId="4" fillId="2" borderId="3"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9988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5</xdr:row>
      <xdr:rowOff>0</xdr:rowOff>
    </xdr:from>
    <xdr:to>
      <xdr:col>12</xdr:col>
      <xdr:colOff>304800</xdr:colOff>
      <xdr:row>7</xdr:row>
      <xdr:rowOff>15240</xdr:rowOff>
    </xdr:to>
    <xdr:sp macro="" textlink="">
      <xdr:nvSpPr>
        <xdr:cNvPr id="1025" name="AutoShape 1" descr="Welcome to the bright side | Dynamic Credit">
          <a:extLst>
            <a:ext uri="{FF2B5EF4-FFF2-40B4-BE49-F238E27FC236}">
              <a16:creationId xmlns:a16="http://schemas.microsoft.com/office/drawing/2014/main" id="{0F001949-FCE3-4F0B-A33D-0CEEA58D42BC}"/>
            </a:ext>
          </a:extLst>
        </xdr:cNvPr>
        <xdr:cNvSpPr>
          <a:spLocks noChangeAspect="1" noChangeArrowheads="1"/>
        </xdr:cNvSpPr>
      </xdr:nvSpPr>
      <xdr:spPr bwMode="auto">
        <a:xfrm>
          <a:off x="5657850" y="1209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13</xdr:col>
      <xdr:colOff>0</xdr:colOff>
      <xdr:row>3</xdr:row>
      <xdr:rowOff>0</xdr:rowOff>
    </xdr:from>
    <xdr:to>
      <xdr:col>13</xdr:col>
      <xdr:colOff>304800</xdr:colOff>
      <xdr:row>4</xdr:row>
      <xdr:rowOff>243840</xdr:rowOff>
    </xdr:to>
    <xdr:sp macro="" textlink="">
      <xdr:nvSpPr>
        <xdr:cNvPr id="1026" name="AutoShape 2" descr="Welcome to the bright side | Dynamic Credit">
          <a:extLst>
            <a:ext uri="{FF2B5EF4-FFF2-40B4-BE49-F238E27FC236}">
              <a16:creationId xmlns:a16="http://schemas.microsoft.com/office/drawing/2014/main" id="{C6ACCDAF-8707-4371-916E-CD1067B4F4C3}"/>
            </a:ext>
          </a:extLst>
        </xdr:cNvPr>
        <xdr:cNvSpPr>
          <a:spLocks noChangeAspect="1" noChangeArrowheads="1"/>
        </xdr:cNvSpPr>
      </xdr:nvSpPr>
      <xdr:spPr bwMode="auto">
        <a:xfrm>
          <a:off x="61722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Dynamic Credit theme">
      <a:dk1>
        <a:sysClr val="windowText" lastClr="000000"/>
      </a:dk1>
      <a:lt1>
        <a:sysClr val="window" lastClr="FFFFFF"/>
      </a:lt1>
      <a:dk2>
        <a:srgbClr val="44546A"/>
      </a:dk2>
      <a:lt2>
        <a:srgbClr val="E7E6E6"/>
      </a:lt2>
      <a:accent1>
        <a:srgbClr val="007EE5"/>
      </a:accent1>
      <a:accent2>
        <a:srgbClr val="7B8994"/>
      </a:accent2>
      <a:accent3>
        <a:srgbClr val="2F3590"/>
      </a:accent3>
      <a:accent4>
        <a:srgbClr val="A63590"/>
      </a:accent4>
      <a:accent5>
        <a:srgbClr val="FFFFFF"/>
      </a:accent5>
      <a:accent6>
        <a:srgbClr val="FFFFFF"/>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sheetPr>
  <dimension ref="B1:V39"/>
  <sheetViews>
    <sheetView showGridLines="0" topLeftCell="A11" workbookViewId="0">
      <selection activeCell="B33" sqref="B33"/>
    </sheetView>
  </sheetViews>
  <sheetFormatPr defaultRowHeight="14.4"/>
  <cols>
    <col min="1" max="1" width="2.5546875" customWidth="1"/>
    <col min="2" max="2" width="99.88671875" customWidth="1"/>
    <col min="3" max="18" width="7.6640625" customWidth="1"/>
    <col min="19" max="19" width="16" customWidth="1"/>
    <col min="20" max="20" width="7.6640625" customWidth="1"/>
    <col min="21" max="21" width="4.33203125" customWidth="1"/>
    <col min="22" max="22" width="10.88671875" bestFit="1" customWidth="1"/>
  </cols>
  <sheetData>
    <row r="1" spans="2:22" ht="5.25" customHeight="1"/>
    <row r="2" spans="2:22">
      <c r="S2" s="32"/>
    </row>
    <row r="3" spans="2:22">
      <c r="S3" s="9"/>
    </row>
    <row r="4" spans="2:22" ht="5.25" customHeight="1">
      <c r="P4" s="9"/>
    </row>
    <row r="5" spans="2:22" ht="20.399999999999999">
      <c r="B5" s="35" t="s">
        <v>0</v>
      </c>
    </row>
    <row r="6" spans="2:22" ht="8.25" customHeight="1"/>
    <row r="7" spans="2:22">
      <c r="B7" t="s">
        <v>1</v>
      </c>
    </row>
    <row r="8" spans="2:22" ht="7.5" customHeight="1"/>
    <row r="9" spans="2:22">
      <c r="B9" t="s">
        <v>2</v>
      </c>
    </row>
    <row r="10" spans="2:22">
      <c r="B10" t="s">
        <v>115</v>
      </c>
    </row>
    <row r="11" spans="2:22" ht="9" customHeight="1" thickBot="1"/>
    <row r="12" spans="2:22">
      <c r="B12" s="19" t="s">
        <v>3</v>
      </c>
      <c r="C12" s="20"/>
      <c r="D12" s="20"/>
      <c r="E12" s="20"/>
      <c r="F12" s="20"/>
      <c r="G12" s="20"/>
      <c r="H12" s="20"/>
      <c r="I12" s="20"/>
      <c r="J12" s="20"/>
      <c r="K12" s="20"/>
      <c r="L12" s="20"/>
      <c r="M12" s="20"/>
      <c r="N12" s="20"/>
      <c r="O12" s="20"/>
      <c r="P12" s="20"/>
      <c r="Q12" s="20"/>
      <c r="R12" s="20"/>
      <c r="S12" s="20"/>
      <c r="T12" s="20"/>
      <c r="V12" s="11" t="s">
        <v>4</v>
      </c>
    </row>
    <row r="13" spans="2:22" ht="6" customHeight="1">
      <c r="B13" s="19"/>
      <c r="C13" s="20"/>
      <c r="D13" s="20"/>
      <c r="E13" s="20"/>
      <c r="F13" s="20"/>
      <c r="G13" s="20"/>
      <c r="H13" s="20"/>
      <c r="I13" s="20"/>
      <c r="J13" s="20"/>
      <c r="K13" s="20"/>
      <c r="L13" s="20"/>
      <c r="M13" s="20"/>
      <c r="N13" s="20"/>
      <c r="O13" s="20"/>
      <c r="P13" s="20"/>
      <c r="Q13" s="20"/>
      <c r="R13" s="20"/>
      <c r="S13" s="20"/>
      <c r="T13" s="20"/>
      <c r="V13" s="13"/>
    </row>
    <row r="14" spans="2:22" ht="14.4" customHeight="1">
      <c r="B14" s="46" t="s">
        <v>118</v>
      </c>
      <c r="C14" s="46"/>
      <c r="D14" s="46"/>
      <c r="E14" s="46"/>
      <c r="F14" s="46"/>
      <c r="G14" s="46"/>
      <c r="H14" s="46"/>
      <c r="I14" s="46"/>
      <c r="J14" s="46"/>
      <c r="K14" s="46"/>
      <c r="L14" s="46"/>
      <c r="M14" s="46"/>
      <c r="N14" s="46"/>
      <c r="O14" s="46"/>
      <c r="P14" s="46"/>
      <c r="Q14" s="46"/>
      <c r="R14" s="46"/>
      <c r="S14" s="46"/>
      <c r="T14" s="46"/>
      <c r="V14" s="12"/>
    </row>
    <row r="15" spans="2:22">
      <c r="B15" s="46"/>
      <c r="C15" s="46"/>
      <c r="D15" s="46"/>
      <c r="E15" s="46"/>
      <c r="F15" s="46"/>
      <c r="G15" s="46"/>
      <c r="H15" s="46"/>
      <c r="I15" s="46"/>
      <c r="J15" s="46"/>
      <c r="K15" s="46"/>
      <c r="L15" s="46"/>
      <c r="M15" s="46"/>
      <c r="N15" s="46"/>
      <c r="O15" s="46"/>
      <c r="P15" s="46"/>
      <c r="Q15" s="46"/>
      <c r="R15" s="46"/>
      <c r="S15" s="46"/>
      <c r="T15" s="46"/>
      <c r="V15" s="13"/>
    </row>
    <row r="16" spans="2:22">
      <c r="B16" s="46"/>
      <c r="C16" s="46"/>
      <c r="D16" s="46"/>
      <c r="E16" s="46"/>
      <c r="F16" s="46"/>
      <c r="G16" s="46"/>
      <c r="H16" s="46"/>
      <c r="I16" s="46"/>
      <c r="J16" s="46"/>
      <c r="K16" s="46"/>
      <c r="L16" s="46"/>
      <c r="M16" s="46"/>
      <c r="N16" s="46"/>
      <c r="O16" s="46"/>
      <c r="P16" s="46"/>
      <c r="Q16" s="46"/>
      <c r="R16" s="46"/>
      <c r="S16" s="46"/>
      <c r="T16" s="46"/>
      <c r="V16" s="12" t="s">
        <v>5</v>
      </c>
    </row>
    <row r="17" spans="2:22">
      <c r="B17" s="46"/>
      <c r="C17" s="46"/>
      <c r="D17" s="46"/>
      <c r="E17" s="46"/>
      <c r="F17" s="46"/>
      <c r="G17" s="46"/>
      <c r="H17" s="46"/>
      <c r="I17" s="46"/>
      <c r="J17" s="46"/>
      <c r="K17" s="46"/>
      <c r="L17" s="46"/>
      <c r="M17" s="46"/>
      <c r="N17" s="46"/>
      <c r="O17" s="46"/>
      <c r="P17" s="46"/>
      <c r="Q17" s="46"/>
      <c r="R17" s="46"/>
      <c r="S17" s="46"/>
      <c r="T17" s="46"/>
      <c r="V17" s="13"/>
    </row>
    <row r="18" spans="2:22">
      <c r="B18" s="46"/>
      <c r="C18" s="46"/>
      <c r="D18" s="46"/>
      <c r="E18" s="46"/>
      <c r="F18" s="46"/>
      <c r="G18" s="46"/>
      <c r="H18" s="46"/>
      <c r="I18" s="46"/>
      <c r="J18" s="46"/>
      <c r="K18" s="46"/>
      <c r="L18" s="46"/>
      <c r="M18" s="46"/>
      <c r="N18" s="46"/>
      <c r="O18" s="46"/>
      <c r="P18" s="46"/>
      <c r="Q18" s="46"/>
      <c r="R18" s="46"/>
      <c r="S18" s="46"/>
      <c r="T18" s="46"/>
      <c r="V18" s="12" t="s">
        <v>6</v>
      </c>
    </row>
    <row r="19" spans="2:22">
      <c r="B19" s="46"/>
      <c r="C19" s="46"/>
      <c r="D19" s="46"/>
      <c r="E19" s="46"/>
      <c r="F19" s="46"/>
      <c r="G19" s="46"/>
      <c r="H19" s="46"/>
      <c r="I19" s="46"/>
      <c r="J19" s="46"/>
      <c r="K19" s="46"/>
      <c r="L19" s="46"/>
      <c r="M19" s="46"/>
      <c r="N19" s="46"/>
      <c r="O19" s="46"/>
      <c r="P19" s="46"/>
      <c r="Q19" s="46"/>
      <c r="R19" s="46"/>
      <c r="S19" s="46"/>
      <c r="T19" s="46"/>
      <c r="V19" s="13"/>
    </row>
    <row r="20" spans="2:22" ht="15" thickBot="1">
      <c r="B20" s="46"/>
      <c r="C20" s="46"/>
      <c r="D20" s="46"/>
      <c r="E20" s="46"/>
      <c r="F20" s="46"/>
      <c r="G20" s="46"/>
      <c r="H20" s="46"/>
      <c r="I20" s="46"/>
      <c r="J20" s="46"/>
      <c r="K20" s="46"/>
      <c r="L20" s="46"/>
      <c r="M20" s="46"/>
      <c r="N20" s="46"/>
      <c r="O20" s="46"/>
      <c r="P20" s="46"/>
      <c r="Q20" s="46"/>
      <c r="R20" s="46"/>
      <c r="S20" s="46"/>
      <c r="T20" s="46"/>
      <c r="V20" s="14"/>
    </row>
    <row r="21" spans="2:22">
      <c r="B21" s="46"/>
      <c r="C21" s="46"/>
      <c r="D21" s="46"/>
      <c r="E21" s="46"/>
      <c r="F21" s="46"/>
      <c r="G21" s="46"/>
      <c r="H21" s="46"/>
      <c r="I21" s="46"/>
      <c r="J21" s="46"/>
      <c r="K21" s="46"/>
      <c r="L21" s="46"/>
      <c r="M21" s="46"/>
      <c r="N21" s="46"/>
      <c r="O21" s="46"/>
      <c r="P21" s="46"/>
      <c r="Q21" s="46"/>
      <c r="R21" s="46"/>
      <c r="S21" s="46"/>
      <c r="T21" s="46"/>
    </row>
    <row r="22" spans="2:22" ht="24" customHeight="1">
      <c r="B22" s="46"/>
      <c r="C22" s="46"/>
      <c r="D22" s="46"/>
      <c r="E22" s="46"/>
      <c r="F22" s="46"/>
      <c r="G22" s="46"/>
      <c r="H22" s="46"/>
      <c r="I22" s="46"/>
      <c r="J22" s="46"/>
      <c r="K22" s="46"/>
      <c r="L22" s="46"/>
      <c r="M22" s="46"/>
      <c r="N22" s="46"/>
      <c r="O22" s="46"/>
      <c r="P22" s="46"/>
      <c r="Q22" s="46"/>
      <c r="R22" s="46"/>
      <c r="S22" s="46"/>
      <c r="T22" s="46"/>
    </row>
    <row r="23" spans="2:22" ht="9.75" customHeight="1"/>
    <row r="24" spans="2:22">
      <c r="B24" s="21" t="s">
        <v>7</v>
      </c>
      <c r="C24" s="21"/>
      <c r="D24" s="21"/>
      <c r="E24" s="21"/>
      <c r="F24" s="22"/>
      <c r="G24" s="22"/>
      <c r="H24" s="22"/>
      <c r="I24" s="22"/>
      <c r="J24" s="22"/>
      <c r="K24" s="22"/>
      <c r="L24" s="22"/>
      <c r="M24" s="22"/>
      <c r="N24" s="22"/>
      <c r="O24" s="22"/>
      <c r="P24" s="22"/>
      <c r="Q24" s="22"/>
      <c r="R24" s="22"/>
      <c r="S24" s="22"/>
      <c r="T24" s="22"/>
    </row>
    <row r="25" spans="2:22" ht="6" customHeight="1">
      <c r="B25" s="21"/>
      <c r="C25" s="21"/>
      <c r="D25" s="21"/>
      <c r="E25" s="21"/>
      <c r="F25" s="22"/>
      <c r="G25" s="22"/>
      <c r="H25" s="22"/>
      <c r="I25" s="22"/>
      <c r="J25" s="22"/>
      <c r="K25" s="22"/>
      <c r="L25" s="22"/>
      <c r="M25" s="22"/>
      <c r="N25" s="22"/>
      <c r="O25" s="22"/>
      <c r="P25" s="22"/>
      <c r="Q25" s="22"/>
      <c r="R25" s="22"/>
      <c r="S25" s="22"/>
      <c r="T25" s="22"/>
    </row>
    <row r="26" spans="2:22" ht="72">
      <c r="B26" s="44" t="s">
        <v>119</v>
      </c>
      <c r="C26" s="21"/>
      <c r="D26" s="21"/>
      <c r="E26" s="21"/>
      <c r="F26" s="22"/>
      <c r="G26" s="22"/>
      <c r="H26" s="22"/>
      <c r="I26" s="22"/>
      <c r="J26" s="22"/>
      <c r="K26" s="22"/>
      <c r="L26" s="22"/>
      <c r="M26" s="22"/>
      <c r="N26" s="22"/>
      <c r="O26" s="22"/>
      <c r="P26" s="22"/>
      <c r="Q26" s="22"/>
      <c r="R26" s="22"/>
      <c r="S26" s="22"/>
      <c r="T26" s="22"/>
    </row>
    <row r="27" spans="2:22">
      <c r="B27" s="22"/>
      <c r="C27" s="21"/>
      <c r="D27" s="21"/>
      <c r="E27" s="21"/>
      <c r="F27" s="22"/>
      <c r="G27" s="22"/>
      <c r="H27" s="22"/>
      <c r="I27" s="22"/>
      <c r="J27" s="22"/>
      <c r="K27" s="22"/>
      <c r="L27" s="22"/>
      <c r="M27" s="22"/>
      <c r="N27" s="22"/>
      <c r="O27" s="22"/>
      <c r="P27" s="22"/>
      <c r="Q27" s="22"/>
      <c r="R27" s="22"/>
      <c r="S27" s="22"/>
      <c r="T27" s="22"/>
    </row>
    <row r="28" spans="2:22" ht="9.75" customHeight="1">
      <c r="B28" s="9"/>
      <c r="C28" s="9"/>
      <c r="D28" s="9"/>
      <c r="E28" s="9"/>
    </row>
    <row r="29" spans="2:22">
      <c r="B29" s="23" t="s">
        <v>8</v>
      </c>
      <c r="C29" s="24"/>
      <c r="D29" s="24"/>
      <c r="E29" s="24"/>
      <c r="F29" s="24"/>
      <c r="G29" s="24"/>
      <c r="H29" s="24"/>
      <c r="I29" s="24"/>
      <c r="J29" s="24"/>
      <c r="K29" s="24"/>
      <c r="L29" s="24"/>
      <c r="M29" s="24"/>
      <c r="N29" s="24"/>
      <c r="O29" s="24"/>
      <c r="P29" s="24"/>
      <c r="Q29" s="24"/>
      <c r="R29" s="24"/>
      <c r="S29" s="24"/>
      <c r="T29" s="24"/>
    </row>
    <row r="30" spans="2:22" ht="6" customHeight="1">
      <c r="B30" s="24"/>
      <c r="C30" s="24"/>
      <c r="D30" s="24"/>
      <c r="E30" s="24"/>
      <c r="F30" s="24"/>
      <c r="G30" s="24"/>
      <c r="H30" s="24"/>
      <c r="I30" s="24"/>
      <c r="J30" s="24"/>
      <c r="K30" s="24"/>
      <c r="L30" s="24"/>
      <c r="M30" s="24"/>
      <c r="N30" s="24"/>
      <c r="O30" s="24"/>
      <c r="P30" s="24"/>
      <c r="Q30" s="24"/>
      <c r="R30" s="24"/>
      <c r="S30" s="24"/>
      <c r="T30" s="24"/>
    </row>
    <row r="31" spans="2:22">
      <c r="B31" s="25" t="s">
        <v>9</v>
      </c>
      <c r="C31" s="24"/>
      <c r="D31" s="24"/>
      <c r="E31" s="24"/>
      <c r="F31" s="24"/>
      <c r="G31" s="24"/>
      <c r="H31" s="24"/>
      <c r="I31" s="24"/>
      <c r="J31" s="24"/>
      <c r="K31" s="24"/>
      <c r="L31" s="24"/>
      <c r="M31" s="24"/>
      <c r="N31" s="24"/>
      <c r="O31" s="24"/>
      <c r="P31" s="24"/>
      <c r="Q31" s="24"/>
      <c r="R31" s="24"/>
      <c r="S31" s="24"/>
      <c r="T31" s="24"/>
    </row>
    <row r="32" spans="2:22">
      <c r="B32" s="25" t="s">
        <v>10</v>
      </c>
      <c r="C32" s="24"/>
      <c r="D32" s="24"/>
      <c r="E32" s="24"/>
      <c r="F32" s="24"/>
      <c r="G32" s="24"/>
      <c r="H32" s="24"/>
      <c r="I32" s="24"/>
      <c r="J32" s="24"/>
      <c r="K32" s="24"/>
      <c r="L32" s="24"/>
      <c r="M32" s="24"/>
      <c r="N32" s="24"/>
      <c r="O32" s="24"/>
      <c r="P32" s="24"/>
      <c r="Q32" s="24"/>
      <c r="R32" s="24"/>
      <c r="S32" s="24"/>
      <c r="T32" s="24"/>
    </row>
    <row r="33" spans="2:20">
      <c r="B33" s="24" t="s">
        <v>11</v>
      </c>
      <c r="C33" s="24"/>
      <c r="D33" s="24"/>
      <c r="E33" s="24"/>
      <c r="F33" s="24"/>
      <c r="G33" s="24"/>
      <c r="H33" s="24"/>
      <c r="I33" s="24"/>
      <c r="J33" s="24"/>
      <c r="K33" s="24"/>
      <c r="L33" s="24"/>
      <c r="M33" s="24"/>
      <c r="N33" s="24"/>
      <c r="O33" s="24"/>
      <c r="P33" s="24"/>
      <c r="Q33" s="24"/>
      <c r="R33" s="24"/>
      <c r="S33" s="24"/>
      <c r="T33" s="24"/>
    </row>
    <row r="34" spans="2:20">
      <c r="B34" s="24" t="s">
        <v>12</v>
      </c>
      <c r="C34" s="24"/>
      <c r="D34" s="24"/>
      <c r="E34" s="24"/>
      <c r="F34" s="24"/>
      <c r="G34" s="24"/>
      <c r="H34" s="24"/>
      <c r="I34" s="24"/>
      <c r="J34" s="24"/>
      <c r="K34" s="24"/>
      <c r="L34" s="24"/>
      <c r="M34" s="24"/>
      <c r="N34" s="24"/>
      <c r="O34" s="24"/>
      <c r="P34" s="24"/>
      <c r="Q34" s="24"/>
      <c r="R34" s="24"/>
      <c r="S34" s="24"/>
      <c r="T34" s="24"/>
    </row>
    <row r="36" spans="2:20" ht="15.6">
      <c r="B36" s="33" t="s">
        <v>13</v>
      </c>
    </row>
    <row r="37" spans="2:20" ht="5.25" customHeight="1"/>
    <row r="39" spans="2:20" ht="15.6">
      <c r="B39" s="34"/>
      <c r="C39" s="31"/>
      <c r="D39" s="31"/>
    </row>
  </sheetData>
  <mergeCells count="1">
    <mergeCell ref="B14:T22"/>
  </mergeCells>
  <hyperlinks>
    <hyperlink ref="V16" location="'Data 2010'!A1" display="Data 2010" xr:uid="{00000000-0004-0000-0000-000000000000}"/>
    <hyperlink ref="V18" location="Definitions!A1" display="Definitions" xr:uid="{00000000-0004-0000-0000-000001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tint="-0.499984740745262"/>
  </sheetPr>
  <dimension ref="C1:L31"/>
  <sheetViews>
    <sheetView showGridLines="0" topLeftCell="C1" workbookViewId="0">
      <selection activeCell="F18" sqref="F18"/>
    </sheetView>
  </sheetViews>
  <sheetFormatPr defaultRowHeight="14.4"/>
  <cols>
    <col min="1" max="1" width="1.6640625" style="3" customWidth="1"/>
    <col min="2" max="2" width="16.77734375" style="3" customWidth="1"/>
    <col min="3" max="3" width="26.109375" style="3" bestFit="1" customWidth="1"/>
    <col min="4" max="4" width="85.33203125" style="3" bestFit="1" customWidth="1"/>
    <col min="5" max="5" width="4" style="3" customWidth="1"/>
    <col min="6" max="6" width="14.88671875" style="3" customWidth="1"/>
    <col min="7" max="7" width="71.44140625" style="3" customWidth="1"/>
    <col min="8" max="258" width="9.109375" style="3"/>
    <col min="259" max="259" width="28.88671875" style="3" customWidth="1"/>
    <col min="260" max="260" width="83.33203125" style="3" customWidth="1"/>
    <col min="261" max="514" width="9.109375" style="3"/>
    <col min="515" max="515" width="28.88671875" style="3" customWidth="1"/>
    <col min="516" max="516" width="83.33203125" style="3" customWidth="1"/>
    <col min="517" max="770" width="9.109375" style="3"/>
    <col min="771" max="771" width="28.88671875" style="3" customWidth="1"/>
    <col min="772" max="772" width="83.33203125" style="3" customWidth="1"/>
    <col min="773" max="1026" width="9.109375" style="3"/>
    <col min="1027" max="1027" width="28.88671875" style="3" customWidth="1"/>
    <col min="1028" max="1028" width="83.33203125" style="3" customWidth="1"/>
    <col min="1029" max="1282" width="9.109375" style="3"/>
    <col min="1283" max="1283" width="28.88671875" style="3" customWidth="1"/>
    <col min="1284" max="1284" width="83.33203125" style="3" customWidth="1"/>
    <col min="1285" max="1538" width="9.109375" style="3"/>
    <col min="1539" max="1539" width="28.88671875" style="3" customWidth="1"/>
    <col min="1540" max="1540" width="83.33203125" style="3" customWidth="1"/>
    <col min="1541" max="1794" width="9.109375" style="3"/>
    <col min="1795" max="1795" width="28.88671875" style="3" customWidth="1"/>
    <col min="1796" max="1796" width="83.33203125" style="3" customWidth="1"/>
    <col min="1797" max="2050" width="9.109375" style="3"/>
    <col min="2051" max="2051" width="28.88671875" style="3" customWidth="1"/>
    <col min="2052" max="2052" width="83.33203125" style="3" customWidth="1"/>
    <col min="2053" max="2306" width="9.109375" style="3"/>
    <col min="2307" max="2307" width="28.88671875" style="3" customWidth="1"/>
    <col min="2308" max="2308" width="83.33203125" style="3" customWidth="1"/>
    <col min="2309" max="2562" width="9.109375" style="3"/>
    <col min="2563" max="2563" width="28.88671875" style="3" customWidth="1"/>
    <col min="2564" max="2564" width="83.33203125" style="3" customWidth="1"/>
    <col min="2565" max="2818" width="9.109375" style="3"/>
    <col min="2819" max="2819" width="28.88671875" style="3" customWidth="1"/>
    <col min="2820" max="2820" width="83.33203125" style="3" customWidth="1"/>
    <col min="2821" max="3074" width="9.109375" style="3"/>
    <col min="3075" max="3075" width="28.88671875" style="3" customWidth="1"/>
    <col min="3076" max="3076" width="83.33203125" style="3" customWidth="1"/>
    <col min="3077" max="3330" width="9.109375" style="3"/>
    <col min="3331" max="3331" width="28.88671875" style="3" customWidth="1"/>
    <col min="3332" max="3332" width="83.33203125" style="3" customWidth="1"/>
    <col min="3333" max="3586" width="9.109375" style="3"/>
    <col min="3587" max="3587" width="28.88671875" style="3" customWidth="1"/>
    <col min="3588" max="3588" width="83.33203125" style="3" customWidth="1"/>
    <col min="3589" max="3842" width="9.109375" style="3"/>
    <col min="3843" max="3843" width="28.88671875" style="3" customWidth="1"/>
    <col min="3844" max="3844" width="83.33203125" style="3" customWidth="1"/>
    <col min="3845" max="4098" width="9.109375" style="3"/>
    <col min="4099" max="4099" width="28.88671875" style="3" customWidth="1"/>
    <col min="4100" max="4100" width="83.33203125" style="3" customWidth="1"/>
    <col min="4101" max="4354" width="9.109375" style="3"/>
    <col min="4355" max="4355" width="28.88671875" style="3" customWidth="1"/>
    <col min="4356" max="4356" width="83.33203125" style="3" customWidth="1"/>
    <col min="4357" max="4610" width="9.109375" style="3"/>
    <col min="4611" max="4611" width="28.88671875" style="3" customWidth="1"/>
    <col min="4612" max="4612" width="83.33203125" style="3" customWidth="1"/>
    <col min="4613" max="4866" width="9.109375" style="3"/>
    <col min="4867" max="4867" width="28.88671875" style="3" customWidth="1"/>
    <col min="4868" max="4868" width="83.33203125" style="3" customWidth="1"/>
    <col min="4869" max="5122" width="9.109375" style="3"/>
    <col min="5123" max="5123" width="28.88671875" style="3" customWidth="1"/>
    <col min="5124" max="5124" width="83.33203125" style="3" customWidth="1"/>
    <col min="5125" max="5378" width="9.109375" style="3"/>
    <col min="5379" max="5379" width="28.88671875" style="3" customWidth="1"/>
    <col min="5380" max="5380" width="83.33203125" style="3" customWidth="1"/>
    <col min="5381" max="5634" width="9.109375" style="3"/>
    <col min="5635" max="5635" width="28.88671875" style="3" customWidth="1"/>
    <col min="5636" max="5636" width="83.33203125" style="3" customWidth="1"/>
    <col min="5637" max="5890" width="9.109375" style="3"/>
    <col min="5891" max="5891" width="28.88671875" style="3" customWidth="1"/>
    <col min="5892" max="5892" width="83.33203125" style="3" customWidth="1"/>
    <col min="5893" max="6146" width="9.109375" style="3"/>
    <col min="6147" max="6147" width="28.88671875" style="3" customWidth="1"/>
    <col min="6148" max="6148" width="83.33203125" style="3" customWidth="1"/>
    <col min="6149" max="6402" width="9.109375" style="3"/>
    <col min="6403" max="6403" width="28.88671875" style="3" customWidth="1"/>
    <col min="6404" max="6404" width="83.33203125" style="3" customWidth="1"/>
    <col min="6405" max="6658" width="9.109375" style="3"/>
    <col min="6659" max="6659" width="28.88671875" style="3" customWidth="1"/>
    <col min="6660" max="6660" width="83.33203125" style="3" customWidth="1"/>
    <col min="6661" max="6914" width="9.109375" style="3"/>
    <col min="6915" max="6915" width="28.88671875" style="3" customWidth="1"/>
    <col min="6916" max="6916" width="83.33203125" style="3" customWidth="1"/>
    <col min="6917" max="7170" width="9.109375" style="3"/>
    <col min="7171" max="7171" width="28.88671875" style="3" customWidth="1"/>
    <col min="7172" max="7172" width="83.33203125" style="3" customWidth="1"/>
    <col min="7173" max="7426" width="9.109375" style="3"/>
    <col min="7427" max="7427" width="28.88671875" style="3" customWidth="1"/>
    <col min="7428" max="7428" width="83.33203125" style="3" customWidth="1"/>
    <col min="7429" max="7682" width="9.109375" style="3"/>
    <col min="7683" max="7683" width="28.88671875" style="3" customWidth="1"/>
    <col min="7684" max="7684" width="83.33203125" style="3" customWidth="1"/>
    <col min="7685" max="7938" width="9.109375" style="3"/>
    <col min="7939" max="7939" width="28.88671875" style="3" customWidth="1"/>
    <col min="7940" max="7940" width="83.33203125" style="3" customWidth="1"/>
    <col min="7941" max="8194" width="9.109375" style="3"/>
    <col min="8195" max="8195" width="28.88671875" style="3" customWidth="1"/>
    <col min="8196" max="8196" width="83.33203125" style="3" customWidth="1"/>
    <col min="8197" max="8450" width="9.109375" style="3"/>
    <col min="8451" max="8451" width="28.88671875" style="3" customWidth="1"/>
    <col min="8452" max="8452" width="83.33203125" style="3" customWidth="1"/>
    <col min="8453" max="8706" width="9.109375" style="3"/>
    <col min="8707" max="8707" width="28.88671875" style="3" customWidth="1"/>
    <col min="8708" max="8708" width="83.33203125" style="3" customWidth="1"/>
    <col min="8709" max="8962" width="9.109375" style="3"/>
    <col min="8963" max="8963" width="28.88671875" style="3" customWidth="1"/>
    <col min="8964" max="8964" width="83.33203125" style="3" customWidth="1"/>
    <col min="8965" max="9218" width="9.109375" style="3"/>
    <col min="9219" max="9219" width="28.88671875" style="3" customWidth="1"/>
    <col min="9220" max="9220" width="83.33203125" style="3" customWidth="1"/>
    <col min="9221" max="9474" width="9.109375" style="3"/>
    <col min="9475" max="9475" width="28.88671875" style="3" customWidth="1"/>
    <col min="9476" max="9476" width="83.33203125" style="3" customWidth="1"/>
    <col min="9477" max="9730" width="9.109375" style="3"/>
    <col min="9731" max="9731" width="28.88671875" style="3" customWidth="1"/>
    <col min="9732" max="9732" width="83.33203125" style="3" customWidth="1"/>
    <col min="9733" max="9986" width="9.109375" style="3"/>
    <col min="9987" max="9987" width="28.88671875" style="3" customWidth="1"/>
    <col min="9988" max="9988" width="83.33203125" style="3" customWidth="1"/>
    <col min="9989" max="10242" width="9.109375" style="3"/>
    <col min="10243" max="10243" width="28.88671875" style="3" customWidth="1"/>
    <col min="10244" max="10244" width="83.33203125" style="3" customWidth="1"/>
    <col min="10245" max="10498" width="9.109375" style="3"/>
    <col min="10499" max="10499" width="28.88671875" style="3" customWidth="1"/>
    <col min="10500" max="10500" width="83.33203125" style="3" customWidth="1"/>
    <col min="10501" max="10754" width="9.109375" style="3"/>
    <col min="10755" max="10755" width="28.88671875" style="3" customWidth="1"/>
    <col min="10756" max="10756" width="83.33203125" style="3" customWidth="1"/>
    <col min="10757" max="11010" width="9.109375" style="3"/>
    <col min="11011" max="11011" width="28.88671875" style="3" customWidth="1"/>
    <col min="11012" max="11012" width="83.33203125" style="3" customWidth="1"/>
    <col min="11013" max="11266" width="9.109375" style="3"/>
    <col min="11267" max="11267" width="28.88671875" style="3" customWidth="1"/>
    <col min="11268" max="11268" width="83.33203125" style="3" customWidth="1"/>
    <col min="11269" max="11522" width="9.109375" style="3"/>
    <col min="11523" max="11523" width="28.88671875" style="3" customWidth="1"/>
    <col min="11524" max="11524" width="83.33203125" style="3" customWidth="1"/>
    <col min="11525" max="11778" width="9.109375" style="3"/>
    <col min="11779" max="11779" width="28.88671875" style="3" customWidth="1"/>
    <col min="11780" max="11780" width="83.33203125" style="3" customWidth="1"/>
    <col min="11781" max="12034" width="9.109375" style="3"/>
    <col min="12035" max="12035" width="28.88671875" style="3" customWidth="1"/>
    <col min="12036" max="12036" width="83.33203125" style="3" customWidth="1"/>
    <col min="12037" max="12290" width="9.109375" style="3"/>
    <col min="12291" max="12291" width="28.88671875" style="3" customWidth="1"/>
    <col min="12292" max="12292" width="83.33203125" style="3" customWidth="1"/>
    <col min="12293" max="12546" width="9.109375" style="3"/>
    <col min="12547" max="12547" width="28.88671875" style="3" customWidth="1"/>
    <col min="12548" max="12548" width="83.33203125" style="3" customWidth="1"/>
    <col min="12549" max="12802" width="9.109375" style="3"/>
    <col min="12803" max="12803" width="28.88671875" style="3" customWidth="1"/>
    <col min="12804" max="12804" width="83.33203125" style="3" customWidth="1"/>
    <col min="12805" max="13058" width="9.109375" style="3"/>
    <col min="13059" max="13059" width="28.88671875" style="3" customWidth="1"/>
    <col min="13060" max="13060" width="83.33203125" style="3" customWidth="1"/>
    <col min="13061" max="13314" width="9.109375" style="3"/>
    <col min="13315" max="13315" width="28.88671875" style="3" customWidth="1"/>
    <col min="13316" max="13316" width="83.33203125" style="3" customWidth="1"/>
    <col min="13317" max="13570" width="9.109375" style="3"/>
    <col min="13571" max="13571" width="28.88671875" style="3" customWidth="1"/>
    <col min="13572" max="13572" width="83.33203125" style="3" customWidth="1"/>
    <col min="13573" max="13826" width="9.109375" style="3"/>
    <col min="13827" max="13827" width="28.88671875" style="3" customWidth="1"/>
    <col min="13828" max="13828" width="83.33203125" style="3" customWidth="1"/>
    <col min="13829" max="14082" width="9.109375" style="3"/>
    <col min="14083" max="14083" width="28.88671875" style="3" customWidth="1"/>
    <col min="14084" max="14084" width="83.33203125" style="3" customWidth="1"/>
    <col min="14085" max="14338" width="9.109375" style="3"/>
    <col min="14339" max="14339" width="28.88671875" style="3" customWidth="1"/>
    <col min="14340" max="14340" width="83.33203125" style="3" customWidth="1"/>
    <col min="14341" max="14594" width="9.109375" style="3"/>
    <col min="14595" max="14595" width="28.88671875" style="3" customWidth="1"/>
    <col min="14596" max="14596" width="83.33203125" style="3" customWidth="1"/>
    <col min="14597" max="14850" width="9.109375" style="3"/>
    <col min="14851" max="14851" width="28.88671875" style="3" customWidth="1"/>
    <col min="14852" max="14852" width="83.33203125" style="3" customWidth="1"/>
    <col min="14853" max="15106" width="9.109375" style="3"/>
    <col min="15107" max="15107" width="28.88671875" style="3" customWidth="1"/>
    <col min="15108" max="15108" width="83.33203125" style="3" customWidth="1"/>
    <col min="15109" max="15362" width="9.109375" style="3"/>
    <col min="15363" max="15363" width="28.88671875" style="3" customWidth="1"/>
    <col min="15364" max="15364" width="83.33203125" style="3" customWidth="1"/>
    <col min="15365" max="15618" width="9.109375" style="3"/>
    <col min="15619" max="15619" width="28.88671875" style="3" customWidth="1"/>
    <col min="15620" max="15620" width="83.33203125" style="3" customWidth="1"/>
    <col min="15621" max="15874" width="9.109375" style="3"/>
    <col min="15875" max="15875" width="28.88671875" style="3" customWidth="1"/>
    <col min="15876" max="15876" width="83.33203125" style="3" customWidth="1"/>
    <col min="15877" max="16130" width="9.109375" style="3"/>
    <col min="16131" max="16131" width="28.88671875" style="3" customWidth="1"/>
    <col min="16132" max="16132" width="83.33203125" style="3" customWidth="1"/>
    <col min="16133" max="16384" width="9.109375" style="3"/>
  </cols>
  <sheetData>
    <row r="1" spans="3:7" ht="9.75" customHeight="1"/>
    <row r="2" spans="3:7">
      <c r="C2" s="49" t="s">
        <v>14</v>
      </c>
      <c r="D2" s="49"/>
      <c r="F2" s="47" t="s">
        <v>15</v>
      </c>
      <c r="G2" s="48"/>
    </row>
    <row r="3" spans="3:7">
      <c r="C3" s="26" t="s">
        <v>16</v>
      </c>
      <c r="D3" s="6" t="s">
        <v>17</v>
      </c>
      <c r="F3" s="26" t="s">
        <v>18</v>
      </c>
      <c r="G3" s="7" t="s">
        <v>19</v>
      </c>
    </row>
    <row r="4" spans="3:7">
      <c r="C4" s="27" t="s">
        <v>20</v>
      </c>
      <c r="D4" s="6" t="s">
        <v>21</v>
      </c>
      <c r="F4" s="28" t="s">
        <v>22</v>
      </c>
      <c r="G4" s="7" t="s">
        <v>23</v>
      </c>
    </row>
    <row r="5" spans="3:7">
      <c r="C5" s="27" t="s">
        <v>24</v>
      </c>
      <c r="D5" s="6" t="s">
        <v>25</v>
      </c>
    </row>
    <row r="6" spans="3:7">
      <c r="C6" s="26" t="s">
        <v>27</v>
      </c>
      <c r="D6" s="6" t="s">
        <v>28</v>
      </c>
      <c r="F6" s="47" t="s">
        <v>26</v>
      </c>
      <c r="G6" s="50"/>
    </row>
    <row r="7" spans="3:7">
      <c r="C7" s="26" t="s">
        <v>92</v>
      </c>
      <c r="D7" s="6" t="s">
        <v>116</v>
      </c>
      <c r="F7" s="29" t="s">
        <v>29</v>
      </c>
      <c r="G7" s="7" t="s">
        <v>30</v>
      </c>
    </row>
    <row r="8" spans="3:7">
      <c r="C8" s="26" t="s">
        <v>112</v>
      </c>
      <c r="D8" s="6" t="s">
        <v>31</v>
      </c>
    </row>
    <row r="9" spans="3:7">
      <c r="C9" s="26" t="s">
        <v>32</v>
      </c>
      <c r="D9" s="6" t="s">
        <v>33</v>
      </c>
    </row>
    <row r="10" spans="3:7">
      <c r="C10" s="26" t="s">
        <v>34</v>
      </c>
      <c r="D10" s="6" t="s">
        <v>35</v>
      </c>
    </row>
    <row r="11" spans="3:7">
      <c r="C11" s="26" t="s">
        <v>117</v>
      </c>
      <c r="D11" s="6" t="s">
        <v>36</v>
      </c>
      <c r="F11" s="47" t="s">
        <v>96</v>
      </c>
      <c r="G11" s="48" t="s">
        <v>97</v>
      </c>
    </row>
    <row r="12" spans="3:7" ht="27.6">
      <c r="C12" s="26" t="s">
        <v>37</v>
      </c>
      <c r="D12" s="6" t="s">
        <v>38</v>
      </c>
      <c r="F12" s="26" t="s">
        <v>98</v>
      </c>
      <c r="G12" s="7">
        <v>0.8</v>
      </c>
    </row>
    <row r="13" spans="3:7">
      <c r="C13" s="26" t="s">
        <v>39</v>
      </c>
      <c r="D13" s="6" t="s">
        <v>40</v>
      </c>
      <c r="F13" s="28" t="s">
        <v>99</v>
      </c>
      <c r="G13" s="42">
        <v>8.3333333333333329E-2</v>
      </c>
    </row>
    <row r="14" spans="3:7">
      <c r="C14" s="26" t="s">
        <v>41</v>
      </c>
      <c r="D14" s="6" t="s">
        <v>42</v>
      </c>
    </row>
    <row r="15" spans="3:7" ht="27.6">
      <c r="C15" s="26" t="s">
        <v>43</v>
      </c>
      <c r="D15" s="6" t="s">
        <v>44</v>
      </c>
    </row>
    <row r="16" spans="3:7">
      <c r="C16" s="26" t="s">
        <v>45</v>
      </c>
      <c r="D16" s="6" t="s">
        <v>46</v>
      </c>
    </row>
    <row r="17" spans="3:12">
      <c r="C17" s="26" t="s">
        <v>47</v>
      </c>
      <c r="D17" s="6" t="s">
        <v>48</v>
      </c>
    </row>
    <row r="18" spans="3:12">
      <c r="C18" s="26" t="s">
        <v>49</v>
      </c>
      <c r="D18" s="6" t="s">
        <v>50</v>
      </c>
    </row>
    <row r="19" spans="3:12">
      <c r="C19" s="26" t="s">
        <v>51</v>
      </c>
      <c r="D19" s="6" t="s">
        <v>52</v>
      </c>
    </row>
    <row r="20" spans="3:12">
      <c r="C20" s="26" t="s">
        <v>53</v>
      </c>
      <c r="D20" s="6" t="s">
        <v>54</v>
      </c>
    </row>
    <row r="21" spans="3:12" ht="15" customHeight="1">
      <c r="C21" s="27" t="s">
        <v>55</v>
      </c>
      <c r="D21" s="6" t="s">
        <v>56</v>
      </c>
    </row>
    <row r="22" spans="3:12">
      <c r="C22" s="27" t="s">
        <v>57</v>
      </c>
      <c r="D22" s="6" t="s">
        <v>58</v>
      </c>
    </row>
    <row r="23" spans="3:12">
      <c r="C23" s="28" t="s">
        <v>59</v>
      </c>
      <c r="D23" s="7" t="s">
        <v>60</v>
      </c>
    </row>
    <row r="24" spans="3:12">
      <c r="C24" s="8"/>
      <c r="D24" s="10"/>
      <c r="G24" s="41"/>
    </row>
    <row r="26" spans="3:12">
      <c r="F26" s="10"/>
      <c r="G26" s="10"/>
    </row>
    <row r="27" spans="3:12">
      <c r="F27" s="10"/>
      <c r="G27" s="10"/>
    </row>
    <row r="28" spans="3:12" ht="27" customHeight="1">
      <c r="C28" s="8"/>
      <c r="D28" s="8"/>
      <c r="E28" s="10"/>
      <c r="H28" s="10"/>
      <c r="I28" s="10"/>
      <c r="J28" s="10"/>
      <c r="K28" s="10"/>
      <c r="L28" s="10"/>
    </row>
    <row r="29" spans="3:12">
      <c r="E29" s="10"/>
      <c r="H29" s="10"/>
      <c r="I29" s="10"/>
      <c r="J29" s="10"/>
      <c r="K29" s="10"/>
      <c r="L29" s="10"/>
    </row>
    <row r="31" spans="3:12">
      <c r="C31" s="4"/>
      <c r="D31" s="5"/>
    </row>
  </sheetData>
  <mergeCells count="4">
    <mergeCell ref="F2:G2"/>
    <mergeCell ref="C2:D2"/>
    <mergeCell ref="F6:G6"/>
    <mergeCell ref="F11:G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37"/>
  <sheetViews>
    <sheetView showGridLines="0" topLeftCell="D1" zoomScaleNormal="100" workbookViewId="0">
      <selection activeCell="K2" sqref="K2"/>
    </sheetView>
  </sheetViews>
  <sheetFormatPr defaultColWidth="9.109375" defaultRowHeight="14.4"/>
  <cols>
    <col min="1" max="1" width="7.5546875" style="1" bestFit="1" customWidth="1"/>
    <col min="2" max="2" width="31.6640625" style="1" bestFit="1" customWidth="1"/>
    <col min="3" max="3" width="10.88671875" style="1" bestFit="1" customWidth="1"/>
    <col min="4" max="4" width="18.88671875" style="1" bestFit="1" customWidth="1"/>
    <col min="5" max="5" width="19" style="1" bestFit="1" customWidth="1"/>
    <col min="6" max="6" width="19" style="1" customWidth="1"/>
    <col min="7" max="7" width="30.33203125" style="1" customWidth="1"/>
    <col min="8" max="8" width="22.5546875" style="1" bestFit="1" customWidth="1"/>
    <col min="9" max="9" width="16.33203125" style="1" bestFit="1" customWidth="1"/>
    <col min="10" max="10" width="22.5546875" style="1" customWidth="1"/>
    <col min="11" max="11" width="16" style="1" bestFit="1" customWidth="1"/>
    <col min="12" max="12" width="18.109375" style="1" bestFit="1" customWidth="1"/>
    <col min="13" max="13" width="29.109375" style="1" bestFit="1" customWidth="1"/>
    <col min="14" max="14" width="9" style="1" bestFit="1" customWidth="1"/>
    <col min="15" max="16" width="21.109375" style="1" bestFit="1" customWidth="1"/>
    <col min="17" max="17" width="17.33203125" style="1" bestFit="1" customWidth="1"/>
    <col min="18" max="18" width="12" style="1" bestFit="1" customWidth="1"/>
    <col min="19" max="19" width="16.88671875" style="1" bestFit="1" customWidth="1"/>
    <col min="20" max="20" width="31.88671875" style="1" bestFit="1" customWidth="1"/>
    <col min="21" max="21" width="14.88671875" style="1" bestFit="1" customWidth="1"/>
    <col min="22" max="22" width="10.33203125" style="1" bestFit="1" customWidth="1"/>
    <col min="23" max="23" width="20.33203125" style="1" bestFit="1" customWidth="1"/>
    <col min="24" max="24" width="12.5546875" style="1" bestFit="1" customWidth="1"/>
    <col min="25" max="16384" width="9.109375" style="1"/>
  </cols>
  <sheetData>
    <row r="1" spans="1:24" s="2" customFormat="1">
      <c r="A1" s="26" t="s">
        <v>61</v>
      </c>
      <c r="B1" s="26" t="s">
        <v>16</v>
      </c>
      <c r="C1" s="27" t="s">
        <v>20</v>
      </c>
      <c r="D1" s="27" t="s">
        <v>62</v>
      </c>
      <c r="E1" s="26" t="s">
        <v>63</v>
      </c>
      <c r="F1" s="26" t="s">
        <v>92</v>
      </c>
      <c r="G1" s="26" t="s">
        <v>112</v>
      </c>
      <c r="H1" s="26" t="s">
        <v>64</v>
      </c>
      <c r="I1" s="26" t="s">
        <v>34</v>
      </c>
      <c r="J1" s="26" t="s">
        <v>65</v>
      </c>
      <c r="K1" s="27" t="s">
        <v>70</v>
      </c>
      <c r="L1" s="27" t="s">
        <v>71</v>
      </c>
      <c r="M1" s="27" t="s">
        <v>72</v>
      </c>
      <c r="N1" s="26" t="s">
        <v>37</v>
      </c>
      <c r="O1" s="26" t="s">
        <v>66</v>
      </c>
      <c r="P1" s="26" t="s">
        <v>67</v>
      </c>
      <c r="Q1" s="26" t="s">
        <v>39</v>
      </c>
      <c r="R1" s="26" t="s">
        <v>41</v>
      </c>
      <c r="S1" s="26" t="s">
        <v>43</v>
      </c>
      <c r="T1" s="26" t="s">
        <v>45</v>
      </c>
      <c r="U1" s="26" t="s">
        <v>47</v>
      </c>
      <c r="V1" s="26" t="s">
        <v>68</v>
      </c>
      <c r="W1" s="26" t="s">
        <v>69</v>
      </c>
      <c r="X1" s="26" t="s">
        <v>53</v>
      </c>
    </row>
    <row r="2" spans="1:24">
      <c r="A2" s="15">
        <v>1</v>
      </c>
      <c r="B2" s="15">
        <v>446009608</v>
      </c>
      <c r="C2" s="16">
        <v>40329</v>
      </c>
      <c r="D2" s="18">
        <v>117688.12</v>
      </c>
      <c r="E2" s="18">
        <v>114000</v>
      </c>
      <c r="F2" s="18" t="s">
        <v>93</v>
      </c>
      <c r="G2" s="16">
        <v>39538</v>
      </c>
      <c r="H2" s="15">
        <v>60</v>
      </c>
      <c r="I2" s="15" t="s">
        <v>73</v>
      </c>
      <c r="J2" s="30">
        <v>3.39</v>
      </c>
      <c r="K2" s="15" t="s">
        <v>88</v>
      </c>
      <c r="L2" s="18">
        <v>3509.18</v>
      </c>
      <c r="M2" s="18">
        <v>332.46893899999998</v>
      </c>
      <c r="N2" s="15" t="s">
        <v>74</v>
      </c>
      <c r="O2" s="18">
        <v>20000</v>
      </c>
      <c r="P2" s="18">
        <v>18000</v>
      </c>
      <c r="Q2" s="15" t="s">
        <v>74</v>
      </c>
      <c r="R2" s="15" t="s">
        <v>76</v>
      </c>
      <c r="S2" s="15" t="s">
        <v>77</v>
      </c>
      <c r="T2" s="15" t="s">
        <v>78</v>
      </c>
      <c r="U2" s="15" t="s">
        <v>79</v>
      </c>
      <c r="V2" s="17">
        <v>0.54285714285714282</v>
      </c>
      <c r="W2" s="18">
        <v>210000</v>
      </c>
      <c r="X2" s="16">
        <v>37315</v>
      </c>
    </row>
    <row r="3" spans="1:24">
      <c r="A3" s="15">
        <v>2</v>
      </c>
      <c r="B3" s="15">
        <v>447592603</v>
      </c>
      <c r="C3" s="16">
        <v>40329</v>
      </c>
      <c r="D3" s="18">
        <v>182776.5</v>
      </c>
      <c r="E3" s="18">
        <v>180000</v>
      </c>
      <c r="F3" s="18" t="s">
        <v>95</v>
      </c>
      <c r="G3" s="16">
        <v>39538</v>
      </c>
      <c r="H3" s="15">
        <v>60</v>
      </c>
      <c r="I3" s="15" t="s">
        <v>73</v>
      </c>
      <c r="J3" s="30">
        <v>4.1399999999999997</v>
      </c>
      <c r="K3" s="15" t="s">
        <v>89</v>
      </c>
      <c r="L3" s="18">
        <v>14662.74</v>
      </c>
      <c r="M3" s="18">
        <v>630.57892500000003</v>
      </c>
      <c r="N3" s="15" t="s">
        <v>74</v>
      </c>
      <c r="O3" s="18">
        <v>60000</v>
      </c>
      <c r="P3" s="18">
        <v>0</v>
      </c>
      <c r="Q3" s="15" t="s">
        <v>74</v>
      </c>
      <c r="R3" s="15" t="s">
        <v>76</v>
      </c>
      <c r="S3" s="15" t="s">
        <v>77</v>
      </c>
      <c r="T3" s="15" t="s">
        <v>78</v>
      </c>
      <c r="U3" s="15" t="s">
        <v>100</v>
      </c>
      <c r="V3" s="17">
        <v>0.72</v>
      </c>
      <c r="W3" s="18">
        <v>250000</v>
      </c>
      <c r="X3" s="16">
        <v>37414</v>
      </c>
    </row>
    <row r="4" spans="1:24">
      <c r="A4" s="15">
        <v>3</v>
      </c>
      <c r="B4" s="15">
        <v>449577106</v>
      </c>
      <c r="C4" s="16">
        <v>40329</v>
      </c>
      <c r="D4" s="18">
        <v>41053.01</v>
      </c>
      <c r="E4" s="18">
        <v>45850</v>
      </c>
      <c r="F4" s="18" t="s">
        <v>94</v>
      </c>
      <c r="G4" s="16">
        <v>39538</v>
      </c>
      <c r="H4" s="15">
        <v>60</v>
      </c>
      <c r="I4" s="15" t="s">
        <v>73</v>
      </c>
      <c r="J4" s="30">
        <v>2.89</v>
      </c>
      <c r="K4" s="15" t="s">
        <v>88</v>
      </c>
      <c r="L4" s="18">
        <v>2059.1999999999998</v>
      </c>
      <c r="M4" s="18">
        <v>214.81174736216082</v>
      </c>
      <c r="N4" s="15" t="s">
        <v>74</v>
      </c>
      <c r="O4" s="18">
        <v>13100</v>
      </c>
      <c r="P4" s="18">
        <v>0</v>
      </c>
      <c r="Q4" s="15" t="s">
        <v>74</v>
      </c>
      <c r="R4" s="15" t="s">
        <v>81</v>
      </c>
      <c r="S4" s="15" t="s">
        <v>82</v>
      </c>
      <c r="T4" s="15" t="s">
        <v>83</v>
      </c>
      <c r="U4" s="15" t="s">
        <v>101</v>
      </c>
      <c r="V4" s="17">
        <v>0.63680555555555551</v>
      </c>
      <c r="W4" s="18">
        <v>72000</v>
      </c>
      <c r="X4" s="16">
        <v>37641</v>
      </c>
    </row>
    <row r="5" spans="1:24">
      <c r="A5" s="15">
        <v>4</v>
      </c>
      <c r="B5" s="15">
        <v>449855106</v>
      </c>
      <c r="C5" s="16">
        <v>40329</v>
      </c>
      <c r="D5" s="18">
        <v>70907.87</v>
      </c>
      <c r="E5" s="18">
        <v>70000</v>
      </c>
      <c r="F5" s="18" t="s">
        <v>94</v>
      </c>
      <c r="G5" s="16">
        <v>39538</v>
      </c>
      <c r="H5" s="15">
        <v>60</v>
      </c>
      <c r="I5" s="15" t="s">
        <v>73</v>
      </c>
      <c r="J5" s="30">
        <v>3.64</v>
      </c>
      <c r="K5" s="15" t="s">
        <v>88</v>
      </c>
      <c r="L5" s="18">
        <v>3132.23</v>
      </c>
      <c r="M5" s="18">
        <v>215.08720566666668</v>
      </c>
      <c r="N5" s="15" t="s">
        <v>74</v>
      </c>
      <c r="O5" s="18">
        <v>23000</v>
      </c>
      <c r="P5" s="18">
        <v>0</v>
      </c>
      <c r="Q5" s="15" t="s">
        <v>75</v>
      </c>
      <c r="R5" s="15" t="s">
        <v>76</v>
      </c>
      <c r="S5" s="15" t="s">
        <v>77</v>
      </c>
      <c r="T5" s="15" t="s">
        <v>83</v>
      </c>
      <c r="U5" s="15" t="s">
        <v>102</v>
      </c>
      <c r="V5" s="17">
        <v>0.53846153846153844</v>
      </c>
      <c r="W5" s="18">
        <v>130000</v>
      </c>
      <c r="X5" s="16">
        <v>38062</v>
      </c>
    </row>
    <row r="6" spans="1:24">
      <c r="A6" s="15">
        <v>5</v>
      </c>
      <c r="B6" s="15">
        <v>451590809</v>
      </c>
      <c r="C6" s="16">
        <v>40329</v>
      </c>
      <c r="D6" s="18">
        <v>43353.96</v>
      </c>
      <c r="E6" s="18">
        <v>62000</v>
      </c>
      <c r="F6" s="18" t="s">
        <v>95</v>
      </c>
      <c r="G6" s="16">
        <v>39538</v>
      </c>
      <c r="H6" s="15">
        <v>60</v>
      </c>
      <c r="I6" s="15" t="s">
        <v>73</v>
      </c>
      <c r="J6" s="30">
        <v>2.64</v>
      </c>
      <c r="K6" s="15" t="s">
        <v>80</v>
      </c>
      <c r="L6" s="18">
        <v>0</v>
      </c>
      <c r="M6" s="18">
        <v>396.2535807267833</v>
      </c>
      <c r="N6" s="15" t="s">
        <v>74</v>
      </c>
      <c r="O6" s="18">
        <v>18000</v>
      </c>
      <c r="P6" s="18">
        <v>16920</v>
      </c>
      <c r="Q6" s="15" t="s">
        <v>74</v>
      </c>
      <c r="R6" s="15" t="s">
        <v>76</v>
      </c>
      <c r="S6" s="15" t="s">
        <v>82</v>
      </c>
      <c r="T6" s="15" t="s">
        <v>83</v>
      </c>
      <c r="U6" s="15" t="s">
        <v>103</v>
      </c>
      <c r="V6" s="17">
        <v>0.36470588235294116</v>
      </c>
      <c r="W6" s="18">
        <v>170000</v>
      </c>
      <c r="X6" s="16">
        <v>37774</v>
      </c>
    </row>
    <row r="7" spans="1:24">
      <c r="A7" s="15">
        <v>6</v>
      </c>
      <c r="B7" s="15">
        <v>452854503</v>
      </c>
      <c r="C7" s="16">
        <v>40329</v>
      </c>
      <c r="D7" s="18">
        <v>50270.01</v>
      </c>
      <c r="E7" s="18">
        <v>62600</v>
      </c>
      <c r="F7" s="18" t="s">
        <v>93</v>
      </c>
      <c r="G7" s="16">
        <v>39538</v>
      </c>
      <c r="H7" s="15">
        <v>60</v>
      </c>
      <c r="I7" s="15" t="s">
        <v>73</v>
      </c>
      <c r="J7" s="30">
        <v>2.64</v>
      </c>
      <c r="K7" s="15" t="s">
        <v>90</v>
      </c>
      <c r="L7" s="18">
        <v>921.02</v>
      </c>
      <c r="M7" s="18">
        <v>336.00529058548807</v>
      </c>
      <c r="N7" s="15" t="s">
        <v>74</v>
      </c>
      <c r="O7" s="18">
        <v>23400</v>
      </c>
      <c r="P7" s="18">
        <v>0</v>
      </c>
      <c r="Q7" s="15" t="s">
        <v>74</v>
      </c>
      <c r="R7" s="15" t="s">
        <v>81</v>
      </c>
      <c r="S7" s="15" t="s">
        <v>82</v>
      </c>
      <c r="T7" s="15" t="s">
        <v>86</v>
      </c>
      <c r="U7" s="15" t="s">
        <v>84</v>
      </c>
      <c r="V7" s="17">
        <v>0.63877551020408163</v>
      </c>
      <c r="W7" s="18">
        <v>98000</v>
      </c>
      <c r="X7" s="16">
        <v>37817</v>
      </c>
    </row>
    <row r="8" spans="1:24">
      <c r="A8" s="15">
        <v>7</v>
      </c>
      <c r="B8" s="15">
        <v>452986107</v>
      </c>
      <c r="C8" s="16">
        <v>40329</v>
      </c>
      <c r="D8" s="18">
        <v>29307.06</v>
      </c>
      <c r="E8" s="18">
        <v>35000</v>
      </c>
      <c r="F8" s="18" t="s">
        <v>93</v>
      </c>
      <c r="G8" s="16">
        <v>39538</v>
      </c>
      <c r="H8" s="15">
        <v>60</v>
      </c>
      <c r="I8" s="15" t="s">
        <v>73</v>
      </c>
      <c r="J8" s="30">
        <v>3.39</v>
      </c>
      <c r="K8" s="15" t="s">
        <v>80</v>
      </c>
      <c r="L8" s="18">
        <v>0</v>
      </c>
      <c r="M8" s="18">
        <v>201.01312826672046</v>
      </c>
      <c r="N8" s="15" t="s">
        <v>74</v>
      </c>
      <c r="O8" s="18">
        <v>20160</v>
      </c>
      <c r="P8" s="18">
        <v>0</v>
      </c>
      <c r="Q8" s="15" t="s">
        <v>74</v>
      </c>
      <c r="R8" s="15" t="s">
        <v>81</v>
      </c>
      <c r="S8" s="15" t="s">
        <v>82</v>
      </c>
      <c r="T8" s="15" t="s">
        <v>86</v>
      </c>
      <c r="U8" s="15" t="s">
        <v>85</v>
      </c>
      <c r="V8" s="17">
        <v>0.4375</v>
      </c>
      <c r="W8" s="18">
        <v>80000</v>
      </c>
      <c r="X8" s="16">
        <v>38132</v>
      </c>
    </row>
    <row r="9" spans="1:24">
      <c r="A9" s="15">
        <v>8</v>
      </c>
      <c r="B9" s="15">
        <v>455167810</v>
      </c>
      <c r="C9" s="16">
        <v>40329</v>
      </c>
      <c r="D9" s="18">
        <v>80232.25</v>
      </c>
      <c r="E9" s="18">
        <v>80000</v>
      </c>
      <c r="F9" s="18" t="s">
        <v>94</v>
      </c>
      <c r="G9" s="16">
        <v>39538</v>
      </c>
      <c r="H9" s="15">
        <v>60</v>
      </c>
      <c r="I9" s="15" t="s">
        <v>73</v>
      </c>
      <c r="J9" s="30">
        <v>4.1399999999999997</v>
      </c>
      <c r="K9" s="15" t="s">
        <v>91</v>
      </c>
      <c r="L9" s="18">
        <v>1939.27</v>
      </c>
      <c r="M9" s="18">
        <v>276.80126250000001</v>
      </c>
      <c r="N9" s="15" t="s">
        <v>74</v>
      </c>
      <c r="O9" s="18">
        <v>28000</v>
      </c>
      <c r="P9" s="18">
        <v>1</v>
      </c>
      <c r="Q9" s="15" t="s">
        <v>74</v>
      </c>
      <c r="R9" s="15" t="s">
        <v>81</v>
      </c>
      <c r="S9" s="15" t="s">
        <v>77</v>
      </c>
      <c r="T9" s="15" t="s">
        <v>87</v>
      </c>
      <c r="U9" s="15" t="s">
        <v>102</v>
      </c>
      <c r="V9" s="17">
        <v>0.72727272727272729</v>
      </c>
      <c r="W9" s="18">
        <v>110000</v>
      </c>
      <c r="X9" s="16">
        <v>37888</v>
      </c>
    </row>
    <row r="10" spans="1:24">
      <c r="A10" s="15">
        <v>9</v>
      </c>
      <c r="B10" s="15">
        <v>455533200</v>
      </c>
      <c r="C10" s="16">
        <v>40329</v>
      </c>
      <c r="D10" s="18">
        <v>151614.38</v>
      </c>
      <c r="E10" s="18">
        <v>168000</v>
      </c>
      <c r="F10" s="18" t="s">
        <v>94</v>
      </c>
      <c r="G10" s="16">
        <v>39538</v>
      </c>
      <c r="H10" s="15">
        <v>60</v>
      </c>
      <c r="I10" s="15" t="s">
        <v>73</v>
      </c>
      <c r="J10" s="30">
        <v>3.39</v>
      </c>
      <c r="K10" s="15" t="s">
        <v>80</v>
      </c>
      <c r="L10" s="18">
        <v>0</v>
      </c>
      <c r="M10" s="18">
        <v>831.16913618817955</v>
      </c>
      <c r="N10" s="15" t="s">
        <v>75</v>
      </c>
      <c r="O10" s="18">
        <v>0</v>
      </c>
      <c r="P10" s="18">
        <v>0</v>
      </c>
      <c r="Q10" s="15" t="s">
        <v>74</v>
      </c>
      <c r="R10" s="15" t="s">
        <v>81</v>
      </c>
      <c r="S10" s="15" t="s">
        <v>82</v>
      </c>
      <c r="T10" s="15" t="s">
        <v>83</v>
      </c>
      <c r="U10" s="15" t="s">
        <v>101</v>
      </c>
      <c r="V10" s="17">
        <v>0.76363636363636367</v>
      </c>
      <c r="W10" s="18">
        <v>220000</v>
      </c>
      <c r="X10" s="16">
        <v>38084</v>
      </c>
    </row>
    <row r="11" spans="1:24">
      <c r="A11" s="15">
        <v>10</v>
      </c>
      <c r="B11" s="15">
        <v>459430809</v>
      </c>
      <c r="C11" s="16">
        <v>40329</v>
      </c>
      <c r="D11" s="18">
        <v>20376.900000000001</v>
      </c>
      <c r="E11" s="18">
        <v>33344</v>
      </c>
      <c r="F11" s="18" t="s">
        <v>93</v>
      </c>
      <c r="G11" s="16">
        <v>39538</v>
      </c>
      <c r="H11" s="15">
        <v>60</v>
      </c>
      <c r="I11" s="15" t="s">
        <v>73</v>
      </c>
      <c r="J11" s="30">
        <v>2.64</v>
      </c>
      <c r="K11" s="15" t="s">
        <v>80</v>
      </c>
      <c r="L11" s="18">
        <v>0</v>
      </c>
      <c r="M11" s="18">
        <v>270.41984468351012</v>
      </c>
      <c r="N11" s="15" t="s">
        <v>74</v>
      </c>
      <c r="O11" s="18">
        <v>13993</v>
      </c>
      <c r="P11" s="18">
        <v>0</v>
      </c>
      <c r="Q11" s="15" t="s">
        <v>74</v>
      </c>
      <c r="R11" s="15" t="s">
        <v>76</v>
      </c>
      <c r="S11" s="15" t="s">
        <v>82</v>
      </c>
      <c r="T11" s="15" t="s">
        <v>83</v>
      </c>
      <c r="U11" s="15" t="s">
        <v>84</v>
      </c>
      <c r="V11" s="17">
        <v>0.66688000000000003</v>
      </c>
      <c r="W11" s="18">
        <v>50000</v>
      </c>
      <c r="X11" s="16">
        <v>38096</v>
      </c>
    </row>
    <row r="15" spans="1:24">
      <c r="E15" s="36"/>
      <c r="I15" s="15"/>
      <c r="J15" s="37"/>
    </row>
    <row r="16" spans="1:24">
      <c r="E16" s="36"/>
      <c r="I16" s="15"/>
      <c r="J16" s="37"/>
    </row>
    <row r="17" spans="4:10">
      <c r="E17" s="36"/>
      <c r="I17" s="15"/>
      <c r="J17" s="37"/>
    </row>
    <row r="18" spans="4:10">
      <c r="I18" s="15"/>
      <c r="J18" s="37"/>
    </row>
    <row r="19" spans="4:10">
      <c r="I19" s="15"/>
      <c r="J19" s="37"/>
    </row>
    <row r="20" spans="4:10">
      <c r="I20" s="15"/>
      <c r="J20" s="37"/>
    </row>
    <row r="21" spans="4:10">
      <c r="I21" s="15"/>
      <c r="J21" s="37"/>
    </row>
    <row r="22" spans="4:10">
      <c r="I22" s="15"/>
      <c r="J22" s="37"/>
    </row>
    <row r="23" spans="4:10">
      <c r="I23" s="15"/>
      <c r="J23" s="37"/>
    </row>
    <row r="24" spans="4:10">
      <c r="I24" s="15"/>
      <c r="J24" s="37"/>
    </row>
    <row r="25" spans="4:10">
      <c r="J25" s="37"/>
    </row>
    <row r="26" spans="4:10">
      <c r="J26" s="37"/>
    </row>
    <row r="27" spans="4:10">
      <c r="D27" s="36"/>
    </row>
    <row r="28" spans="4:10">
      <c r="D28" s="36"/>
    </row>
    <row r="29" spans="4:10">
      <c r="D29" s="36"/>
    </row>
    <row r="30" spans="4:10">
      <c r="D30" s="36"/>
    </row>
    <row r="31" spans="4:10">
      <c r="D31" s="36"/>
    </row>
    <row r="32" spans="4:10">
      <c r="D32" s="36"/>
    </row>
    <row r="33" spans="4:4">
      <c r="D33" s="36"/>
    </row>
    <row r="34" spans="4:4">
      <c r="D34" s="36"/>
    </row>
    <row r="35" spans="4:4">
      <c r="D35" s="36"/>
    </row>
    <row r="36" spans="4:4">
      <c r="D36" s="36"/>
    </row>
    <row r="37" spans="4:4">
      <c r="D37" s="36"/>
    </row>
  </sheetData>
  <autoFilter ref="A1:X11" xr:uid="{00000000-0001-0000-03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0428C-1736-4A1D-8F47-7F7976604052}">
  <sheetPr codeName="Sheet3"/>
  <dimension ref="A1:L274"/>
  <sheetViews>
    <sheetView workbookViewId="0">
      <selection activeCell="C245" sqref="C245"/>
    </sheetView>
  </sheetViews>
  <sheetFormatPr defaultRowHeight="14.4"/>
  <cols>
    <col min="1" max="1" width="13.33203125" customWidth="1"/>
    <col min="2" max="2" width="15.5546875" bestFit="1" customWidth="1"/>
    <col min="3" max="3" width="27.88671875" customWidth="1"/>
    <col min="4" max="4" width="20.5546875" customWidth="1"/>
    <col min="5" max="5" width="12.109375" bestFit="1" customWidth="1"/>
    <col min="8" max="8" width="10.5546875" bestFit="1" customWidth="1"/>
    <col min="10" max="10" width="27.33203125" customWidth="1"/>
    <col min="11" max="11" width="19.88671875" customWidth="1"/>
    <col min="12" max="12" width="17.5546875" customWidth="1"/>
  </cols>
  <sheetData>
    <row r="1" spans="1:12">
      <c r="A1" s="26" t="s">
        <v>104</v>
      </c>
      <c r="B1" s="26" t="s">
        <v>105</v>
      </c>
      <c r="C1" s="26" t="s">
        <v>108</v>
      </c>
      <c r="D1" s="26" t="s">
        <v>110</v>
      </c>
      <c r="E1" s="26" t="s">
        <v>106</v>
      </c>
      <c r="F1" s="26" t="s">
        <v>107</v>
      </c>
      <c r="G1" s="40" t="s">
        <v>114</v>
      </c>
      <c r="K1" s="15"/>
      <c r="L1" s="15"/>
    </row>
    <row r="2" spans="1:12">
      <c r="A2" s="15">
        <v>446009608</v>
      </c>
      <c r="B2" s="16">
        <v>39538</v>
      </c>
      <c r="C2" t="s">
        <v>111</v>
      </c>
      <c r="D2" s="39">
        <v>-114000</v>
      </c>
      <c r="E2" s="18">
        <v>-114000</v>
      </c>
      <c r="F2">
        <v>0</v>
      </c>
      <c r="G2" s="39" t="str">
        <f>VLOOKUP(A2,'Data 2010'!$B$2:$F$11,5,FALSE)</f>
        <v>GBP</v>
      </c>
      <c r="K2" s="15"/>
      <c r="L2" s="15"/>
    </row>
    <row r="3" spans="1:12">
      <c r="A3" s="15">
        <v>447592603</v>
      </c>
      <c r="B3" s="16">
        <v>39538</v>
      </c>
      <c r="C3" t="s">
        <v>111</v>
      </c>
      <c r="D3" s="39">
        <v>-2160000</v>
      </c>
      <c r="E3" s="18">
        <v>-2160000</v>
      </c>
      <c r="F3">
        <v>0</v>
      </c>
      <c r="G3" s="39" t="str">
        <f>VLOOKUP(A3,'Data 2010'!$B$2:$F$11,5,FALSE)</f>
        <v>SEK</v>
      </c>
      <c r="K3" s="15"/>
      <c r="L3" s="15"/>
    </row>
    <row r="4" spans="1:12">
      <c r="A4" s="15">
        <v>449577106</v>
      </c>
      <c r="B4" s="16">
        <v>39538</v>
      </c>
      <c r="C4" t="s">
        <v>111</v>
      </c>
      <c r="D4" s="39">
        <v>-45850</v>
      </c>
      <c r="E4" s="18">
        <v>-57312.5</v>
      </c>
      <c r="F4">
        <v>0</v>
      </c>
      <c r="G4" s="39" t="str">
        <f>VLOOKUP(A4,'Data 2010'!$B$2:$F$11,5,FALSE)</f>
        <v>EUR</v>
      </c>
      <c r="K4" s="15"/>
      <c r="L4" s="15"/>
    </row>
    <row r="5" spans="1:12">
      <c r="A5" s="15">
        <v>449855106</v>
      </c>
      <c r="B5" s="16">
        <v>39538</v>
      </c>
      <c r="C5" t="s">
        <v>111</v>
      </c>
      <c r="D5" s="39">
        <v>-70000</v>
      </c>
      <c r="E5" s="18">
        <v>-87500</v>
      </c>
      <c r="F5">
        <v>0</v>
      </c>
      <c r="G5" s="39" t="str">
        <f>VLOOKUP(A5,'Data 2010'!$B$2:$F$11,5,FALSE)</f>
        <v>EUR</v>
      </c>
      <c r="K5" s="15"/>
      <c r="L5" s="15"/>
    </row>
    <row r="6" spans="1:12">
      <c r="A6" s="15">
        <v>451590809</v>
      </c>
      <c r="B6" s="16">
        <v>39538</v>
      </c>
      <c r="C6" t="s">
        <v>111</v>
      </c>
      <c r="D6" s="39">
        <v>-744000</v>
      </c>
      <c r="E6" s="18">
        <v>-744000</v>
      </c>
      <c r="F6">
        <v>0</v>
      </c>
      <c r="G6" s="39" t="str">
        <f>VLOOKUP(A6,'Data 2010'!$B$2:$F$11,5,FALSE)</f>
        <v>SEK</v>
      </c>
      <c r="K6" s="15"/>
      <c r="L6" s="15"/>
    </row>
    <row r="7" spans="1:12">
      <c r="A7" s="15">
        <v>452854503</v>
      </c>
      <c r="B7" s="16">
        <v>39538</v>
      </c>
      <c r="C7" t="s">
        <v>111</v>
      </c>
      <c r="D7" s="39">
        <v>-62600</v>
      </c>
      <c r="E7" s="18">
        <v>-62600</v>
      </c>
      <c r="F7">
        <v>0</v>
      </c>
      <c r="G7" s="39" t="str">
        <f>VLOOKUP(A7,'Data 2010'!$B$2:$F$11,5,FALSE)</f>
        <v>GBP</v>
      </c>
      <c r="K7" s="15"/>
      <c r="L7" s="15"/>
    </row>
    <row r="8" spans="1:12">
      <c r="A8" s="15">
        <v>452986107</v>
      </c>
      <c r="B8" s="16">
        <v>39538</v>
      </c>
      <c r="C8" t="s">
        <v>111</v>
      </c>
      <c r="D8" s="39">
        <v>-35000</v>
      </c>
      <c r="E8" s="18">
        <v>-35000</v>
      </c>
      <c r="F8">
        <v>0</v>
      </c>
      <c r="G8" s="39" t="str">
        <f>VLOOKUP(A8,'Data 2010'!$B$2:$F$11,5,FALSE)</f>
        <v>GBP</v>
      </c>
      <c r="K8" s="15"/>
      <c r="L8" s="15"/>
    </row>
    <row r="9" spans="1:12">
      <c r="A9" s="15">
        <v>455167810</v>
      </c>
      <c r="B9" s="16">
        <v>39538</v>
      </c>
      <c r="C9" t="s">
        <v>111</v>
      </c>
      <c r="D9" s="39">
        <v>-80000</v>
      </c>
      <c r="E9" s="18">
        <v>-100000</v>
      </c>
      <c r="F9">
        <v>0</v>
      </c>
      <c r="G9" s="39" t="str">
        <f>VLOOKUP(A9,'Data 2010'!$B$2:$F$11,5,FALSE)</f>
        <v>EUR</v>
      </c>
      <c r="K9" s="15"/>
      <c r="L9" s="15"/>
    </row>
    <row r="10" spans="1:12">
      <c r="A10" s="15">
        <v>455533200</v>
      </c>
      <c r="B10" s="16">
        <v>39538</v>
      </c>
      <c r="C10" t="s">
        <v>111</v>
      </c>
      <c r="D10" s="39">
        <v>-168000</v>
      </c>
      <c r="E10" s="18">
        <v>-210000</v>
      </c>
      <c r="F10">
        <v>0</v>
      </c>
      <c r="G10" s="39" t="str">
        <f>VLOOKUP(A10,'Data 2010'!$B$2:$F$11,5,FALSE)</f>
        <v>EUR</v>
      </c>
      <c r="K10" s="15"/>
      <c r="L10" s="15"/>
    </row>
    <row r="11" spans="1:12">
      <c r="A11" s="15">
        <v>459430809</v>
      </c>
      <c r="B11" s="16">
        <v>39538</v>
      </c>
      <c r="C11" t="s">
        <v>111</v>
      </c>
      <c r="D11" s="39">
        <v>-33344</v>
      </c>
      <c r="E11" s="18">
        <v>-33344</v>
      </c>
      <c r="F11">
        <v>0</v>
      </c>
      <c r="G11" s="39" t="str">
        <f>VLOOKUP(A11,'Data 2010'!$B$2:$F$11,5,FALSE)</f>
        <v>GBP</v>
      </c>
      <c r="K11" s="15"/>
      <c r="L11" s="15"/>
    </row>
    <row r="12" spans="1:12">
      <c r="A12" s="15">
        <v>446009608</v>
      </c>
      <c r="B12" s="38">
        <v>39568</v>
      </c>
      <c r="C12" t="s">
        <v>109</v>
      </c>
      <c r="D12">
        <f>F12+E12</f>
        <v>322.05</v>
      </c>
      <c r="E12">
        <v>0</v>
      </c>
      <c r="F12">
        <v>322.05</v>
      </c>
      <c r="G12" s="39" t="str">
        <f>VLOOKUP(A12,'Data 2010'!$B$2:$F$11,5,FALSE)</f>
        <v>GBP</v>
      </c>
      <c r="J12" s="15"/>
      <c r="K12" s="15"/>
      <c r="L12" s="15"/>
    </row>
    <row r="13" spans="1:12">
      <c r="A13" s="15">
        <v>446009608</v>
      </c>
      <c r="B13" s="38">
        <v>39599</v>
      </c>
      <c r="C13" t="s">
        <v>109</v>
      </c>
      <c r="D13">
        <f t="shared" ref="D13:D76" si="0">F13+E13</f>
        <v>322.05</v>
      </c>
      <c r="E13">
        <v>0</v>
      </c>
      <c r="F13">
        <v>322.05</v>
      </c>
      <c r="G13" s="39" t="str">
        <f>VLOOKUP(A13,'Data 2010'!$B$2:$F$11,5,FALSE)</f>
        <v>GBP</v>
      </c>
      <c r="J13" s="15"/>
      <c r="K13" s="18"/>
      <c r="L13" s="18"/>
    </row>
    <row r="14" spans="1:12">
      <c r="A14" s="15">
        <v>446009608</v>
      </c>
      <c r="B14" s="38">
        <v>39629</v>
      </c>
      <c r="C14" t="s">
        <v>109</v>
      </c>
      <c r="D14">
        <f t="shared" si="0"/>
        <v>322.05</v>
      </c>
      <c r="E14">
        <v>0</v>
      </c>
      <c r="F14">
        <v>322.05</v>
      </c>
      <c r="G14" s="39" t="str">
        <f>VLOOKUP(A14,'Data 2010'!$B$2:$F$11,5,FALSE)</f>
        <v>GBP</v>
      </c>
      <c r="J14" s="15"/>
      <c r="K14" s="18"/>
      <c r="L14" s="18"/>
    </row>
    <row r="15" spans="1:12">
      <c r="A15" s="15">
        <v>446009608</v>
      </c>
      <c r="B15" s="38">
        <v>39660</v>
      </c>
      <c r="C15" t="s">
        <v>109</v>
      </c>
      <c r="D15">
        <f t="shared" si="0"/>
        <v>322.05</v>
      </c>
      <c r="E15">
        <v>0</v>
      </c>
      <c r="F15">
        <v>322.05</v>
      </c>
      <c r="G15" s="39" t="str">
        <f>VLOOKUP(A15,'Data 2010'!$B$2:$F$11,5,FALSE)</f>
        <v>GBP</v>
      </c>
      <c r="J15" s="15"/>
      <c r="K15" s="18"/>
      <c r="L15" s="18"/>
    </row>
    <row r="16" spans="1:12">
      <c r="A16" s="15">
        <v>446009608</v>
      </c>
      <c r="B16" s="38">
        <v>39691</v>
      </c>
      <c r="C16" t="s">
        <v>109</v>
      </c>
      <c r="D16">
        <f t="shared" si="0"/>
        <v>322.05</v>
      </c>
      <c r="E16">
        <v>0</v>
      </c>
      <c r="F16">
        <v>322.05</v>
      </c>
      <c r="G16" s="39" t="str">
        <f>VLOOKUP(A16,'Data 2010'!$B$2:$F$11,5,FALSE)</f>
        <v>GBP</v>
      </c>
      <c r="J16" s="15"/>
      <c r="K16" s="18"/>
      <c r="L16" s="18"/>
    </row>
    <row r="17" spans="1:12">
      <c r="A17" s="15">
        <v>446009608</v>
      </c>
      <c r="B17" s="38">
        <v>39721</v>
      </c>
      <c r="C17" t="s">
        <v>109</v>
      </c>
      <c r="D17">
        <f t="shared" si="0"/>
        <v>322.05</v>
      </c>
      <c r="E17">
        <v>0</v>
      </c>
      <c r="F17">
        <v>322.05</v>
      </c>
      <c r="G17" s="39" t="str">
        <f>VLOOKUP(A17,'Data 2010'!$B$2:$F$11,5,FALSE)</f>
        <v>GBP</v>
      </c>
      <c r="J17" s="15"/>
      <c r="K17" s="18"/>
      <c r="L17" s="18"/>
    </row>
    <row r="18" spans="1:12">
      <c r="A18" s="15">
        <v>446009608</v>
      </c>
      <c r="B18" s="38">
        <v>39752</v>
      </c>
      <c r="C18" t="s">
        <v>109</v>
      </c>
      <c r="D18">
        <f t="shared" si="0"/>
        <v>322.05</v>
      </c>
      <c r="E18">
        <v>0</v>
      </c>
      <c r="F18">
        <v>322.05</v>
      </c>
      <c r="G18" s="39" t="str">
        <f>VLOOKUP(A18,'Data 2010'!$B$2:$F$11,5,FALSE)</f>
        <v>GBP</v>
      </c>
      <c r="J18" s="15"/>
      <c r="K18" s="18"/>
      <c r="L18" s="18"/>
    </row>
    <row r="19" spans="1:12">
      <c r="A19" s="15">
        <v>446009608</v>
      </c>
      <c r="B19" s="38">
        <v>39782</v>
      </c>
      <c r="C19" t="s">
        <v>109</v>
      </c>
      <c r="D19">
        <f t="shared" si="0"/>
        <v>322.05</v>
      </c>
      <c r="E19">
        <v>0</v>
      </c>
      <c r="F19">
        <v>322.05</v>
      </c>
      <c r="G19" s="39" t="str">
        <f>VLOOKUP(A19,'Data 2010'!$B$2:$F$11,5,FALSE)</f>
        <v>GBP</v>
      </c>
      <c r="J19" s="15"/>
      <c r="K19" s="18"/>
      <c r="L19" s="18"/>
    </row>
    <row r="20" spans="1:12">
      <c r="A20" s="15">
        <v>446009608</v>
      </c>
      <c r="B20" s="38">
        <v>39813</v>
      </c>
      <c r="C20" t="s">
        <v>109</v>
      </c>
      <c r="D20">
        <f t="shared" si="0"/>
        <v>322.05</v>
      </c>
      <c r="E20">
        <v>0</v>
      </c>
      <c r="F20">
        <v>322.05</v>
      </c>
      <c r="G20" s="39" t="str">
        <f>VLOOKUP(A20,'Data 2010'!$B$2:$F$11,5,FALSE)</f>
        <v>GBP</v>
      </c>
      <c r="J20" s="15"/>
      <c r="K20" s="18"/>
      <c r="L20" s="18"/>
    </row>
    <row r="21" spans="1:12">
      <c r="A21" s="15">
        <v>446009608</v>
      </c>
      <c r="B21" s="38">
        <v>39844</v>
      </c>
      <c r="C21" t="s">
        <v>109</v>
      </c>
      <c r="D21">
        <f t="shared" si="0"/>
        <v>322.05</v>
      </c>
      <c r="E21">
        <v>0</v>
      </c>
      <c r="F21">
        <v>322.05</v>
      </c>
      <c r="G21" s="39" t="str">
        <f>VLOOKUP(A21,'Data 2010'!$B$2:$F$11,5,FALSE)</f>
        <v>GBP</v>
      </c>
    </row>
    <row r="22" spans="1:12">
      <c r="A22" s="15">
        <v>446009608</v>
      </c>
      <c r="B22" s="38">
        <v>39872</v>
      </c>
      <c r="C22" t="s">
        <v>109</v>
      </c>
      <c r="D22">
        <f t="shared" si="0"/>
        <v>322.05</v>
      </c>
      <c r="E22">
        <v>0</v>
      </c>
      <c r="F22">
        <v>322.05</v>
      </c>
      <c r="G22" s="39" t="str">
        <f>VLOOKUP(A22,'Data 2010'!$B$2:$F$11,5,FALSE)</f>
        <v>GBP</v>
      </c>
    </row>
    <row r="23" spans="1:12">
      <c r="A23" s="15">
        <v>446009608</v>
      </c>
      <c r="B23" s="38">
        <v>39903</v>
      </c>
      <c r="C23" t="s">
        <v>109</v>
      </c>
      <c r="D23">
        <f t="shared" si="0"/>
        <v>322.05</v>
      </c>
      <c r="E23">
        <v>0</v>
      </c>
      <c r="F23">
        <v>322.05</v>
      </c>
      <c r="G23" s="39" t="str">
        <f>VLOOKUP(A23,'Data 2010'!$B$2:$F$11,5,FALSE)</f>
        <v>GBP</v>
      </c>
    </row>
    <row r="24" spans="1:12">
      <c r="A24" s="15">
        <v>446009608</v>
      </c>
      <c r="B24" s="38">
        <v>39933</v>
      </c>
      <c r="C24" t="s">
        <v>109</v>
      </c>
      <c r="D24">
        <f t="shared" si="0"/>
        <v>322.05</v>
      </c>
      <c r="E24">
        <v>0</v>
      </c>
      <c r="F24">
        <v>322.05</v>
      </c>
      <c r="G24" s="39" t="str">
        <f>VLOOKUP(A24,'Data 2010'!$B$2:$F$11,5,FALSE)</f>
        <v>GBP</v>
      </c>
    </row>
    <row r="25" spans="1:12">
      <c r="A25" s="15">
        <v>446009608</v>
      </c>
      <c r="B25" s="38">
        <v>39964</v>
      </c>
      <c r="C25" t="s">
        <v>109</v>
      </c>
      <c r="D25">
        <f t="shared" si="0"/>
        <v>322.05</v>
      </c>
      <c r="E25">
        <v>0</v>
      </c>
      <c r="F25">
        <v>322.05</v>
      </c>
      <c r="G25" s="39" t="str">
        <f>VLOOKUP(A25,'Data 2010'!$B$2:$F$11,5,FALSE)</f>
        <v>GBP</v>
      </c>
    </row>
    <row r="26" spans="1:12">
      <c r="A26" s="15">
        <v>446009608</v>
      </c>
      <c r="B26" s="38">
        <v>39994</v>
      </c>
      <c r="C26" t="s">
        <v>109</v>
      </c>
      <c r="D26">
        <f t="shared" si="0"/>
        <v>322.05</v>
      </c>
      <c r="E26">
        <v>0</v>
      </c>
      <c r="F26">
        <v>322.05</v>
      </c>
      <c r="G26" s="39" t="str">
        <f>VLOOKUP(A26,'Data 2010'!$B$2:$F$11,5,FALSE)</f>
        <v>GBP</v>
      </c>
    </row>
    <row r="27" spans="1:12">
      <c r="A27" s="15">
        <v>446009608</v>
      </c>
      <c r="B27" s="38">
        <v>40025</v>
      </c>
      <c r="C27" t="s">
        <v>109</v>
      </c>
      <c r="D27">
        <f t="shared" si="0"/>
        <v>322.05</v>
      </c>
      <c r="E27">
        <v>0</v>
      </c>
      <c r="F27">
        <v>322.05</v>
      </c>
      <c r="G27" s="39" t="str">
        <f>VLOOKUP(A27,'Data 2010'!$B$2:$F$11,5,FALSE)</f>
        <v>GBP</v>
      </c>
    </row>
    <row r="28" spans="1:12">
      <c r="A28" s="15">
        <v>446009608</v>
      </c>
      <c r="B28" s="38">
        <v>40056</v>
      </c>
      <c r="C28" t="s">
        <v>109</v>
      </c>
      <c r="D28">
        <f t="shared" si="0"/>
        <v>322.05</v>
      </c>
      <c r="E28">
        <v>0</v>
      </c>
      <c r="F28">
        <v>322.05</v>
      </c>
      <c r="G28" s="39" t="str">
        <f>VLOOKUP(A28,'Data 2010'!$B$2:$F$11,5,FALSE)</f>
        <v>GBP</v>
      </c>
    </row>
    <row r="29" spans="1:12">
      <c r="A29" s="15">
        <v>446009608</v>
      </c>
      <c r="B29" s="38">
        <v>40086</v>
      </c>
      <c r="C29" t="s">
        <v>109</v>
      </c>
      <c r="D29">
        <f t="shared" si="0"/>
        <v>322.05</v>
      </c>
      <c r="E29">
        <v>0</v>
      </c>
      <c r="F29">
        <v>322.05</v>
      </c>
      <c r="G29" s="39" t="str">
        <f>VLOOKUP(A29,'Data 2010'!$B$2:$F$11,5,FALSE)</f>
        <v>GBP</v>
      </c>
    </row>
    <row r="30" spans="1:12">
      <c r="A30" s="15">
        <v>446009608</v>
      </c>
      <c r="B30" s="38">
        <v>40117</v>
      </c>
      <c r="C30" t="s">
        <v>109</v>
      </c>
      <c r="D30">
        <f t="shared" si="0"/>
        <v>114322.05</v>
      </c>
      <c r="E30">
        <v>114000</v>
      </c>
      <c r="F30">
        <v>322.05</v>
      </c>
      <c r="G30" s="39" t="str">
        <f>VLOOKUP(A30,'Data 2010'!$B$2:$F$11,5,FALSE)</f>
        <v>GBP</v>
      </c>
    </row>
    <row r="31" spans="1:12">
      <c r="A31" s="15">
        <v>446009608</v>
      </c>
      <c r="B31" s="38">
        <v>40147</v>
      </c>
      <c r="C31" t="s">
        <v>109</v>
      </c>
      <c r="D31">
        <v>0</v>
      </c>
      <c r="E31">
        <v>0</v>
      </c>
      <c r="F31">
        <v>0</v>
      </c>
      <c r="G31" s="39" t="str">
        <f>VLOOKUP(A31,'Data 2010'!$B$2:$F$11,5,FALSE)</f>
        <v>GBP</v>
      </c>
    </row>
    <row r="32" spans="1:12">
      <c r="A32" s="15">
        <v>446009608</v>
      </c>
      <c r="B32" s="38">
        <v>40178</v>
      </c>
      <c r="C32" t="s">
        <v>109</v>
      </c>
      <c r="D32">
        <v>0</v>
      </c>
      <c r="E32">
        <v>0</v>
      </c>
      <c r="F32">
        <v>0</v>
      </c>
      <c r="G32" s="39" t="str">
        <f>VLOOKUP(A32,'Data 2010'!$B$2:$F$11,5,FALSE)</f>
        <v>GBP</v>
      </c>
    </row>
    <row r="33" spans="1:8">
      <c r="A33" s="15">
        <v>446009608</v>
      </c>
      <c r="B33" s="38">
        <v>40209</v>
      </c>
      <c r="C33" t="s">
        <v>109</v>
      </c>
      <c r="D33">
        <v>0</v>
      </c>
      <c r="E33">
        <v>0</v>
      </c>
      <c r="F33">
        <v>0</v>
      </c>
      <c r="G33" s="39" t="str">
        <f>VLOOKUP(A33,'Data 2010'!$B$2:$F$11,5,FALSE)</f>
        <v>GBP</v>
      </c>
    </row>
    <row r="34" spans="1:8">
      <c r="A34" s="15">
        <v>446009608</v>
      </c>
      <c r="B34" s="38">
        <v>40237</v>
      </c>
      <c r="C34" t="s">
        <v>109</v>
      </c>
      <c r="D34">
        <v>0</v>
      </c>
      <c r="E34">
        <v>0</v>
      </c>
      <c r="F34">
        <v>0</v>
      </c>
      <c r="G34" s="39" t="str">
        <f>VLOOKUP(A34,'Data 2010'!$B$2:$F$11,5,FALSE)</f>
        <v>GBP</v>
      </c>
    </row>
    <row r="35" spans="1:8">
      <c r="A35" s="15">
        <v>446009608</v>
      </c>
      <c r="B35" s="38">
        <v>40268</v>
      </c>
      <c r="C35" t="s">
        <v>109</v>
      </c>
      <c r="D35">
        <v>0</v>
      </c>
      <c r="E35">
        <v>0</v>
      </c>
      <c r="F35">
        <v>0</v>
      </c>
      <c r="G35" s="39" t="str">
        <f>VLOOKUP(A35,'Data 2010'!$B$2:$F$11,5,FALSE)</f>
        <v>GBP</v>
      </c>
    </row>
    <row r="36" spans="1:8">
      <c r="A36" s="15">
        <v>446009608</v>
      </c>
      <c r="B36" s="38">
        <v>40298</v>
      </c>
      <c r="C36" t="s">
        <v>109</v>
      </c>
      <c r="D36">
        <v>0</v>
      </c>
      <c r="E36">
        <v>0</v>
      </c>
      <c r="F36">
        <v>0</v>
      </c>
      <c r="G36" s="39" t="str">
        <f>VLOOKUP(A36,'Data 2010'!$B$2:$F$11,5,FALSE)</f>
        <v>GBP</v>
      </c>
    </row>
    <row r="37" spans="1:8">
      <c r="A37" s="15">
        <v>446009608</v>
      </c>
      <c r="B37" s="38">
        <v>40329</v>
      </c>
      <c r="C37" t="s">
        <v>109</v>
      </c>
      <c r="D37">
        <v>0</v>
      </c>
      <c r="E37">
        <v>0</v>
      </c>
      <c r="F37">
        <v>0</v>
      </c>
      <c r="G37" s="39" t="str">
        <f>VLOOKUP(A37,'Data 2010'!$B$2:$F$11,5,FALSE)</f>
        <v>GBP</v>
      </c>
    </row>
    <row r="38" spans="1:8">
      <c r="A38" s="15">
        <v>447592603</v>
      </c>
      <c r="B38" s="38">
        <v>39568</v>
      </c>
      <c r="C38" t="s">
        <v>109</v>
      </c>
      <c r="D38">
        <f t="shared" si="0"/>
        <v>7452</v>
      </c>
      <c r="E38">
        <v>0</v>
      </c>
      <c r="F38">
        <v>7452</v>
      </c>
      <c r="G38" s="39" t="str">
        <f>VLOOKUP(A38,'Data 2010'!$B$2:$F$11,5,FALSE)</f>
        <v>SEK</v>
      </c>
      <c r="H38" s="43"/>
    </row>
    <row r="39" spans="1:8">
      <c r="A39" s="15">
        <v>447592603</v>
      </c>
      <c r="B39" s="38">
        <v>39599</v>
      </c>
      <c r="C39" t="s">
        <v>109</v>
      </c>
      <c r="D39">
        <f t="shared" si="0"/>
        <v>7452</v>
      </c>
      <c r="E39">
        <v>0</v>
      </c>
      <c r="F39">
        <v>7452</v>
      </c>
      <c r="G39" s="39" t="str">
        <f>VLOOKUP(A39,'Data 2010'!$B$2:$F$11,5,FALSE)</f>
        <v>SEK</v>
      </c>
      <c r="H39" s="43"/>
    </row>
    <row r="40" spans="1:8">
      <c r="A40" s="15">
        <v>447592603</v>
      </c>
      <c r="B40" s="38">
        <v>39629</v>
      </c>
      <c r="C40" t="s">
        <v>109</v>
      </c>
      <c r="D40">
        <f t="shared" si="0"/>
        <v>7452</v>
      </c>
      <c r="E40">
        <v>0</v>
      </c>
      <c r="F40">
        <v>7452</v>
      </c>
      <c r="G40" s="39" t="str">
        <f>VLOOKUP(A40,'Data 2010'!$B$2:$F$11,5,FALSE)</f>
        <v>SEK</v>
      </c>
      <c r="H40" s="43"/>
    </row>
    <row r="41" spans="1:8">
      <c r="A41" s="15">
        <v>447592603</v>
      </c>
      <c r="B41" s="38">
        <v>39660</v>
      </c>
      <c r="C41" t="s">
        <v>109</v>
      </c>
      <c r="D41">
        <f t="shared" si="0"/>
        <v>7452</v>
      </c>
      <c r="E41">
        <v>0</v>
      </c>
      <c r="F41">
        <v>7452</v>
      </c>
      <c r="G41" s="39" t="str">
        <f>VLOOKUP(A41,'Data 2010'!$B$2:$F$11,5,FALSE)</f>
        <v>SEK</v>
      </c>
      <c r="H41" s="43"/>
    </row>
    <row r="42" spans="1:8">
      <c r="A42" s="15">
        <v>447592603</v>
      </c>
      <c r="B42" s="38">
        <v>39691</v>
      </c>
      <c r="C42" t="s">
        <v>109</v>
      </c>
      <c r="D42">
        <f t="shared" si="0"/>
        <v>7452</v>
      </c>
      <c r="E42">
        <v>0</v>
      </c>
      <c r="F42">
        <v>7452</v>
      </c>
      <c r="G42" s="39" t="str">
        <f>VLOOKUP(A42,'Data 2010'!$B$2:$F$11,5,FALSE)</f>
        <v>SEK</v>
      </c>
      <c r="H42" s="43"/>
    </row>
    <row r="43" spans="1:8">
      <c r="A43" s="15">
        <v>447592603</v>
      </c>
      <c r="B43" s="38">
        <v>39721</v>
      </c>
      <c r="C43" t="s">
        <v>109</v>
      </c>
      <c r="D43">
        <f t="shared" si="0"/>
        <v>7452</v>
      </c>
      <c r="E43">
        <v>0</v>
      </c>
      <c r="F43">
        <v>7452</v>
      </c>
      <c r="G43" s="39" t="str">
        <f>VLOOKUP(A43,'Data 2010'!$B$2:$F$11,5,FALSE)</f>
        <v>SEK</v>
      </c>
      <c r="H43" s="43"/>
    </row>
    <row r="44" spans="1:8">
      <c r="A44" s="15">
        <v>447592603</v>
      </c>
      <c r="B44" s="38">
        <v>39752</v>
      </c>
      <c r="C44" t="s">
        <v>109</v>
      </c>
      <c r="D44">
        <f t="shared" si="0"/>
        <v>7452</v>
      </c>
      <c r="E44">
        <v>0</v>
      </c>
      <c r="F44">
        <v>7452</v>
      </c>
      <c r="G44" s="39" t="str">
        <f>VLOOKUP(A44,'Data 2010'!$B$2:$F$11,5,FALSE)</f>
        <v>SEK</v>
      </c>
      <c r="H44" s="43"/>
    </row>
    <row r="45" spans="1:8">
      <c r="A45" s="15">
        <v>447592603</v>
      </c>
      <c r="B45" s="38">
        <v>39782</v>
      </c>
      <c r="C45" t="s">
        <v>109</v>
      </c>
      <c r="D45">
        <f t="shared" si="0"/>
        <v>7452</v>
      </c>
      <c r="E45">
        <v>0</v>
      </c>
      <c r="F45">
        <v>7452</v>
      </c>
      <c r="G45" s="39" t="str">
        <f>VLOOKUP(A45,'Data 2010'!$B$2:$F$11,5,FALSE)</f>
        <v>SEK</v>
      </c>
      <c r="H45" s="43"/>
    </row>
    <row r="46" spans="1:8">
      <c r="A46" s="15">
        <v>447592603</v>
      </c>
      <c r="B46" s="38">
        <v>39813</v>
      </c>
      <c r="C46" t="s">
        <v>109</v>
      </c>
      <c r="D46">
        <f t="shared" si="0"/>
        <v>7452</v>
      </c>
      <c r="E46">
        <v>0</v>
      </c>
      <c r="F46">
        <v>7452</v>
      </c>
      <c r="G46" s="39" t="str">
        <f>VLOOKUP(A46,'Data 2010'!$B$2:$F$11,5,FALSE)</f>
        <v>SEK</v>
      </c>
      <c r="H46" s="43"/>
    </row>
    <row r="47" spans="1:8">
      <c r="A47" s="15">
        <v>447592603</v>
      </c>
      <c r="B47" s="38">
        <v>39844</v>
      </c>
      <c r="C47" t="s">
        <v>109</v>
      </c>
      <c r="D47">
        <f t="shared" si="0"/>
        <v>7452</v>
      </c>
      <c r="E47">
        <v>0</v>
      </c>
      <c r="F47">
        <v>7452</v>
      </c>
      <c r="G47" s="39" t="str">
        <f>VLOOKUP(A47,'Data 2010'!$B$2:$F$11,5,FALSE)</f>
        <v>SEK</v>
      </c>
      <c r="H47" s="43"/>
    </row>
    <row r="48" spans="1:8">
      <c r="A48" s="15">
        <v>447592603</v>
      </c>
      <c r="B48" s="38">
        <v>39872</v>
      </c>
      <c r="C48" t="s">
        <v>109</v>
      </c>
      <c r="D48">
        <f t="shared" si="0"/>
        <v>7452</v>
      </c>
      <c r="E48">
        <v>0</v>
      </c>
      <c r="F48">
        <v>7452</v>
      </c>
      <c r="G48" s="39" t="str">
        <f>VLOOKUP(A48,'Data 2010'!$B$2:$F$11,5,FALSE)</f>
        <v>SEK</v>
      </c>
      <c r="H48" s="43"/>
    </row>
    <row r="49" spans="1:8">
      <c r="A49" s="15">
        <v>447592603</v>
      </c>
      <c r="B49" s="38">
        <v>39903</v>
      </c>
      <c r="C49" t="s">
        <v>109</v>
      </c>
      <c r="D49">
        <f t="shared" si="0"/>
        <v>7452</v>
      </c>
      <c r="E49">
        <v>0</v>
      </c>
      <c r="F49">
        <v>7452</v>
      </c>
      <c r="G49" s="39" t="str">
        <f>VLOOKUP(A49,'Data 2010'!$B$2:$F$11,5,FALSE)</f>
        <v>SEK</v>
      </c>
      <c r="H49" s="43"/>
    </row>
    <row r="50" spans="1:8">
      <c r="A50" s="15">
        <v>447592603</v>
      </c>
      <c r="B50" s="38">
        <v>39933</v>
      </c>
      <c r="C50" t="s">
        <v>109</v>
      </c>
      <c r="D50">
        <f t="shared" si="0"/>
        <v>7452</v>
      </c>
      <c r="E50">
        <v>0</v>
      </c>
      <c r="F50">
        <v>7452</v>
      </c>
      <c r="G50" s="39" t="str">
        <f>VLOOKUP(A50,'Data 2010'!$B$2:$F$11,5,FALSE)</f>
        <v>SEK</v>
      </c>
      <c r="H50" s="43"/>
    </row>
    <row r="51" spans="1:8">
      <c r="A51" s="15">
        <v>447592603</v>
      </c>
      <c r="B51" s="38">
        <v>39964</v>
      </c>
      <c r="C51" t="s">
        <v>109</v>
      </c>
      <c r="D51">
        <f t="shared" si="0"/>
        <v>7452</v>
      </c>
      <c r="E51">
        <v>0</v>
      </c>
      <c r="F51">
        <v>7452</v>
      </c>
      <c r="G51" s="39" t="str">
        <f>VLOOKUP(A51,'Data 2010'!$B$2:$F$11,5,FALSE)</f>
        <v>SEK</v>
      </c>
      <c r="H51" s="43"/>
    </row>
    <row r="52" spans="1:8">
      <c r="A52" s="15">
        <v>447592603</v>
      </c>
      <c r="B52" s="38">
        <v>39994</v>
      </c>
      <c r="C52" t="s">
        <v>109</v>
      </c>
      <c r="D52">
        <f t="shared" si="0"/>
        <v>7452</v>
      </c>
      <c r="E52">
        <v>0</v>
      </c>
      <c r="F52">
        <v>7452</v>
      </c>
      <c r="G52" s="39" t="str">
        <f>VLOOKUP(A52,'Data 2010'!$B$2:$F$11,5,FALSE)</f>
        <v>SEK</v>
      </c>
      <c r="H52" s="43"/>
    </row>
    <row r="53" spans="1:8">
      <c r="A53" s="15">
        <v>447592603</v>
      </c>
      <c r="B53" s="38">
        <v>40025</v>
      </c>
      <c r="C53" t="s">
        <v>109</v>
      </c>
      <c r="D53">
        <f t="shared" si="0"/>
        <v>7452</v>
      </c>
      <c r="E53">
        <v>0</v>
      </c>
      <c r="F53">
        <v>7452</v>
      </c>
      <c r="G53" s="39" t="str">
        <f>VLOOKUP(A53,'Data 2010'!$B$2:$F$11,5,FALSE)</f>
        <v>SEK</v>
      </c>
      <c r="H53" s="43"/>
    </row>
    <row r="54" spans="1:8">
      <c r="A54" s="15">
        <v>447592603</v>
      </c>
      <c r="B54" s="38">
        <v>40056</v>
      </c>
      <c r="C54" t="s">
        <v>109</v>
      </c>
      <c r="D54">
        <f t="shared" si="0"/>
        <v>7452</v>
      </c>
      <c r="E54">
        <v>0</v>
      </c>
      <c r="F54">
        <v>7452</v>
      </c>
      <c r="G54" s="39" t="str">
        <f>VLOOKUP(A54,'Data 2010'!$B$2:$F$11,5,FALSE)</f>
        <v>SEK</v>
      </c>
      <c r="H54" s="43"/>
    </row>
    <row r="55" spans="1:8">
      <c r="A55" s="15">
        <v>447592603</v>
      </c>
      <c r="B55" s="38">
        <v>40086</v>
      </c>
      <c r="C55" t="s">
        <v>109</v>
      </c>
      <c r="D55">
        <f t="shared" si="0"/>
        <v>7452</v>
      </c>
      <c r="E55">
        <v>0</v>
      </c>
      <c r="F55">
        <v>7452</v>
      </c>
      <c r="G55" s="39" t="str">
        <f>VLOOKUP(A55,'Data 2010'!$B$2:$F$11,5,FALSE)</f>
        <v>SEK</v>
      </c>
      <c r="H55" s="43"/>
    </row>
    <row r="56" spans="1:8">
      <c r="A56" s="15">
        <v>447592603</v>
      </c>
      <c r="B56" s="38">
        <v>40117</v>
      </c>
      <c r="C56" t="s">
        <v>109</v>
      </c>
      <c r="D56">
        <f t="shared" si="0"/>
        <v>7452</v>
      </c>
      <c r="E56">
        <v>0</v>
      </c>
      <c r="F56">
        <v>7452</v>
      </c>
      <c r="G56" s="39" t="str">
        <f>VLOOKUP(A56,'Data 2010'!$B$2:$F$11,5,FALSE)</f>
        <v>SEK</v>
      </c>
      <c r="H56" s="43"/>
    </row>
    <row r="57" spans="1:8">
      <c r="A57" s="15">
        <v>447592603</v>
      </c>
      <c r="B57" s="38">
        <v>40147</v>
      </c>
      <c r="C57" t="s">
        <v>109</v>
      </c>
      <c r="D57">
        <f t="shared" si="0"/>
        <v>7452</v>
      </c>
      <c r="E57">
        <v>0</v>
      </c>
      <c r="F57">
        <v>7452</v>
      </c>
      <c r="G57" s="39" t="str">
        <f>VLOOKUP(A57,'Data 2010'!$B$2:$F$11,5,FALSE)</f>
        <v>SEK</v>
      </c>
      <c r="H57" s="43"/>
    </row>
    <row r="58" spans="1:8">
      <c r="A58" s="15">
        <v>447592603</v>
      </c>
      <c r="B58" s="38">
        <v>40178</v>
      </c>
      <c r="C58" t="s">
        <v>109</v>
      </c>
      <c r="D58">
        <f t="shared" si="0"/>
        <v>7452</v>
      </c>
      <c r="E58">
        <v>0</v>
      </c>
      <c r="F58">
        <v>7452</v>
      </c>
      <c r="G58" s="39" t="str">
        <f>VLOOKUP(A58,'Data 2010'!$B$2:$F$11,5,FALSE)</f>
        <v>SEK</v>
      </c>
      <c r="H58" s="43"/>
    </row>
    <row r="59" spans="1:8">
      <c r="A59" s="15">
        <v>447592603</v>
      </c>
      <c r="B59" s="38">
        <v>40209</v>
      </c>
      <c r="C59" t="s">
        <v>109</v>
      </c>
      <c r="D59">
        <f t="shared" si="0"/>
        <v>7452</v>
      </c>
      <c r="E59">
        <v>0</v>
      </c>
      <c r="F59">
        <v>7452</v>
      </c>
      <c r="G59" s="39" t="str">
        <f>VLOOKUP(A59,'Data 2010'!$B$2:$F$11,5,FALSE)</f>
        <v>SEK</v>
      </c>
      <c r="H59" s="43"/>
    </row>
    <row r="60" spans="1:8">
      <c r="A60" s="15">
        <v>447592603</v>
      </c>
      <c r="B60" s="38">
        <v>40237</v>
      </c>
      <c r="C60" t="s">
        <v>109</v>
      </c>
      <c r="D60">
        <f t="shared" si="0"/>
        <v>7452</v>
      </c>
      <c r="E60">
        <v>0</v>
      </c>
      <c r="F60">
        <v>7452</v>
      </c>
      <c r="G60" s="39" t="str">
        <f>VLOOKUP(A60,'Data 2010'!$B$2:$F$11,5,FALSE)</f>
        <v>SEK</v>
      </c>
      <c r="H60" s="43"/>
    </row>
    <row r="61" spans="1:8">
      <c r="A61" s="15">
        <v>447592603</v>
      </c>
      <c r="B61" s="38">
        <v>40268</v>
      </c>
      <c r="C61" t="s">
        <v>109</v>
      </c>
      <c r="D61">
        <f t="shared" si="0"/>
        <v>7452</v>
      </c>
      <c r="E61">
        <v>0</v>
      </c>
      <c r="F61">
        <v>7452</v>
      </c>
      <c r="G61" s="39" t="str">
        <f>VLOOKUP(A61,'Data 2010'!$B$2:$F$11,5,FALSE)</f>
        <v>SEK</v>
      </c>
      <c r="H61" s="43"/>
    </row>
    <row r="62" spans="1:8">
      <c r="A62" s="15">
        <v>447592603</v>
      </c>
      <c r="B62" s="38">
        <v>40298</v>
      </c>
      <c r="C62" t="s">
        <v>109</v>
      </c>
      <c r="D62">
        <f t="shared" si="0"/>
        <v>7452</v>
      </c>
      <c r="E62">
        <v>0</v>
      </c>
      <c r="F62">
        <v>7452</v>
      </c>
      <c r="G62" s="39" t="str">
        <f>VLOOKUP(A62,'Data 2010'!$B$2:$F$11,5,FALSE)</f>
        <v>SEK</v>
      </c>
      <c r="H62" s="43"/>
    </row>
    <row r="63" spans="1:8">
      <c r="A63" s="15">
        <v>447592603</v>
      </c>
      <c r="B63" s="38">
        <v>40329</v>
      </c>
      <c r="C63" t="s">
        <v>109</v>
      </c>
      <c r="D63">
        <f t="shared" si="0"/>
        <v>7452</v>
      </c>
      <c r="E63">
        <v>0</v>
      </c>
      <c r="F63">
        <v>7452</v>
      </c>
      <c r="G63" s="39" t="str">
        <f>VLOOKUP(A63,'Data 2010'!$B$2:$F$11,5,FALSE)</f>
        <v>SEK</v>
      </c>
      <c r="H63" s="43"/>
    </row>
    <row r="64" spans="1:8">
      <c r="A64" s="15">
        <v>449577106</v>
      </c>
      <c r="B64" s="38">
        <v>39568</v>
      </c>
      <c r="C64" t="s">
        <v>109</v>
      </c>
      <c r="D64">
        <f t="shared" si="0"/>
        <v>1027.0125</v>
      </c>
      <c r="E64">
        <v>889.01250000000005</v>
      </c>
      <c r="F64">
        <v>138</v>
      </c>
      <c r="G64" s="39" t="str">
        <f>VLOOKUP(A64,'Data 2010'!$B$2:$F$11,5,FALSE)</f>
        <v>EUR</v>
      </c>
    </row>
    <row r="65" spans="1:7">
      <c r="A65" s="15">
        <v>449577106</v>
      </c>
      <c r="B65" s="38">
        <v>39599</v>
      </c>
      <c r="C65" t="s">
        <v>109</v>
      </c>
      <c r="D65">
        <f t="shared" si="0"/>
        <v>1027.0125</v>
      </c>
      <c r="E65">
        <v>891.15</v>
      </c>
      <c r="F65">
        <v>135.86250000000001</v>
      </c>
      <c r="G65" s="39" t="str">
        <f>VLOOKUP(A65,'Data 2010'!$B$2:$F$11,5,FALSE)</f>
        <v>EUR</v>
      </c>
    </row>
    <row r="66" spans="1:7">
      <c r="A66" s="15">
        <v>449577106</v>
      </c>
      <c r="B66" s="38">
        <v>39629</v>
      </c>
      <c r="C66" t="s">
        <v>109</v>
      </c>
      <c r="D66">
        <f t="shared" si="0"/>
        <v>1027.0125</v>
      </c>
      <c r="E66">
        <v>893.3</v>
      </c>
      <c r="F66">
        <v>133.71250000000001</v>
      </c>
      <c r="G66" s="39" t="str">
        <f>VLOOKUP(A66,'Data 2010'!$B$2:$F$11,5,FALSE)</f>
        <v>EUR</v>
      </c>
    </row>
    <row r="67" spans="1:7">
      <c r="A67" s="15">
        <v>449577106</v>
      </c>
      <c r="B67" s="38">
        <v>39660</v>
      </c>
      <c r="C67" t="s">
        <v>109</v>
      </c>
      <c r="D67">
        <f t="shared" si="0"/>
        <v>1027.0125</v>
      </c>
      <c r="E67">
        <v>895.45</v>
      </c>
      <c r="F67">
        <v>131.5625</v>
      </c>
      <c r="G67" s="39" t="str">
        <f>VLOOKUP(A67,'Data 2010'!$B$2:$F$11,5,FALSE)</f>
        <v>EUR</v>
      </c>
    </row>
    <row r="68" spans="1:7">
      <c r="A68" s="15">
        <v>449577106</v>
      </c>
      <c r="B68" s="38">
        <v>39691</v>
      </c>
      <c r="C68" t="s">
        <v>109</v>
      </c>
      <c r="D68">
        <f t="shared" si="0"/>
        <v>1027.0125</v>
      </c>
      <c r="E68">
        <v>897.6</v>
      </c>
      <c r="F68">
        <v>129.41249999999999</v>
      </c>
      <c r="G68" s="39" t="str">
        <f>VLOOKUP(A68,'Data 2010'!$B$2:$F$11,5,FALSE)</f>
        <v>EUR</v>
      </c>
    </row>
    <row r="69" spans="1:7">
      <c r="A69" s="15">
        <v>449577106</v>
      </c>
      <c r="B69" s="38">
        <v>39721</v>
      </c>
      <c r="C69" t="s">
        <v>109</v>
      </c>
      <c r="D69">
        <f t="shared" si="0"/>
        <v>1027.0124999999998</v>
      </c>
      <c r="E69">
        <v>899.76249999999993</v>
      </c>
      <c r="F69">
        <v>127.25</v>
      </c>
      <c r="G69" s="39" t="str">
        <f>VLOOKUP(A69,'Data 2010'!$B$2:$F$11,5,FALSE)</f>
        <v>EUR</v>
      </c>
    </row>
    <row r="70" spans="1:7">
      <c r="A70" s="15">
        <v>449577106</v>
      </c>
      <c r="B70" s="38">
        <v>39752</v>
      </c>
      <c r="C70" t="s">
        <v>109</v>
      </c>
      <c r="D70">
        <f t="shared" si="0"/>
        <v>1027.0125</v>
      </c>
      <c r="E70">
        <v>901.9375</v>
      </c>
      <c r="F70">
        <v>125.075</v>
      </c>
      <c r="G70" s="39" t="str">
        <f>VLOOKUP(A70,'Data 2010'!$B$2:$F$11,5,FALSE)</f>
        <v>EUR</v>
      </c>
    </row>
    <row r="71" spans="1:7">
      <c r="A71" s="15">
        <v>449577106</v>
      </c>
      <c r="B71" s="38">
        <v>39782</v>
      </c>
      <c r="C71" t="s">
        <v>109</v>
      </c>
      <c r="D71">
        <f t="shared" si="0"/>
        <v>1027.0124999999998</v>
      </c>
      <c r="E71">
        <v>904.09999999999991</v>
      </c>
      <c r="F71">
        <v>122.91249999999999</v>
      </c>
      <c r="G71" s="39" t="str">
        <f>VLOOKUP(A71,'Data 2010'!$B$2:$F$11,5,FALSE)</f>
        <v>EUR</v>
      </c>
    </row>
    <row r="72" spans="1:7">
      <c r="A72" s="15">
        <v>449577106</v>
      </c>
      <c r="B72" s="38">
        <v>39813</v>
      </c>
      <c r="C72" t="s">
        <v>109</v>
      </c>
      <c r="D72">
        <f t="shared" si="0"/>
        <v>1027.0125</v>
      </c>
      <c r="E72">
        <v>906.27499999999998</v>
      </c>
      <c r="F72">
        <v>120.73750000000001</v>
      </c>
      <c r="G72" s="39" t="str">
        <f>VLOOKUP(A72,'Data 2010'!$B$2:$F$11,5,FALSE)</f>
        <v>EUR</v>
      </c>
    </row>
    <row r="73" spans="1:7">
      <c r="A73" s="15">
        <v>449577106</v>
      </c>
      <c r="B73" s="38">
        <v>39844</v>
      </c>
      <c r="C73" t="s">
        <v>109</v>
      </c>
      <c r="D73">
        <f t="shared" si="0"/>
        <v>1027.0125</v>
      </c>
      <c r="E73">
        <v>908.46249999999998</v>
      </c>
      <c r="F73">
        <v>118.55000000000001</v>
      </c>
      <c r="G73" s="39" t="str">
        <f>VLOOKUP(A73,'Data 2010'!$B$2:$F$11,5,FALSE)</f>
        <v>EUR</v>
      </c>
    </row>
    <row r="74" spans="1:7">
      <c r="A74" s="15">
        <v>449577106</v>
      </c>
      <c r="B74" s="38">
        <v>39872</v>
      </c>
      <c r="C74" t="s">
        <v>109</v>
      </c>
      <c r="D74">
        <f t="shared" si="0"/>
        <v>1027.0125</v>
      </c>
      <c r="E74">
        <v>910.65</v>
      </c>
      <c r="F74">
        <v>116.36250000000001</v>
      </c>
      <c r="G74" s="39" t="str">
        <f>VLOOKUP(A74,'Data 2010'!$B$2:$F$11,5,FALSE)</f>
        <v>EUR</v>
      </c>
    </row>
    <row r="75" spans="1:7">
      <c r="A75" s="15">
        <v>449577106</v>
      </c>
      <c r="B75" s="38">
        <v>39903</v>
      </c>
      <c r="C75" t="s">
        <v>109</v>
      </c>
      <c r="D75">
        <f t="shared" si="0"/>
        <v>1027.0124999999998</v>
      </c>
      <c r="E75">
        <v>912.84999999999991</v>
      </c>
      <c r="F75">
        <v>114.16249999999999</v>
      </c>
      <c r="G75" s="39" t="str">
        <f>VLOOKUP(A75,'Data 2010'!$B$2:$F$11,5,FALSE)</f>
        <v>EUR</v>
      </c>
    </row>
    <row r="76" spans="1:7">
      <c r="A76" s="15">
        <v>449577106</v>
      </c>
      <c r="B76" s="38">
        <v>39933</v>
      </c>
      <c r="C76" t="s">
        <v>109</v>
      </c>
      <c r="D76">
        <f t="shared" si="0"/>
        <v>1027.0124999999998</v>
      </c>
      <c r="E76">
        <v>915.03749999999991</v>
      </c>
      <c r="F76">
        <v>111.97499999999999</v>
      </c>
      <c r="G76" s="39" t="str">
        <f>VLOOKUP(A76,'Data 2010'!$B$2:$F$11,5,FALSE)</f>
        <v>EUR</v>
      </c>
    </row>
    <row r="77" spans="1:7">
      <c r="A77" s="15">
        <v>449577106</v>
      </c>
      <c r="B77" s="38">
        <v>39964</v>
      </c>
      <c r="C77" t="s">
        <v>109</v>
      </c>
      <c r="D77">
        <f t="shared" ref="D77:D141" si="1">F77+E77</f>
        <v>1027.0125</v>
      </c>
      <c r="E77">
        <v>917.25</v>
      </c>
      <c r="F77">
        <v>109.7625</v>
      </c>
      <c r="G77" s="39" t="str">
        <f>VLOOKUP(A77,'Data 2010'!$B$2:$F$11,5,FALSE)</f>
        <v>EUR</v>
      </c>
    </row>
    <row r="78" spans="1:7">
      <c r="A78" s="15">
        <v>449577106</v>
      </c>
      <c r="B78" s="38">
        <v>39994</v>
      </c>
      <c r="C78" t="s">
        <v>109</v>
      </c>
      <c r="D78">
        <f t="shared" si="1"/>
        <v>1027.0124999999998</v>
      </c>
      <c r="E78">
        <v>919.44999999999993</v>
      </c>
      <c r="F78">
        <v>107.5625</v>
      </c>
      <c r="G78" s="39" t="str">
        <f>VLOOKUP(A78,'Data 2010'!$B$2:$F$11,5,FALSE)</f>
        <v>EUR</v>
      </c>
    </row>
    <row r="79" spans="1:7">
      <c r="A79" s="15">
        <v>449577106</v>
      </c>
      <c r="B79" s="38">
        <v>40025</v>
      </c>
      <c r="C79" t="s">
        <v>109</v>
      </c>
      <c r="D79">
        <f t="shared" si="1"/>
        <v>1027.0125</v>
      </c>
      <c r="E79">
        <v>921.66250000000002</v>
      </c>
      <c r="F79">
        <v>105.35</v>
      </c>
      <c r="G79" s="39" t="str">
        <f>VLOOKUP(A79,'Data 2010'!$B$2:$F$11,5,FALSE)</f>
        <v>EUR</v>
      </c>
    </row>
    <row r="80" spans="1:7">
      <c r="A80" s="15">
        <v>449577106</v>
      </c>
      <c r="B80" s="38">
        <v>40056</v>
      </c>
      <c r="C80" t="s">
        <v>109</v>
      </c>
      <c r="D80">
        <f t="shared" si="1"/>
        <v>1027.0125</v>
      </c>
      <c r="E80">
        <v>923.88750000000005</v>
      </c>
      <c r="F80">
        <v>103.125</v>
      </c>
      <c r="G80" s="39" t="str">
        <f>VLOOKUP(A80,'Data 2010'!$B$2:$F$11,5,FALSE)</f>
        <v>EUR</v>
      </c>
    </row>
    <row r="81" spans="1:7">
      <c r="A81" s="15">
        <v>449577106</v>
      </c>
      <c r="B81" s="38">
        <v>40086</v>
      </c>
      <c r="C81" t="s">
        <v>109</v>
      </c>
      <c r="D81">
        <f t="shared" si="1"/>
        <v>1027.0125</v>
      </c>
      <c r="E81">
        <v>926.11249999999995</v>
      </c>
      <c r="F81">
        <v>100.9</v>
      </c>
      <c r="G81" s="39" t="str">
        <f>VLOOKUP(A81,'Data 2010'!$B$2:$F$11,5,FALSE)</f>
        <v>EUR</v>
      </c>
    </row>
    <row r="82" spans="1:7">
      <c r="A82" s="15">
        <v>449577106</v>
      </c>
      <c r="B82" s="38">
        <v>40117</v>
      </c>
      <c r="C82" t="s">
        <v>109</v>
      </c>
      <c r="D82">
        <f t="shared" si="1"/>
        <v>1027.0125</v>
      </c>
      <c r="E82">
        <v>928.33749999999998</v>
      </c>
      <c r="F82">
        <v>98.674999999999997</v>
      </c>
      <c r="G82" s="39" t="str">
        <f>VLOOKUP(A82,'Data 2010'!$B$2:$F$11,5,FALSE)</f>
        <v>EUR</v>
      </c>
    </row>
    <row r="83" spans="1:7">
      <c r="A83" s="15">
        <v>449577106</v>
      </c>
      <c r="B83" s="38">
        <v>40147</v>
      </c>
      <c r="C83" t="s">
        <v>109</v>
      </c>
      <c r="D83">
        <f t="shared" si="1"/>
        <v>1027.0125</v>
      </c>
      <c r="E83">
        <v>930.57500000000005</v>
      </c>
      <c r="F83">
        <v>96.4375</v>
      </c>
      <c r="G83" s="39" t="str">
        <f>VLOOKUP(A83,'Data 2010'!$B$2:$F$11,5,FALSE)</f>
        <v>EUR</v>
      </c>
    </row>
    <row r="84" spans="1:7">
      <c r="A84" s="15">
        <v>449577106</v>
      </c>
      <c r="B84" s="38">
        <v>40178</v>
      </c>
      <c r="C84" t="s">
        <v>109</v>
      </c>
      <c r="D84">
        <f t="shared" si="1"/>
        <v>1027.0125</v>
      </c>
      <c r="E84">
        <v>932.8125</v>
      </c>
      <c r="F84">
        <v>94.2</v>
      </c>
      <c r="G84" s="39" t="str">
        <f>VLOOKUP(A84,'Data 2010'!$B$2:$F$11,5,FALSE)</f>
        <v>EUR</v>
      </c>
    </row>
    <row r="85" spans="1:7">
      <c r="A85" s="15">
        <v>449577106</v>
      </c>
      <c r="B85" s="38">
        <v>40209</v>
      </c>
      <c r="C85" t="s">
        <v>109</v>
      </c>
      <c r="D85">
        <f t="shared" si="1"/>
        <v>1027.0125</v>
      </c>
      <c r="E85">
        <v>935.0625</v>
      </c>
      <c r="F85">
        <v>91.95</v>
      </c>
      <c r="G85" s="39" t="str">
        <f>VLOOKUP(A85,'Data 2010'!$B$2:$F$11,5,FALSE)</f>
        <v>EUR</v>
      </c>
    </row>
    <row r="86" spans="1:7">
      <c r="A86" s="15">
        <v>449577106</v>
      </c>
      <c r="B86" s="38">
        <v>40237</v>
      </c>
      <c r="C86" t="s">
        <v>109</v>
      </c>
      <c r="D86">
        <v>0</v>
      </c>
      <c r="E86">
        <v>0</v>
      </c>
      <c r="F86">
        <v>0</v>
      </c>
      <c r="G86" s="39" t="str">
        <f>VLOOKUP(A86,'Data 2010'!$B$2:$F$11,5,FALSE)</f>
        <v>EUR</v>
      </c>
    </row>
    <row r="87" spans="1:7">
      <c r="A87" s="15">
        <v>449577106</v>
      </c>
      <c r="B87" s="38">
        <v>40268</v>
      </c>
      <c r="C87" t="s">
        <v>109</v>
      </c>
      <c r="D87">
        <v>0</v>
      </c>
      <c r="E87">
        <v>0</v>
      </c>
      <c r="F87">
        <v>0</v>
      </c>
      <c r="G87" s="39" t="str">
        <f>VLOOKUP(A87,'Data 2010'!$B$2:$F$11,5,FALSE)</f>
        <v>EUR</v>
      </c>
    </row>
    <row r="88" spans="1:7">
      <c r="A88" s="15">
        <v>449577106</v>
      </c>
      <c r="B88" s="38">
        <v>40298</v>
      </c>
      <c r="C88" t="s">
        <v>109</v>
      </c>
      <c r="D88">
        <v>0</v>
      </c>
      <c r="E88">
        <v>0</v>
      </c>
      <c r="F88">
        <v>0</v>
      </c>
      <c r="G88" s="39" t="str">
        <f>VLOOKUP(A88,'Data 2010'!$B$2:$F$11,5,FALSE)</f>
        <v>EUR</v>
      </c>
    </row>
    <row r="89" spans="1:7">
      <c r="A89" s="15">
        <v>449577106</v>
      </c>
      <c r="B89" s="38">
        <v>40329</v>
      </c>
      <c r="C89" t="s">
        <v>109</v>
      </c>
      <c r="D89">
        <v>0</v>
      </c>
      <c r="E89">
        <v>0</v>
      </c>
      <c r="F89">
        <v>0</v>
      </c>
      <c r="G89" s="39" t="str">
        <f>VLOOKUP(A89,'Data 2010'!$B$2:$F$11,5,FALSE)</f>
        <v>EUR</v>
      </c>
    </row>
    <row r="90" spans="1:7">
      <c r="A90" s="15">
        <v>449855106</v>
      </c>
      <c r="B90" s="38">
        <v>39568</v>
      </c>
      <c r="C90" t="s">
        <v>109</v>
      </c>
      <c r="D90">
        <f t="shared" si="1"/>
        <v>265.38749999999999</v>
      </c>
      <c r="E90">
        <v>0</v>
      </c>
      <c r="F90">
        <v>265.38749999999999</v>
      </c>
      <c r="G90" s="39" t="str">
        <f>VLOOKUP(A90,'Data 2010'!$B$2:$F$11,5,FALSE)</f>
        <v>EUR</v>
      </c>
    </row>
    <row r="91" spans="1:7">
      <c r="A91" s="15">
        <v>449855106</v>
      </c>
      <c r="B91" s="38">
        <v>39599</v>
      </c>
      <c r="C91" t="s">
        <v>109</v>
      </c>
      <c r="D91">
        <f t="shared" si="1"/>
        <v>265.38749999999999</v>
      </c>
      <c r="E91">
        <v>0</v>
      </c>
      <c r="F91">
        <v>265.38749999999999</v>
      </c>
      <c r="G91" s="39" t="str">
        <f>VLOOKUP(A91,'Data 2010'!$B$2:$F$11,5,FALSE)</f>
        <v>EUR</v>
      </c>
    </row>
    <row r="92" spans="1:7">
      <c r="A92" s="15">
        <v>449855106</v>
      </c>
      <c r="B92" s="38">
        <v>39629</v>
      </c>
      <c r="C92" t="s">
        <v>109</v>
      </c>
      <c r="D92">
        <f t="shared" si="1"/>
        <v>265.38749999999999</v>
      </c>
      <c r="E92">
        <v>0</v>
      </c>
      <c r="F92">
        <v>265.38749999999999</v>
      </c>
      <c r="G92" s="39" t="str">
        <f>VLOOKUP(A92,'Data 2010'!$B$2:$F$11,5,FALSE)</f>
        <v>EUR</v>
      </c>
    </row>
    <row r="93" spans="1:7">
      <c r="A93" s="15">
        <v>449855106</v>
      </c>
      <c r="B93" s="38">
        <v>39660</v>
      </c>
      <c r="C93" t="s">
        <v>109</v>
      </c>
      <c r="D93">
        <f t="shared" si="1"/>
        <v>265.38749999999999</v>
      </c>
      <c r="E93">
        <v>0</v>
      </c>
      <c r="F93">
        <v>265.38749999999999</v>
      </c>
      <c r="G93" s="39" t="str">
        <f>VLOOKUP(A93,'Data 2010'!$B$2:$F$11,5,FALSE)</f>
        <v>EUR</v>
      </c>
    </row>
    <row r="94" spans="1:7">
      <c r="A94" s="15">
        <v>449855106</v>
      </c>
      <c r="B94" s="38">
        <v>39691</v>
      </c>
      <c r="C94" t="s">
        <v>109</v>
      </c>
      <c r="D94">
        <f t="shared" si="1"/>
        <v>265.38749999999999</v>
      </c>
      <c r="E94">
        <v>0</v>
      </c>
      <c r="F94">
        <v>265.38749999999999</v>
      </c>
      <c r="G94" s="39" t="str">
        <f>VLOOKUP(A94,'Data 2010'!$B$2:$F$11,5,FALSE)</f>
        <v>EUR</v>
      </c>
    </row>
    <row r="95" spans="1:7">
      <c r="A95" s="15">
        <v>449855106</v>
      </c>
      <c r="B95" s="38">
        <v>39721</v>
      </c>
      <c r="C95" t="s">
        <v>109</v>
      </c>
      <c r="D95">
        <f t="shared" si="1"/>
        <v>265.38749999999999</v>
      </c>
      <c r="E95">
        <v>0</v>
      </c>
      <c r="F95">
        <v>265.38749999999999</v>
      </c>
      <c r="G95" s="39" t="str">
        <f>VLOOKUP(A95,'Data 2010'!$B$2:$F$11,5,FALSE)</f>
        <v>EUR</v>
      </c>
    </row>
    <row r="96" spans="1:7">
      <c r="A96" s="15">
        <v>449855106</v>
      </c>
      <c r="B96" s="38">
        <v>39752</v>
      </c>
      <c r="C96" t="s">
        <v>109</v>
      </c>
      <c r="D96">
        <f t="shared" si="1"/>
        <v>265.38749999999999</v>
      </c>
      <c r="E96">
        <v>0</v>
      </c>
      <c r="F96">
        <v>265.38749999999999</v>
      </c>
      <c r="G96" s="39" t="str">
        <f>VLOOKUP(A96,'Data 2010'!$B$2:$F$11,5,FALSE)</f>
        <v>EUR</v>
      </c>
    </row>
    <row r="97" spans="1:7">
      <c r="A97" s="15">
        <v>449855106</v>
      </c>
      <c r="B97" s="38">
        <v>39782</v>
      </c>
      <c r="C97" t="s">
        <v>109</v>
      </c>
      <c r="D97">
        <f t="shared" si="1"/>
        <v>265.38749999999999</v>
      </c>
      <c r="E97">
        <v>0</v>
      </c>
      <c r="F97">
        <v>265.38749999999999</v>
      </c>
      <c r="G97" s="39" t="str">
        <f>VLOOKUP(A97,'Data 2010'!$B$2:$F$11,5,FALSE)</f>
        <v>EUR</v>
      </c>
    </row>
    <row r="98" spans="1:7">
      <c r="A98" s="15">
        <v>449855106</v>
      </c>
      <c r="B98" s="38">
        <v>39813</v>
      </c>
      <c r="C98" t="s">
        <v>109</v>
      </c>
      <c r="D98">
        <f t="shared" si="1"/>
        <v>265.38749999999999</v>
      </c>
      <c r="E98">
        <v>0</v>
      </c>
      <c r="F98">
        <v>265.38749999999999</v>
      </c>
      <c r="G98" s="39" t="str">
        <f>VLOOKUP(A98,'Data 2010'!$B$2:$F$11,5,FALSE)</f>
        <v>EUR</v>
      </c>
    </row>
    <row r="99" spans="1:7">
      <c r="A99" s="15">
        <v>449855106</v>
      </c>
      <c r="B99" s="38">
        <v>39844</v>
      </c>
      <c r="C99" t="s">
        <v>109</v>
      </c>
      <c r="D99">
        <f t="shared" si="1"/>
        <v>265.38749999999999</v>
      </c>
      <c r="E99">
        <v>0</v>
      </c>
      <c r="F99">
        <v>265.38749999999999</v>
      </c>
      <c r="G99" s="39" t="str">
        <f>VLOOKUP(A99,'Data 2010'!$B$2:$F$11,5,FALSE)</f>
        <v>EUR</v>
      </c>
    </row>
    <row r="100" spans="1:7">
      <c r="A100" s="15">
        <v>449855106</v>
      </c>
      <c r="B100" s="38">
        <v>39872</v>
      </c>
      <c r="C100" t="s">
        <v>109</v>
      </c>
      <c r="D100">
        <f t="shared" si="1"/>
        <v>265.38749999999999</v>
      </c>
      <c r="E100">
        <v>0</v>
      </c>
      <c r="F100">
        <v>265.38749999999999</v>
      </c>
      <c r="G100" s="39" t="str">
        <f>VLOOKUP(A100,'Data 2010'!$B$2:$F$11,5,FALSE)</f>
        <v>EUR</v>
      </c>
    </row>
    <row r="101" spans="1:7">
      <c r="A101" s="15">
        <v>449855106</v>
      </c>
      <c r="B101" s="38">
        <v>39903</v>
      </c>
      <c r="C101" t="s">
        <v>109</v>
      </c>
      <c r="D101">
        <f t="shared" si="1"/>
        <v>265.38749999999999</v>
      </c>
      <c r="E101">
        <v>0</v>
      </c>
      <c r="F101">
        <v>265.38749999999999</v>
      </c>
      <c r="G101" s="39" t="str">
        <f>VLOOKUP(A101,'Data 2010'!$B$2:$F$11,5,FALSE)</f>
        <v>EUR</v>
      </c>
    </row>
    <row r="102" spans="1:7">
      <c r="A102" s="15">
        <v>449855106</v>
      </c>
      <c r="B102" s="38">
        <v>39933</v>
      </c>
      <c r="C102" t="s">
        <v>109</v>
      </c>
      <c r="D102">
        <f t="shared" si="1"/>
        <v>265.38749999999999</v>
      </c>
      <c r="E102">
        <v>0</v>
      </c>
      <c r="F102">
        <v>265.38749999999999</v>
      </c>
      <c r="G102" s="39" t="str">
        <f>VLOOKUP(A102,'Data 2010'!$B$2:$F$11,5,FALSE)</f>
        <v>EUR</v>
      </c>
    </row>
    <row r="103" spans="1:7">
      <c r="A103" s="15">
        <v>449855106</v>
      </c>
      <c r="B103" s="38">
        <v>39964</v>
      </c>
      <c r="C103" t="s">
        <v>109</v>
      </c>
      <c r="D103">
        <f t="shared" si="1"/>
        <v>265.38749999999999</v>
      </c>
      <c r="E103">
        <v>0</v>
      </c>
      <c r="F103">
        <v>265.38749999999999</v>
      </c>
      <c r="G103" s="39" t="str">
        <f>VLOOKUP(A103,'Data 2010'!$B$2:$F$11,5,FALSE)</f>
        <v>EUR</v>
      </c>
    </row>
    <row r="104" spans="1:7">
      <c r="A104" s="15">
        <v>449855106</v>
      </c>
      <c r="B104" s="38">
        <v>39994</v>
      </c>
      <c r="C104" t="s">
        <v>109</v>
      </c>
      <c r="D104">
        <f t="shared" si="1"/>
        <v>265.38749999999999</v>
      </c>
      <c r="E104">
        <v>0</v>
      </c>
      <c r="F104">
        <v>265.38749999999999</v>
      </c>
      <c r="G104" s="39" t="str">
        <f>VLOOKUP(A104,'Data 2010'!$B$2:$F$11,5,FALSE)</f>
        <v>EUR</v>
      </c>
    </row>
    <row r="105" spans="1:7">
      <c r="A105" s="15">
        <v>449855106</v>
      </c>
      <c r="B105" s="38">
        <v>40025</v>
      </c>
      <c r="C105" t="s">
        <v>109</v>
      </c>
      <c r="D105">
        <f t="shared" si="1"/>
        <v>265.38749999999999</v>
      </c>
      <c r="E105">
        <v>0</v>
      </c>
      <c r="F105">
        <v>265.38749999999999</v>
      </c>
      <c r="G105" s="39" t="str">
        <f>VLOOKUP(A105,'Data 2010'!$B$2:$F$11,5,FALSE)</f>
        <v>EUR</v>
      </c>
    </row>
    <row r="106" spans="1:7">
      <c r="A106" s="15">
        <v>449855106</v>
      </c>
      <c r="B106" s="38">
        <v>40056</v>
      </c>
      <c r="C106" t="s">
        <v>109</v>
      </c>
      <c r="D106">
        <f t="shared" si="1"/>
        <v>265.38749999999999</v>
      </c>
      <c r="E106">
        <v>0</v>
      </c>
      <c r="F106">
        <v>265.38749999999999</v>
      </c>
      <c r="G106" s="39" t="str">
        <f>VLOOKUP(A106,'Data 2010'!$B$2:$F$11,5,FALSE)</f>
        <v>EUR</v>
      </c>
    </row>
    <row r="107" spans="1:7">
      <c r="A107" s="15">
        <v>449855106</v>
      </c>
      <c r="B107" s="38">
        <v>40086</v>
      </c>
      <c r="C107" t="s">
        <v>109</v>
      </c>
      <c r="D107">
        <f t="shared" si="1"/>
        <v>265.38749999999999</v>
      </c>
      <c r="E107">
        <v>0</v>
      </c>
      <c r="F107">
        <v>265.38749999999999</v>
      </c>
      <c r="G107" s="39" t="str">
        <f>VLOOKUP(A107,'Data 2010'!$B$2:$F$11,5,FALSE)</f>
        <v>EUR</v>
      </c>
    </row>
    <row r="108" spans="1:7">
      <c r="A108" s="15">
        <v>449855106</v>
      </c>
      <c r="B108" s="38">
        <v>40117</v>
      </c>
      <c r="C108" t="s">
        <v>109</v>
      </c>
      <c r="D108">
        <f t="shared" si="1"/>
        <v>265.38749999999999</v>
      </c>
      <c r="E108">
        <v>0</v>
      </c>
      <c r="F108">
        <v>265.38749999999999</v>
      </c>
      <c r="G108" s="39" t="str">
        <f>VLOOKUP(A108,'Data 2010'!$B$2:$F$11,5,FALSE)</f>
        <v>EUR</v>
      </c>
    </row>
    <row r="109" spans="1:7">
      <c r="A109" s="15">
        <v>449855106</v>
      </c>
      <c r="B109" s="38">
        <v>40147</v>
      </c>
      <c r="C109" t="s">
        <v>109</v>
      </c>
      <c r="D109">
        <f t="shared" si="1"/>
        <v>265.38749999999999</v>
      </c>
      <c r="E109">
        <v>0</v>
      </c>
      <c r="F109">
        <v>265.38749999999999</v>
      </c>
      <c r="G109" s="39" t="str">
        <f>VLOOKUP(A109,'Data 2010'!$B$2:$F$11,5,FALSE)</f>
        <v>EUR</v>
      </c>
    </row>
    <row r="110" spans="1:7">
      <c r="A110" s="15">
        <v>449855106</v>
      </c>
      <c r="B110" s="38">
        <v>40178</v>
      </c>
      <c r="C110" t="s">
        <v>109</v>
      </c>
      <c r="D110">
        <f t="shared" si="1"/>
        <v>265.38749999999999</v>
      </c>
      <c r="E110">
        <v>0</v>
      </c>
      <c r="F110">
        <v>265.38749999999999</v>
      </c>
      <c r="G110" s="39" t="str">
        <f>VLOOKUP(A110,'Data 2010'!$B$2:$F$11,5,FALSE)</f>
        <v>EUR</v>
      </c>
    </row>
    <row r="111" spans="1:7">
      <c r="A111" s="15">
        <v>449855106</v>
      </c>
      <c r="B111" s="38">
        <v>40209</v>
      </c>
      <c r="C111" t="s">
        <v>109</v>
      </c>
      <c r="D111">
        <f t="shared" si="1"/>
        <v>265.38749999999999</v>
      </c>
      <c r="E111">
        <v>0</v>
      </c>
      <c r="F111">
        <v>265.38749999999999</v>
      </c>
      <c r="G111" s="39" t="str">
        <f>VLOOKUP(A111,'Data 2010'!$B$2:$F$11,5,FALSE)</f>
        <v>EUR</v>
      </c>
    </row>
    <row r="112" spans="1:7">
      <c r="A112" s="15">
        <v>449855106</v>
      </c>
      <c r="B112" s="38">
        <v>40237</v>
      </c>
      <c r="C112" t="s">
        <v>109</v>
      </c>
      <c r="D112">
        <f t="shared" si="1"/>
        <v>265.38749999999999</v>
      </c>
      <c r="E112">
        <v>0</v>
      </c>
      <c r="F112">
        <v>265.38749999999999</v>
      </c>
      <c r="G112" s="39" t="str">
        <f>VLOOKUP(A112,'Data 2010'!$B$2:$F$11,5,FALSE)</f>
        <v>EUR</v>
      </c>
    </row>
    <row r="113" spans="1:7">
      <c r="A113" s="15">
        <v>449855106</v>
      </c>
      <c r="B113" s="38">
        <v>40268</v>
      </c>
      <c r="C113" t="s">
        <v>109</v>
      </c>
      <c r="D113">
        <f t="shared" si="1"/>
        <v>265.38749999999999</v>
      </c>
      <c r="E113">
        <v>0</v>
      </c>
      <c r="F113">
        <v>265.38749999999999</v>
      </c>
      <c r="G113" s="39" t="str">
        <f>VLOOKUP(A113,'Data 2010'!$B$2:$F$11,5,FALSE)</f>
        <v>EUR</v>
      </c>
    </row>
    <row r="114" spans="1:7">
      <c r="A114" s="15">
        <v>449855106</v>
      </c>
      <c r="B114" s="38">
        <v>40298</v>
      </c>
      <c r="C114" t="s">
        <v>109</v>
      </c>
      <c r="D114">
        <f t="shared" si="1"/>
        <v>265.38749999999999</v>
      </c>
      <c r="E114">
        <v>0</v>
      </c>
      <c r="F114">
        <v>265.38749999999999</v>
      </c>
      <c r="G114" s="39" t="str">
        <f>VLOOKUP(A114,'Data 2010'!$B$2:$F$11,5,FALSE)</f>
        <v>EUR</v>
      </c>
    </row>
    <row r="115" spans="1:7">
      <c r="A115" s="15">
        <v>449855106</v>
      </c>
      <c r="B115" s="38">
        <v>40329</v>
      </c>
      <c r="C115" t="s">
        <v>109</v>
      </c>
      <c r="D115">
        <f t="shared" si="1"/>
        <v>265.38749999999999</v>
      </c>
      <c r="E115">
        <v>0</v>
      </c>
      <c r="F115">
        <v>265.38749999999999</v>
      </c>
      <c r="G115" s="39" t="str">
        <f>VLOOKUP(A115,'Data 2010'!$B$2:$F$11,5,FALSE)</f>
        <v>EUR</v>
      </c>
    </row>
    <row r="116" spans="1:7">
      <c r="A116" s="15">
        <v>451590809</v>
      </c>
      <c r="B116" s="38">
        <v>39568</v>
      </c>
      <c r="C116" t="s">
        <v>109</v>
      </c>
      <c r="D116">
        <f t="shared" si="1"/>
        <v>13249.919999999998</v>
      </c>
      <c r="E116">
        <v>11613.119999999999</v>
      </c>
      <c r="F116">
        <v>1636.8000000000002</v>
      </c>
      <c r="G116" s="39" t="str">
        <f>VLOOKUP(A116,'Data 2010'!$B$2:$F$11,5,FALSE)</f>
        <v>SEK</v>
      </c>
    </row>
    <row r="117" spans="1:7">
      <c r="A117" s="15">
        <v>451590809</v>
      </c>
      <c r="B117" s="38">
        <v>39599</v>
      </c>
      <c r="C117" t="s">
        <v>109</v>
      </c>
      <c r="D117">
        <f t="shared" si="1"/>
        <v>13249.92</v>
      </c>
      <c r="E117">
        <v>11638.68</v>
      </c>
      <c r="F117">
        <v>1611.2400000000002</v>
      </c>
      <c r="G117" s="39" t="str">
        <f>VLOOKUP(A117,'Data 2010'!$B$2:$F$11,5,FALSE)</f>
        <v>SEK</v>
      </c>
    </row>
    <row r="118" spans="1:7">
      <c r="A118" s="15">
        <v>451590809</v>
      </c>
      <c r="B118" s="38">
        <v>39629</v>
      </c>
      <c r="C118" t="s">
        <v>109</v>
      </c>
      <c r="D118">
        <f t="shared" si="1"/>
        <v>13249.92</v>
      </c>
      <c r="E118">
        <v>11664.36</v>
      </c>
      <c r="F118">
        <v>1585.56</v>
      </c>
      <c r="G118" s="39" t="str">
        <f>VLOOKUP(A118,'Data 2010'!$B$2:$F$11,5,FALSE)</f>
        <v>SEK</v>
      </c>
    </row>
    <row r="119" spans="1:7">
      <c r="A119" s="15">
        <v>451590809</v>
      </c>
      <c r="B119" s="38">
        <v>39630</v>
      </c>
      <c r="C119" t="s">
        <v>113</v>
      </c>
      <c r="D119">
        <v>-1104.1599999999999</v>
      </c>
      <c r="E119">
        <v>-11664.36</v>
      </c>
      <c r="F119">
        <v>-1585.56</v>
      </c>
      <c r="G119" s="39" t="str">
        <f>VLOOKUP(A119,'Data 2010'!$B$2:$F$11,5,FALSE)</f>
        <v>SEK</v>
      </c>
    </row>
    <row r="120" spans="1:7">
      <c r="A120" s="15">
        <v>451590809</v>
      </c>
      <c r="B120" s="38">
        <v>39660</v>
      </c>
      <c r="C120" t="s">
        <v>109</v>
      </c>
      <c r="D120">
        <f t="shared" si="1"/>
        <v>13249.919999999998</v>
      </c>
      <c r="E120">
        <v>11690.039999999999</v>
      </c>
      <c r="F120">
        <v>1559.88</v>
      </c>
      <c r="G120" s="39" t="str">
        <f>VLOOKUP(A120,'Data 2010'!$B$2:$F$11,5,FALSE)</f>
        <v>SEK</v>
      </c>
    </row>
    <row r="121" spans="1:7">
      <c r="A121" s="15">
        <v>451590809</v>
      </c>
      <c r="B121" s="38">
        <v>39691</v>
      </c>
      <c r="C121" t="s">
        <v>109</v>
      </c>
      <c r="D121">
        <f t="shared" si="1"/>
        <v>13249.919999999998</v>
      </c>
      <c r="E121">
        <v>11715.72</v>
      </c>
      <c r="F121">
        <v>1534.1999999999998</v>
      </c>
      <c r="G121" s="39" t="str">
        <f>VLOOKUP(A121,'Data 2010'!$B$2:$F$11,5,FALSE)</f>
        <v>SEK</v>
      </c>
    </row>
    <row r="122" spans="1:7">
      <c r="A122" s="15">
        <v>451590809</v>
      </c>
      <c r="B122" s="38">
        <v>39721</v>
      </c>
      <c r="C122" t="s">
        <v>109</v>
      </c>
      <c r="D122">
        <f t="shared" si="1"/>
        <v>13249.92</v>
      </c>
      <c r="E122">
        <v>11741.52</v>
      </c>
      <c r="F122">
        <v>1508.4</v>
      </c>
      <c r="G122" s="39" t="str">
        <f>VLOOKUP(A122,'Data 2010'!$B$2:$F$11,5,FALSE)</f>
        <v>SEK</v>
      </c>
    </row>
    <row r="123" spans="1:7">
      <c r="A123" s="15">
        <v>451590809</v>
      </c>
      <c r="B123" s="38">
        <v>39752</v>
      </c>
      <c r="C123" t="s">
        <v>109</v>
      </c>
      <c r="D123">
        <f t="shared" si="1"/>
        <v>13249.92</v>
      </c>
      <c r="E123">
        <v>11767.32</v>
      </c>
      <c r="F123">
        <v>1482.6</v>
      </c>
      <c r="G123" s="39" t="str">
        <f>VLOOKUP(A123,'Data 2010'!$B$2:$F$11,5,FALSE)</f>
        <v>SEK</v>
      </c>
    </row>
    <row r="124" spans="1:7">
      <c r="A124" s="15">
        <v>451590809</v>
      </c>
      <c r="B124" s="38">
        <v>39782</v>
      </c>
      <c r="C124" t="s">
        <v>109</v>
      </c>
      <c r="D124">
        <f t="shared" si="1"/>
        <v>13249.92</v>
      </c>
      <c r="E124">
        <v>11793.24</v>
      </c>
      <c r="F124">
        <v>1456.68</v>
      </c>
      <c r="G124" s="39" t="str">
        <f>VLOOKUP(A124,'Data 2010'!$B$2:$F$11,5,FALSE)</f>
        <v>SEK</v>
      </c>
    </row>
    <row r="125" spans="1:7">
      <c r="A125" s="15">
        <v>451590809</v>
      </c>
      <c r="B125" s="38">
        <v>39813</v>
      </c>
      <c r="C125" t="s">
        <v>109</v>
      </c>
      <c r="D125">
        <f t="shared" si="1"/>
        <v>13249.92</v>
      </c>
      <c r="E125">
        <v>11819.16</v>
      </c>
      <c r="F125">
        <v>1430.76</v>
      </c>
      <c r="G125" s="39" t="str">
        <f>VLOOKUP(A125,'Data 2010'!$B$2:$F$11,5,FALSE)</f>
        <v>SEK</v>
      </c>
    </row>
    <row r="126" spans="1:7">
      <c r="A126" s="15">
        <v>451590809</v>
      </c>
      <c r="B126" s="38">
        <v>39844</v>
      </c>
      <c r="C126" t="s">
        <v>109</v>
      </c>
      <c r="D126">
        <f t="shared" si="1"/>
        <v>13249.92</v>
      </c>
      <c r="E126">
        <v>11845.2</v>
      </c>
      <c r="F126">
        <v>1404.72</v>
      </c>
      <c r="G126" s="39" t="str">
        <f>VLOOKUP(A126,'Data 2010'!$B$2:$F$11,5,FALSE)</f>
        <v>SEK</v>
      </c>
    </row>
    <row r="127" spans="1:7">
      <c r="A127" s="15">
        <v>451590809</v>
      </c>
      <c r="B127" s="38">
        <v>39872</v>
      </c>
      <c r="C127" t="s">
        <v>109</v>
      </c>
      <c r="D127">
        <f t="shared" si="1"/>
        <v>13249.92</v>
      </c>
      <c r="E127">
        <v>11871.24</v>
      </c>
      <c r="F127">
        <v>1378.68</v>
      </c>
      <c r="G127" s="39" t="str">
        <f>VLOOKUP(A127,'Data 2010'!$B$2:$F$11,5,FALSE)</f>
        <v>SEK</v>
      </c>
    </row>
    <row r="128" spans="1:7">
      <c r="A128" s="15">
        <v>451590809</v>
      </c>
      <c r="B128" s="38">
        <v>39903</v>
      </c>
      <c r="C128" t="s">
        <v>109</v>
      </c>
      <c r="D128">
        <f t="shared" si="1"/>
        <v>13249.92</v>
      </c>
      <c r="E128">
        <v>11897.28</v>
      </c>
      <c r="F128">
        <v>1352.6399999999999</v>
      </c>
      <c r="G128" s="39" t="str">
        <f>VLOOKUP(A128,'Data 2010'!$B$2:$F$11,5,FALSE)</f>
        <v>SEK</v>
      </c>
    </row>
    <row r="129" spans="1:7">
      <c r="A129" s="15">
        <v>451590809</v>
      </c>
      <c r="B129" s="38">
        <v>39933</v>
      </c>
      <c r="C129" t="s">
        <v>109</v>
      </c>
      <c r="D129">
        <f t="shared" si="1"/>
        <v>13249.92</v>
      </c>
      <c r="E129">
        <v>11923.56</v>
      </c>
      <c r="F129">
        <v>1326.3600000000001</v>
      </c>
      <c r="G129" s="39" t="str">
        <f>VLOOKUP(A129,'Data 2010'!$B$2:$F$11,5,FALSE)</f>
        <v>SEK</v>
      </c>
    </row>
    <row r="130" spans="1:7">
      <c r="A130" s="15">
        <v>451590809</v>
      </c>
      <c r="B130" s="38">
        <v>39964</v>
      </c>
      <c r="C130" t="s">
        <v>109</v>
      </c>
      <c r="D130">
        <f t="shared" si="1"/>
        <v>13249.919999999998</v>
      </c>
      <c r="E130">
        <v>11949.72</v>
      </c>
      <c r="F130">
        <v>1300.1999999999998</v>
      </c>
      <c r="G130" s="39" t="str">
        <f>VLOOKUP(A130,'Data 2010'!$B$2:$F$11,5,FALSE)</f>
        <v>SEK</v>
      </c>
    </row>
    <row r="131" spans="1:7">
      <c r="A131" s="15">
        <v>451590809</v>
      </c>
      <c r="B131" s="38">
        <v>39994</v>
      </c>
      <c r="C131" t="s">
        <v>109</v>
      </c>
      <c r="D131">
        <f t="shared" si="1"/>
        <v>13249.92</v>
      </c>
      <c r="E131">
        <v>11976</v>
      </c>
      <c r="F131">
        <v>1273.92</v>
      </c>
      <c r="G131" s="39" t="str">
        <f>VLOOKUP(A131,'Data 2010'!$B$2:$F$11,5,FALSE)</f>
        <v>SEK</v>
      </c>
    </row>
    <row r="132" spans="1:7">
      <c r="A132" s="15">
        <v>451590809</v>
      </c>
      <c r="B132" s="38">
        <v>40025</v>
      </c>
      <c r="C132" t="s">
        <v>109</v>
      </c>
      <c r="D132">
        <f t="shared" si="1"/>
        <v>13249.920000000002</v>
      </c>
      <c r="E132">
        <v>12002.400000000001</v>
      </c>
      <c r="F132">
        <v>1247.52</v>
      </c>
      <c r="G132" s="39" t="str">
        <f>VLOOKUP(A132,'Data 2010'!$B$2:$F$11,5,FALSE)</f>
        <v>SEK</v>
      </c>
    </row>
    <row r="133" spans="1:7">
      <c r="A133" s="15">
        <v>451590809</v>
      </c>
      <c r="B133" s="38">
        <v>40056</v>
      </c>
      <c r="C133" t="s">
        <v>109</v>
      </c>
      <c r="D133">
        <f t="shared" si="1"/>
        <v>13249.92</v>
      </c>
      <c r="E133">
        <v>12028.8</v>
      </c>
      <c r="F133">
        <v>1221.1200000000001</v>
      </c>
      <c r="G133" s="39" t="str">
        <f>VLOOKUP(A133,'Data 2010'!$B$2:$F$11,5,FALSE)</f>
        <v>SEK</v>
      </c>
    </row>
    <row r="134" spans="1:7">
      <c r="A134" s="15">
        <v>451590809</v>
      </c>
      <c r="B134" s="38">
        <v>40086</v>
      </c>
      <c r="C134" t="s">
        <v>109</v>
      </c>
      <c r="D134">
        <f t="shared" si="1"/>
        <v>13249.92</v>
      </c>
      <c r="E134">
        <v>12055.2</v>
      </c>
      <c r="F134">
        <v>1194.72</v>
      </c>
      <c r="G134" s="39" t="str">
        <f>VLOOKUP(A134,'Data 2010'!$B$2:$F$11,5,FALSE)</f>
        <v>SEK</v>
      </c>
    </row>
    <row r="135" spans="1:7">
      <c r="A135" s="15">
        <v>451590809</v>
      </c>
      <c r="B135" s="38">
        <v>40117</v>
      </c>
      <c r="C135" t="s">
        <v>109</v>
      </c>
      <c r="D135">
        <f t="shared" si="1"/>
        <v>13249.919999999998</v>
      </c>
      <c r="E135">
        <v>12081.72</v>
      </c>
      <c r="F135">
        <v>1168.1999999999998</v>
      </c>
      <c r="G135" s="39" t="str">
        <f>VLOOKUP(A135,'Data 2010'!$B$2:$F$11,5,FALSE)</f>
        <v>SEK</v>
      </c>
    </row>
    <row r="136" spans="1:7">
      <c r="A136" s="15">
        <v>451590809</v>
      </c>
      <c r="B136" s="38">
        <v>40147</v>
      </c>
      <c r="C136" t="s">
        <v>109</v>
      </c>
      <c r="D136">
        <f t="shared" si="1"/>
        <v>13249.92</v>
      </c>
      <c r="E136">
        <v>12108.36</v>
      </c>
      <c r="F136">
        <v>1141.56</v>
      </c>
      <c r="G136" s="39" t="str">
        <f>VLOOKUP(A136,'Data 2010'!$B$2:$F$11,5,FALSE)</f>
        <v>SEK</v>
      </c>
    </row>
    <row r="137" spans="1:7">
      <c r="A137" s="15">
        <v>451590809</v>
      </c>
      <c r="B137" s="38">
        <v>40178</v>
      </c>
      <c r="C137" t="s">
        <v>109</v>
      </c>
      <c r="D137">
        <f t="shared" si="1"/>
        <v>13249.92</v>
      </c>
      <c r="E137">
        <v>12135</v>
      </c>
      <c r="F137">
        <v>1114.92</v>
      </c>
      <c r="G137" s="39" t="str">
        <f>VLOOKUP(A137,'Data 2010'!$B$2:$F$11,5,FALSE)</f>
        <v>SEK</v>
      </c>
    </row>
    <row r="138" spans="1:7">
      <c r="A138" s="15">
        <v>451590809</v>
      </c>
      <c r="B138" s="38">
        <v>40209</v>
      </c>
      <c r="C138" t="s">
        <v>109</v>
      </c>
      <c r="D138">
        <f t="shared" si="1"/>
        <v>13249.92</v>
      </c>
      <c r="E138">
        <v>12161.64</v>
      </c>
      <c r="F138">
        <v>1088.28</v>
      </c>
      <c r="G138" s="39" t="str">
        <f>VLOOKUP(A138,'Data 2010'!$B$2:$F$11,5,FALSE)</f>
        <v>SEK</v>
      </c>
    </row>
    <row r="139" spans="1:7">
      <c r="A139" s="15">
        <v>451590809</v>
      </c>
      <c r="B139" s="38">
        <v>40237</v>
      </c>
      <c r="C139" t="s">
        <v>109</v>
      </c>
      <c r="D139">
        <f t="shared" si="1"/>
        <v>13249.920000000002</v>
      </c>
      <c r="E139">
        <v>12188.400000000001</v>
      </c>
      <c r="F139">
        <v>1061.52</v>
      </c>
      <c r="G139" s="39" t="str">
        <f>VLOOKUP(A139,'Data 2010'!$B$2:$F$11,5,FALSE)</f>
        <v>SEK</v>
      </c>
    </row>
    <row r="140" spans="1:7">
      <c r="A140" s="15">
        <v>451590809</v>
      </c>
      <c r="B140" s="38">
        <v>40268</v>
      </c>
      <c r="C140" t="s">
        <v>109</v>
      </c>
      <c r="D140">
        <f t="shared" si="1"/>
        <v>13249.92</v>
      </c>
      <c r="E140">
        <v>12215.28</v>
      </c>
      <c r="F140">
        <v>1034.6399999999999</v>
      </c>
      <c r="G140" s="39" t="str">
        <f>VLOOKUP(A140,'Data 2010'!$B$2:$F$11,5,FALSE)</f>
        <v>SEK</v>
      </c>
    </row>
    <row r="141" spans="1:7">
      <c r="A141" s="15">
        <v>451590809</v>
      </c>
      <c r="B141" s="38">
        <v>40298</v>
      </c>
      <c r="C141" t="s">
        <v>109</v>
      </c>
      <c r="D141">
        <f t="shared" si="1"/>
        <v>13249.92</v>
      </c>
      <c r="E141">
        <v>12242.16</v>
      </c>
      <c r="F141">
        <v>1007.76</v>
      </c>
      <c r="G141" s="39" t="str">
        <f>VLOOKUP(A141,'Data 2010'!$B$2:$F$11,5,FALSE)</f>
        <v>SEK</v>
      </c>
    </row>
    <row r="142" spans="1:7">
      <c r="A142" s="15">
        <v>451590809</v>
      </c>
      <c r="B142" s="38">
        <v>40329</v>
      </c>
      <c r="C142" t="s">
        <v>109</v>
      </c>
      <c r="D142">
        <f t="shared" ref="D142:D205" si="2">F142+E142</f>
        <v>13249.919999999998</v>
      </c>
      <c r="E142">
        <v>12269.039999999999</v>
      </c>
      <c r="F142">
        <v>980.87999999999988</v>
      </c>
      <c r="G142" s="39" t="str">
        <f>VLOOKUP(A142,'Data 2010'!$B$2:$F$11,5,FALSE)</f>
        <v>SEK</v>
      </c>
    </row>
    <row r="143" spans="1:7">
      <c r="A143" s="15">
        <v>452854503</v>
      </c>
      <c r="B143" s="38">
        <v>39568</v>
      </c>
      <c r="C143" t="s">
        <v>109</v>
      </c>
      <c r="D143">
        <f t="shared" si="2"/>
        <v>1114.8499999999999</v>
      </c>
      <c r="E143">
        <v>977.13</v>
      </c>
      <c r="F143">
        <v>137.72</v>
      </c>
      <c r="G143" s="39" t="str">
        <f>VLOOKUP(A143,'Data 2010'!$B$2:$F$11,5,FALSE)</f>
        <v>GBP</v>
      </c>
    </row>
    <row r="144" spans="1:7">
      <c r="A144" s="15">
        <v>452854503</v>
      </c>
      <c r="B144" s="38">
        <v>39599</v>
      </c>
      <c r="C144" t="s">
        <v>109</v>
      </c>
      <c r="D144">
        <f t="shared" si="2"/>
        <v>1114.8499999999999</v>
      </c>
      <c r="E144">
        <v>979.28</v>
      </c>
      <c r="F144">
        <v>135.57</v>
      </c>
      <c r="G144" s="39" t="str">
        <f>VLOOKUP(A144,'Data 2010'!$B$2:$F$11,5,FALSE)</f>
        <v>GBP</v>
      </c>
    </row>
    <row r="145" spans="1:7">
      <c r="A145" s="15">
        <v>452854503</v>
      </c>
      <c r="B145" s="38">
        <v>39629</v>
      </c>
      <c r="C145" t="s">
        <v>109</v>
      </c>
      <c r="D145">
        <f t="shared" si="2"/>
        <v>1114.8500000000001</v>
      </c>
      <c r="E145">
        <v>981.44</v>
      </c>
      <c r="F145">
        <v>133.41</v>
      </c>
      <c r="G145" s="39" t="str">
        <f>VLOOKUP(A145,'Data 2010'!$B$2:$F$11,5,FALSE)</f>
        <v>GBP</v>
      </c>
    </row>
    <row r="146" spans="1:7">
      <c r="A146" s="15">
        <v>452854503</v>
      </c>
      <c r="B146" s="38">
        <v>39660</v>
      </c>
      <c r="C146" t="s">
        <v>109</v>
      </c>
      <c r="D146">
        <f t="shared" si="2"/>
        <v>1114.8499999999999</v>
      </c>
      <c r="E146">
        <v>983.6</v>
      </c>
      <c r="F146">
        <v>131.25</v>
      </c>
      <c r="G146" s="39" t="str">
        <f>VLOOKUP(A146,'Data 2010'!$B$2:$F$11,5,FALSE)</f>
        <v>GBP</v>
      </c>
    </row>
    <row r="147" spans="1:7">
      <c r="A147" s="15">
        <v>452854503</v>
      </c>
      <c r="B147" s="38">
        <v>39691</v>
      </c>
      <c r="C147" t="s">
        <v>109</v>
      </c>
      <c r="D147">
        <f t="shared" si="2"/>
        <v>1114.8499999999999</v>
      </c>
      <c r="E147">
        <v>985.76</v>
      </c>
      <c r="F147">
        <v>129.09</v>
      </c>
      <c r="G147" s="39" t="str">
        <f>VLOOKUP(A147,'Data 2010'!$B$2:$F$11,5,FALSE)</f>
        <v>GBP</v>
      </c>
    </row>
    <row r="148" spans="1:7">
      <c r="A148" s="15">
        <v>452854503</v>
      </c>
      <c r="B148" s="38">
        <v>39721</v>
      </c>
      <c r="C148" t="s">
        <v>109</v>
      </c>
      <c r="D148">
        <f t="shared" si="2"/>
        <v>1114.8499999999999</v>
      </c>
      <c r="E148">
        <v>987.93</v>
      </c>
      <c r="F148">
        <v>126.92</v>
      </c>
      <c r="G148" s="39" t="str">
        <f>VLOOKUP(A148,'Data 2010'!$B$2:$F$11,5,FALSE)</f>
        <v>GBP</v>
      </c>
    </row>
    <row r="149" spans="1:7">
      <c r="A149" s="15">
        <v>452854503</v>
      </c>
      <c r="B149" s="38">
        <v>39752</v>
      </c>
      <c r="C149" t="s">
        <v>109</v>
      </c>
      <c r="D149">
        <f t="shared" si="2"/>
        <v>1114.8499999999999</v>
      </c>
      <c r="E149">
        <v>990.1</v>
      </c>
      <c r="F149">
        <v>124.75</v>
      </c>
      <c r="G149" s="39" t="str">
        <f>VLOOKUP(A149,'Data 2010'!$B$2:$F$11,5,FALSE)</f>
        <v>GBP</v>
      </c>
    </row>
    <row r="150" spans="1:7">
      <c r="A150" s="15">
        <v>452854503</v>
      </c>
      <c r="B150" s="38">
        <v>39782</v>
      </c>
      <c r="C150" t="s">
        <v>109</v>
      </c>
      <c r="D150">
        <f t="shared" si="2"/>
        <v>1114.8499999999999</v>
      </c>
      <c r="E150">
        <v>992.28</v>
      </c>
      <c r="F150">
        <v>122.57</v>
      </c>
      <c r="G150" s="39" t="str">
        <f>VLOOKUP(A150,'Data 2010'!$B$2:$F$11,5,FALSE)</f>
        <v>GBP</v>
      </c>
    </row>
    <row r="151" spans="1:7">
      <c r="A151" s="15">
        <v>452854503</v>
      </c>
      <c r="B151" s="38">
        <v>39813</v>
      </c>
      <c r="C151" t="s">
        <v>109</v>
      </c>
      <c r="D151">
        <f t="shared" si="2"/>
        <v>1114.8499999999999</v>
      </c>
      <c r="E151">
        <v>994.47</v>
      </c>
      <c r="F151">
        <v>120.38</v>
      </c>
      <c r="G151" s="39" t="str">
        <f>VLOOKUP(A151,'Data 2010'!$B$2:$F$11,5,FALSE)</f>
        <v>GBP</v>
      </c>
    </row>
    <row r="152" spans="1:7">
      <c r="A152" s="15">
        <v>452854503</v>
      </c>
      <c r="B152" s="38">
        <v>39844</v>
      </c>
      <c r="C152" t="s">
        <v>109</v>
      </c>
      <c r="D152">
        <f t="shared" si="2"/>
        <v>1114.8499999999999</v>
      </c>
      <c r="E152">
        <v>996.65</v>
      </c>
      <c r="F152">
        <v>118.2</v>
      </c>
      <c r="G152" s="39" t="str">
        <f>VLOOKUP(A152,'Data 2010'!$B$2:$F$11,5,FALSE)</f>
        <v>GBP</v>
      </c>
    </row>
    <row r="153" spans="1:7">
      <c r="A153" s="15">
        <v>452854503</v>
      </c>
      <c r="B153" s="38">
        <v>39872</v>
      </c>
      <c r="C153" t="s">
        <v>109</v>
      </c>
      <c r="D153">
        <f t="shared" si="2"/>
        <v>1114.8499999999999</v>
      </c>
      <c r="E153">
        <v>998.85</v>
      </c>
      <c r="F153">
        <v>116</v>
      </c>
      <c r="G153" s="39" t="str">
        <f>VLOOKUP(A153,'Data 2010'!$B$2:$F$11,5,FALSE)</f>
        <v>GBP</v>
      </c>
    </row>
    <row r="154" spans="1:7">
      <c r="A154" s="15">
        <v>452854503</v>
      </c>
      <c r="B154" s="38">
        <v>39903</v>
      </c>
      <c r="C154" t="s">
        <v>109</v>
      </c>
      <c r="D154">
        <f t="shared" si="2"/>
        <v>1114.8499999999999</v>
      </c>
      <c r="E154">
        <v>1001.04</v>
      </c>
      <c r="F154">
        <v>113.81</v>
      </c>
      <c r="G154" s="39" t="str">
        <f>VLOOKUP(A154,'Data 2010'!$B$2:$F$11,5,FALSE)</f>
        <v>GBP</v>
      </c>
    </row>
    <row r="155" spans="1:7">
      <c r="A155" s="15">
        <v>452854503</v>
      </c>
      <c r="B155" s="38">
        <v>39933</v>
      </c>
      <c r="C155" t="s">
        <v>109</v>
      </c>
      <c r="D155">
        <f t="shared" si="2"/>
        <v>1114.8499999999999</v>
      </c>
      <c r="E155">
        <v>1003.25</v>
      </c>
      <c r="F155">
        <v>111.6</v>
      </c>
      <c r="G155" s="39" t="str">
        <f>VLOOKUP(A155,'Data 2010'!$B$2:$F$11,5,FALSE)</f>
        <v>GBP</v>
      </c>
    </row>
    <row r="156" spans="1:7">
      <c r="A156" s="15">
        <v>452854503</v>
      </c>
      <c r="B156" s="38">
        <v>39964</v>
      </c>
      <c r="C156" t="s">
        <v>109</v>
      </c>
      <c r="D156">
        <f t="shared" si="2"/>
        <v>1114.8500000000001</v>
      </c>
      <c r="E156">
        <v>1005.45</v>
      </c>
      <c r="F156">
        <v>109.4</v>
      </c>
      <c r="G156" s="39" t="str">
        <f>VLOOKUP(A156,'Data 2010'!$B$2:$F$11,5,FALSE)</f>
        <v>GBP</v>
      </c>
    </row>
    <row r="157" spans="1:7">
      <c r="A157" s="15">
        <v>452854503</v>
      </c>
      <c r="B157" s="38">
        <v>39994</v>
      </c>
      <c r="C157" t="s">
        <v>109</v>
      </c>
      <c r="D157">
        <f t="shared" si="2"/>
        <v>1114.8499999999999</v>
      </c>
      <c r="E157">
        <v>1007.66</v>
      </c>
      <c r="F157">
        <v>107.19</v>
      </c>
      <c r="G157" s="39" t="str">
        <f>VLOOKUP(A157,'Data 2010'!$B$2:$F$11,5,FALSE)</f>
        <v>GBP</v>
      </c>
    </row>
    <row r="158" spans="1:7">
      <c r="A158" s="15">
        <v>452854503</v>
      </c>
      <c r="B158" s="38">
        <v>40025</v>
      </c>
      <c r="C158" t="s">
        <v>109</v>
      </c>
      <c r="D158">
        <f t="shared" si="2"/>
        <v>1114.8499999999999</v>
      </c>
      <c r="E158">
        <v>1009.88</v>
      </c>
      <c r="F158">
        <v>104.97</v>
      </c>
      <c r="G158" s="39" t="str">
        <f>VLOOKUP(A158,'Data 2010'!$B$2:$F$11,5,FALSE)</f>
        <v>GBP</v>
      </c>
    </row>
    <row r="159" spans="1:7">
      <c r="A159" s="15">
        <v>452854503</v>
      </c>
      <c r="B159" s="38">
        <v>40056</v>
      </c>
      <c r="C159" t="s">
        <v>109</v>
      </c>
      <c r="D159">
        <f t="shared" si="2"/>
        <v>1114.8499999999999</v>
      </c>
      <c r="E159">
        <v>1012.1</v>
      </c>
      <c r="F159">
        <v>102.75</v>
      </c>
      <c r="G159" s="39" t="str">
        <f>VLOOKUP(A159,'Data 2010'!$B$2:$F$11,5,FALSE)</f>
        <v>GBP</v>
      </c>
    </row>
    <row r="160" spans="1:7">
      <c r="A160" s="15">
        <v>452854503</v>
      </c>
      <c r="B160" s="38">
        <v>40086</v>
      </c>
      <c r="C160" t="s">
        <v>109</v>
      </c>
      <c r="D160">
        <f t="shared" si="2"/>
        <v>1114.8500000000001</v>
      </c>
      <c r="E160">
        <v>1014.33</v>
      </c>
      <c r="F160">
        <v>100.52</v>
      </c>
      <c r="G160" s="39" t="str">
        <f>VLOOKUP(A160,'Data 2010'!$B$2:$F$11,5,FALSE)</f>
        <v>GBP</v>
      </c>
    </row>
    <row r="161" spans="1:7">
      <c r="A161" s="15">
        <v>452854503</v>
      </c>
      <c r="B161" s="38">
        <v>40117</v>
      </c>
      <c r="C161" t="s">
        <v>109</v>
      </c>
      <c r="D161">
        <f t="shared" si="2"/>
        <v>1114.8499999999999</v>
      </c>
      <c r="E161">
        <v>1016.56</v>
      </c>
      <c r="F161">
        <v>98.29</v>
      </c>
      <c r="G161" s="39" t="str">
        <f>VLOOKUP(A161,'Data 2010'!$B$2:$F$11,5,FALSE)</f>
        <v>GBP</v>
      </c>
    </row>
    <row r="162" spans="1:7">
      <c r="A162" s="15">
        <v>452854503</v>
      </c>
      <c r="B162" s="38">
        <v>40147</v>
      </c>
      <c r="C162" t="s">
        <v>109</v>
      </c>
      <c r="D162">
        <f t="shared" si="2"/>
        <v>1114.8499999999999</v>
      </c>
      <c r="E162">
        <v>1018.8</v>
      </c>
      <c r="F162">
        <v>96.05</v>
      </c>
      <c r="G162" s="39" t="str">
        <f>VLOOKUP(A162,'Data 2010'!$B$2:$F$11,5,FALSE)</f>
        <v>GBP</v>
      </c>
    </row>
    <row r="163" spans="1:7">
      <c r="A163" s="15">
        <v>452854503</v>
      </c>
      <c r="B163" s="38">
        <v>40178</v>
      </c>
      <c r="C163" t="s">
        <v>109</v>
      </c>
      <c r="D163">
        <f t="shared" si="2"/>
        <v>1114.8499999999999</v>
      </c>
      <c r="E163">
        <v>1021.04</v>
      </c>
      <c r="F163">
        <v>93.81</v>
      </c>
      <c r="G163" s="39" t="str">
        <f>VLOOKUP(A163,'Data 2010'!$B$2:$F$11,5,FALSE)</f>
        <v>GBP</v>
      </c>
    </row>
    <row r="164" spans="1:7">
      <c r="A164" s="15">
        <v>452854503</v>
      </c>
      <c r="B164" s="38">
        <v>40209</v>
      </c>
      <c r="C164" t="s">
        <v>109</v>
      </c>
      <c r="D164">
        <f t="shared" si="2"/>
        <v>1114.8499999999999</v>
      </c>
      <c r="E164">
        <v>1023.29</v>
      </c>
      <c r="F164">
        <v>91.56</v>
      </c>
      <c r="G164" s="39" t="str">
        <f>VLOOKUP(A164,'Data 2010'!$B$2:$F$11,5,FALSE)</f>
        <v>GBP</v>
      </c>
    </row>
    <row r="165" spans="1:7">
      <c r="A165" s="15">
        <v>452854503</v>
      </c>
      <c r="B165" s="38">
        <v>40237</v>
      </c>
      <c r="C165" t="s">
        <v>109</v>
      </c>
      <c r="D165">
        <f t="shared" si="2"/>
        <v>1114.8499999999999</v>
      </c>
      <c r="E165">
        <v>1025.54</v>
      </c>
      <c r="F165">
        <v>89.31</v>
      </c>
      <c r="G165" s="39" t="str">
        <f>VLOOKUP(A165,'Data 2010'!$B$2:$F$11,5,FALSE)</f>
        <v>GBP</v>
      </c>
    </row>
    <row r="166" spans="1:7">
      <c r="A166" s="15">
        <v>452854503</v>
      </c>
      <c r="B166" s="38">
        <v>40268</v>
      </c>
      <c r="C166" t="s">
        <v>109</v>
      </c>
      <c r="D166">
        <f t="shared" si="2"/>
        <v>1114.8499999999999</v>
      </c>
      <c r="E166">
        <v>1027.79</v>
      </c>
      <c r="F166">
        <v>87.06</v>
      </c>
      <c r="G166" s="39" t="str">
        <f>VLOOKUP(A166,'Data 2010'!$B$2:$F$11,5,FALSE)</f>
        <v>GBP</v>
      </c>
    </row>
    <row r="167" spans="1:7">
      <c r="A167" s="15">
        <v>452854503</v>
      </c>
      <c r="B167" s="38">
        <v>40298</v>
      </c>
      <c r="C167" t="s">
        <v>109</v>
      </c>
      <c r="D167">
        <f t="shared" si="2"/>
        <v>1114.8499999999999</v>
      </c>
      <c r="E167">
        <v>1030.05</v>
      </c>
      <c r="F167">
        <v>84.8</v>
      </c>
      <c r="G167" s="39" t="str">
        <f>VLOOKUP(A167,'Data 2010'!$B$2:$F$11,5,FALSE)</f>
        <v>GBP</v>
      </c>
    </row>
    <row r="168" spans="1:7">
      <c r="A168" s="15">
        <v>452854503</v>
      </c>
      <c r="B168" s="38">
        <v>40329</v>
      </c>
      <c r="C168" t="s">
        <v>109</v>
      </c>
      <c r="D168">
        <f t="shared" si="2"/>
        <v>1114.8499999999999</v>
      </c>
      <c r="E168">
        <v>1032.32</v>
      </c>
      <c r="F168">
        <v>82.53</v>
      </c>
      <c r="G168" s="39" t="str">
        <f>VLOOKUP(A168,'Data 2010'!$B$2:$F$11,5,FALSE)</f>
        <v>GBP</v>
      </c>
    </row>
    <row r="169" spans="1:7">
      <c r="A169" s="15">
        <v>452986107</v>
      </c>
      <c r="B169" s="38">
        <v>39568</v>
      </c>
      <c r="C169" t="s">
        <v>109</v>
      </c>
      <c r="D169">
        <f t="shared" si="2"/>
        <v>634.98</v>
      </c>
      <c r="E169">
        <v>536.11</v>
      </c>
      <c r="F169">
        <v>98.87</v>
      </c>
      <c r="G169" s="39" t="str">
        <f>VLOOKUP(A169,'Data 2010'!$B$2:$F$11,5,FALSE)</f>
        <v>GBP</v>
      </c>
    </row>
    <row r="170" spans="1:7">
      <c r="A170" s="15">
        <v>452986107</v>
      </c>
      <c r="B170" s="38">
        <v>39599</v>
      </c>
      <c r="C170" t="s">
        <v>109</v>
      </c>
      <c r="D170">
        <f t="shared" si="2"/>
        <v>634.98</v>
      </c>
      <c r="E170">
        <v>537.62</v>
      </c>
      <c r="F170">
        <v>97.36</v>
      </c>
      <c r="G170" s="39" t="str">
        <f>VLOOKUP(A170,'Data 2010'!$B$2:$F$11,5,FALSE)</f>
        <v>GBP</v>
      </c>
    </row>
    <row r="171" spans="1:7">
      <c r="A171" s="15">
        <v>452986107</v>
      </c>
      <c r="B171" s="38">
        <v>39629</v>
      </c>
      <c r="C171" t="s">
        <v>109</v>
      </c>
      <c r="D171">
        <f t="shared" si="2"/>
        <v>634.98</v>
      </c>
      <c r="E171">
        <v>539.14</v>
      </c>
      <c r="F171">
        <v>95.84</v>
      </c>
      <c r="G171" s="39" t="str">
        <f>VLOOKUP(A171,'Data 2010'!$B$2:$F$11,5,FALSE)</f>
        <v>GBP</v>
      </c>
    </row>
    <row r="172" spans="1:7">
      <c r="A172" s="15">
        <v>452986107</v>
      </c>
      <c r="B172" s="38">
        <v>39660</v>
      </c>
      <c r="C172" t="s">
        <v>109</v>
      </c>
      <c r="D172">
        <f t="shared" si="2"/>
        <v>634.98</v>
      </c>
      <c r="E172">
        <v>540.66999999999996</v>
      </c>
      <c r="F172">
        <v>94.31</v>
      </c>
      <c r="G172" s="39" t="str">
        <f>VLOOKUP(A172,'Data 2010'!$B$2:$F$11,5,FALSE)</f>
        <v>GBP</v>
      </c>
    </row>
    <row r="173" spans="1:7">
      <c r="A173" s="15">
        <v>452986107</v>
      </c>
      <c r="B173" s="38">
        <v>39691</v>
      </c>
      <c r="C173" t="s">
        <v>109</v>
      </c>
      <c r="D173">
        <f t="shared" si="2"/>
        <v>634.98</v>
      </c>
      <c r="E173">
        <v>542.19000000000005</v>
      </c>
      <c r="F173">
        <v>92.79</v>
      </c>
      <c r="G173" s="39" t="str">
        <f>VLOOKUP(A173,'Data 2010'!$B$2:$F$11,5,FALSE)</f>
        <v>GBP</v>
      </c>
    </row>
    <row r="174" spans="1:7">
      <c r="A174" s="15">
        <v>452986107</v>
      </c>
      <c r="B174" s="38">
        <v>39721</v>
      </c>
      <c r="C174" t="s">
        <v>109</v>
      </c>
      <c r="D174">
        <f t="shared" si="2"/>
        <v>634.98</v>
      </c>
      <c r="E174">
        <v>543.73</v>
      </c>
      <c r="F174">
        <v>91.25</v>
      </c>
      <c r="G174" s="39" t="str">
        <f>VLOOKUP(A174,'Data 2010'!$B$2:$F$11,5,FALSE)</f>
        <v>GBP</v>
      </c>
    </row>
    <row r="175" spans="1:7">
      <c r="A175" s="15">
        <v>452986107</v>
      </c>
      <c r="B175" s="38">
        <v>39752</v>
      </c>
      <c r="C175" t="s">
        <v>109</v>
      </c>
      <c r="D175">
        <f t="shared" si="2"/>
        <v>634.98</v>
      </c>
      <c r="E175">
        <v>545.26</v>
      </c>
      <c r="F175">
        <v>89.72</v>
      </c>
      <c r="G175" s="39" t="str">
        <f>VLOOKUP(A175,'Data 2010'!$B$2:$F$11,5,FALSE)</f>
        <v>GBP</v>
      </c>
    </row>
    <row r="176" spans="1:7">
      <c r="A176" s="15">
        <v>452986107</v>
      </c>
      <c r="B176" s="38">
        <v>39782</v>
      </c>
      <c r="C176" t="s">
        <v>109</v>
      </c>
      <c r="D176">
        <f t="shared" si="2"/>
        <v>634.98</v>
      </c>
      <c r="E176">
        <v>546.79999999999995</v>
      </c>
      <c r="F176">
        <v>88.18</v>
      </c>
      <c r="G176" s="39" t="str">
        <f>VLOOKUP(A176,'Data 2010'!$B$2:$F$11,5,FALSE)</f>
        <v>GBP</v>
      </c>
    </row>
    <row r="177" spans="1:7">
      <c r="A177" s="15">
        <v>452986107</v>
      </c>
      <c r="B177" s="38">
        <v>39813</v>
      </c>
      <c r="C177" t="s">
        <v>109</v>
      </c>
      <c r="D177">
        <f t="shared" si="2"/>
        <v>634.98</v>
      </c>
      <c r="E177">
        <v>548.35</v>
      </c>
      <c r="F177">
        <v>86.63</v>
      </c>
      <c r="G177" s="39" t="str">
        <f>VLOOKUP(A177,'Data 2010'!$B$2:$F$11,5,FALSE)</f>
        <v>GBP</v>
      </c>
    </row>
    <row r="178" spans="1:7">
      <c r="A178" s="15">
        <v>452986107</v>
      </c>
      <c r="B178" s="38">
        <v>39844</v>
      </c>
      <c r="C178" t="s">
        <v>109</v>
      </c>
      <c r="D178">
        <f t="shared" si="2"/>
        <v>634.98</v>
      </c>
      <c r="E178">
        <v>549.9</v>
      </c>
      <c r="F178">
        <v>85.08</v>
      </c>
      <c r="G178" s="39" t="str">
        <f>VLOOKUP(A178,'Data 2010'!$B$2:$F$11,5,FALSE)</f>
        <v>GBP</v>
      </c>
    </row>
    <row r="179" spans="1:7">
      <c r="A179" s="15">
        <v>452986107</v>
      </c>
      <c r="B179" s="38">
        <v>39872</v>
      </c>
      <c r="C179" t="s">
        <v>109</v>
      </c>
      <c r="D179">
        <f t="shared" si="2"/>
        <v>634.98</v>
      </c>
      <c r="E179">
        <v>551.45000000000005</v>
      </c>
      <c r="F179">
        <v>83.53</v>
      </c>
      <c r="G179" s="39" t="str">
        <f>VLOOKUP(A179,'Data 2010'!$B$2:$F$11,5,FALSE)</f>
        <v>GBP</v>
      </c>
    </row>
    <row r="180" spans="1:7">
      <c r="A180" s="15">
        <v>452986107</v>
      </c>
      <c r="B180" s="38">
        <v>39903</v>
      </c>
      <c r="C180" t="s">
        <v>109</v>
      </c>
      <c r="D180">
        <f t="shared" si="2"/>
        <v>634.98</v>
      </c>
      <c r="E180">
        <v>553.01</v>
      </c>
      <c r="F180">
        <v>81.97</v>
      </c>
      <c r="G180" s="39" t="str">
        <f>VLOOKUP(A180,'Data 2010'!$B$2:$F$11,5,FALSE)</f>
        <v>GBP</v>
      </c>
    </row>
    <row r="181" spans="1:7">
      <c r="A181" s="15">
        <v>452986107</v>
      </c>
      <c r="B181" s="38">
        <v>39933</v>
      </c>
      <c r="C181" t="s">
        <v>109</v>
      </c>
      <c r="D181">
        <f t="shared" si="2"/>
        <v>634.98</v>
      </c>
      <c r="E181">
        <v>554.57000000000005</v>
      </c>
      <c r="F181">
        <v>80.41</v>
      </c>
      <c r="G181" s="39" t="str">
        <f>VLOOKUP(A181,'Data 2010'!$B$2:$F$11,5,FALSE)</f>
        <v>GBP</v>
      </c>
    </row>
    <row r="182" spans="1:7">
      <c r="A182" s="15">
        <v>452986107</v>
      </c>
      <c r="B182" s="38">
        <v>39964</v>
      </c>
      <c r="C182" t="s">
        <v>109</v>
      </c>
      <c r="D182">
        <f t="shared" si="2"/>
        <v>634.98</v>
      </c>
      <c r="E182">
        <v>556.14</v>
      </c>
      <c r="F182">
        <v>78.84</v>
      </c>
      <c r="G182" s="39" t="str">
        <f>VLOOKUP(A182,'Data 2010'!$B$2:$F$11,5,FALSE)</f>
        <v>GBP</v>
      </c>
    </row>
    <row r="183" spans="1:7">
      <c r="A183" s="15">
        <v>452986107</v>
      </c>
      <c r="B183" s="38">
        <v>39994</v>
      </c>
      <c r="C183" t="s">
        <v>109</v>
      </c>
      <c r="D183">
        <v>0</v>
      </c>
      <c r="E183">
        <v>0</v>
      </c>
      <c r="F183">
        <v>0</v>
      </c>
      <c r="G183" s="39" t="str">
        <f>VLOOKUP(A183,'Data 2010'!$B$2:$F$11,5,FALSE)</f>
        <v>GBP</v>
      </c>
    </row>
    <row r="184" spans="1:7">
      <c r="A184" s="15">
        <v>452986107</v>
      </c>
      <c r="B184" s="38">
        <v>40025</v>
      </c>
      <c r="C184" t="s">
        <v>109</v>
      </c>
      <c r="D184">
        <v>1269.96</v>
      </c>
      <c r="E184">
        <v>1116.99</v>
      </c>
      <c r="F184">
        <v>152.97</v>
      </c>
      <c r="G184" s="39" t="str">
        <f>VLOOKUP(A184,'Data 2010'!$B$2:$F$11,5,FALSE)</f>
        <v>GBP</v>
      </c>
    </row>
    <row r="185" spans="1:7">
      <c r="A185" s="15">
        <v>452986107</v>
      </c>
      <c r="B185" s="38">
        <v>40056</v>
      </c>
      <c r="C185" t="s">
        <v>109</v>
      </c>
      <c r="D185">
        <f t="shared" si="2"/>
        <v>634.98</v>
      </c>
      <c r="E185">
        <v>560.86</v>
      </c>
      <c r="F185">
        <v>74.12</v>
      </c>
      <c r="G185" s="39" t="str">
        <f>VLOOKUP(A185,'Data 2010'!$B$2:$F$11,5,FALSE)</f>
        <v>GBP</v>
      </c>
    </row>
    <row r="186" spans="1:7">
      <c r="A186" s="15">
        <v>452986107</v>
      </c>
      <c r="B186" s="38">
        <v>40086</v>
      </c>
      <c r="C186" t="s">
        <v>109</v>
      </c>
      <c r="D186">
        <f t="shared" si="2"/>
        <v>634.98</v>
      </c>
      <c r="E186">
        <v>562.45000000000005</v>
      </c>
      <c r="F186">
        <v>72.53</v>
      </c>
      <c r="G186" s="39" t="str">
        <f>VLOOKUP(A186,'Data 2010'!$B$2:$F$11,5,FALSE)</f>
        <v>GBP</v>
      </c>
    </row>
    <row r="187" spans="1:7">
      <c r="A187" s="15">
        <v>452986107</v>
      </c>
      <c r="B187" s="38">
        <v>40117</v>
      </c>
      <c r="C187" t="s">
        <v>109</v>
      </c>
      <c r="D187">
        <f t="shared" si="2"/>
        <v>634.98</v>
      </c>
      <c r="E187">
        <v>564.04</v>
      </c>
      <c r="F187">
        <v>70.94</v>
      </c>
      <c r="G187" s="39" t="str">
        <f>VLOOKUP(A187,'Data 2010'!$B$2:$F$11,5,FALSE)</f>
        <v>GBP</v>
      </c>
    </row>
    <row r="188" spans="1:7">
      <c r="A188" s="15">
        <v>452986107</v>
      </c>
      <c r="B188" s="38">
        <v>40147</v>
      </c>
      <c r="C188" t="s">
        <v>109</v>
      </c>
      <c r="D188">
        <f t="shared" si="2"/>
        <v>634.98</v>
      </c>
      <c r="E188">
        <v>565.63</v>
      </c>
      <c r="F188">
        <v>69.349999999999994</v>
      </c>
      <c r="G188" s="39" t="str">
        <f>VLOOKUP(A188,'Data 2010'!$B$2:$F$11,5,FALSE)</f>
        <v>GBP</v>
      </c>
    </row>
    <row r="189" spans="1:7">
      <c r="A189" s="15">
        <v>452986107</v>
      </c>
      <c r="B189" s="38">
        <v>40178</v>
      </c>
      <c r="C189" t="s">
        <v>109</v>
      </c>
      <c r="D189">
        <f t="shared" si="2"/>
        <v>634.98</v>
      </c>
      <c r="E189">
        <v>567.23</v>
      </c>
      <c r="F189">
        <v>67.75</v>
      </c>
      <c r="G189" s="39" t="str">
        <f>VLOOKUP(A189,'Data 2010'!$B$2:$F$11,5,FALSE)</f>
        <v>GBP</v>
      </c>
    </row>
    <row r="190" spans="1:7">
      <c r="A190" s="15">
        <v>452986107</v>
      </c>
      <c r="B190" s="38">
        <v>40209</v>
      </c>
      <c r="C190" t="s">
        <v>109</v>
      </c>
      <c r="D190">
        <f t="shared" si="2"/>
        <v>634.98</v>
      </c>
      <c r="E190">
        <v>568.83000000000004</v>
      </c>
      <c r="F190">
        <v>66.150000000000006</v>
      </c>
      <c r="G190" s="39" t="str">
        <f>VLOOKUP(A190,'Data 2010'!$B$2:$F$11,5,FALSE)</f>
        <v>GBP</v>
      </c>
    </row>
    <row r="191" spans="1:7">
      <c r="A191" s="15">
        <v>452986107</v>
      </c>
      <c r="B191" s="38">
        <v>40237</v>
      </c>
      <c r="C191" t="s">
        <v>109</v>
      </c>
      <c r="D191">
        <f t="shared" si="2"/>
        <v>634.98</v>
      </c>
      <c r="E191">
        <v>570.44000000000005</v>
      </c>
      <c r="F191">
        <v>64.540000000000006</v>
      </c>
      <c r="G191" s="39" t="str">
        <f>VLOOKUP(A191,'Data 2010'!$B$2:$F$11,5,FALSE)</f>
        <v>GBP</v>
      </c>
    </row>
    <row r="192" spans="1:7">
      <c r="A192" s="15">
        <v>452986107</v>
      </c>
      <c r="B192" s="38">
        <v>40268</v>
      </c>
      <c r="C192" t="s">
        <v>109</v>
      </c>
      <c r="D192">
        <v>0</v>
      </c>
      <c r="E192">
        <v>0</v>
      </c>
      <c r="F192">
        <v>0</v>
      </c>
      <c r="G192" s="39" t="str">
        <f>VLOOKUP(A192,'Data 2010'!$B$2:$F$11,5,FALSE)</f>
        <v>GBP</v>
      </c>
    </row>
    <row r="193" spans="1:7">
      <c r="A193" s="15">
        <v>452986107</v>
      </c>
      <c r="B193" s="38">
        <v>40298</v>
      </c>
      <c r="C193" t="s">
        <v>109</v>
      </c>
      <c r="D193">
        <v>0</v>
      </c>
      <c r="E193">
        <v>0</v>
      </c>
      <c r="F193">
        <v>0</v>
      </c>
      <c r="G193" s="39" t="str">
        <f>VLOOKUP(A193,'Data 2010'!$B$2:$F$11,5,FALSE)</f>
        <v>GBP</v>
      </c>
    </row>
    <row r="194" spans="1:7">
      <c r="A194" s="15">
        <v>452986107</v>
      </c>
      <c r="B194" s="38">
        <v>40329</v>
      </c>
      <c r="C194" t="s">
        <v>109</v>
      </c>
      <c r="D194">
        <v>0</v>
      </c>
      <c r="E194">
        <v>0</v>
      </c>
      <c r="F194">
        <v>0</v>
      </c>
      <c r="G194" s="39" t="str">
        <f>VLOOKUP(A194,'Data 2010'!$B$2:$F$11,5,FALSE)</f>
        <v>GBP</v>
      </c>
    </row>
    <row r="195" spans="1:7">
      <c r="A195" s="15">
        <v>455167810</v>
      </c>
      <c r="B195" s="38">
        <v>39568</v>
      </c>
      <c r="C195" t="s">
        <v>109</v>
      </c>
      <c r="D195">
        <f t="shared" si="2"/>
        <v>345</v>
      </c>
      <c r="E195">
        <v>0</v>
      </c>
      <c r="F195">
        <v>345</v>
      </c>
      <c r="G195" s="39" t="str">
        <f>VLOOKUP(A195,'Data 2010'!$B$2:$F$11,5,FALSE)</f>
        <v>EUR</v>
      </c>
    </row>
    <row r="196" spans="1:7">
      <c r="A196" s="15">
        <v>455167810</v>
      </c>
      <c r="B196" s="38">
        <v>39599</v>
      </c>
      <c r="C196" t="s">
        <v>109</v>
      </c>
      <c r="D196">
        <f t="shared" si="2"/>
        <v>345</v>
      </c>
      <c r="E196">
        <v>0</v>
      </c>
      <c r="F196">
        <v>345</v>
      </c>
      <c r="G196" s="39" t="str">
        <f>VLOOKUP(A196,'Data 2010'!$B$2:$F$11,5,FALSE)</f>
        <v>EUR</v>
      </c>
    </row>
    <row r="197" spans="1:7">
      <c r="A197" s="15">
        <v>455167810</v>
      </c>
      <c r="B197" s="38">
        <v>39629</v>
      </c>
      <c r="C197" t="s">
        <v>109</v>
      </c>
      <c r="D197">
        <f t="shared" si="2"/>
        <v>345</v>
      </c>
      <c r="E197">
        <v>0</v>
      </c>
      <c r="F197">
        <v>345</v>
      </c>
      <c r="G197" s="39" t="str">
        <f>VLOOKUP(A197,'Data 2010'!$B$2:$F$11,5,FALSE)</f>
        <v>EUR</v>
      </c>
    </row>
    <row r="198" spans="1:7">
      <c r="A198" s="15">
        <v>455167810</v>
      </c>
      <c r="B198" s="38">
        <v>39660</v>
      </c>
      <c r="C198" t="s">
        <v>109</v>
      </c>
      <c r="D198">
        <f t="shared" si="2"/>
        <v>345</v>
      </c>
      <c r="E198">
        <v>0</v>
      </c>
      <c r="F198">
        <v>345</v>
      </c>
      <c r="G198" s="39" t="str">
        <f>VLOOKUP(A198,'Data 2010'!$B$2:$F$11,5,FALSE)</f>
        <v>EUR</v>
      </c>
    </row>
    <row r="199" spans="1:7">
      <c r="A199" s="15">
        <v>455167810</v>
      </c>
      <c r="B199" s="38">
        <v>39691</v>
      </c>
      <c r="C199" t="s">
        <v>109</v>
      </c>
      <c r="D199">
        <f t="shared" si="2"/>
        <v>345</v>
      </c>
      <c r="E199">
        <v>0</v>
      </c>
      <c r="F199">
        <v>345</v>
      </c>
      <c r="G199" s="39" t="str">
        <f>VLOOKUP(A199,'Data 2010'!$B$2:$F$11,5,FALSE)</f>
        <v>EUR</v>
      </c>
    </row>
    <row r="200" spans="1:7">
      <c r="A200" s="15">
        <v>455167810</v>
      </c>
      <c r="B200" s="38">
        <v>39721</v>
      </c>
      <c r="C200" t="s">
        <v>109</v>
      </c>
      <c r="D200">
        <f t="shared" si="2"/>
        <v>345</v>
      </c>
      <c r="E200">
        <v>0</v>
      </c>
      <c r="F200">
        <v>345</v>
      </c>
      <c r="G200" s="39" t="str">
        <f>VLOOKUP(A200,'Data 2010'!$B$2:$F$11,5,FALSE)</f>
        <v>EUR</v>
      </c>
    </row>
    <row r="201" spans="1:7">
      <c r="A201" s="15">
        <v>455167810</v>
      </c>
      <c r="B201" s="38">
        <v>39752</v>
      </c>
      <c r="C201" t="s">
        <v>109</v>
      </c>
      <c r="D201">
        <f t="shared" si="2"/>
        <v>345</v>
      </c>
      <c r="E201">
        <v>0</v>
      </c>
      <c r="F201">
        <v>345</v>
      </c>
      <c r="G201" s="39" t="str">
        <f>VLOOKUP(A201,'Data 2010'!$B$2:$F$11,5,FALSE)</f>
        <v>EUR</v>
      </c>
    </row>
    <row r="202" spans="1:7">
      <c r="A202" s="15">
        <v>455167810</v>
      </c>
      <c r="B202" s="38">
        <v>39782</v>
      </c>
      <c r="C202" t="s">
        <v>109</v>
      </c>
      <c r="D202">
        <f t="shared" si="2"/>
        <v>345</v>
      </c>
      <c r="E202">
        <v>0</v>
      </c>
      <c r="F202">
        <v>345</v>
      </c>
      <c r="G202" s="39" t="str">
        <f>VLOOKUP(A202,'Data 2010'!$B$2:$F$11,5,FALSE)</f>
        <v>EUR</v>
      </c>
    </row>
    <row r="203" spans="1:7">
      <c r="A203" s="15">
        <v>455167810</v>
      </c>
      <c r="B203" s="38">
        <v>39813</v>
      </c>
      <c r="C203" t="s">
        <v>109</v>
      </c>
      <c r="D203">
        <f t="shared" si="2"/>
        <v>345</v>
      </c>
      <c r="E203">
        <v>0</v>
      </c>
      <c r="F203">
        <v>345</v>
      </c>
      <c r="G203" s="39" t="str">
        <f>VLOOKUP(A203,'Data 2010'!$B$2:$F$11,5,FALSE)</f>
        <v>EUR</v>
      </c>
    </row>
    <row r="204" spans="1:7">
      <c r="A204" s="15">
        <v>455167810</v>
      </c>
      <c r="B204" s="38">
        <v>39844</v>
      </c>
      <c r="C204" t="s">
        <v>109</v>
      </c>
      <c r="D204">
        <f t="shared" si="2"/>
        <v>345</v>
      </c>
      <c r="E204">
        <v>0</v>
      </c>
      <c r="F204">
        <v>345</v>
      </c>
      <c r="G204" s="39" t="str">
        <f>VLOOKUP(A204,'Data 2010'!$B$2:$F$11,5,FALSE)</f>
        <v>EUR</v>
      </c>
    </row>
    <row r="205" spans="1:7">
      <c r="A205" s="15">
        <v>455167810</v>
      </c>
      <c r="B205" s="38">
        <v>39872</v>
      </c>
      <c r="C205" t="s">
        <v>109</v>
      </c>
      <c r="D205">
        <f t="shared" si="2"/>
        <v>345</v>
      </c>
      <c r="E205">
        <v>0</v>
      </c>
      <c r="F205">
        <v>345</v>
      </c>
      <c r="G205" s="39" t="str">
        <f>VLOOKUP(A205,'Data 2010'!$B$2:$F$11,5,FALSE)</f>
        <v>EUR</v>
      </c>
    </row>
    <row r="206" spans="1:7">
      <c r="A206" s="15">
        <v>455167810</v>
      </c>
      <c r="B206" s="38">
        <v>39873</v>
      </c>
      <c r="C206" t="s">
        <v>113</v>
      </c>
      <c r="D206">
        <v>-276</v>
      </c>
      <c r="E206">
        <v>0</v>
      </c>
      <c r="F206">
        <v>-345</v>
      </c>
      <c r="G206" s="39" t="str">
        <f>VLOOKUP(A206,'Data 2010'!$B$2:$F$11,5,FALSE)</f>
        <v>EUR</v>
      </c>
    </row>
    <row r="207" spans="1:7">
      <c r="A207" s="15">
        <v>455167810</v>
      </c>
      <c r="B207" s="38">
        <v>39903</v>
      </c>
      <c r="C207" t="s">
        <v>109</v>
      </c>
      <c r="D207">
        <f t="shared" ref="D207:D271" si="3">F207+E207</f>
        <v>345</v>
      </c>
      <c r="E207">
        <v>0</v>
      </c>
      <c r="F207">
        <v>345</v>
      </c>
      <c r="G207" s="39" t="str">
        <f>VLOOKUP(A207,'Data 2010'!$B$2:$F$11,5,FALSE)</f>
        <v>EUR</v>
      </c>
    </row>
    <row r="208" spans="1:7">
      <c r="A208" s="15">
        <v>455167810</v>
      </c>
      <c r="B208" s="38">
        <v>39933</v>
      </c>
      <c r="C208" t="s">
        <v>109</v>
      </c>
      <c r="D208">
        <f t="shared" si="3"/>
        <v>345</v>
      </c>
      <c r="E208">
        <v>0</v>
      </c>
      <c r="F208">
        <v>345</v>
      </c>
      <c r="G208" s="39" t="str">
        <f>VLOOKUP(A208,'Data 2010'!$B$2:$F$11,5,FALSE)</f>
        <v>EUR</v>
      </c>
    </row>
    <row r="209" spans="1:7">
      <c r="A209" s="15">
        <v>455167810</v>
      </c>
      <c r="B209" s="38">
        <v>39964</v>
      </c>
      <c r="C209" t="s">
        <v>109</v>
      </c>
      <c r="D209">
        <f t="shared" si="3"/>
        <v>345</v>
      </c>
      <c r="E209">
        <v>0</v>
      </c>
      <c r="F209">
        <v>345</v>
      </c>
      <c r="G209" s="39" t="str">
        <f>VLOOKUP(A209,'Data 2010'!$B$2:$F$11,5,FALSE)</f>
        <v>EUR</v>
      </c>
    </row>
    <row r="210" spans="1:7">
      <c r="A210" s="15">
        <v>455167810</v>
      </c>
      <c r="B210" s="38">
        <v>39994</v>
      </c>
      <c r="C210" t="s">
        <v>109</v>
      </c>
      <c r="D210">
        <f t="shared" si="3"/>
        <v>345</v>
      </c>
      <c r="E210">
        <v>0</v>
      </c>
      <c r="F210">
        <v>345</v>
      </c>
      <c r="G210" s="39" t="str">
        <f>VLOOKUP(A210,'Data 2010'!$B$2:$F$11,5,FALSE)</f>
        <v>EUR</v>
      </c>
    </row>
    <row r="211" spans="1:7">
      <c r="A211" s="15">
        <v>455167810</v>
      </c>
      <c r="B211" s="38">
        <v>40025</v>
      </c>
      <c r="C211" t="s">
        <v>109</v>
      </c>
      <c r="D211">
        <f t="shared" si="3"/>
        <v>345</v>
      </c>
      <c r="E211">
        <v>0</v>
      </c>
      <c r="F211">
        <v>345</v>
      </c>
      <c r="G211" s="39" t="str">
        <f>VLOOKUP(A211,'Data 2010'!$B$2:$F$11,5,FALSE)</f>
        <v>EUR</v>
      </c>
    </row>
    <row r="212" spans="1:7">
      <c r="A212" s="15">
        <v>455167810</v>
      </c>
      <c r="B212" s="38">
        <v>40056</v>
      </c>
      <c r="C212" t="s">
        <v>109</v>
      </c>
      <c r="D212">
        <f t="shared" si="3"/>
        <v>345</v>
      </c>
      <c r="E212">
        <v>0</v>
      </c>
      <c r="F212">
        <v>345</v>
      </c>
      <c r="G212" s="39" t="str">
        <f>VLOOKUP(A212,'Data 2010'!$B$2:$F$11,5,FALSE)</f>
        <v>EUR</v>
      </c>
    </row>
    <row r="213" spans="1:7">
      <c r="A213" s="15">
        <v>455167810</v>
      </c>
      <c r="B213" s="38">
        <v>40086</v>
      </c>
      <c r="C213" t="s">
        <v>109</v>
      </c>
      <c r="D213">
        <f t="shared" si="3"/>
        <v>345</v>
      </c>
      <c r="E213">
        <v>0</v>
      </c>
      <c r="F213">
        <v>345</v>
      </c>
      <c r="G213" s="39" t="str">
        <f>VLOOKUP(A213,'Data 2010'!$B$2:$F$11,5,FALSE)</f>
        <v>EUR</v>
      </c>
    </row>
    <row r="214" spans="1:7">
      <c r="A214" s="15">
        <v>455167810</v>
      </c>
      <c r="B214" s="38">
        <v>40117</v>
      </c>
      <c r="C214" t="s">
        <v>109</v>
      </c>
      <c r="D214">
        <f t="shared" si="3"/>
        <v>345</v>
      </c>
      <c r="E214">
        <v>0</v>
      </c>
      <c r="F214">
        <v>345</v>
      </c>
      <c r="G214" s="39" t="str">
        <f>VLOOKUP(A214,'Data 2010'!$B$2:$F$11,5,FALSE)</f>
        <v>EUR</v>
      </c>
    </row>
    <row r="215" spans="1:7">
      <c r="A215" s="15">
        <v>455167810</v>
      </c>
      <c r="B215" s="38">
        <v>40147</v>
      </c>
      <c r="C215" t="s">
        <v>109</v>
      </c>
      <c r="D215">
        <f t="shared" si="3"/>
        <v>345</v>
      </c>
      <c r="E215">
        <v>0</v>
      </c>
      <c r="F215">
        <v>345</v>
      </c>
      <c r="G215" s="39" t="str">
        <f>VLOOKUP(A215,'Data 2010'!$B$2:$F$11,5,FALSE)</f>
        <v>EUR</v>
      </c>
    </row>
    <row r="216" spans="1:7">
      <c r="A216" s="15">
        <v>455167810</v>
      </c>
      <c r="B216" s="38">
        <v>40178</v>
      </c>
      <c r="C216" t="s">
        <v>109</v>
      </c>
      <c r="D216">
        <f t="shared" si="3"/>
        <v>345</v>
      </c>
      <c r="E216">
        <v>0</v>
      </c>
      <c r="F216">
        <v>345</v>
      </c>
      <c r="G216" s="39" t="str">
        <f>VLOOKUP(A216,'Data 2010'!$B$2:$F$11,5,FALSE)</f>
        <v>EUR</v>
      </c>
    </row>
    <row r="217" spans="1:7">
      <c r="A217" s="15">
        <v>455167810</v>
      </c>
      <c r="B217" s="38">
        <v>40209</v>
      </c>
      <c r="C217" t="s">
        <v>109</v>
      </c>
      <c r="D217">
        <f t="shared" si="3"/>
        <v>345</v>
      </c>
      <c r="E217">
        <v>0</v>
      </c>
      <c r="F217">
        <v>345</v>
      </c>
      <c r="G217" s="39" t="str">
        <f>VLOOKUP(A217,'Data 2010'!$B$2:$F$11,5,FALSE)</f>
        <v>EUR</v>
      </c>
    </row>
    <row r="218" spans="1:7">
      <c r="A218" s="15">
        <v>455167810</v>
      </c>
      <c r="B218" s="38">
        <v>40237</v>
      </c>
      <c r="C218" t="s">
        <v>109</v>
      </c>
      <c r="D218">
        <f t="shared" si="3"/>
        <v>345</v>
      </c>
      <c r="E218">
        <v>0</v>
      </c>
      <c r="F218">
        <v>345</v>
      </c>
      <c r="G218" s="39" t="str">
        <f>VLOOKUP(A218,'Data 2010'!$B$2:$F$11,5,FALSE)</f>
        <v>EUR</v>
      </c>
    </row>
    <row r="219" spans="1:7">
      <c r="A219" s="15">
        <v>455167810</v>
      </c>
      <c r="B219" s="38">
        <v>40268</v>
      </c>
      <c r="C219" t="s">
        <v>109</v>
      </c>
      <c r="D219">
        <v>0</v>
      </c>
      <c r="E219">
        <v>0</v>
      </c>
      <c r="F219">
        <v>0</v>
      </c>
      <c r="G219" s="39" t="str">
        <f>VLOOKUP(A219,'Data 2010'!$B$2:$F$11,5,FALSE)</f>
        <v>EUR</v>
      </c>
    </row>
    <row r="220" spans="1:7">
      <c r="A220" s="15">
        <v>455167810</v>
      </c>
      <c r="B220" s="38">
        <v>40298</v>
      </c>
      <c r="C220" t="s">
        <v>109</v>
      </c>
      <c r="D220">
        <v>0</v>
      </c>
      <c r="E220">
        <v>0</v>
      </c>
      <c r="F220">
        <v>0</v>
      </c>
      <c r="G220" s="39" t="str">
        <f>VLOOKUP(A220,'Data 2010'!$B$2:$F$11,5,FALSE)</f>
        <v>EUR</v>
      </c>
    </row>
    <row r="221" spans="1:7">
      <c r="A221" s="15">
        <v>455167810</v>
      </c>
      <c r="B221" s="38">
        <v>40329</v>
      </c>
      <c r="C221" t="s">
        <v>109</v>
      </c>
      <c r="D221">
        <v>0</v>
      </c>
      <c r="E221">
        <v>0</v>
      </c>
      <c r="F221">
        <v>0</v>
      </c>
      <c r="G221" s="39" t="str">
        <f>VLOOKUP(A221,'Data 2010'!$B$2:$F$11,5,FALSE)</f>
        <v>EUR</v>
      </c>
    </row>
    <row r="222" spans="1:7">
      <c r="A222" s="15">
        <v>455533200</v>
      </c>
      <c r="B222" s="38">
        <v>39568</v>
      </c>
      <c r="C222" t="s">
        <v>109</v>
      </c>
      <c r="D222">
        <f t="shared" si="3"/>
        <v>3809.9250000000002</v>
      </c>
      <c r="E222">
        <v>3216.6750000000002</v>
      </c>
      <c r="F222">
        <v>593.25</v>
      </c>
      <c r="G222" s="39" t="str">
        <f>VLOOKUP(A222,'Data 2010'!$B$2:$F$11,5,FALSE)</f>
        <v>EUR</v>
      </c>
    </row>
    <row r="223" spans="1:7">
      <c r="A223" s="15">
        <v>455533200</v>
      </c>
      <c r="B223" s="38">
        <v>39599</v>
      </c>
      <c r="C223" t="s">
        <v>109</v>
      </c>
      <c r="D223">
        <f t="shared" si="3"/>
        <v>3809.9250000000002</v>
      </c>
      <c r="E223">
        <v>3225.7625000000003</v>
      </c>
      <c r="F223">
        <v>584.16250000000002</v>
      </c>
      <c r="G223" s="39" t="str">
        <f>VLOOKUP(A223,'Data 2010'!$B$2:$F$11,5,FALSE)</f>
        <v>EUR</v>
      </c>
    </row>
    <row r="224" spans="1:7">
      <c r="A224" s="15">
        <v>455533200</v>
      </c>
      <c r="B224" s="38">
        <v>39629</v>
      </c>
      <c r="C224" t="s">
        <v>109</v>
      </c>
      <c r="D224">
        <f t="shared" si="3"/>
        <v>3809.9250000000002</v>
      </c>
      <c r="E224">
        <v>3234.875</v>
      </c>
      <c r="F224">
        <v>575.05000000000007</v>
      </c>
      <c r="G224" s="39" t="str">
        <f>VLOOKUP(A224,'Data 2010'!$B$2:$F$11,5,FALSE)</f>
        <v>EUR</v>
      </c>
    </row>
    <row r="225" spans="1:7">
      <c r="A225" s="15">
        <v>455533200</v>
      </c>
      <c r="B225" s="38">
        <v>39660</v>
      </c>
      <c r="C225" t="s">
        <v>109</v>
      </c>
      <c r="D225">
        <f t="shared" si="3"/>
        <v>3809.9249999999997</v>
      </c>
      <c r="E225">
        <v>3244.0249999999996</v>
      </c>
      <c r="F225">
        <v>565.90000000000009</v>
      </c>
      <c r="G225" s="39" t="str">
        <f>VLOOKUP(A225,'Data 2010'!$B$2:$F$11,5,FALSE)</f>
        <v>EUR</v>
      </c>
    </row>
    <row r="226" spans="1:7">
      <c r="A226" s="15">
        <v>455533200</v>
      </c>
      <c r="B226" s="38">
        <v>39691</v>
      </c>
      <c r="C226" t="s">
        <v>109</v>
      </c>
      <c r="D226">
        <f t="shared" si="3"/>
        <v>3809.9250000000002</v>
      </c>
      <c r="E226">
        <v>3253.1875</v>
      </c>
      <c r="F226">
        <v>556.73749999999995</v>
      </c>
      <c r="G226" s="39" t="str">
        <f>VLOOKUP(A226,'Data 2010'!$B$2:$F$11,5,FALSE)</f>
        <v>EUR</v>
      </c>
    </row>
    <row r="227" spans="1:7">
      <c r="A227" s="15">
        <v>455533200</v>
      </c>
      <c r="B227" s="38">
        <v>39721</v>
      </c>
      <c r="C227" t="s">
        <v>109</v>
      </c>
      <c r="D227">
        <f t="shared" si="3"/>
        <v>3809.9250000000002</v>
      </c>
      <c r="E227">
        <v>3262.375</v>
      </c>
      <c r="F227">
        <v>547.55000000000007</v>
      </c>
      <c r="G227" s="39" t="str">
        <f>VLOOKUP(A227,'Data 2010'!$B$2:$F$11,5,FALSE)</f>
        <v>EUR</v>
      </c>
    </row>
    <row r="228" spans="1:7">
      <c r="A228" s="15">
        <v>455533200</v>
      </c>
      <c r="B228" s="38">
        <v>39752</v>
      </c>
      <c r="C228" t="s">
        <v>109</v>
      </c>
      <c r="D228">
        <f t="shared" si="3"/>
        <v>3809.9250000000002</v>
      </c>
      <c r="E228">
        <v>3271.5875000000001</v>
      </c>
      <c r="F228">
        <v>538.33749999999998</v>
      </c>
      <c r="G228" s="39" t="str">
        <f>VLOOKUP(A228,'Data 2010'!$B$2:$F$11,5,FALSE)</f>
        <v>EUR</v>
      </c>
    </row>
    <row r="229" spans="1:7">
      <c r="A229" s="15">
        <v>455533200</v>
      </c>
      <c r="B229" s="38">
        <v>39782</v>
      </c>
      <c r="C229" t="s">
        <v>109</v>
      </c>
      <c r="D229">
        <f t="shared" si="3"/>
        <v>3809.9250000000002</v>
      </c>
      <c r="E229">
        <v>3280.8375000000001</v>
      </c>
      <c r="F229">
        <v>529.08749999999998</v>
      </c>
      <c r="G229" s="39" t="str">
        <f>VLOOKUP(A229,'Data 2010'!$B$2:$F$11,5,FALSE)</f>
        <v>EUR</v>
      </c>
    </row>
    <row r="230" spans="1:7">
      <c r="A230" s="15">
        <v>455533200</v>
      </c>
      <c r="B230" s="38">
        <v>39813</v>
      </c>
      <c r="C230" t="s">
        <v>109</v>
      </c>
      <c r="D230">
        <f t="shared" si="3"/>
        <v>3809.9250000000002</v>
      </c>
      <c r="E230">
        <v>3290.1</v>
      </c>
      <c r="F230">
        <v>519.82500000000005</v>
      </c>
      <c r="G230" s="39" t="str">
        <f>VLOOKUP(A230,'Data 2010'!$B$2:$F$11,5,FALSE)</f>
        <v>EUR</v>
      </c>
    </row>
    <row r="231" spans="1:7">
      <c r="A231" s="15">
        <v>455533200</v>
      </c>
      <c r="B231" s="38">
        <v>39844</v>
      </c>
      <c r="C231" t="s">
        <v>109</v>
      </c>
      <c r="D231">
        <f t="shared" si="3"/>
        <v>3809.9250000000002</v>
      </c>
      <c r="E231">
        <v>3299.4</v>
      </c>
      <c r="F231">
        <v>510.52500000000003</v>
      </c>
      <c r="G231" s="39" t="str">
        <f>VLOOKUP(A231,'Data 2010'!$B$2:$F$11,5,FALSE)</f>
        <v>EUR</v>
      </c>
    </row>
    <row r="232" spans="1:7">
      <c r="A232" s="15">
        <v>455533200</v>
      </c>
      <c r="B232" s="38">
        <v>39872</v>
      </c>
      <c r="C232" t="s">
        <v>109</v>
      </c>
      <c r="D232">
        <f t="shared" si="3"/>
        <v>3809.9249999999997</v>
      </c>
      <c r="E232">
        <v>3308.7124999999996</v>
      </c>
      <c r="F232">
        <v>501.21250000000003</v>
      </c>
      <c r="G232" s="39" t="str">
        <f>VLOOKUP(A232,'Data 2010'!$B$2:$F$11,5,FALSE)</f>
        <v>EUR</v>
      </c>
    </row>
    <row r="233" spans="1:7">
      <c r="A233" s="15">
        <v>455533200</v>
      </c>
      <c r="B233" s="38">
        <v>39903</v>
      </c>
      <c r="C233" t="s">
        <v>109</v>
      </c>
      <c r="D233">
        <f t="shared" si="3"/>
        <v>3809.9250000000002</v>
      </c>
      <c r="E233">
        <v>3318.0625</v>
      </c>
      <c r="F233">
        <v>491.86250000000001</v>
      </c>
      <c r="G233" s="39" t="str">
        <f>VLOOKUP(A233,'Data 2010'!$B$2:$F$11,5,FALSE)</f>
        <v>EUR</v>
      </c>
    </row>
    <row r="234" spans="1:7">
      <c r="A234" s="15">
        <v>455533200</v>
      </c>
      <c r="B234" s="38">
        <v>39933</v>
      </c>
      <c r="C234" t="s">
        <v>109</v>
      </c>
      <c r="D234">
        <f t="shared" si="3"/>
        <v>3809.9250000000002</v>
      </c>
      <c r="E234">
        <v>3327.4375</v>
      </c>
      <c r="F234">
        <v>482.48750000000001</v>
      </c>
      <c r="G234" s="39" t="str">
        <f>VLOOKUP(A234,'Data 2010'!$B$2:$F$11,5,FALSE)</f>
        <v>EUR</v>
      </c>
    </row>
    <row r="235" spans="1:7">
      <c r="A235" s="15">
        <v>455533200</v>
      </c>
      <c r="B235" s="38">
        <v>39964</v>
      </c>
      <c r="C235" t="s">
        <v>109</v>
      </c>
      <c r="D235">
        <f t="shared" si="3"/>
        <v>3809.9249999999997</v>
      </c>
      <c r="E235">
        <v>3336.8374999999996</v>
      </c>
      <c r="F235">
        <v>473.08750000000003</v>
      </c>
      <c r="G235" s="39" t="str">
        <f>VLOOKUP(A235,'Data 2010'!$B$2:$F$11,5,FALSE)</f>
        <v>EUR</v>
      </c>
    </row>
    <row r="236" spans="1:7">
      <c r="A236" s="15">
        <v>455533200</v>
      </c>
      <c r="B236" s="38">
        <v>39994</v>
      </c>
      <c r="C236" t="s">
        <v>109</v>
      </c>
      <c r="D236">
        <f t="shared" si="3"/>
        <v>3809.9250000000002</v>
      </c>
      <c r="E236">
        <v>3346.2625000000003</v>
      </c>
      <c r="F236">
        <v>463.66250000000002</v>
      </c>
      <c r="G236" s="39" t="str">
        <f>VLOOKUP(A236,'Data 2010'!$B$2:$F$11,5,FALSE)</f>
        <v>EUR</v>
      </c>
    </row>
    <row r="237" spans="1:7">
      <c r="A237" s="15">
        <v>455533200</v>
      </c>
      <c r="B237" s="38">
        <v>40025</v>
      </c>
      <c r="C237" t="s">
        <v>109</v>
      </c>
      <c r="D237">
        <f t="shared" si="3"/>
        <v>3809.9250000000002</v>
      </c>
      <c r="E237">
        <v>3355.7125000000001</v>
      </c>
      <c r="F237">
        <v>454.21249999999998</v>
      </c>
      <c r="G237" s="39" t="str">
        <f>VLOOKUP(A237,'Data 2010'!$B$2:$F$11,5,FALSE)</f>
        <v>EUR</v>
      </c>
    </row>
    <row r="238" spans="1:7">
      <c r="A238" s="15">
        <v>455533200</v>
      </c>
      <c r="B238" s="38">
        <v>40056</v>
      </c>
      <c r="C238" t="s">
        <v>109</v>
      </c>
      <c r="D238">
        <f t="shared" si="3"/>
        <v>3809.9249999999997</v>
      </c>
      <c r="E238">
        <v>3365.2</v>
      </c>
      <c r="F238">
        <v>444.72499999999997</v>
      </c>
      <c r="G238" s="39" t="str">
        <f>VLOOKUP(A238,'Data 2010'!$B$2:$F$11,5,FALSE)</f>
        <v>EUR</v>
      </c>
    </row>
    <row r="239" spans="1:7">
      <c r="A239" s="15">
        <v>455533200</v>
      </c>
      <c r="B239" s="38">
        <v>40086</v>
      </c>
      <c r="C239" t="s">
        <v>109</v>
      </c>
      <c r="D239">
        <f t="shared" si="3"/>
        <v>3809.9250000000002</v>
      </c>
      <c r="E239">
        <v>3374.7000000000003</v>
      </c>
      <c r="F239">
        <v>435.22500000000002</v>
      </c>
      <c r="G239" s="39" t="str">
        <f>VLOOKUP(A239,'Data 2010'!$B$2:$F$11,5,FALSE)</f>
        <v>EUR</v>
      </c>
    </row>
    <row r="240" spans="1:7">
      <c r="A240" s="15">
        <v>455533200</v>
      </c>
      <c r="B240" s="38">
        <v>40117</v>
      </c>
      <c r="C240" t="s">
        <v>109</v>
      </c>
      <c r="D240">
        <f t="shared" si="3"/>
        <v>3809.9249999999997</v>
      </c>
      <c r="E240">
        <v>3384.2374999999997</v>
      </c>
      <c r="F240">
        <v>425.6875</v>
      </c>
      <c r="G240" s="39" t="str">
        <f>VLOOKUP(A240,'Data 2010'!$B$2:$F$11,5,FALSE)</f>
        <v>EUR</v>
      </c>
    </row>
    <row r="241" spans="1:7">
      <c r="A241" s="15">
        <v>455533200</v>
      </c>
      <c r="B241" s="38">
        <v>40147</v>
      </c>
      <c r="C241" t="s">
        <v>109</v>
      </c>
      <c r="D241">
        <f t="shared" si="3"/>
        <v>3809.9250000000002</v>
      </c>
      <c r="E241">
        <v>3393.8</v>
      </c>
      <c r="F241">
        <v>416.125</v>
      </c>
      <c r="G241" s="39" t="str">
        <f>VLOOKUP(A241,'Data 2010'!$B$2:$F$11,5,FALSE)</f>
        <v>EUR</v>
      </c>
    </row>
    <row r="242" spans="1:7">
      <c r="A242" s="15">
        <v>455533200</v>
      </c>
      <c r="B242" s="38">
        <v>40178</v>
      </c>
      <c r="C242" t="s">
        <v>109</v>
      </c>
      <c r="D242">
        <f t="shared" si="3"/>
        <v>3809.9249999999997</v>
      </c>
      <c r="E242">
        <v>3403.3874999999998</v>
      </c>
      <c r="F242">
        <v>406.53750000000002</v>
      </c>
      <c r="G242" s="39" t="str">
        <f>VLOOKUP(A242,'Data 2010'!$B$2:$F$11,5,FALSE)</f>
        <v>EUR</v>
      </c>
    </row>
    <row r="243" spans="1:7">
      <c r="A243" s="15">
        <v>455533200</v>
      </c>
      <c r="B243" s="38">
        <v>40209</v>
      </c>
      <c r="C243" t="s">
        <v>109</v>
      </c>
      <c r="D243">
        <f t="shared" si="3"/>
        <v>3809.9250000000002</v>
      </c>
      <c r="E243">
        <v>3413</v>
      </c>
      <c r="F243">
        <v>396.92500000000001</v>
      </c>
      <c r="G243" s="39" t="str">
        <f>VLOOKUP(A243,'Data 2010'!$B$2:$F$11,5,FALSE)</f>
        <v>EUR</v>
      </c>
    </row>
    <row r="244" spans="1:7">
      <c r="A244" s="15">
        <v>455533200</v>
      </c>
      <c r="B244" s="38">
        <v>40237</v>
      </c>
      <c r="C244" t="s">
        <v>109</v>
      </c>
      <c r="D244">
        <f t="shared" si="3"/>
        <v>3809.9250000000002</v>
      </c>
      <c r="E244">
        <v>3422.6375000000003</v>
      </c>
      <c r="F244">
        <v>387.28749999999997</v>
      </c>
      <c r="G244" s="39" t="str">
        <f>VLOOKUP(A244,'Data 2010'!$B$2:$F$11,5,FALSE)</f>
        <v>EUR</v>
      </c>
    </row>
    <row r="245" spans="1:7">
      <c r="A245" s="15">
        <v>455533200</v>
      </c>
      <c r="B245" s="38">
        <v>40238</v>
      </c>
      <c r="C245" t="s">
        <v>113</v>
      </c>
      <c r="D245">
        <v>-3047.94</v>
      </c>
      <c r="E245">
        <v>-3422.6375000000003</v>
      </c>
      <c r="F245">
        <v>-387.28749999999997</v>
      </c>
      <c r="G245" s="39" t="str">
        <f>VLOOKUP(A245,'Data 2010'!$B$2:$F$11,5,FALSE)</f>
        <v>EUR</v>
      </c>
    </row>
    <row r="246" spans="1:7">
      <c r="A246" s="15">
        <v>455533200</v>
      </c>
      <c r="B246" s="38">
        <v>40268</v>
      </c>
      <c r="C246" t="s">
        <v>109</v>
      </c>
      <c r="D246">
        <v>6095.88</v>
      </c>
      <c r="E246">
        <v>6854.95</v>
      </c>
      <c r="F246">
        <v>764.9</v>
      </c>
      <c r="G246" s="39" t="str">
        <f>VLOOKUP(A246,'Data 2010'!$B$2:$F$11,5,FALSE)</f>
        <v>EUR</v>
      </c>
    </row>
    <row r="247" spans="1:7">
      <c r="A247" s="15">
        <v>455533200</v>
      </c>
      <c r="B247" s="38">
        <v>40298</v>
      </c>
      <c r="C247" t="s">
        <v>109</v>
      </c>
      <c r="D247">
        <f t="shared" si="3"/>
        <v>3809.9250000000002</v>
      </c>
      <c r="E247">
        <v>3442.0125000000003</v>
      </c>
      <c r="F247">
        <v>367.91249999999997</v>
      </c>
      <c r="G247" s="39" t="str">
        <f>VLOOKUP(A247,'Data 2010'!$B$2:$F$11,5,FALSE)</f>
        <v>EUR</v>
      </c>
    </row>
    <row r="248" spans="1:7">
      <c r="A248" s="15">
        <v>455533200</v>
      </c>
      <c r="B248" s="38">
        <v>40329</v>
      </c>
      <c r="C248" t="s">
        <v>109</v>
      </c>
      <c r="D248">
        <f t="shared" si="3"/>
        <v>3809.9250000000002</v>
      </c>
      <c r="E248">
        <v>3451.7250000000004</v>
      </c>
      <c r="F248">
        <v>358.2</v>
      </c>
      <c r="G248" s="39" t="str">
        <f>VLOOKUP(A248,'Data 2010'!$B$2:$F$11,5,FALSE)</f>
        <v>EUR</v>
      </c>
    </row>
    <row r="249" spans="1:7">
      <c r="A249" s="15">
        <v>459430809</v>
      </c>
      <c r="B249" s="38">
        <v>39568</v>
      </c>
      <c r="C249" t="s">
        <v>109</v>
      </c>
      <c r="D249">
        <f t="shared" si="3"/>
        <v>593.82000000000005</v>
      </c>
      <c r="E249">
        <v>520.47</v>
      </c>
      <c r="F249">
        <v>73.349999999999994</v>
      </c>
      <c r="G249" s="39" t="str">
        <f>VLOOKUP(A249,'Data 2010'!$B$2:$F$11,5,FALSE)</f>
        <v>GBP</v>
      </c>
    </row>
    <row r="250" spans="1:7">
      <c r="A250" s="15">
        <v>459430809</v>
      </c>
      <c r="B250" s="38">
        <v>39599</v>
      </c>
      <c r="C250" t="s">
        <v>109</v>
      </c>
      <c r="D250">
        <f t="shared" si="3"/>
        <v>593.82000000000005</v>
      </c>
      <c r="E250">
        <v>521.61</v>
      </c>
      <c r="F250">
        <v>72.209999999999994</v>
      </c>
      <c r="G250" s="39" t="str">
        <f>VLOOKUP(A250,'Data 2010'!$B$2:$F$11,5,FALSE)</f>
        <v>GBP</v>
      </c>
    </row>
    <row r="251" spans="1:7">
      <c r="A251" s="15">
        <v>459430809</v>
      </c>
      <c r="B251" s="38">
        <v>39629</v>
      </c>
      <c r="C251" t="s">
        <v>109</v>
      </c>
      <c r="D251">
        <f t="shared" si="3"/>
        <v>593.81999999999994</v>
      </c>
      <c r="E251">
        <v>522.76</v>
      </c>
      <c r="F251">
        <v>71.06</v>
      </c>
      <c r="G251" s="39" t="str">
        <f>VLOOKUP(A251,'Data 2010'!$B$2:$F$11,5,FALSE)</f>
        <v>GBP</v>
      </c>
    </row>
    <row r="252" spans="1:7">
      <c r="A252" s="15">
        <v>459430809</v>
      </c>
      <c r="B252" s="38">
        <v>39660</v>
      </c>
      <c r="C252" t="s">
        <v>109</v>
      </c>
      <c r="D252">
        <f t="shared" si="3"/>
        <v>593.81999999999994</v>
      </c>
      <c r="E252">
        <v>523.91</v>
      </c>
      <c r="F252">
        <v>69.91</v>
      </c>
      <c r="G252" s="39" t="str">
        <f>VLOOKUP(A252,'Data 2010'!$B$2:$F$11,5,FALSE)</f>
        <v>GBP</v>
      </c>
    </row>
    <row r="253" spans="1:7">
      <c r="A253" s="15">
        <v>459430809</v>
      </c>
      <c r="B253" s="38">
        <v>39691</v>
      </c>
      <c r="C253" t="s">
        <v>109</v>
      </c>
      <c r="D253">
        <f t="shared" si="3"/>
        <v>593.81999999999994</v>
      </c>
      <c r="E253">
        <v>525.05999999999995</v>
      </c>
      <c r="F253">
        <v>68.760000000000005</v>
      </c>
      <c r="G253" s="39" t="str">
        <f>VLOOKUP(A253,'Data 2010'!$B$2:$F$11,5,FALSE)</f>
        <v>GBP</v>
      </c>
    </row>
    <row r="254" spans="1:7">
      <c r="A254" s="15">
        <v>459430809</v>
      </c>
      <c r="B254" s="38">
        <v>39721</v>
      </c>
      <c r="C254" t="s">
        <v>109</v>
      </c>
      <c r="D254">
        <f t="shared" si="3"/>
        <v>593.82000000000005</v>
      </c>
      <c r="E254">
        <v>526.22</v>
      </c>
      <c r="F254">
        <v>67.599999999999994</v>
      </c>
      <c r="G254" s="39" t="str">
        <f>VLOOKUP(A254,'Data 2010'!$B$2:$F$11,5,FALSE)</f>
        <v>GBP</v>
      </c>
    </row>
    <row r="255" spans="1:7">
      <c r="A255" s="15">
        <v>459430809</v>
      </c>
      <c r="B255" s="38">
        <v>39752</v>
      </c>
      <c r="C255" t="s">
        <v>109</v>
      </c>
      <c r="D255">
        <f t="shared" si="3"/>
        <v>593.81999999999994</v>
      </c>
      <c r="E255">
        <v>527.38</v>
      </c>
      <c r="F255">
        <v>66.44</v>
      </c>
      <c r="G255" s="39" t="str">
        <f>VLOOKUP(A255,'Data 2010'!$B$2:$F$11,5,FALSE)</f>
        <v>GBP</v>
      </c>
    </row>
    <row r="256" spans="1:7">
      <c r="A256" s="15">
        <v>459430809</v>
      </c>
      <c r="B256" s="38">
        <v>39782</v>
      </c>
      <c r="C256" t="s">
        <v>109</v>
      </c>
      <c r="D256">
        <f t="shared" si="3"/>
        <v>593.81999999999994</v>
      </c>
      <c r="E256">
        <v>528.54</v>
      </c>
      <c r="F256">
        <v>65.28</v>
      </c>
      <c r="G256" s="39" t="str">
        <f>VLOOKUP(A256,'Data 2010'!$B$2:$F$11,5,FALSE)</f>
        <v>GBP</v>
      </c>
    </row>
    <row r="257" spans="1:7">
      <c r="A257" s="15">
        <v>459430809</v>
      </c>
      <c r="B257" s="38">
        <v>39813</v>
      </c>
      <c r="C257" t="s">
        <v>109</v>
      </c>
      <c r="D257">
        <f t="shared" si="3"/>
        <v>593.82000000000005</v>
      </c>
      <c r="E257">
        <v>529.70000000000005</v>
      </c>
      <c r="F257">
        <v>64.12</v>
      </c>
      <c r="G257" s="39" t="str">
        <f>VLOOKUP(A257,'Data 2010'!$B$2:$F$11,5,FALSE)</f>
        <v>GBP</v>
      </c>
    </row>
    <row r="258" spans="1:7">
      <c r="A258" s="15">
        <v>459430809</v>
      </c>
      <c r="B258" s="38">
        <v>39844</v>
      </c>
      <c r="C258" t="s">
        <v>109</v>
      </c>
      <c r="D258">
        <f t="shared" si="3"/>
        <v>593.82000000000005</v>
      </c>
      <c r="E258">
        <v>530.86</v>
      </c>
      <c r="F258">
        <v>62.96</v>
      </c>
      <c r="G258" s="39" t="str">
        <f>VLOOKUP(A258,'Data 2010'!$B$2:$F$11,5,FALSE)</f>
        <v>GBP</v>
      </c>
    </row>
    <row r="259" spans="1:7">
      <c r="A259" s="15">
        <v>459430809</v>
      </c>
      <c r="B259" s="38">
        <v>39872</v>
      </c>
      <c r="C259" t="s">
        <v>109</v>
      </c>
      <c r="D259">
        <f t="shared" si="3"/>
        <v>593.81999999999994</v>
      </c>
      <c r="E259">
        <v>532.03</v>
      </c>
      <c r="F259">
        <v>61.79</v>
      </c>
      <c r="G259" s="39" t="str">
        <f>VLOOKUP(A259,'Data 2010'!$B$2:$F$11,5,FALSE)</f>
        <v>GBP</v>
      </c>
    </row>
    <row r="260" spans="1:7">
      <c r="A260" s="15">
        <v>459430809</v>
      </c>
      <c r="B260" s="38">
        <v>39903</v>
      </c>
      <c r="C260" t="s">
        <v>109</v>
      </c>
      <c r="D260">
        <f t="shared" si="3"/>
        <v>593.82000000000005</v>
      </c>
      <c r="E260">
        <v>533.20000000000005</v>
      </c>
      <c r="F260">
        <v>60.62</v>
      </c>
      <c r="G260" s="39" t="str">
        <f>VLOOKUP(A260,'Data 2010'!$B$2:$F$11,5,FALSE)</f>
        <v>GBP</v>
      </c>
    </row>
    <row r="261" spans="1:7">
      <c r="A261" s="15">
        <v>459430809</v>
      </c>
      <c r="B261" s="38">
        <v>39933</v>
      </c>
      <c r="C261" t="s">
        <v>109</v>
      </c>
      <c r="D261">
        <f t="shared" si="3"/>
        <v>593.81999999999994</v>
      </c>
      <c r="E261">
        <v>534.38</v>
      </c>
      <c r="F261">
        <v>59.44</v>
      </c>
      <c r="G261" s="39" t="str">
        <f>VLOOKUP(A261,'Data 2010'!$B$2:$F$11,5,FALSE)</f>
        <v>GBP</v>
      </c>
    </row>
    <row r="262" spans="1:7">
      <c r="A262" s="15">
        <v>459430809</v>
      </c>
      <c r="B262" s="38">
        <v>39964</v>
      </c>
      <c r="C262" t="s">
        <v>109</v>
      </c>
      <c r="D262">
        <f t="shared" si="3"/>
        <v>593.81999999999994</v>
      </c>
      <c r="E262">
        <v>535.54999999999995</v>
      </c>
      <c r="F262">
        <v>58.27</v>
      </c>
      <c r="G262" s="39" t="str">
        <f>VLOOKUP(A262,'Data 2010'!$B$2:$F$11,5,FALSE)</f>
        <v>GBP</v>
      </c>
    </row>
    <row r="263" spans="1:7">
      <c r="A263" s="15">
        <v>459430809</v>
      </c>
      <c r="B263" s="38">
        <v>39994</v>
      </c>
      <c r="C263" t="s">
        <v>109</v>
      </c>
      <c r="D263">
        <f t="shared" si="3"/>
        <v>593.82000000000005</v>
      </c>
      <c r="E263">
        <v>536.73</v>
      </c>
      <c r="F263">
        <v>57.09</v>
      </c>
      <c r="G263" s="39" t="str">
        <f>VLOOKUP(A263,'Data 2010'!$B$2:$F$11,5,FALSE)</f>
        <v>GBP</v>
      </c>
    </row>
    <row r="264" spans="1:7">
      <c r="A264" s="15">
        <v>459430809</v>
      </c>
      <c r="B264" s="38">
        <v>40025</v>
      </c>
      <c r="C264" t="s">
        <v>109</v>
      </c>
      <c r="D264">
        <f t="shared" si="3"/>
        <v>593.82999999999993</v>
      </c>
      <c r="E264">
        <v>537.91999999999996</v>
      </c>
      <c r="F264">
        <v>55.91</v>
      </c>
      <c r="G264" s="39" t="str">
        <f>VLOOKUP(A264,'Data 2010'!$B$2:$F$11,5,FALSE)</f>
        <v>GBP</v>
      </c>
    </row>
    <row r="265" spans="1:7">
      <c r="A265" s="15">
        <v>459430809</v>
      </c>
      <c r="B265" s="38">
        <v>40056</v>
      </c>
      <c r="C265" t="s">
        <v>109</v>
      </c>
      <c r="D265">
        <f t="shared" si="3"/>
        <v>593.82000000000005</v>
      </c>
      <c r="E265">
        <v>539.09</v>
      </c>
      <c r="F265">
        <v>54.73</v>
      </c>
      <c r="G265" s="39" t="str">
        <f>VLOOKUP(A265,'Data 2010'!$B$2:$F$11,5,FALSE)</f>
        <v>GBP</v>
      </c>
    </row>
    <row r="266" spans="1:7">
      <c r="A266" s="15">
        <v>459430809</v>
      </c>
      <c r="B266" s="38">
        <v>40086</v>
      </c>
      <c r="C266" t="s">
        <v>109</v>
      </c>
      <c r="D266">
        <f t="shared" si="3"/>
        <v>593.82999999999993</v>
      </c>
      <c r="E266">
        <v>540.29</v>
      </c>
      <c r="F266">
        <v>53.54</v>
      </c>
      <c r="G266" s="39" t="str">
        <f>VLOOKUP(A266,'Data 2010'!$B$2:$F$11,5,FALSE)</f>
        <v>GBP</v>
      </c>
    </row>
    <row r="267" spans="1:7">
      <c r="A267" s="15">
        <v>459430809</v>
      </c>
      <c r="B267" s="38">
        <v>40117</v>
      </c>
      <c r="C267" t="s">
        <v>109</v>
      </c>
      <c r="D267">
        <f t="shared" si="3"/>
        <v>593.83000000000004</v>
      </c>
      <c r="E267">
        <v>541.48</v>
      </c>
      <c r="F267">
        <v>52.35</v>
      </c>
      <c r="G267" s="39" t="str">
        <f>VLOOKUP(A267,'Data 2010'!$B$2:$F$11,5,FALSE)</f>
        <v>GBP</v>
      </c>
    </row>
    <row r="268" spans="1:7">
      <c r="A268" s="15">
        <v>459430809</v>
      </c>
      <c r="B268" s="38">
        <v>40147</v>
      </c>
      <c r="C268" t="s">
        <v>109</v>
      </c>
      <c r="D268">
        <f t="shared" si="3"/>
        <v>593.81999999999994</v>
      </c>
      <c r="E268">
        <v>542.66</v>
      </c>
      <c r="F268">
        <v>51.16</v>
      </c>
      <c r="G268" s="39" t="str">
        <f>VLOOKUP(A268,'Data 2010'!$B$2:$F$11,5,FALSE)</f>
        <v>GBP</v>
      </c>
    </row>
    <row r="269" spans="1:7">
      <c r="A269" s="15">
        <v>459430809</v>
      </c>
      <c r="B269" s="38">
        <v>40178</v>
      </c>
      <c r="C269" t="s">
        <v>109</v>
      </c>
      <c r="D269">
        <f t="shared" si="3"/>
        <v>593.82000000000005</v>
      </c>
      <c r="E269">
        <v>543.85</v>
      </c>
      <c r="F269">
        <v>49.97</v>
      </c>
      <c r="G269" s="39" t="str">
        <f>VLOOKUP(A269,'Data 2010'!$B$2:$F$11,5,FALSE)</f>
        <v>GBP</v>
      </c>
    </row>
    <row r="270" spans="1:7">
      <c r="A270" s="15">
        <v>459430809</v>
      </c>
      <c r="B270" s="38">
        <v>40209</v>
      </c>
      <c r="C270" t="s">
        <v>109</v>
      </c>
      <c r="D270">
        <f t="shared" si="3"/>
        <v>593.82999999999993</v>
      </c>
      <c r="E270">
        <v>545.05999999999995</v>
      </c>
      <c r="F270">
        <v>48.77</v>
      </c>
      <c r="G270" s="39" t="str">
        <f>VLOOKUP(A270,'Data 2010'!$B$2:$F$11,5,FALSE)</f>
        <v>GBP</v>
      </c>
    </row>
    <row r="271" spans="1:7">
      <c r="A271" s="15">
        <v>459430809</v>
      </c>
      <c r="B271" s="38">
        <v>40237</v>
      </c>
      <c r="C271" t="s">
        <v>109</v>
      </c>
      <c r="D271">
        <f t="shared" si="3"/>
        <v>593.83000000000004</v>
      </c>
      <c r="E271">
        <v>546.26</v>
      </c>
      <c r="F271">
        <v>47.57</v>
      </c>
      <c r="G271" s="39" t="str">
        <f>VLOOKUP(A271,'Data 2010'!$B$2:$F$11,5,FALSE)</f>
        <v>GBP</v>
      </c>
    </row>
    <row r="272" spans="1:7">
      <c r="A272" s="15">
        <v>459430809</v>
      </c>
      <c r="B272" s="38">
        <v>40268</v>
      </c>
      <c r="C272" t="s">
        <v>109</v>
      </c>
      <c r="D272">
        <f t="shared" ref="D272:D274" si="4">F272+E272</f>
        <v>593.82000000000005</v>
      </c>
      <c r="E272">
        <v>547.45000000000005</v>
      </c>
      <c r="F272">
        <v>46.37</v>
      </c>
      <c r="G272" s="39" t="str">
        <f>VLOOKUP(A272,'Data 2010'!$B$2:$F$11,5,FALSE)</f>
        <v>GBP</v>
      </c>
    </row>
    <row r="273" spans="1:7">
      <c r="A273" s="15">
        <v>459430809</v>
      </c>
      <c r="B273" s="38">
        <v>40298</v>
      </c>
      <c r="C273" t="s">
        <v>109</v>
      </c>
      <c r="D273">
        <f t="shared" si="4"/>
        <v>593.82999999999993</v>
      </c>
      <c r="E273">
        <v>548.66999999999996</v>
      </c>
      <c r="F273">
        <v>45.16</v>
      </c>
      <c r="G273" s="39" t="str">
        <f>VLOOKUP(A273,'Data 2010'!$B$2:$F$11,5,FALSE)</f>
        <v>GBP</v>
      </c>
    </row>
    <row r="274" spans="1:7">
      <c r="A274" s="15">
        <v>459430809</v>
      </c>
      <c r="B274" s="38">
        <v>40329</v>
      </c>
      <c r="C274" t="s">
        <v>109</v>
      </c>
      <c r="D274">
        <f t="shared" si="4"/>
        <v>593.82000000000005</v>
      </c>
      <c r="E274">
        <v>549.86</v>
      </c>
      <c r="F274">
        <v>43.96</v>
      </c>
      <c r="G274" s="39" t="str">
        <f>VLOOKUP(A274,'Data 2010'!$B$2:$F$11,5,FALSE)</f>
        <v>GBP</v>
      </c>
    </row>
  </sheetData>
  <autoFilter ref="A1:G274" xr:uid="{4650428C-1736-4A1D-8F47-7F797660405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CC7B8-11B6-44E9-9BD3-BCFDF155AC5A}">
  <dimension ref="A1:X14"/>
  <sheetViews>
    <sheetView tabSelected="1" workbookViewId="0">
      <selection activeCell="D15" sqref="D15"/>
    </sheetView>
  </sheetViews>
  <sheetFormatPr defaultRowHeight="14.4"/>
  <cols>
    <col min="1" max="1" width="7.44140625" bestFit="1" customWidth="1"/>
    <col min="2" max="2" width="12.44140625" bestFit="1" customWidth="1"/>
    <col min="3" max="3" width="11" bestFit="1" customWidth="1"/>
    <col min="4" max="5" width="19.33203125" bestFit="1" customWidth="1"/>
    <col min="6" max="6" width="8" bestFit="1" customWidth="1"/>
    <col min="7" max="7" width="10.5546875" bestFit="1" customWidth="1"/>
    <col min="8" max="8" width="22.5546875" bestFit="1" customWidth="1"/>
    <col min="9" max="9" width="16.5546875" bestFit="1" customWidth="1"/>
    <col min="10" max="10" width="15.77734375" bestFit="1" customWidth="1"/>
    <col min="11" max="11" width="24" bestFit="1" customWidth="1"/>
    <col min="12" max="12" width="18.44140625" bestFit="1" customWidth="1"/>
    <col min="13" max="13" width="29.33203125" bestFit="1" customWidth="1"/>
    <col min="14" max="14" width="9.109375" bestFit="1" customWidth="1"/>
    <col min="15" max="16" width="21.5546875" bestFit="1" customWidth="1"/>
    <col min="17" max="17" width="17.5546875" bestFit="1" customWidth="1"/>
    <col min="18" max="18" width="11.5546875" bestFit="1" customWidth="1"/>
    <col min="19" max="19" width="17" bestFit="1" customWidth="1"/>
    <col min="20" max="20" width="29.33203125" bestFit="1" customWidth="1"/>
    <col min="21" max="21" width="13.21875" bestFit="1" customWidth="1"/>
    <col min="22" max="22" width="10.33203125" bestFit="1" customWidth="1"/>
    <col min="23" max="23" width="20.33203125" bestFit="1" customWidth="1"/>
    <col min="24" max="24" width="12.6640625" bestFit="1" customWidth="1"/>
  </cols>
  <sheetData>
    <row r="1" spans="1:24">
      <c r="A1" s="26" t="s">
        <v>61</v>
      </c>
      <c r="B1" s="26" t="s">
        <v>16</v>
      </c>
      <c r="C1" s="27" t="s">
        <v>20</v>
      </c>
      <c r="D1" s="27" t="s">
        <v>62</v>
      </c>
      <c r="E1" s="26" t="s">
        <v>63</v>
      </c>
      <c r="F1" s="26" t="s">
        <v>92</v>
      </c>
      <c r="G1" s="26" t="s">
        <v>112</v>
      </c>
      <c r="H1" s="26" t="s">
        <v>64</v>
      </c>
      <c r="I1" s="26" t="s">
        <v>34</v>
      </c>
      <c r="J1" s="26" t="s">
        <v>65</v>
      </c>
      <c r="K1" s="27" t="s">
        <v>70</v>
      </c>
      <c r="L1" s="27" t="s">
        <v>71</v>
      </c>
      <c r="M1" s="27" t="s">
        <v>72</v>
      </c>
      <c r="N1" s="26" t="s">
        <v>37</v>
      </c>
      <c r="O1" s="26" t="s">
        <v>66</v>
      </c>
      <c r="P1" s="26" t="s">
        <v>67</v>
      </c>
      <c r="Q1" s="26" t="s">
        <v>39</v>
      </c>
      <c r="R1" s="26" t="s">
        <v>41</v>
      </c>
      <c r="S1" s="26" t="s">
        <v>43</v>
      </c>
      <c r="T1" s="26" t="s">
        <v>45</v>
      </c>
      <c r="U1" s="26" t="s">
        <v>47</v>
      </c>
      <c r="V1" s="26" t="s">
        <v>68</v>
      </c>
      <c r="W1" s="26" t="s">
        <v>69</v>
      </c>
      <c r="X1" s="26" t="s">
        <v>53</v>
      </c>
    </row>
    <row r="2" spans="1:24">
      <c r="A2" s="15">
        <v>1</v>
      </c>
      <c r="B2" s="15">
        <v>446009608</v>
      </c>
      <c r="C2" s="16">
        <v>40329</v>
      </c>
      <c r="D2" s="18">
        <v>0</v>
      </c>
      <c r="E2" s="18">
        <v>114000</v>
      </c>
      <c r="F2" s="18" t="s">
        <v>93</v>
      </c>
      <c r="G2" s="16">
        <v>39538</v>
      </c>
      <c r="H2" s="15">
        <v>60</v>
      </c>
      <c r="I2" s="15" t="s">
        <v>73</v>
      </c>
      <c r="J2" s="30">
        <v>3.39</v>
      </c>
      <c r="K2" s="15" t="s">
        <v>120</v>
      </c>
      <c r="L2" s="18">
        <v>0</v>
      </c>
      <c r="M2" s="18">
        <v>0</v>
      </c>
      <c r="N2" s="15" t="s">
        <v>74</v>
      </c>
      <c r="O2" s="18">
        <v>20000</v>
      </c>
      <c r="P2" s="18">
        <v>18000</v>
      </c>
      <c r="Q2" s="15" t="s">
        <v>74</v>
      </c>
      <c r="R2" s="15" t="s">
        <v>76</v>
      </c>
      <c r="S2" s="15" t="s">
        <v>77</v>
      </c>
      <c r="T2" s="15" t="s">
        <v>78</v>
      </c>
      <c r="U2" s="15" t="s">
        <v>79</v>
      </c>
      <c r="V2" s="17">
        <v>0.54285714285714282</v>
      </c>
      <c r="W2" s="18">
        <v>210000</v>
      </c>
      <c r="X2" s="16">
        <v>37315</v>
      </c>
    </row>
    <row r="3" spans="1:24">
      <c r="A3" s="15">
        <v>2</v>
      </c>
      <c r="B3" s="15">
        <v>447592603</v>
      </c>
      <c r="C3" s="16">
        <v>40329</v>
      </c>
      <c r="D3" s="18">
        <v>180000</v>
      </c>
      <c r="E3" s="18">
        <v>180000</v>
      </c>
      <c r="F3" s="18" t="s">
        <v>95</v>
      </c>
      <c r="G3" s="16">
        <v>39538</v>
      </c>
      <c r="H3" s="15">
        <v>60</v>
      </c>
      <c r="I3" s="15" t="s">
        <v>73</v>
      </c>
      <c r="J3" s="30">
        <v>4.1399999999999997</v>
      </c>
      <c r="K3" s="15" t="s">
        <v>80</v>
      </c>
      <c r="L3" s="18">
        <v>0</v>
      </c>
      <c r="M3" s="18">
        <f>7452*0.083</f>
        <v>618.51600000000008</v>
      </c>
      <c r="N3" s="15" t="s">
        <v>74</v>
      </c>
      <c r="O3" s="18">
        <v>60000</v>
      </c>
      <c r="P3" s="18">
        <v>0</v>
      </c>
      <c r="Q3" s="15" t="s">
        <v>74</v>
      </c>
      <c r="R3" s="15" t="s">
        <v>76</v>
      </c>
      <c r="S3" s="15" t="s">
        <v>77</v>
      </c>
      <c r="T3" s="15" t="s">
        <v>78</v>
      </c>
      <c r="U3" s="15" t="s">
        <v>100</v>
      </c>
      <c r="V3" s="17">
        <v>0.72</v>
      </c>
      <c r="W3" s="18">
        <v>250000</v>
      </c>
      <c r="X3" s="16">
        <v>37414</v>
      </c>
    </row>
    <row r="4" spans="1:24">
      <c r="A4" s="15">
        <v>3</v>
      </c>
      <c r="B4" s="15">
        <v>449577106</v>
      </c>
      <c r="C4" s="16">
        <v>40329</v>
      </c>
      <c r="D4" s="18">
        <f>-((FV(2.89%/12, 4, 0, -FV(2.89%/12, 22, -(57312.5 * (2.89%/12 * (1 + 2.89%/12)^60) / ((1 + 2.89%/12)^60 - 1)), 57312.5)))*0.8)</f>
        <v>30089.573135237228</v>
      </c>
      <c r="E4" s="18">
        <v>45850</v>
      </c>
      <c r="F4" s="18" t="s">
        <v>94</v>
      </c>
      <c r="G4" s="16">
        <v>39538</v>
      </c>
      <c r="H4" s="15">
        <v>60</v>
      </c>
      <c r="I4" s="15" t="s">
        <v>73</v>
      </c>
      <c r="J4" s="30">
        <v>2.89</v>
      </c>
      <c r="K4" s="15" t="s">
        <v>121</v>
      </c>
      <c r="L4" s="18">
        <f>(1027.0125*4)*0.8</f>
        <v>3286.4400000000005</v>
      </c>
      <c r="M4" s="18">
        <v>0</v>
      </c>
      <c r="N4" s="15" t="s">
        <v>74</v>
      </c>
      <c r="O4" s="18">
        <v>13100</v>
      </c>
      <c r="P4" s="18">
        <v>0</v>
      </c>
      <c r="Q4" s="15" t="s">
        <v>74</v>
      </c>
      <c r="R4" s="15" t="s">
        <v>81</v>
      </c>
      <c r="S4" s="15" t="s">
        <v>82</v>
      </c>
      <c r="T4" s="15" t="s">
        <v>83</v>
      </c>
      <c r="U4" s="15" t="s">
        <v>101</v>
      </c>
      <c r="V4" s="17">
        <v>0.63680555555555551</v>
      </c>
      <c r="W4" s="18">
        <v>72000</v>
      </c>
      <c r="X4" s="16">
        <v>37641</v>
      </c>
    </row>
    <row r="5" spans="1:24">
      <c r="A5" s="15">
        <v>4</v>
      </c>
      <c r="B5" s="15">
        <v>449855106</v>
      </c>
      <c r="C5" s="16">
        <v>40329</v>
      </c>
      <c r="D5" s="18">
        <v>70000</v>
      </c>
      <c r="E5" s="18">
        <v>70000</v>
      </c>
      <c r="F5" s="18" t="s">
        <v>94</v>
      </c>
      <c r="G5" s="16">
        <v>39538</v>
      </c>
      <c r="H5" s="15">
        <v>60</v>
      </c>
      <c r="I5" s="15" t="s">
        <v>73</v>
      </c>
      <c r="J5" s="30">
        <v>3.64</v>
      </c>
      <c r="K5" s="15" t="s">
        <v>80</v>
      </c>
      <c r="L5" s="18">
        <v>0</v>
      </c>
      <c r="M5" s="18">
        <f>265.3875*0.8</f>
        <v>212.31</v>
      </c>
      <c r="N5" s="15" t="s">
        <v>74</v>
      </c>
      <c r="O5" s="18">
        <v>23000</v>
      </c>
      <c r="P5" s="18">
        <v>0</v>
      </c>
      <c r="Q5" s="15" t="s">
        <v>74</v>
      </c>
      <c r="R5" s="15" t="s">
        <v>76</v>
      </c>
      <c r="S5" s="15" t="s">
        <v>77</v>
      </c>
      <c r="T5" s="15" t="s">
        <v>83</v>
      </c>
      <c r="U5" s="15" t="s">
        <v>102</v>
      </c>
      <c r="V5" s="17">
        <v>0.53846153846153844</v>
      </c>
      <c r="W5" s="18">
        <v>130000</v>
      </c>
      <c r="X5" s="16">
        <v>38062</v>
      </c>
    </row>
    <row r="6" spans="1:24">
      <c r="A6" s="15">
        <v>5</v>
      </c>
      <c r="B6" s="15">
        <v>451590809</v>
      </c>
      <c r="C6" s="16">
        <v>40329</v>
      </c>
      <c r="D6" s="18">
        <f>-((FV(2.64%/12, 26, -(744000 * (2.64%/12 * (1 + 2.64%/12)^60) / ((1 + 2.64%/12)^60 - 1)), 744000))*0.083)</f>
        <v>35989.211572990462</v>
      </c>
      <c r="E6" s="18">
        <v>62000</v>
      </c>
      <c r="F6" s="18" t="s">
        <v>95</v>
      </c>
      <c r="G6" s="16">
        <v>39538</v>
      </c>
      <c r="H6" s="15">
        <v>60</v>
      </c>
      <c r="I6" s="15" t="s">
        <v>73</v>
      </c>
      <c r="J6" s="30">
        <v>2.64</v>
      </c>
      <c r="K6" s="15" t="s">
        <v>80</v>
      </c>
      <c r="L6" s="18">
        <v>0</v>
      </c>
      <c r="M6" s="18">
        <f>13249.92*0.083</f>
        <v>1099.7433600000002</v>
      </c>
      <c r="N6" s="15" t="s">
        <v>74</v>
      </c>
      <c r="O6" s="18">
        <v>18000</v>
      </c>
      <c r="P6" s="18">
        <v>16920</v>
      </c>
      <c r="Q6" s="15" t="s">
        <v>74</v>
      </c>
      <c r="R6" s="15" t="s">
        <v>76</v>
      </c>
      <c r="S6" s="15" t="s">
        <v>82</v>
      </c>
      <c r="T6" s="15" t="s">
        <v>83</v>
      </c>
      <c r="U6" s="15" t="s">
        <v>103</v>
      </c>
      <c r="V6" s="17">
        <v>0.36470588235294116</v>
      </c>
      <c r="W6" s="18">
        <v>170000</v>
      </c>
      <c r="X6" s="16">
        <v>37774</v>
      </c>
    </row>
    <row r="7" spans="1:24">
      <c r="A7" s="15">
        <v>6</v>
      </c>
      <c r="B7" s="15">
        <v>452854503</v>
      </c>
      <c r="C7" s="16">
        <v>40329</v>
      </c>
      <c r="D7" s="18">
        <f>-(FV(2.64%/12, 26, -(62600 * (2.64%/12 * (1 + 2.64%/12)^60) / ((1 + 2.64%/12)^60 - 1)), 62600))</f>
        <v>36483.427977542473</v>
      </c>
      <c r="E7" s="18">
        <v>62600</v>
      </c>
      <c r="F7" s="18" t="s">
        <v>93</v>
      </c>
      <c r="G7" s="16">
        <v>39538</v>
      </c>
      <c r="H7" s="15">
        <v>60</v>
      </c>
      <c r="I7" s="15" t="s">
        <v>73</v>
      </c>
      <c r="J7" s="30">
        <v>2.64</v>
      </c>
      <c r="K7" s="15" t="s">
        <v>80</v>
      </c>
      <c r="L7" s="18">
        <v>0</v>
      </c>
      <c r="M7" s="18">
        <v>1114.8499999999999</v>
      </c>
      <c r="N7" s="15" t="s">
        <v>74</v>
      </c>
      <c r="O7" s="18">
        <v>23400</v>
      </c>
      <c r="P7" s="18">
        <v>0</v>
      </c>
      <c r="Q7" s="15" t="s">
        <v>74</v>
      </c>
      <c r="R7" s="15" t="s">
        <v>81</v>
      </c>
      <c r="S7" s="15" t="s">
        <v>82</v>
      </c>
      <c r="T7" s="15" t="s">
        <v>86</v>
      </c>
      <c r="U7" s="15" t="s">
        <v>84</v>
      </c>
      <c r="V7" s="17">
        <v>0.63877551020408163</v>
      </c>
      <c r="W7" s="18">
        <v>98000</v>
      </c>
      <c r="X7" s="16">
        <v>37817</v>
      </c>
    </row>
    <row r="8" spans="1:24">
      <c r="A8" s="15">
        <v>7</v>
      </c>
      <c r="B8" s="15">
        <v>452986107</v>
      </c>
      <c r="C8" s="16">
        <v>40329</v>
      </c>
      <c r="D8" s="18">
        <f>-(FV(3.39%/12, 3, 0, -FV(3.39%/12, 23, -(35000 * (3.39%/12 * (1 + 3.39%/12)^60) / ((1 + 3.39%/12)^60 - 1)), 35000)))</f>
        <v>22467.877659033988</v>
      </c>
      <c r="E8" s="18">
        <v>35000</v>
      </c>
      <c r="F8" s="18" t="s">
        <v>93</v>
      </c>
      <c r="G8" s="16">
        <v>39538</v>
      </c>
      <c r="H8" s="15">
        <v>60</v>
      </c>
      <c r="I8" s="15" t="s">
        <v>73</v>
      </c>
      <c r="J8" s="30">
        <v>3.39</v>
      </c>
      <c r="K8" s="15" t="s">
        <v>122</v>
      </c>
      <c r="L8" s="18">
        <f>634.98*3</f>
        <v>1904.94</v>
      </c>
      <c r="M8" s="18">
        <v>0</v>
      </c>
      <c r="N8" s="15" t="s">
        <v>74</v>
      </c>
      <c r="O8" s="18">
        <v>20160</v>
      </c>
      <c r="P8" s="18">
        <v>0</v>
      </c>
      <c r="Q8" s="15" t="s">
        <v>74</v>
      </c>
      <c r="R8" s="15" t="s">
        <v>81</v>
      </c>
      <c r="S8" s="15" t="s">
        <v>82</v>
      </c>
      <c r="T8" s="15" t="s">
        <v>86</v>
      </c>
      <c r="U8" s="15" t="s">
        <v>85</v>
      </c>
      <c r="V8" s="17">
        <v>0.4375</v>
      </c>
      <c r="W8" s="18">
        <v>80000</v>
      </c>
      <c r="X8" s="16">
        <v>38132</v>
      </c>
    </row>
    <row r="9" spans="1:24">
      <c r="A9" s="15">
        <v>8</v>
      </c>
      <c r="B9" s="15">
        <v>455167810</v>
      </c>
      <c r="C9" s="16">
        <v>40329</v>
      </c>
      <c r="D9" s="18">
        <v>80000</v>
      </c>
      <c r="E9" s="18">
        <v>80000</v>
      </c>
      <c r="F9" s="18" t="s">
        <v>94</v>
      </c>
      <c r="G9" s="16">
        <v>39538</v>
      </c>
      <c r="H9" s="15">
        <v>60</v>
      </c>
      <c r="I9" s="15" t="s">
        <v>73</v>
      </c>
      <c r="J9" s="30">
        <v>4.1399999999999997</v>
      </c>
      <c r="K9" s="15" t="s">
        <v>122</v>
      </c>
      <c r="L9" s="18">
        <f>(345*3)*0.8</f>
        <v>828</v>
      </c>
      <c r="M9" s="18">
        <v>0</v>
      </c>
      <c r="N9" s="15" t="s">
        <v>74</v>
      </c>
      <c r="O9" s="18">
        <v>28000</v>
      </c>
      <c r="P9" s="18">
        <v>1</v>
      </c>
      <c r="Q9" s="15" t="s">
        <v>74</v>
      </c>
      <c r="R9" s="15" t="s">
        <v>81</v>
      </c>
      <c r="S9" s="15" t="s">
        <v>77</v>
      </c>
      <c r="T9" s="15" t="s">
        <v>87</v>
      </c>
      <c r="U9" s="15" t="s">
        <v>102</v>
      </c>
      <c r="V9" s="17">
        <v>0.72727272727272729</v>
      </c>
      <c r="W9" s="18">
        <v>110000</v>
      </c>
      <c r="X9" s="16">
        <v>37888</v>
      </c>
    </row>
    <row r="10" spans="1:24">
      <c r="A10" s="15">
        <v>9</v>
      </c>
      <c r="B10" s="15">
        <v>455533200</v>
      </c>
      <c r="C10" s="16">
        <v>40329</v>
      </c>
      <c r="D10" s="18">
        <f>-((FV(3.39%/12, 26, -(168000 * (3.39%/12 * (1 + 3.39%/12)^60) / ((1 + 3.39%/12)^60 - 1)), 168000))*0.8)</f>
        <v>78940.899561266051</v>
      </c>
      <c r="E10" s="18">
        <v>168000</v>
      </c>
      <c r="F10" s="18" t="s">
        <v>94</v>
      </c>
      <c r="G10" s="16">
        <v>39538</v>
      </c>
      <c r="H10" s="15">
        <v>60</v>
      </c>
      <c r="I10" s="15" t="s">
        <v>73</v>
      </c>
      <c r="J10" s="30">
        <v>3.39</v>
      </c>
      <c r="K10" s="15" t="s">
        <v>80</v>
      </c>
      <c r="L10" s="18">
        <v>0</v>
      </c>
      <c r="M10" s="18">
        <f>3809.925*0.8</f>
        <v>3047.9400000000005</v>
      </c>
      <c r="N10" s="15" t="s">
        <v>75</v>
      </c>
      <c r="O10" s="18">
        <v>0</v>
      </c>
      <c r="P10" s="18">
        <v>0</v>
      </c>
      <c r="Q10" s="15" t="s">
        <v>74</v>
      </c>
      <c r="R10" s="15" t="s">
        <v>81</v>
      </c>
      <c r="S10" s="15" t="s">
        <v>82</v>
      </c>
      <c r="T10" s="15" t="s">
        <v>83</v>
      </c>
      <c r="U10" s="15" t="s">
        <v>101</v>
      </c>
      <c r="V10" s="17">
        <v>0.76363636363636367</v>
      </c>
      <c r="W10" s="18">
        <v>220000</v>
      </c>
      <c r="X10" s="16">
        <v>38084</v>
      </c>
    </row>
    <row r="11" spans="1:24">
      <c r="A11" s="15">
        <v>10</v>
      </c>
      <c r="B11" s="15">
        <v>459430809</v>
      </c>
      <c r="C11" s="16">
        <v>40329</v>
      </c>
      <c r="D11" s="18">
        <f>-(FV(2.64%/12, 26, -(33344 * (2.64%/12 * (1 + 2.64%/12)^60) / ((1 + 2.64%/12)^60 - 1)), 33344))</f>
        <v>19432.962020498024</v>
      </c>
      <c r="E11" s="18">
        <v>33344</v>
      </c>
      <c r="F11" s="18" t="s">
        <v>93</v>
      </c>
      <c r="G11" s="16">
        <v>39538</v>
      </c>
      <c r="H11" s="15">
        <v>60</v>
      </c>
      <c r="I11" s="15" t="s">
        <v>73</v>
      </c>
      <c r="J11" s="30">
        <v>2.64</v>
      </c>
      <c r="K11" s="15" t="s">
        <v>80</v>
      </c>
      <c r="L11" s="18">
        <v>0</v>
      </c>
      <c r="M11" s="18">
        <v>593.82000000000005</v>
      </c>
      <c r="N11" s="15" t="s">
        <v>74</v>
      </c>
      <c r="O11" s="18">
        <v>13993</v>
      </c>
      <c r="P11" s="18">
        <v>0</v>
      </c>
      <c r="Q11" s="15" t="s">
        <v>74</v>
      </c>
      <c r="R11" s="15" t="s">
        <v>76</v>
      </c>
      <c r="S11" s="15" t="s">
        <v>82</v>
      </c>
      <c r="T11" s="15" t="s">
        <v>83</v>
      </c>
      <c r="U11" s="15" t="s">
        <v>84</v>
      </c>
      <c r="V11" s="17">
        <v>0.66688000000000003</v>
      </c>
      <c r="W11" s="18">
        <v>50000</v>
      </c>
      <c r="X11" s="16">
        <v>38096</v>
      </c>
    </row>
    <row r="14" spans="1:24">
      <c r="H14"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Definitions</vt:lpstr>
      <vt:lpstr>Data 2010</vt:lpstr>
      <vt:lpstr>Cashflows</vt:lpstr>
      <vt:lpstr>Data 2010 Reconstructed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2024-10-27T18:52:02Z</dcterms:modified>
  <cp:category/>
  <cp:contentStatus/>
</cp:coreProperties>
</file>