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radboudumc-my.sharepoint.com/personal/lara_veeken_radboudumc_nl/Documents/2024-25_LSTHM_CC-gap/tb_testpost_folder/Manuscript/Correspondence McCreesh (July 2025)/Author's reply submission JID/"/>
    </mc:Choice>
  </mc:AlternateContent>
  <xr:revisionPtr revIDLastSave="32" documentId="11_AD4D7A0C205A6B9A452FA8E01798758A5BDEDD81" xr6:coauthVersionLast="47" xr6:coauthVersionMax="47" xr10:uidLastSave="{4EFCD9A8-00E1-4E62-B6B6-B9221E16186E}"/>
  <bookViews>
    <workbookView xWindow="-110" yWindow="-110" windowWidth="19420" windowHeight="103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2" i="1"/>
  <c r="F7" i="1"/>
  <c r="F8" i="1"/>
  <c r="F9" i="1"/>
  <c r="F10" i="1"/>
  <c r="F11" i="1"/>
  <c r="F13" i="1"/>
  <c r="F14" i="1"/>
  <c r="F15" i="1"/>
  <c r="F16" i="1"/>
  <c r="F4" i="1"/>
  <c r="F5" i="1"/>
  <c r="F6" i="1"/>
  <c r="F3" i="1"/>
</calcChain>
</file>

<file path=xl/sharedStrings.xml><?xml version="1.0" encoding="utf-8"?>
<sst xmlns="http://schemas.openxmlformats.org/spreadsheetml/2006/main" count="39" uniqueCount="22">
  <si>
    <t>Study</t>
  </si>
  <si>
    <t>Test</t>
  </si>
  <si>
    <t>TP</t>
  </si>
  <si>
    <t>FN</t>
  </si>
  <si>
    <t>Population</t>
  </si>
  <si>
    <t>Prevalence</t>
  </si>
  <si>
    <t>Specificity</t>
  </si>
  <si>
    <t>Min</t>
  </si>
  <si>
    <t>Max</t>
  </si>
  <si>
    <t>Vietnam (2014-15)</t>
  </si>
  <si>
    <t>Mtb/Rif</t>
  </si>
  <si>
    <t>Bangladesh (2015-16)</t>
  </si>
  <si>
    <t>Kenya (2015-16)</t>
  </si>
  <si>
    <t>Philippines (2016)</t>
  </si>
  <si>
    <t>Vietnam (2017-18)</t>
  </si>
  <si>
    <t>Uganda (2019)</t>
  </si>
  <si>
    <t>UltraTraceNeg</t>
  </si>
  <si>
    <t>treats ZMB  (2017-21)</t>
  </si>
  <si>
    <t>treats ZAF (2017-21)</t>
  </si>
  <si>
    <t>South Africa (2017-19)</t>
  </si>
  <si>
    <t>Lesotho (2019)</t>
  </si>
  <si>
    <t>UltraTracePos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</si>
</sst>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5" sqref="K5"/>
    </sheetView>
  </sheetViews>
  <sheetFormatPr defaultRowHeight="14.5" x14ac:dyDescent="0.35"/>
  <cols>
    <col min="1" max="1" width="19.453125" bestFit="1" customWidth="1"/>
    <col min="2" max="2" width="12.6328125" bestFit="1" customWidth="1"/>
    <col min="6" max="6" width="11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A2" t="s">
        <v>9</v>
      </c>
      <c r="B2" t="s">
        <v>10</v>
      </c>
      <c r="F2" s="1">
        <f>ROUND(SUM(((94+(15*0.61))/73.2*100)/43435*100000), 0)</f>
        <v>324</v>
      </c>
      <c r="G2">
        <v>0.998</v>
      </c>
      <c r="H2">
        <v>0.998</v>
      </c>
      <c r="I2">
        <v>0.999</v>
      </c>
    </row>
    <row r="3" spans="1:11" x14ac:dyDescent="0.35">
      <c r="A3" t="s">
        <v>11</v>
      </c>
      <c r="B3" t="s">
        <v>10</v>
      </c>
      <c r="C3">
        <v>132</v>
      </c>
      <c r="D3">
        <v>22</v>
      </c>
      <c r="E3">
        <v>20594</v>
      </c>
      <c r="F3" s="1">
        <f>ROUND(SUM((C3+D3)/E3*100000), 0)</f>
        <v>748</v>
      </c>
      <c r="G3">
        <v>0.99299999999999999</v>
      </c>
      <c r="H3">
        <v>0.99199999999999999</v>
      </c>
      <c r="I3">
        <v>0.99399999999999999</v>
      </c>
    </row>
    <row r="4" spans="1:11" x14ac:dyDescent="0.35">
      <c r="A4" t="s">
        <v>12</v>
      </c>
      <c r="B4" t="s">
        <v>10</v>
      </c>
      <c r="C4">
        <v>152</v>
      </c>
      <c r="D4">
        <v>69</v>
      </c>
      <c r="E4">
        <v>9715</v>
      </c>
      <c r="F4" s="1">
        <f t="shared" ref="F4:F16" si="0">ROUND(SUM((C4+D4)/E4*100000), 0)</f>
        <v>2275</v>
      </c>
      <c r="G4">
        <v>0.99</v>
      </c>
      <c r="H4">
        <v>0.98799999999999999</v>
      </c>
      <c r="I4">
        <v>0.99199999999999999</v>
      </c>
    </row>
    <row r="5" spans="1:11" x14ac:dyDescent="0.35">
      <c r="A5" t="s">
        <v>13</v>
      </c>
      <c r="B5" t="s">
        <v>10</v>
      </c>
      <c r="C5">
        <v>159</v>
      </c>
      <c r="D5">
        <v>73</v>
      </c>
      <c r="E5">
        <v>18597</v>
      </c>
      <c r="F5" s="1">
        <f t="shared" si="0"/>
        <v>1248</v>
      </c>
      <c r="G5">
        <v>0.98499999999999999</v>
      </c>
      <c r="H5">
        <v>0.98299999999999998</v>
      </c>
      <c r="I5">
        <v>0.98699999999999999</v>
      </c>
    </row>
    <row r="6" spans="1:11" x14ac:dyDescent="0.35">
      <c r="A6" t="s">
        <v>14</v>
      </c>
      <c r="B6" t="s">
        <v>10</v>
      </c>
      <c r="C6">
        <v>130</v>
      </c>
      <c r="D6">
        <v>60</v>
      </c>
      <c r="E6">
        <v>4738</v>
      </c>
      <c r="F6" s="1">
        <f t="shared" si="0"/>
        <v>4010</v>
      </c>
      <c r="G6">
        <v>0.98199999999999998</v>
      </c>
      <c r="H6">
        <v>0.97699999999999998</v>
      </c>
      <c r="I6">
        <v>0.98499999999999999</v>
      </c>
    </row>
    <row r="7" spans="1:11" x14ac:dyDescent="0.35">
      <c r="A7" t="s">
        <v>15</v>
      </c>
      <c r="B7" t="s">
        <v>16</v>
      </c>
      <c r="F7" s="1">
        <f>ROUND(SUM(((27+(4*0.71))/65.3*100)/12301*100000),0)</f>
        <v>371</v>
      </c>
      <c r="G7">
        <v>0.999</v>
      </c>
      <c r="H7">
        <v>0.998</v>
      </c>
      <c r="I7">
        <v>1</v>
      </c>
      <c r="K7" s="2"/>
    </row>
    <row r="8" spans="1:11" x14ac:dyDescent="0.35">
      <c r="A8" t="s">
        <v>17</v>
      </c>
      <c r="B8" t="s">
        <v>16</v>
      </c>
      <c r="C8">
        <v>34</v>
      </c>
      <c r="D8">
        <v>7</v>
      </c>
      <c r="E8">
        <v>1587</v>
      </c>
      <c r="F8" s="1">
        <f t="shared" si="0"/>
        <v>2583</v>
      </c>
      <c r="G8">
        <v>0.98799999999999999</v>
      </c>
      <c r="H8">
        <v>0.97599999999999998</v>
      </c>
      <c r="I8">
        <v>0.99399999999999999</v>
      </c>
    </row>
    <row r="9" spans="1:11" x14ac:dyDescent="0.35">
      <c r="A9" t="s">
        <v>18</v>
      </c>
      <c r="B9" t="s">
        <v>16</v>
      </c>
      <c r="C9">
        <v>12</v>
      </c>
      <c r="D9">
        <v>10</v>
      </c>
      <c r="E9">
        <v>491</v>
      </c>
      <c r="F9" s="1">
        <f t="shared" si="0"/>
        <v>4481</v>
      </c>
      <c r="G9">
        <v>0.97099999999999997</v>
      </c>
      <c r="H9">
        <v>0.94499999999999995</v>
      </c>
      <c r="I9">
        <v>0.98399999999999999</v>
      </c>
    </row>
    <row r="10" spans="1:11" x14ac:dyDescent="0.35">
      <c r="A10" t="s">
        <v>19</v>
      </c>
      <c r="B10" t="s">
        <v>16</v>
      </c>
      <c r="C10">
        <v>144</v>
      </c>
      <c r="D10">
        <v>74</v>
      </c>
      <c r="E10">
        <v>9066</v>
      </c>
      <c r="F10" s="1">
        <f t="shared" si="0"/>
        <v>2405</v>
      </c>
      <c r="G10">
        <v>0.99</v>
      </c>
      <c r="H10">
        <v>0.98699999999999999</v>
      </c>
      <c r="I10">
        <v>0.99199999999999999</v>
      </c>
    </row>
    <row r="11" spans="1:11" x14ac:dyDescent="0.35">
      <c r="A11" t="s">
        <v>20</v>
      </c>
      <c r="B11" t="s">
        <v>16</v>
      </c>
      <c r="C11">
        <v>72</v>
      </c>
      <c r="D11">
        <v>36</v>
      </c>
      <c r="E11">
        <v>7584</v>
      </c>
      <c r="F11" s="1">
        <f t="shared" si="0"/>
        <v>1424</v>
      </c>
      <c r="G11">
        <v>0.99</v>
      </c>
      <c r="H11">
        <v>0.98699999999999999</v>
      </c>
      <c r="I11">
        <v>0.99199999999999999</v>
      </c>
    </row>
    <row r="12" spans="1:11" x14ac:dyDescent="0.35">
      <c r="A12" t="s">
        <v>15</v>
      </c>
      <c r="B12" t="s">
        <v>21</v>
      </c>
      <c r="F12" s="1">
        <f>ROUND(SUM(((35+(15*0.14)+(4*0.71))/82.5*100)/12301*100000),0)</f>
        <v>394</v>
      </c>
      <c r="G12">
        <v>0.99399999999999999</v>
      </c>
      <c r="H12">
        <v>0.99299999999999999</v>
      </c>
      <c r="I12">
        <v>0.995</v>
      </c>
      <c r="K12" s="2"/>
    </row>
    <row r="13" spans="1:11" x14ac:dyDescent="0.35">
      <c r="A13" t="s">
        <v>17</v>
      </c>
      <c r="B13" t="s">
        <v>21</v>
      </c>
      <c r="C13">
        <v>36</v>
      </c>
      <c r="D13">
        <v>5</v>
      </c>
      <c r="E13">
        <v>1587</v>
      </c>
      <c r="F13" s="1">
        <f t="shared" si="0"/>
        <v>2583</v>
      </c>
      <c r="G13">
        <v>0.97799999999999998</v>
      </c>
      <c r="H13">
        <v>0.96399999999999997</v>
      </c>
      <c r="I13">
        <v>0.98699999999999999</v>
      </c>
    </row>
    <row r="14" spans="1:11" x14ac:dyDescent="0.35">
      <c r="A14" t="s">
        <v>18</v>
      </c>
      <c r="B14" t="s">
        <v>21</v>
      </c>
      <c r="C14">
        <v>19</v>
      </c>
      <c r="D14">
        <v>3</v>
      </c>
      <c r="E14">
        <v>491</v>
      </c>
      <c r="F14" s="1">
        <f t="shared" si="0"/>
        <v>4481</v>
      </c>
      <c r="G14">
        <v>0.95099999999999996</v>
      </c>
      <c r="H14">
        <v>0.92100000000000004</v>
      </c>
      <c r="I14">
        <v>0.97</v>
      </c>
    </row>
    <row r="15" spans="1:11" x14ac:dyDescent="0.35">
      <c r="A15" t="s">
        <v>19</v>
      </c>
      <c r="B15" t="s">
        <v>21</v>
      </c>
      <c r="C15">
        <v>170</v>
      </c>
      <c r="D15">
        <v>48</v>
      </c>
      <c r="E15">
        <v>9066</v>
      </c>
      <c r="F15" s="1">
        <f t="shared" si="0"/>
        <v>2405</v>
      </c>
      <c r="G15">
        <v>0.98399999999999999</v>
      </c>
      <c r="H15">
        <v>0.98099999999999998</v>
      </c>
      <c r="I15">
        <v>0.98699999999999999</v>
      </c>
    </row>
    <row r="16" spans="1:11" x14ac:dyDescent="0.35">
      <c r="A16" t="s">
        <v>20</v>
      </c>
      <c r="B16" t="s">
        <v>21</v>
      </c>
      <c r="C16">
        <v>86</v>
      </c>
      <c r="D16">
        <v>22</v>
      </c>
      <c r="E16">
        <v>7584</v>
      </c>
      <c r="F16" s="1">
        <f t="shared" si="0"/>
        <v>1424</v>
      </c>
      <c r="G16">
        <v>0.98099999999999998</v>
      </c>
      <c r="H16">
        <v>0.97799999999999998</v>
      </c>
      <c r="I16">
        <v>0.98399999999999999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veeken</dc:creator>
  <cp:lastModifiedBy>Veeken, Lara</cp:lastModifiedBy>
  <dcterms:created xsi:type="dcterms:W3CDTF">2015-06-05T18:19:34Z</dcterms:created>
  <dcterms:modified xsi:type="dcterms:W3CDTF">2025-07-30T06:03:48Z</dcterms:modified>
</cp:coreProperties>
</file>