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defaultThemeVersion="124226"/>
  <workbookProtection workbookPassword="A85F" lockStructure="1"/>
  <bookViews>
    <workbookView xWindow="600" yWindow="75" windowWidth="19395" windowHeight="9855"/>
  </bookViews>
  <sheets>
    <sheet name="Bad Character" sheetId="1" r:id="rId1"/>
  </sheets>
  <calcPr calcId="144525" iterate="1" iterateCount="1"/>
</workbook>
</file>

<file path=xl/calcChain.xml><?xml version="1.0" encoding="utf-8"?>
<calcChain xmlns="http://schemas.openxmlformats.org/spreadsheetml/2006/main">
  <c r="C4" i="1" l="1"/>
  <c r="C9" i="1" s="1"/>
  <c r="C3" i="1"/>
  <c r="BM9" i="1" l="1"/>
  <c r="A2" i="1"/>
  <c r="A9" i="1" s="1"/>
  <c r="A1" i="1"/>
  <c r="N7" i="1"/>
  <c r="N6" i="1" s="1"/>
  <c r="M7" i="1"/>
  <c r="M6" i="1" s="1"/>
  <c r="L7" i="1"/>
  <c r="L6" i="1" s="1"/>
  <c r="K7" i="1"/>
  <c r="K6" i="1" s="1"/>
  <c r="J7" i="1"/>
  <c r="J6" i="1" s="1"/>
  <c r="I7" i="1"/>
  <c r="I6" i="1" s="1"/>
  <c r="H7" i="1"/>
  <c r="H6" i="1" s="1"/>
  <c r="G7" i="1"/>
  <c r="G6" i="1" s="1"/>
  <c r="F7" i="1"/>
  <c r="F6" i="1" s="1"/>
  <c r="E7" i="1"/>
  <c r="E6" i="1" s="1"/>
  <c r="D7" i="1"/>
  <c r="D6" i="1" s="1"/>
  <c r="C7" i="1"/>
  <c r="C6" i="1" s="1"/>
  <c r="F9" i="1" l="1"/>
  <c r="N9" i="1"/>
  <c r="Z9" i="1"/>
  <c r="AH9" i="1"/>
  <c r="AT9" i="1"/>
  <c r="BF9" i="1"/>
  <c r="BN9" i="1"/>
  <c r="G9" i="1"/>
  <c r="K9" i="1"/>
  <c r="O9" i="1"/>
  <c r="S9" i="1"/>
  <c r="W9" i="1"/>
  <c r="AA9" i="1"/>
  <c r="AE9" i="1"/>
  <c r="AI9" i="1"/>
  <c r="AM9" i="1"/>
  <c r="AQ9" i="1"/>
  <c r="AU9" i="1"/>
  <c r="AY9" i="1"/>
  <c r="BC9" i="1"/>
  <c r="BG9" i="1"/>
  <c r="BK9" i="1"/>
  <c r="J9" i="1"/>
  <c r="V9" i="1"/>
  <c r="AL9" i="1"/>
  <c r="AX9" i="1"/>
  <c r="A7" i="1"/>
  <c r="D9" i="1"/>
  <c r="H9" i="1"/>
  <c r="L9" i="1"/>
  <c r="P9" i="1"/>
  <c r="T9" i="1"/>
  <c r="X9" i="1"/>
  <c r="AB9" i="1"/>
  <c r="AF9" i="1"/>
  <c r="AJ9" i="1"/>
  <c r="AN9" i="1"/>
  <c r="AR9" i="1"/>
  <c r="AV9" i="1"/>
  <c r="AZ9" i="1"/>
  <c r="BD9" i="1"/>
  <c r="BH9" i="1"/>
  <c r="BL9" i="1"/>
  <c r="R9" i="1"/>
  <c r="AD9" i="1"/>
  <c r="AP9" i="1"/>
  <c r="BB9" i="1"/>
  <c r="BJ9" i="1"/>
  <c r="E9" i="1"/>
  <c r="I9" i="1"/>
  <c r="M9" i="1"/>
  <c r="Q9" i="1"/>
  <c r="U9" i="1"/>
  <c r="Y9" i="1"/>
  <c r="AC9" i="1"/>
  <c r="AG9" i="1"/>
  <c r="AK9" i="1"/>
  <c r="AO9" i="1"/>
  <c r="AS9" i="1"/>
  <c r="AW9" i="1"/>
  <c r="BA9" i="1"/>
  <c r="BE9" i="1"/>
  <c r="BI9" i="1"/>
  <c r="B10" i="1"/>
  <c r="D10" i="1" s="1"/>
  <c r="C10" i="1"/>
  <c r="E10" i="1"/>
  <c r="F10" i="1"/>
  <c r="G10" i="1"/>
  <c r="I10" i="1"/>
  <c r="J10" i="1"/>
  <c r="K10" i="1"/>
  <c r="M10" i="1"/>
  <c r="N10" i="1"/>
  <c r="O10" i="1"/>
  <c r="Q10" i="1"/>
  <c r="R10" i="1"/>
  <c r="S10" i="1"/>
  <c r="U10" i="1"/>
  <c r="V10" i="1"/>
  <c r="W10" i="1"/>
  <c r="Y10" i="1"/>
  <c r="Z10" i="1"/>
  <c r="AA10" i="1"/>
  <c r="AC10" i="1"/>
  <c r="AD10" i="1"/>
  <c r="AE10" i="1"/>
  <c r="AG10" i="1"/>
  <c r="AH10" i="1"/>
  <c r="AI10" i="1"/>
  <c r="AK10" i="1"/>
  <c r="AL10" i="1"/>
  <c r="AM10" i="1"/>
  <c r="AO10" i="1"/>
  <c r="AP10" i="1"/>
  <c r="AQ10" i="1"/>
  <c r="AS10" i="1"/>
  <c r="AT10" i="1"/>
  <c r="AU10" i="1"/>
  <c r="AW10" i="1"/>
  <c r="AX10" i="1"/>
  <c r="AY10" i="1"/>
  <c r="BA10" i="1"/>
  <c r="BB10" i="1"/>
  <c r="BC10" i="1"/>
  <c r="BE10" i="1"/>
  <c r="BF10" i="1"/>
  <c r="BG10" i="1"/>
  <c r="BI10" i="1"/>
  <c r="BJ10" i="1"/>
  <c r="BK10" i="1"/>
  <c r="BM10" i="1"/>
  <c r="BN10" i="1"/>
  <c r="C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A11" i="1" l="1"/>
  <c r="D11" i="1"/>
  <c r="A12" i="1" s="1"/>
  <c r="BL10" i="1"/>
  <c r="BH10" i="1"/>
  <c r="BD10" i="1"/>
  <c r="AZ10" i="1"/>
  <c r="AV10" i="1"/>
  <c r="AR10" i="1"/>
  <c r="AN10" i="1"/>
  <c r="AJ10" i="1"/>
  <c r="AF10" i="1"/>
  <c r="AB10" i="1"/>
  <c r="X10" i="1"/>
  <c r="T10" i="1"/>
  <c r="P10" i="1"/>
  <c r="L10" i="1"/>
  <c r="H10" i="1"/>
  <c r="A4" i="1"/>
  <c r="A3" i="1"/>
</calcChain>
</file>

<file path=xl/sharedStrings.xml><?xml version="1.0" encoding="utf-8"?>
<sst xmlns="http://schemas.openxmlformats.org/spreadsheetml/2006/main" count="17" uniqueCount="17">
  <si>
    <t>BC[]</t>
    <phoneticPr fontId="1" type="noConversion"/>
  </si>
  <si>
    <t>Pattern</t>
    <phoneticPr fontId="1" type="noConversion"/>
  </si>
  <si>
    <t>Text</t>
    <phoneticPr fontId="1" type="noConversion"/>
  </si>
  <si>
    <t>PATTERN</t>
    <phoneticPr fontId="1" type="noConversion"/>
  </si>
  <si>
    <t>TEXT</t>
    <phoneticPr fontId="1" type="noConversion"/>
  </si>
  <si>
    <t>j</t>
    <phoneticPr fontId="1" type="noConversion"/>
  </si>
  <si>
    <t>r</t>
    <phoneticPr fontId="1" type="noConversion"/>
  </si>
  <si>
    <t>P[r]</t>
    <phoneticPr fontId="1" type="noConversion"/>
  </si>
  <si>
    <t>T[r]</t>
    <phoneticPr fontId="1" type="noConversion"/>
  </si>
  <si>
    <t>Cincinnati</t>
    <phoneticPr fontId="1" type="noConversion"/>
  </si>
  <si>
    <t>BC[T[i+j]]</t>
    <phoneticPr fontId="1" type="noConversion"/>
  </si>
  <si>
    <t>配套教学演示：数据结构（C++语言版），ISBN - 7-302-29652-2</t>
    <phoneticPr fontId="1" type="noConversion"/>
  </si>
  <si>
    <t>Copyright 2011-2016, 邓俊辉</t>
    <phoneticPr fontId="1" type="noConversion"/>
  </si>
  <si>
    <t>BM算法之BC策略</t>
    <phoneticPr fontId="1" type="noConversion"/>
  </si>
  <si>
    <t>Cancancatictipatimatnatily Titanic Kamical Innaticincinnaticantly</t>
    <phoneticPr fontId="1" type="noConversion"/>
  </si>
  <si>
    <t>&lt;-- Uncheck "Reset" once you have input your pattern and text.</t>
    <phoneticPr fontId="1" type="noConversion"/>
  </si>
  <si>
    <t>Repeatedly press F9 to step forward.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</si>
</sst>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宋体"/>
      <family val="3"/>
      <charset val="134"/>
    </font>
    <font>
      <sz val="16"/>
      <color theme="1"/>
      <name val="Consolas"/>
      <family val="3"/>
    </font>
    <font>
      <b/>
      <sz val="16"/>
      <color theme="1"/>
      <name val="Consolas"/>
      <family val="3"/>
    </font>
    <font>
      <i/>
      <sz val="16"/>
      <color theme="1"/>
      <name val="Consolas"/>
      <family val="3"/>
    </font>
    <font>
      <i/>
      <sz val="16"/>
      <color theme="1" tint="0.34998626667073579"/>
      <name val="Consolas"/>
      <family val="3"/>
    </font>
    <font>
      <b/>
      <sz val="16"/>
      <name val="Consolas"/>
      <family val="3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7" tint="0.79998168889431442"/>
      </left>
      <right style="thin">
        <color theme="7" tint="0.79998168889431442"/>
      </right>
      <top/>
      <bottom style="thin">
        <color theme="7" tint="0.7999816888943144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right" vertical="center" shrinkToFit="1"/>
    </xf>
    <xf numFmtId="0" fontId="3" fillId="0" borderId="0" xfId="0" applyFont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right" vertical="center" shrinkToFit="1"/>
    </xf>
    <xf numFmtId="0" fontId="3" fillId="0" borderId="0" xfId="0" applyFont="1" applyBorder="1" applyAlignment="1">
      <alignment vertical="center" shrinkToFit="1"/>
    </xf>
    <xf numFmtId="0" fontId="5" fillId="0" borderId="0" xfId="0" applyFont="1" applyBorder="1" applyAlignment="1">
      <alignment horizontal="right" vertical="center" shrinkToFit="1"/>
    </xf>
    <xf numFmtId="0" fontId="5" fillId="0" borderId="0" xfId="0" applyFont="1" applyBorder="1" applyAlignment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right" vertical="center" shrinkToFit="1"/>
    </xf>
    <xf numFmtId="0" fontId="4" fillId="0" borderId="0" xfId="0" applyFont="1" applyFill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7" fillId="0" borderId="0" xfId="0" applyFont="1" applyBorder="1" applyAlignment="1">
      <alignment horizontal="right" vertical="center" shrinkToFit="1"/>
    </xf>
    <xf numFmtId="0" fontId="3" fillId="0" borderId="0" xfId="0" applyNumberFormat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Border="1" applyAlignment="1">
      <alignment horizontal="left" vertical="center" shrinkToFit="1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49" fontId="3" fillId="3" borderId="0" xfId="0" applyNumberFormat="1" applyFont="1" applyFill="1" applyBorder="1" applyAlignment="1" applyProtection="1">
      <alignment horizontal="left" vertical="center" shrinkToFit="1"/>
      <protection locked="0"/>
    </xf>
    <xf numFmtId="49" fontId="3" fillId="3" borderId="1" xfId="0" applyNumberFormat="1" applyFont="1" applyFill="1" applyBorder="1" applyAlignment="1" applyProtection="1">
      <alignment horizontal="left" vertical="center" shrinkToFit="1"/>
    </xf>
    <xf numFmtId="49" fontId="3" fillId="2" borderId="0" xfId="0" applyNumberFormat="1" applyFont="1" applyFill="1" applyBorder="1" applyAlignment="1" applyProtection="1">
      <alignment horizontal="left" vertical="center" shrinkToFit="1"/>
    </xf>
    <xf numFmtId="0" fontId="3" fillId="0" borderId="0" xfId="0" applyFont="1" applyBorder="1" applyAlignment="1">
      <alignment horizontal="left" vertical="center" shrinkToFit="1"/>
    </xf>
    <xf numFmtId="0" fontId="8" fillId="0" borderId="0" xfId="0" applyFont="1" applyBorder="1" applyAlignment="1">
      <alignment horizontal="left" vertical="center" shrinkToFit="1"/>
    </xf>
    <xf numFmtId="49" fontId="3" fillId="2" borderId="0" xfId="0" applyNumberFormat="1" applyFont="1" applyFill="1" applyBorder="1" applyAlignment="1" applyProtection="1">
      <alignment horizontal="left" vertical="center" shrinkToFit="1"/>
      <protection locked="0"/>
    </xf>
  </cellXfs>
  <cellStyles count="1">
    <cellStyle name="常规" xfId="0" builtinId="0"/>
  </cellStyles>
  <dxfs count="4">
    <dxf>
      <font>
        <color theme="2" tint="-0.499984740745262"/>
      </font>
      <fill>
        <patternFill>
          <bgColor theme="2" tint="-9.9948118533890809E-2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/>
        <i val="0"/>
        <color theme="0"/>
      </font>
      <fill>
        <patternFill>
          <bgColor rgb="FFC00000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/>
        <i val="0"/>
        <color rgb="FFFFFF00"/>
      </font>
      <fill>
        <patternFill>
          <bgColor rgb="FF0070C0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A10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238125</xdr:colOff>
          <xdr:row>13</xdr:row>
          <xdr:rowOff>247650</xdr:rowOff>
        </xdr:from>
        <xdr:to>
          <xdr:col>1</xdr:col>
          <xdr:colOff>809625</xdr:colOff>
          <xdr:row>15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Reset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N21"/>
  <sheetViews>
    <sheetView showGridLines="0" showRowColHeaders="0" tabSelected="1" zoomScaleNormal="100" workbookViewId="0">
      <pane xSplit="2" topLeftCell="C1" activePane="topRight" state="frozen"/>
      <selection activeCell="B1" sqref="B1"/>
      <selection pane="topRight" activeCell="C1" sqref="C1:BN1"/>
    </sheetView>
  </sheetViews>
  <sheetFormatPr defaultColWidth="3.625" defaultRowHeight="20.25" x14ac:dyDescent="0.15"/>
  <cols>
    <col min="1" max="1" width="3.625" style="1" hidden="1" customWidth="1"/>
    <col min="2" max="2" width="12.625" style="2" customWidth="1"/>
    <col min="3" max="16384" width="3.625" style="1"/>
  </cols>
  <sheetData>
    <row r="1" spans="1:66" x14ac:dyDescent="0.15">
      <c r="A1" s="1">
        <f>LEN(C1)</f>
        <v>10</v>
      </c>
      <c r="B1" s="2" t="s">
        <v>1</v>
      </c>
      <c r="C1" s="18" t="s">
        <v>9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</row>
    <row r="2" spans="1:66" x14ac:dyDescent="0.15">
      <c r="A2" s="1">
        <f>LEN(C2)</f>
        <v>65</v>
      </c>
      <c r="B2" s="2" t="s">
        <v>2</v>
      </c>
      <c r="C2" s="23" t="s">
        <v>14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</row>
    <row r="3" spans="1:66" s="3" customFormat="1" hidden="1" x14ac:dyDescent="0.15">
      <c r="A3" s="3">
        <f>SUM(C12:BN12)</f>
        <v>0</v>
      </c>
      <c r="B3" s="4" t="s">
        <v>3</v>
      </c>
      <c r="C3" s="19" t="str">
        <f>LEFT(UPPER(C1),12)</f>
        <v>CINCINNATI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</row>
    <row r="4" spans="1:66" s="3" customFormat="1" hidden="1" x14ac:dyDescent="0.15">
      <c r="A4" s="3">
        <f>B10+SUM(C11:BN11)</f>
        <v>-10</v>
      </c>
      <c r="B4" s="4" t="s">
        <v>4</v>
      </c>
      <c r="C4" s="20" t="str">
        <f>LEFT(UPPER(C2),64)</f>
        <v>CANCANCATICTIPATIMATNATILY TITANIC KAMICAL INNATICINCINNATICANTL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</row>
    <row r="5" spans="1:66" s="5" customFormat="1" x14ac:dyDescent="0.15">
      <c r="B5" s="2"/>
    </row>
    <row r="6" spans="1:66" x14ac:dyDescent="0.15">
      <c r="B6" s="2" t="s">
        <v>0</v>
      </c>
      <c r="C6" s="6" t="str">
        <f t="shared" ref="C6:N6" si="0">IF(AND(1=LEN(C7),ISERROR(SEARCH(C7,$C1,COLUMN()-1))),COLUMN()-3,"")</f>
        <v/>
      </c>
      <c r="D6" s="7" t="str">
        <f t="shared" si="0"/>
        <v/>
      </c>
      <c r="E6" s="7" t="str">
        <f t="shared" si="0"/>
        <v/>
      </c>
      <c r="F6" s="7">
        <f t="shared" si="0"/>
        <v>3</v>
      </c>
      <c r="G6" s="7" t="str">
        <f t="shared" si="0"/>
        <v/>
      </c>
      <c r="H6" s="7" t="str">
        <f t="shared" si="0"/>
        <v/>
      </c>
      <c r="I6" s="7">
        <f t="shared" si="0"/>
        <v>6</v>
      </c>
      <c r="J6" s="7">
        <f t="shared" si="0"/>
        <v>7</v>
      </c>
      <c r="K6" s="7">
        <f t="shared" si="0"/>
        <v>8</v>
      </c>
      <c r="L6" s="7">
        <f t="shared" si="0"/>
        <v>9</v>
      </c>
      <c r="M6" s="7" t="str">
        <f t="shared" si="0"/>
        <v/>
      </c>
      <c r="N6" s="7" t="str">
        <f t="shared" si="0"/>
        <v/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</row>
    <row r="7" spans="1:66" s="8" customFormat="1" x14ac:dyDescent="0.15">
      <c r="A7" s="8">
        <f>A1</f>
        <v>10</v>
      </c>
      <c r="B7" s="9" t="s">
        <v>7</v>
      </c>
      <c r="C7" s="10" t="str">
        <f>UPPER(MID($C1,1,1))</f>
        <v>C</v>
      </c>
      <c r="D7" s="10" t="str">
        <f>UPPER(MID($C1,2,1))</f>
        <v>I</v>
      </c>
      <c r="E7" s="10" t="str">
        <f>UPPER(MID($C1,3,1))</f>
        <v>N</v>
      </c>
      <c r="F7" s="10" t="str">
        <f>UPPER(MID($C1,4,1))</f>
        <v>C</v>
      </c>
      <c r="G7" s="10" t="str">
        <f>UPPER(MID($C1,5,1))</f>
        <v>I</v>
      </c>
      <c r="H7" s="10" t="str">
        <f>UPPER(MID($C1,6,1))</f>
        <v>N</v>
      </c>
      <c r="I7" s="10" t="str">
        <f>UPPER(MID($C1,7,1))</f>
        <v>N</v>
      </c>
      <c r="J7" s="10" t="str">
        <f>UPPER(MID($C1,8,1))</f>
        <v>A</v>
      </c>
      <c r="K7" s="10" t="str">
        <f>UPPER(MID($C1,9,1))</f>
        <v>T</v>
      </c>
      <c r="L7" s="10" t="str">
        <f>UPPER(MID($C1,10,1))</f>
        <v>I</v>
      </c>
      <c r="M7" s="10" t="str">
        <f>UPPER(MID($C1,11,1))</f>
        <v/>
      </c>
      <c r="N7" s="10" t="str">
        <f>UPPER(MID($C1,12,1))</f>
        <v/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</row>
    <row r="8" spans="1:66" s="11" customFormat="1" x14ac:dyDescent="0.15">
      <c r="B8" s="12" t="s">
        <v>6</v>
      </c>
      <c r="C8" s="11">
        <v>0</v>
      </c>
      <c r="D8" s="11">
        <v>1</v>
      </c>
      <c r="E8" s="11">
        <v>2</v>
      </c>
      <c r="F8" s="11">
        <v>3</v>
      </c>
      <c r="G8" s="11">
        <v>4</v>
      </c>
      <c r="H8" s="11">
        <v>5</v>
      </c>
      <c r="I8" s="11">
        <v>6</v>
      </c>
      <c r="J8" s="11">
        <v>7</v>
      </c>
      <c r="K8" s="11">
        <v>8</v>
      </c>
      <c r="L8" s="11">
        <v>9</v>
      </c>
      <c r="M8" s="11">
        <v>10</v>
      </c>
      <c r="N8" s="11">
        <v>11</v>
      </c>
      <c r="O8" s="11">
        <v>12</v>
      </c>
      <c r="P8" s="11">
        <v>13</v>
      </c>
      <c r="Q8" s="11">
        <v>14</v>
      </c>
      <c r="R8" s="11">
        <v>15</v>
      </c>
      <c r="S8" s="11">
        <v>16</v>
      </c>
      <c r="T8" s="11">
        <v>17</v>
      </c>
      <c r="U8" s="11">
        <v>18</v>
      </c>
      <c r="V8" s="11">
        <v>19</v>
      </c>
      <c r="W8" s="11">
        <v>20</v>
      </c>
      <c r="X8" s="11">
        <v>21</v>
      </c>
      <c r="Y8" s="11">
        <v>22</v>
      </c>
      <c r="Z8" s="11">
        <v>23</v>
      </c>
      <c r="AA8" s="11">
        <v>24</v>
      </c>
      <c r="AB8" s="11">
        <v>25</v>
      </c>
      <c r="AC8" s="11">
        <v>26</v>
      </c>
      <c r="AD8" s="11">
        <v>27</v>
      </c>
      <c r="AE8" s="11">
        <v>28</v>
      </c>
      <c r="AF8" s="11">
        <v>29</v>
      </c>
      <c r="AG8" s="11">
        <v>30</v>
      </c>
      <c r="AH8" s="11">
        <v>31</v>
      </c>
      <c r="AI8" s="11">
        <v>32</v>
      </c>
      <c r="AJ8" s="11">
        <v>33</v>
      </c>
      <c r="AK8" s="11">
        <v>34</v>
      </c>
      <c r="AL8" s="11">
        <v>35</v>
      </c>
      <c r="AM8" s="11">
        <v>36</v>
      </c>
      <c r="AN8" s="11">
        <v>37</v>
      </c>
      <c r="AO8" s="11">
        <v>38</v>
      </c>
      <c r="AP8" s="11">
        <v>39</v>
      </c>
      <c r="AQ8" s="11">
        <v>40</v>
      </c>
      <c r="AR8" s="11">
        <v>41</v>
      </c>
      <c r="AS8" s="11">
        <v>42</v>
      </c>
      <c r="AT8" s="11">
        <v>43</v>
      </c>
      <c r="AU8" s="11">
        <v>44</v>
      </c>
      <c r="AV8" s="11">
        <v>45</v>
      </c>
      <c r="AW8" s="11">
        <v>46</v>
      </c>
      <c r="AX8" s="11">
        <v>47</v>
      </c>
      <c r="AY8" s="11">
        <v>48</v>
      </c>
      <c r="AZ8" s="11">
        <v>49</v>
      </c>
      <c r="BA8" s="11">
        <v>50</v>
      </c>
      <c r="BB8" s="11">
        <v>51</v>
      </c>
      <c r="BC8" s="11">
        <v>52</v>
      </c>
      <c r="BD8" s="11">
        <v>53</v>
      </c>
      <c r="BE8" s="11">
        <v>54</v>
      </c>
      <c r="BF8" s="11">
        <v>55</v>
      </c>
      <c r="BG8" s="11">
        <v>56</v>
      </c>
      <c r="BH8" s="11">
        <v>57</v>
      </c>
      <c r="BI8" s="11">
        <v>58</v>
      </c>
      <c r="BJ8" s="11">
        <v>59</v>
      </c>
      <c r="BK8" s="11">
        <v>60</v>
      </c>
      <c r="BL8" s="11">
        <v>61</v>
      </c>
      <c r="BM8" s="11">
        <v>62</v>
      </c>
      <c r="BN8" s="11">
        <v>63</v>
      </c>
    </row>
    <row r="9" spans="1:66" s="8" customFormat="1" x14ac:dyDescent="0.15">
      <c r="A9" s="8">
        <f>A2</f>
        <v>65</v>
      </c>
      <c r="B9" s="9" t="s">
        <v>8</v>
      </c>
      <c r="C9" s="13" t="str">
        <f>UPPER(MID($C4,1,1))</f>
        <v>C</v>
      </c>
      <c r="D9" s="13" t="str">
        <f>UPPER(MID($C4,2,1))</f>
        <v>A</v>
      </c>
      <c r="E9" s="13" t="str">
        <f>UPPER(MID($C4,3,1))</f>
        <v>N</v>
      </c>
      <c r="F9" s="13" t="str">
        <f>UPPER(MID($C4,4,1))</f>
        <v>C</v>
      </c>
      <c r="G9" s="13" t="str">
        <f>UPPER(MID($C4,5,1))</f>
        <v>A</v>
      </c>
      <c r="H9" s="13" t="str">
        <f>UPPER(MID($C4,6,1))</f>
        <v>N</v>
      </c>
      <c r="I9" s="13" t="str">
        <f>UPPER(MID($C4,7,1))</f>
        <v>C</v>
      </c>
      <c r="J9" s="13" t="str">
        <f>UPPER(MID($C4,8,1))</f>
        <v>A</v>
      </c>
      <c r="K9" s="13" t="str">
        <f>UPPER(MID($C4,9,1))</f>
        <v>T</v>
      </c>
      <c r="L9" s="13" t="str">
        <f>UPPER(MID($C4,10,1))</f>
        <v>I</v>
      </c>
      <c r="M9" s="13" t="str">
        <f>UPPER(MID($C4,11,1))</f>
        <v>C</v>
      </c>
      <c r="N9" s="13" t="str">
        <f>UPPER(MID($C4,12,1))</f>
        <v>T</v>
      </c>
      <c r="O9" s="13" t="str">
        <f>UPPER(MID($C4,13,1))</f>
        <v>I</v>
      </c>
      <c r="P9" s="13" t="str">
        <f>UPPER(MID($C4,14,1))</f>
        <v>P</v>
      </c>
      <c r="Q9" s="13" t="str">
        <f>UPPER(MID($C4,15,1))</f>
        <v>A</v>
      </c>
      <c r="R9" s="13" t="str">
        <f>UPPER(MID($C4,16,1))</f>
        <v>T</v>
      </c>
      <c r="S9" s="13" t="str">
        <f>UPPER(MID($C4,17,1))</f>
        <v>I</v>
      </c>
      <c r="T9" s="13" t="str">
        <f>UPPER(MID($C4,18,1))</f>
        <v>M</v>
      </c>
      <c r="U9" s="13" t="str">
        <f>UPPER(MID($C4,19,1))</f>
        <v>A</v>
      </c>
      <c r="V9" s="13" t="str">
        <f>UPPER(MID($C4,20,1))</f>
        <v>T</v>
      </c>
      <c r="W9" s="13" t="str">
        <f>UPPER(MID($C4,21,1))</f>
        <v>N</v>
      </c>
      <c r="X9" s="13" t="str">
        <f>UPPER(MID($C4,22,1))</f>
        <v>A</v>
      </c>
      <c r="Y9" s="13" t="str">
        <f>UPPER(MID($C4,23,1))</f>
        <v>T</v>
      </c>
      <c r="Z9" s="13" t="str">
        <f>UPPER(MID($C4,24,1))</f>
        <v>I</v>
      </c>
      <c r="AA9" s="13" t="str">
        <f>UPPER(MID($C4,25,1))</f>
        <v>L</v>
      </c>
      <c r="AB9" s="13" t="str">
        <f>UPPER(MID($C4,26,1))</f>
        <v>Y</v>
      </c>
      <c r="AC9" s="13" t="str">
        <f>UPPER(MID($C4,27,1))</f>
        <v xml:space="preserve"> </v>
      </c>
      <c r="AD9" s="13" t="str">
        <f>UPPER(MID($C4,28,1))</f>
        <v>T</v>
      </c>
      <c r="AE9" s="13" t="str">
        <f>UPPER(MID($C4,29,1))</f>
        <v>I</v>
      </c>
      <c r="AF9" s="13" t="str">
        <f>UPPER(MID($C4,30,1))</f>
        <v>T</v>
      </c>
      <c r="AG9" s="13" t="str">
        <f>UPPER(MID($C4,31,1))</f>
        <v>A</v>
      </c>
      <c r="AH9" s="13" t="str">
        <f>UPPER(MID($C4,32,1))</f>
        <v>N</v>
      </c>
      <c r="AI9" s="13" t="str">
        <f>UPPER(MID($C4,33,1))</f>
        <v>I</v>
      </c>
      <c r="AJ9" s="13" t="str">
        <f>UPPER(MID($C4,34,1))</f>
        <v>C</v>
      </c>
      <c r="AK9" s="13" t="str">
        <f>UPPER(MID($C4,35,1))</f>
        <v xml:space="preserve"> </v>
      </c>
      <c r="AL9" s="13" t="str">
        <f>UPPER(MID($C4,36,1))</f>
        <v>K</v>
      </c>
      <c r="AM9" s="13" t="str">
        <f>UPPER(MID($C4,37,1))</f>
        <v>A</v>
      </c>
      <c r="AN9" s="13" t="str">
        <f>UPPER(MID($C4,38,1))</f>
        <v>M</v>
      </c>
      <c r="AO9" s="13" t="str">
        <f>UPPER(MID($C4,39,1))</f>
        <v>I</v>
      </c>
      <c r="AP9" s="13" t="str">
        <f>UPPER(MID($C4,40,1))</f>
        <v>C</v>
      </c>
      <c r="AQ9" s="13" t="str">
        <f>UPPER(MID($C4,41,1))</f>
        <v>A</v>
      </c>
      <c r="AR9" s="13" t="str">
        <f>UPPER(MID($C4,42,1))</f>
        <v>L</v>
      </c>
      <c r="AS9" s="13" t="str">
        <f>UPPER(MID($C4,43,1))</f>
        <v xml:space="preserve"> </v>
      </c>
      <c r="AT9" s="13" t="str">
        <f>UPPER(MID($C4,44,1))</f>
        <v>I</v>
      </c>
      <c r="AU9" s="13" t="str">
        <f>UPPER(MID($C4,45,1))</f>
        <v>N</v>
      </c>
      <c r="AV9" s="13" t="str">
        <f>UPPER(MID($C4,46,1))</f>
        <v>N</v>
      </c>
      <c r="AW9" s="13" t="str">
        <f>UPPER(MID($C4,47,1))</f>
        <v>A</v>
      </c>
      <c r="AX9" s="13" t="str">
        <f>UPPER(MID($C4,48,1))</f>
        <v>T</v>
      </c>
      <c r="AY9" s="13" t="str">
        <f>UPPER(MID($C4,49,1))</f>
        <v>I</v>
      </c>
      <c r="AZ9" s="13" t="str">
        <f>UPPER(MID($C4,50,1))</f>
        <v>C</v>
      </c>
      <c r="BA9" s="13" t="str">
        <f>UPPER(MID($C4,51,1))</f>
        <v>I</v>
      </c>
      <c r="BB9" s="13" t="str">
        <f>UPPER(MID($C4,52,1))</f>
        <v>N</v>
      </c>
      <c r="BC9" s="13" t="str">
        <f>UPPER(MID($C4,53,1))</f>
        <v>C</v>
      </c>
      <c r="BD9" s="13" t="str">
        <f>UPPER(MID($C4,54,1))</f>
        <v>I</v>
      </c>
      <c r="BE9" s="13" t="str">
        <f>UPPER(MID($C4,55,1))</f>
        <v>N</v>
      </c>
      <c r="BF9" s="13" t="str">
        <f>UPPER(MID($C4,56,1))</f>
        <v>N</v>
      </c>
      <c r="BG9" s="13" t="str">
        <f>UPPER(MID($C4,57,1))</f>
        <v>A</v>
      </c>
      <c r="BH9" s="13" t="str">
        <f>UPPER(MID($C4,58,1))</f>
        <v>T</v>
      </c>
      <c r="BI9" s="13" t="str">
        <f>UPPER(MID($C4,59,1))</f>
        <v>I</v>
      </c>
      <c r="BJ9" s="13" t="str">
        <f>UPPER(MID($C4,60,1))</f>
        <v>C</v>
      </c>
      <c r="BK9" s="13" t="str">
        <f>UPPER(MID($C4,61,1))</f>
        <v>A</v>
      </c>
      <c r="BL9" s="13" t="str">
        <f>UPPER(MID($C4,62,1))</f>
        <v>N</v>
      </c>
      <c r="BM9" s="13" t="str">
        <f>UPPER(MID($C4,63,1))</f>
        <v>T</v>
      </c>
      <c r="BN9" s="13" t="str">
        <f>UPPER(MID($C4,64,1))</f>
        <v>L</v>
      </c>
    </row>
    <row r="10" spans="1:66" s="14" customFormat="1" x14ac:dyDescent="0.15">
      <c r="A10" s="17" t="b">
        <v>1</v>
      </c>
      <c r="B10" s="15">
        <f xml:space="preserve"> IF(
      A10,
      -A1,
      IF(
         0 = SUM(C11:BN11),
         0,
         IF(
            SUM(C11:BN11) &gt; SUM(C12:BN12),
            IF(
               B10 + SUM(C11:BN11) - SUM(C12:BN12) &gt; A2-A1,
               0,
               B10 + SUM(C11:BN11) - SUM(C12:BN12)
            ),
            B10 + 1
         )
      )
   )</f>
        <v>-10</v>
      </c>
      <c r="C10" s="14" t="str">
        <f>IF(AND(0&lt;COLUMN()-$B10-2,COLUMN()-$B10-2&lt;=$A$1),MID($C$3,COLUMN()-$B10-2,1),"")</f>
        <v/>
      </c>
      <c r="D10" s="14" t="str">
        <f t="shared" ref="D10:BN10" si="1">IF(AND(0&lt;COLUMN()-$B10-2,COLUMN()-$B10-2&lt;=$A$1),MID($C$3,COLUMN()-$B10-2,1),"")</f>
        <v/>
      </c>
      <c r="E10" s="14" t="str">
        <f t="shared" si="1"/>
        <v/>
      </c>
      <c r="F10" s="14" t="str">
        <f t="shared" si="1"/>
        <v/>
      </c>
      <c r="G10" s="14" t="str">
        <f t="shared" si="1"/>
        <v/>
      </c>
      <c r="H10" s="14" t="str">
        <f t="shared" si="1"/>
        <v/>
      </c>
      <c r="I10" s="14" t="str">
        <f t="shared" si="1"/>
        <v/>
      </c>
      <c r="J10" s="14" t="str">
        <f t="shared" si="1"/>
        <v/>
      </c>
      <c r="K10" s="14" t="str">
        <f t="shared" si="1"/>
        <v/>
      </c>
      <c r="L10" s="14" t="str">
        <f t="shared" si="1"/>
        <v/>
      </c>
      <c r="M10" s="14" t="str">
        <f t="shared" si="1"/>
        <v/>
      </c>
      <c r="N10" s="14" t="str">
        <f t="shared" si="1"/>
        <v/>
      </c>
      <c r="O10" s="14" t="str">
        <f t="shared" si="1"/>
        <v/>
      </c>
      <c r="P10" s="14" t="str">
        <f t="shared" si="1"/>
        <v/>
      </c>
      <c r="Q10" s="14" t="str">
        <f t="shared" si="1"/>
        <v/>
      </c>
      <c r="R10" s="14" t="str">
        <f t="shared" si="1"/>
        <v/>
      </c>
      <c r="S10" s="14" t="str">
        <f t="shared" si="1"/>
        <v/>
      </c>
      <c r="T10" s="14" t="str">
        <f t="shared" si="1"/>
        <v/>
      </c>
      <c r="U10" s="14" t="str">
        <f t="shared" si="1"/>
        <v/>
      </c>
      <c r="V10" s="14" t="str">
        <f t="shared" si="1"/>
        <v/>
      </c>
      <c r="W10" s="14" t="str">
        <f t="shared" si="1"/>
        <v/>
      </c>
      <c r="X10" s="14" t="str">
        <f t="shared" si="1"/>
        <v/>
      </c>
      <c r="Y10" s="14" t="str">
        <f t="shared" si="1"/>
        <v/>
      </c>
      <c r="Z10" s="14" t="str">
        <f t="shared" si="1"/>
        <v/>
      </c>
      <c r="AA10" s="14" t="str">
        <f t="shared" si="1"/>
        <v/>
      </c>
      <c r="AB10" s="14" t="str">
        <f t="shared" si="1"/>
        <v/>
      </c>
      <c r="AC10" s="14" t="str">
        <f t="shared" si="1"/>
        <v/>
      </c>
      <c r="AD10" s="14" t="str">
        <f t="shared" si="1"/>
        <v/>
      </c>
      <c r="AE10" s="14" t="str">
        <f t="shared" si="1"/>
        <v/>
      </c>
      <c r="AF10" s="14" t="str">
        <f t="shared" si="1"/>
        <v/>
      </c>
      <c r="AG10" s="14" t="str">
        <f t="shared" si="1"/>
        <v/>
      </c>
      <c r="AH10" s="14" t="str">
        <f t="shared" si="1"/>
        <v/>
      </c>
      <c r="AI10" s="14" t="str">
        <f t="shared" si="1"/>
        <v/>
      </c>
      <c r="AJ10" s="14" t="str">
        <f t="shared" si="1"/>
        <v/>
      </c>
      <c r="AK10" s="14" t="str">
        <f t="shared" si="1"/>
        <v/>
      </c>
      <c r="AL10" s="14" t="str">
        <f t="shared" si="1"/>
        <v/>
      </c>
      <c r="AM10" s="14" t="str">
        <f t="shared" si="1"/>
        <v/>
      </c>
      <c r="AN10" s="14" t="str">
        <f t="shared" si="1"/>
        <v/>
      </c>
      <c r="AO10" s="14" t="str">
        <f t="shared" si="1"/>
        <v/>
      </c>
      <c r="AP10" s="14" t="str">
        <f t="shared" si="1"/>
        <v/>
      </c>
      <c r="AQ10" s="14" t="str">
        <f t="shared" si="1"/>
        <v/>
      </c>
      <c r="AR10" s="14" t="str">
        <f t="shared" si="1"/>
        <v/>
      </c>
      <c r="AS10" s="14" t="str">
        <f t="shared" si="1"/>
        <v/>
      </c>
      <c r="AT10" s="14" t="str">
        <f t="shared" si="1"/>
        <v/>
      </c>
      <c r="AU10" s="14" t="str">
        <f t="shared" si="1"/>
        <v/>
      </c>
      <c r="AV10" s="14" t="str">
        <f t="shared" si="1"/>
        <v/>
      </c>
      <c r="AW10" s="14" t="str">
        <f t="shared" si="1"/>
        <v/>
      </c>
      <c r="AX10" s="14" t="str">
        <f t="shared" si="1"/>
        <v/>
      </c>
      <c r="AY10" s="14" t="str">
        <f t="shared" si="1"/>
        <v/>
      </c>
      <c r="AZ10" s="14" t="str">
        <f t="shared" si="1"/>
        <v/>
      </c>
      <c r="BA10" s="14" t="str">
        <f t="shared" si="1"/>
        <v/>
      </c>
      <c r="BB10" s="14" t="str">
        <f t="shared" si="1"/>
        <v/>
      </c>
      <c r="BC10" s="14" t="str">
        <f t="shared" si="1"/>
        <v/>
      </c>
      <c r="BD10" s="14" t="str">
        <f t="shared" si="1"/>
        <v/>
      </c>
      <c r="BE10" s="14" t="str">
        <f t="shared" si="1"/>
        <v/>
      </c>
      <c r="BF10" s="14" t="str">
        <f t="shared" si="1"/>
        <v/>
      </c>
      <c r="BG10" s="14" t="str">
        <f t="shared" si="1"/>
        <v/>
      </c>
      <c r="BH10" s="14" t="str">
        <f t="shared" si="1"/>
        <v/>
      </c>
      <c r="BI10" s="14" t="str">
        <f t="shared" si="1"/>
        <v/>
      </c>
      <c r="BJ10" s="14" t="str">
        <f t="shared" si="1"/>
        <v/>
      </c>
      <c r="BK10" s="14" t="str">
        <f t="shared" si="1"/>
        <v/>
      </c>
      <c r="BL10" s="14" t="str">
        <f t="shared" si="1"/>
        <v/>
      </c>
      <c r="BM10" s="14" t="str">
        <f t="shared" si="1"/>
        <v/>
      </c>
      <c r="BN10" s="14" t="str">
        <f t="shared" si="1"/>
        <v/>
      </c>
    </row>
    <row r="11" spans="1:66" x14ac:dyDescent="0.15">
      <c r="A11" s="1">
        <f>SUM(C12:BN12)</f>
        <v>0</v>
      </c>
      <c r="B11" s="2" t="s">
        <v>5</v>
      </c>
      <c r="C11" s="7" t="str">
        <f xml:space="preserve"> IF(
      AND(
         0 &lt; COLUMN()-$B10-2,
         COLUMN()-$B10-2 &lt;= $A$1
      ),
      IF(
         AND(
            MID($C$3,COLUMN()-$B10-2,1) &lt;&gt; MID($C$4,COLUMN()-2,1),
            RIGHT($C$3,$A$1-COLUMN()+$B10+2) = RIGHT(LEFT($C$4,$A$1+$B10),$A$1-COLUMN()+$B10+2)
         ),
         COLUMN()-$B10-3,
         ""
      ),
      ""
   )</f>
        <v/>
      </c>
      <c r="D11" s="7" t="str">
        <f t="shared" ref="D11:BN11" si="2" xml:space="preserve"> IF(
      AND(
         0 &lt; COLUMN()-$B10-2,
         COLUMN()-$B10-2 &lt;= $A$1
      ),
      IF(
         AND(
            MID($C$3,COLUMN()-$B10-2,1) &lt;&gt; MID($C$4,COLUMN()-2,1),
            RIGHT($C$3,$A$1-COLUMN()+$B10+2) = RIGHT(LEFT($C$4,$A$1+$B10),$A$1-COLUMN()+$B10+2)
         ),
         COLUMN()-$B10-3,
         ""
      ),
      ""
   )</f>
        <v/>
      </c>
      <c r="E11" s="7" t="str">
        <f t="shared" si="2"/>
        <v/>
      </c>
      <c r="F11" s="7" t="str">
        <f t="shared" si="2"/>
        <v/>
      </c>
      <c r="G11" s="7" t="str">
        <f t="shared" si="2"/>
        <v/>
      </c>
      <c r="H11" s="7" t="str">
        <f t="shared" si="2"/>
        <v/>
      </c>
      <c r="I11" s="7" t="str">
        <f t="shared" si="2"/>
        <v/>
      </c>
      <c r="J11" s="7" t="str">
        <f t="shared" si="2"/>
        <v/>
      </c>
      <c r="K11" s="7" t="str">
        <f t="shared" si="2"/>
        <v/>
      </c>
      <c r="L11" s="7" t="str">
        <f t="shared" si="2"/>
        <v/>
      </c>
      <c r="M11" s="7" t="str">
        <f t="shared" si="2"/>
        <v/>
      </c>
      <c r="N11" s="7" t="str">
        <f t="shared" si="2"/>
        <v/>
      </c>
      <c r="O11" s="7" t="str">
        <f t="shared" si="2"/>
        <v/>
      </c>
      <c r="P11" s="7" t="str">
        <f t="shared" si="2"/>
        <v/>
      </c>
      <c r="Q11" s="7" t="str">
        <f t="shared" si="2"/>
        <v/>
      </c>
      <c r="R11" s="7" t="str">
        <f t="shared" si="2"/>
        <v/>
      </c>
      <c r="S11" s="7" t="str">
        <f t="shared" si="2"/>
        <v/>
      </c>
      <c r="T11" s="7" t="str">
        <f t="shared" si="2"/>
        <v/>
      </c>
      <c r="U11" s="7" t="str">
        <f t="shared" si="2"/>
        <v/>
      </c>
      <c r="V11" s="7" t="str">
        <f t="shared" si="2"/>
        <v/>
      </c>
      <c r="W11" s="7" t="str">
        <f t="shared" si="2"/>
        <v/>
      </c>
      <c r="X11" s="7" t="str">
        <f t="shared" si="2"/>
        <v/>
      </c>
      <c r="Y11" s="7" t="str">
        <f t="shared" si="2"/>
        <v/>
      </c>
      <c r="Z11" s="7" t="str">
        <f t="shared" si="2"/>
        <v/>
      </c>
      <c r="AA11" s="7" t="str">
        <f t="shared" si="2"/>
        <v/>
      </c>
      <c r="AB11" s="7" t="str">
        <f t="shared" si="2"/>
        <v/>
      </c>
      <c r="AC11" s="7" t="str">
        <f t="shared" si="2"/>
        <v/>
      </c>
      <c r="AD11" s="7" t="str">
        <f t="shared" si="2"/>
        <v/>
      </c>
      <c r="AE11" s="7" t="str">
        <f t="shared" si="2"/>
        <v/>
      </c>
      <c r="AF11" s="7" t="str">
        <f t="shared" si="2"/>
        <v/>
      </c>
      <c r="AG11" s="7" t="str">
        <f t="shared" si="2"/>
        <v/>
      </c>
      <c r="AH11" s="7" t="str">
        <f t="shared" si="2"/>
        <v/>
      </c>
      <c r="AI11" s="7" t="str">
        <f t="shared" si="2"/>
        <v/>
      </c>
      <c r="AJ11" s="7" t="str">
        <f t="shared" si="2"/>
        <v/>
      </c>
      <c r="AK11" s="7" t="str">
        <f t="shared" si="2"/>
        <v/>
      </c>
      <c r="AL11" s="7" t="str">
        <f t="shared" si="2"/>
        <v/>
      </c>
      <c r="AM11" s="7" t="str">
        <f t="shared" si="2"/>
        <v/>
      </c>
      <c r="AN11" s="7" t="str">
        <f t="shared" si="2"/>
        <v/>
      </c>
      <c r="AO11" s="7" t="str">
        <f t="shared" si="2"/>
        <v/>
      </c>
      <c r="AP11" s="7" t="str">
        <f t="shared" si="2"/>
        <v/>
      </c>
      <c r="AQ11" s="7" t="str">
        <f t="shared" si="2"/>
        <v/>
      </c>
      <c r="AR11" s="7" t="str">
        <f t="shared" si="2"/>
        <v/>
      </c>
      <c r="AS11" s="7" t="str">
        <f t="shared" si="2"/>
        <v/>
      </c>
      <c r="AT11" s="7" t="str">
        <f t="shared" si="2"/>
        <v/>
      </c>
      <c r="AU11" s="7" t="str">
        <f t="shared" si="2"/>
        <v/>
      </c>
      <c r="AV11" s="7" t="str">
        <f t="shared" si="2"/>
        <v/>
      </c>
      <c r="AW11" s="7" t="str">
        <f t="shared" si="2"/>
        <v/>
      </c>
      <c r="AX11" s="7" t="str">
        <f t="shared" si="2"/>
        <v/>
      </c>
      <c r="AY11" s="7" t="str">
        <f t="shared" si="2"/>
        <v/>
      </c>
      <c r="AZ11" s="7" t="str">
        <f t="shared" si="2"/>
        <v/>
      </c>
      <c r="BA11" s="7" t="str">
        <f t="shared" si="2"/>
        <v/>
      </c>
      <c r="BB11" s="7" t="str">
        <f t="shared" si="2"/>
        <v/>
      </c>
      <c r="BC11" s="7" t="str">
        <f t="shared" si="2"/>
        <v/>
      </c>
      <c r="BD11" s="7" t="str">
        <f t="shared" si="2"/>
        <v/>
      </c>
      <c r="BE11" s="7" t="str">
        <f t="shared" si="2"/>
        <v/>
      </c>
      <c r="BF11" s="7" t="str">
        <f t="shared" si="2"/>
        <v/>
      </c>
      <c r="BG11" s="7" t="str">
        <f t="shared" si="2"/>
        <v/>
      </c>
      <c r="BH11" s="7" t="str">
        <f t="shared" si="2"/>
        <v/>
      </c>
      <c r="BI11" s="7" t="str">
        <f t="shared" si="2"/>
        <v/>
      </c>
      <c r="BJ11" s="7" t="str">
        <f t="shared" si="2"/>
        <v/>
      </c>
      <c r="BK11" s="7" t="str">
        <f t="shared" si="2"/>
        <v/>
      </c>
      <c r="BL11" s="7" t="str">
        <f t="shared" si="2"/>
        <v/>
      </c>
      <c r="BM11" s="7" t="str">
        <f t="shared" si="2"/>
        <v/>
      </c>
      <c r="BN11" s="7" t="str">
        <f t="shared" si="2"/>
        <v/>
      </c>
    </row>
    <row r="12" spans="1:66" x14ac:dyDescent="0.15">
      <c r="A12" s="1">
        <f>B10+SUM(C11:BN11)</f>
        <v>-10</v>
      </c>
      <c r="B12" s="2" t="s">
        <v>10</v>
      </c>
      <c r="C12" s="7" t="str">
        <f xml:space="preserve"> IF(
      AND(
         0 &lt; COLUMN()-$B10-2,
         COLUMN()-$B10-2 &lt;= $A$1
      ),
      IF(
         AND(
            MID($C$3,COLUMN()-$B10-2,1) &lt;&gt; MID($C$4,COLUMN()-2,1),
            RIGHT($C$3,$A$1-COLUMN()+$B10+2) = RIGHT(LEFT($C$4,$A$1+$B10),$A$1-COLUMN()+$B10+2)
         ),
         IF(
            ISERROR(SEARCH(C$9,$C1)),
            -1,
            SUMIF($C$7:$N$7,C$9,$C$6:$N$6)
         ),
         ""
      ),
      ""
   )</f>
        <v/>
      </c>
      <c r="D12" s="7" t="str">
        <f t="shared" ref="D12:BN12" si="3" xml:space="preserve"> IF(
      AND(
         0 &lt; COLUMN()-$B10-2,
         COLUMN()-$B10-2 &lt;= $A$1
      ),
      IF(
         AND(
            MID($C$3,COLUMN()-$B10-2,1) &lt;&gt; MID($C$4,COLUMN()-2,1),
            RIGHT($C$3,$A$1-COLUMN()+$B10+2) = RIGHT(LEFT($C$4,$A$1+$B10),$A$1-COLUMN()+$B10+2)
         ),
         IF(
            ISERROR(SEARCH(D$9,$C1)),
            -1,
            SUMIF($C$7:$N$7,D$9,$C$6:$N$6)
         ),
         ""
      ),
      ""
   )</f>
        <v/>
      </c>
      <c r="E12" s="7" t="str">
        <f t="shared" si="3"/>
        <v/>
      </c>
      <c r="F12" s="7" t="str">
        <f t="shared" si="3"/>
        <v/>
      </c>
      <c r="G12" s="7" t="str">
        <f t="shared" si="3"/>
        <v/>
      </c>
      <c r="H12" s="7" t="str">
        <f t="shared" si="3"/>
        <v/>
      </c>
      <c r="I12" s="7" t="str">
        <f t="shared" si="3"/>
        <v/>
      </c>
      <c r="J12" s="7" t="str">
        <f t="shared" si="3"/>
        <v/>
      </c>
      <c r="K12" s="7" t="str">
        <f t="shared" si="3"/>
        <v/>
      </c>
      <c r="L12" s="7" t="str">
        <f t="shared" si="3"/>
        <v/>
      </c>
      <c r="M12" s="7" t="str">
        <f t="shared" si="3"/>
        <v/>
      </c>
      <c r="N12" s="7" t="str">
        <f t="shared" si="3"/>
        <v/>
      </c>
      <c r="O12" s="7" t="str">
        <f t="shared" si="3"/>
        <v/>
      </c>
      <c r="P12" s="7" t="str">
        <f t="shared" si="3"/>
        <v/>
      </c>
      <c r="Q12" s="7" t="str">
        <f t="shared" si="3"/>
        <v/>
      </c>
      <c r="R12" s="7" t="str">
        <f t="shared" si="3"/>
        <v/>
      </c>
      <c r="S12" s="7" t="str">
        <f t="shared" si="3"/>
        <v/>
      </c>
      <c r="T12" s="7" t="str">
        <f t="shared" si="3"/>
        <v/>
      </c>
      <c r="U12" s="7" t="str">
        <f t="shared" si="3"/>
        <v/>
      </c>
      <c r="V12" s="7" t="str">
        <f t="shared" si="3"/>
        <v/>
      </c>
      <c r="W12" s="7" t="str">
        <f t="shared" si="3"/>
        <v/>
      </c>
      <c r="X12" s="7" t="str">
        <f t="shared" si="3"/>
        <v/>
      </c>
      <c r="Y12" s="7" t="str">
        <f t="shared" si="3"/>
        <v/>
      </c>
      <c r="Z12" s="7" t="str">
        <f t="shared" si="3"/>
        <v/>
      </c>
      <c r="AA12" s="7" t="str">
        <f t="shared" si="3"/>
        <v/>
      </c>
      <c r="AB12" s="7" t="str">
        <f t="shared" si="3"/>
        <v/>
      </c>
      <c r="AC12" s="7" t="str">
        <f t="shared" si="3"/>
        <v/>
      </c>
      <c r="AD12" s="7" t="str">
        <f t="shared" si="3"/>
        <v/>
      </c>
      <c r="AE12" s="7" t="str">
        <f t="shared" si="3"/>
        <v/>
      </c>
      <c r="AF12" s="7" t="str">
        <f t="shared" si="3"/>
        <v/>
      </c>
      <c r="AG12" s="7" t="str">
        <f t="shared" si="3"/>
        <v/>
      </c>
      <c r="AH12" s="7" t="str">
        <f t="shared" si="3"/>
        <v/>
      </c>
      <c r="AI12" s="7" t="str">
        <f t="shared" si="3"/>
        <v/>
      </c>
      <c r="AJ12" s="7" t="str">
        <f t="shared" si="3"/>
        <v/>
      </c>
      <c r="AK12" s="7" t="str">
        <f t="shared" si="3"/>
        <v/>
      </c>
      <c r="AL12" s="7" t="str">
        <f t="shared" si="3"/>
        <v/>
      </c>
      <c r="AM12" s="7" t="str">
        <f t="shared" si="3"/>
        <v/>
      </c>
      <c r="AN12" s="7" t="str">
        <f t="shared" si="3"/>
        <v/>
      </c>
      <c r="AO12" s="7" t="str">
        <f t="shared" si="3"/>
        <v/>
      </c>
      <c r="AP12" s="7" t="str">
        <f t="shared" si="3"/>
        <v/>
      </c>
      <c r="AQ12" s="7" t="str">
        <f t="shared" si="3"/>
        <v/>
      </c>
      <c r="AR12" s="7" t="str">
        <f t="shared" si="3"/>
        <v/>
      </c>
      <c r="AS12" s="7" t="str">
        <f t="shared" si="3"/>
        <v/>
      </c>
      <c r="AT12" s="7" t="str">
        <f t="shared" si="3"/>
        <v/>
      </c>
      <c r="AU12" s="7" t="str">
        <f t="shared" si="3"/>
        <v/>
      </c>
      <c r="AV12" s="7" t="str">
        <f t="shared" si="3"/>
        <v/>
      </c>
      <c r="AW12" s="7" t="str">
        <f t="shared" si="3"/>
        <v/>
      </c>
      <c r="AX12" s="7" t="str">
        <f t="shared" si="3"/>
        <v/>
      </c>
      <c r="AY12" s="7" t="str">
        <f t="shared" si="3"/>
        <v/>
      </c>
      <c r="AZ12" s="7" t="str">
        <f t="shared" si="3"/>
        <v/>
      </c>
      <c r="BA12" s="7" t="str">
        <f t="shared" si="3"/>
        <v/>
      </c>
      <c r="BB12" s="7" t="str">
        <f t="shared" si="3"/>
        <v/>
      </c>
      <c r="BC12" s="7" t="str">
        <f t="shared" si="3"/>
        <v/>
      </c>
      <c r="BD12" s="7" t="str">
        <f t="shared" si="3"/>
        <v/>
      </c>
      <c r="BE12" s="7" t="str">
        <f t="shared" si="3"/>
        <v/>
      </c>
      <c r="BF12" s="7" t="str">
        <f t="shared" si="3"/>
        <v/>
      </c>
      <c r="BG12" s="7" t="str">
        <f t="shared" si="3"/>
        <v/>
      </c>
      <c r="BH12" s="7" t="str">
        <f t="shared" si="3"/>
        <v/>
      </c>
      <c r="BI12" s="7" t="str">
        <f t="shared" si="3"/>
        <v/>
      </c>
      <c r="BJ12" s="7" t="str">
        <f t="shared" si="3"/>
        <v/>
      </c>
      <c r="BK12" s="7" t="str">
        <f t="shared" si="3"/>
        <v/>
      </c>
      <c r="BL12" s="7" t="str">
        <f t="shared" si="3"/>
        <v/>
      </c>
      <c r="BM12" s="7" t="str">
        <f t="shared" si="3"/>
        <v/>
      </c>
      <c r="BN12" s="7" t="str">
        <f t="shared" si="3"/>
        <v/>
      </c>
    </row>
    <row r="15" spans="1:66" x14ac:dyDescent="0.15">
      <c r="C15" s="21" t="s">
        <v>15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</row>
    <row r="16" spans="1:66" x14ac:dyDescent="0.15">
      <c r="C16" s="21" t="s">
        <v>16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</row>
    <row r="17" spans="3:66" x14ac:dyDescent="0.15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9" spans="3:66" x14ac:dyDescent="0.15">
      <c r="C19" s="22" t="s">
        <v>11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</row>
    <row r="20" spans="3:66" x14ac:dyDescent="0.15">
      <c r="C20" s="22" t="s">
        <v>12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</row>
    <row r="21" spans="3:66" x14ac:dyDescent="0.15">
      <c r="C21" s="22" t="s">
        <v>13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</row>
  </sheetData>
  <sheetProtection password="A85F" sheet="1" objects="1" scenarios="1" selectLockedCells="1"/>
  <mergeCells count="9">
    <mergeCell ref="C1:BN1"/>
    <mergeCell ref="C3:BN3"/>
    <mergeCell ref="C4:BN4"/>
    <mergeCell ref="C15:BN15"/>
    <mergeCell ref="C21:BN21"/>
    <mergeCell ref="C19:BN19"/>
    <mergeCell ref="C20:BN20"/>
    <mergeCell ref="C16:BN16"/>
    <mergeCell ref="C2:BN2"/>
  </mergeCells>
  <phoneticPr fontId="1" type="noConversion"/>
  <conditionalFormatting sqref="C9:BN10">
    <cfRule type="expression" dxfId="3" priority="2" stopIfTrue="1">
      <formula xml:space="preserve"> AND( COLUMN() = $A$3 + $B$10 + 3, COLUMN() = $A$4+3 )</formula>
    </cfRule>
    <cfRule type="expression" dxfId="2" priority="13" stopIfTrue="1">
      <formula xml:space="preserve"> AND(RIGHT($C$3,$A$1+$B$10+2-COLUMN()) = RIGHT(LEFT($C$4,$A$1+$B$10),$A$1+$B$10+2-COLUMN()), MID($C$3,COLUMN()-$B$10-2,1) &lt;&gt; MID($C$4,COLUMN()-2,1))</formula>
    </cfRule>
    <cfRule type="expression" dxfId="1" priority="14" stopIfTrue="1">
      <formula xml:space="preserve"> AND($A$1+$B$10+3 &gt; COLUMN(), RIGHT($C$3,$A$1+$B$10+3-COLUMN()) = RIGHT(LEFT($C$4,$A$1+$B$10),$A$1+$B$10+3-COLUMN()))</formula>
    </cfRule>
  </conditionalFormatting>
  <conditionalFormatting sqref="C9:BN10 C7:N7">
    <cfRule type="expression" dxfId="0" priority="15">
      <formula>0&lt;LEN(C7)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 altText="Reset">
                <anchor>
                  <from>
                    <xdr:col>1</xdr:col>
                    <xdr:colOff>238125</xdr:colOff>
                    <xdr:row>13</xdr:row>
                    <xdr:rowOff>247650</xdr:rowOff>
                  </from>
                  <to>
                    <xdr:col>1</xdr:col>
                    <xdr:colOff>809625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Bad Character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2016-12-19T05:44:38Z</dcterms:created>
  <dcterms:modified xsi:type="dcterms:W3CDTF">2016-12-20T00:55:00Z</dcterms:modified>
</cp:coreProperties>
</file>