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1310" windowHeight="7950"/>
  </bookViews>
  <sheets>
    <sheet name="Revised TB-07" sheetId="1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J14" i="1"/>
  <c r="AU145"/>
  <c r="AU144"/>
  <c r="AU143"/>
  <c r="AU142"/>
  <c r="AU141"/>
  <c r="AU140"/>
  <c r="AU139"/>
  <c r="AU138"/>
  <c r="AU137"/>
  <c r="AU136"/>
  <c r="AU135"/>
  <c r="AU134"/>
  <c r="AU133"/>
  <c r="AU132"/>
  <c r="AU131"/>
  <c r="AU130"/>
  <c r="AU129"/>
  <c r="AU128"/>
  <c r="AU127"/>
  <c r="AU126"/>
  <c r="AU125"/>
  <c r="AU124"/>
  <c r="AU123"/>
  <c r="AU122"/>
  <c r="AU121"/>
  <c r="AU107"/>
  <c r="AU106"/>
  <c r="AU105"/>
  <c r="AU104"/>
  <c r="AU103"/>
  <c r="AU102"/>
  <c r="AU101"/>
  <c r="AU100"/>
  <c r="AU99"/>
  <c r="AU98"/>
  <c r="AU97"/>
  <c r="AU96"/>
  <c r="AU95"/>
  <c r="AU94"/>
  <c r="AU93"/>
  <c r="AU92"/>
  <c r="AU91"/>
  <c r="AU90"/>
  <c r="AU89"/>
  <c r="AU88"/>
  <c r="AU87"/>
  <c r="AU86"/>
  <c r="AU85"/>
  <c r="AU84"/>
  <c r="AU83"/>
  <c r="AU70"/>
  <c r="AU69"/>
  <c r="AU68"/>
  <c r="AU67"/>
  <c r="AU66"/>
  <c r="AU65"/>
  <c r="AU64"/>
  <c r="AU63"/>
  <c r="AU62"/>
  <c r="AU61"/>
  <c r="AU60"/>
  <c r="AU59"/>
  <c r="AU58"/>
  <c r="AU57"/>
  <c r="AU56"/>
  <c r="AU55"/>
  <c r="AU54"/>
  <c r="AU53"/>
  <c r="AU52"/>
  <c r="AU51"/>
  <c r="AU50"/>
  <c r="AU49"/>
  <c r="AU48"/>
  <c r="AU47"/>
  <c r="AU46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9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J47"/>
  <c r="BB47" s="1"/>
  <c r="J48"/>
  <c r="BB48" s="1"/>
  <c r="J49"/>
  <c r="BB49" s="1"/>
  <c r="J50"/>
  <c r="BB50" s="1"/>
  <c r="J51"/>
  <c r="BB51" s="1"/>
  <c r="J52"/>
  <c r="BB52" s="1"/>
  <c r="J53"/>
  <c r="BB53" s="1"/>
  <c r="J54"/>
  <c r="BB54" s="1"/>
  <c r="J55"/>
  <c r="BB55" s="1"/>
  <c r="J56"/>
  <c r="BB56" s="1"/>
  <c r="J57"/>
  <c r="BB57" s="1"/>
  <c r="J58"/>
  <c r="BB58" s="1"/>
  <c r="J59"/>
  <c r="BB59" s="1"/>
  <c r="J60"/>
  <c r="BB60" s="1"/>
  <c r="J61"/>
  <c r="BB61" s="1"/>
  <c r="J62"/>
  <c r="BB62" s="1"/>
  <c r="J63"/>
  <c r="BB63" s="1"/>
  <c r="J64"/>
  <c r="BB64" s="1"/>
  <c r="J65"/>
  <c r="BB65" s="1"/>
  <c r="J66"/>
  <c r="BB66" s="1"/>
  <c r="J67"/>
  <c r="BB67" s="1"/>
  <c r="J68"/>
  <c r="BB68" s="1"/>
  <c r="J69"/>
  <c r="BB69" s="1"/>
  <c r="J70"/>
  <c r="BB70" s="1"/>
  <c r="BF9" l="1"/>
  <c r="BC9"/>
  <c r="BF30"/>
  <c r="BC30"/>
  <c r="BF26"/>
  <c r="BC26"/>
  <c r="BF22"/>
  <c r="BC22"/>
  <c r="BF18"/>
  <c r="BC18"/>
  <c r="BF14"/>
  <c r="BC14"/>
  <c r="BF10"/>
  <c r="BC10"/>
  <c r="BF49"/>
  <c r="BC49"/>
  <c r="BF53"/>
  <c r="BC53"/>
  <c r="BF57"/>
  <c r="BC57"/>
  <c r="BF61"/>
  <c r="BC61"/>
  <c r="BF65"/>
  <c r="BC65"/>
  <c r="BF69"/>
  <c r="BC69"/>
  <c r="BF122"/>
  <c r="BC122"/>
  <c r="BF126"/>
  <c r="BC126"/>
  <c r="BF130"/>
  <c r="BC130"/>
  <c r="BF134"/>
  <c r="BC134"/>
  <c r="BF138"/>
  <c r="BC138"/>
  <c r="BF142"/>
  <c r="BC142"/>
  <c r="BF31"/>
  <c r="BC31"/>
  <c r="BF27"/>
  <c r="BC27"/>
  <c r="BF23"/>
  <c r="BC23"/>
  <c r="BF19"/>
  <c r="BC19"/>
  <c r="BF15"/>
  <c r="BC15"/>
  <c r="BF11"/>
  <c r="BC11"/>
  <c r="BF48"/>
  <c r="BC48"/>
  <c r="BF52"/>
  <c r="BC52"/>
  <c r="BF56"/>
  <c r="BC56"/>
  <c r="BF60"/>
  <c r="BC60"/>
  <c r="BF64"/>
  <c r="BC64"/>
  <c r="BF68"/>
  <c r="BC68"/>
  <c r="BF121"/>
  <c r="BC121"/>
  <c r="BF125"/>
  <c r="BC125"/>
  <c r="BF129"/>
  <c r="BC129"/>
  <c r="BF133"/>
  <c r="BC133"/>
  <c r="BF137"/>
  <c r="BC137"/>
  <c r="BF141"/>
  <c r="BC141"/>
  <c r="BF145"/>
  <c r="BC145"/>
  <c r="BF32"/>
  <c r="BC32"/>
  <c r="BF28"/>
  <c r="BC28"/>
  <c r="BF24"/>
  <c r="BC24"/>
  <c r="BF20"/>
  <c r="BC20"/>
  <c r="BF16"/>
  <c r="BC16"/>
  <c r="BF12"/>
  <c r="BC12"/>
  <c r="BF47"/>
  <c r="BC47"/>
  <c r="BF51"/>
  <c r="BC51"/>
  <c r="BF55"/>
  <c r="BC55"/>
  <c r="BF59"/>
  <c r="BC59"/>
  <c r="BF63"/>
  <c r="BC63"/>
  <c r="BF67"/>
  <c r="BC67"/>
  <c r="BF124"/>
  <c r="BC124"/>
  <c r="BF128"/>
  <c r="BC128"/>
  <c r="BF132"/>
  <c r="BC132"/>
  <c r="BF136"/>
  <c r="BC136"/>
  <c r="BF140"/>
  <c r="BC140"/>
  <c r="BF144"/>
  <c r="BC144"/>
  <c r="BF33"/>
  <c r="BC33"/>
  <c r="BF29"/>
  <c r="BC29"/>
  <c r="BF25"/>
  <c r="BC25"/>
  <c r="BF21"/>
  <c r="BC21"/>
  <c r="BF17"/>
  <c r="BC17"/>
  <c r="BF13"/>
  <c r="BC13"/>
  <c r="BF46"/>
  <c r="BC46"/>
  <c r="BF50"/>
  <c r="BC50"/>
  <c r="BF54"/>
  <c r="BC54"/>
  <c r="BF58"/>
  <c r="BC58"/>
  <c r="BF62"/>
  <c r="BC62"/>
  <c r="BF66"/>
  <c r="BC66"/>
  <c r="BF70"/>
  <c r="BC70"/>
  <c r="BF123"/>
  <c r="BC123"/>
  <c r="BF127"/>
  <c r="BC127"/>
  <c r="BF131"/>
  <c r="BC131"/>
  <c r="BF135"/>
  <c r="BC135"/>
  <c r="BF139"/>
  <c r="BC139"/>
  <c r="BF143"/>
  <c r="BC143"/>
  <c r="BF86"/>
  <c r="BC86"/>
  <c r="BF90"/>
  <c r="BC90"/>
  <c r="BF94"/>
  <c r="BC94"/>
  <c r="BF98"/>
  <c r="BC98"/>
  <c r="BF102"/>
  <c r="BC102"/>
  <c r="BF106"/>
  <c r="BC106"/>
  <c r="BF85"/>
  <c r="BC85"/>
  <c r="BF89"/>
  <c r="BC89"/>
  <c r="BF93"/>
  <c r="BC93"/>
  <c r="BF97"/>
  <c r="BC97"/>
  <c r="BF101"/>
  <c r="BC101"/>
  <c r="BF105"/>
  <c r="BC105"/>
  <c r="BF84"/>
  <c r="BC84"/>
  <c r="BF88"/>
  <c r="BC88"/>
  <c r="BF92"/>
  <c r="BC92"/>
  <c r="BF96"/>
  <c r="BC96"/>
  <c r="BF100"/>
  <c r="BC100"/>
  <c r="BF104"/>
  <c r="BC104"/>
  <c r="BF83"/>
  <c r="BC83"/>
  <c r="BF87"/>
  <c r="BC87"/>
  <c r="BF91"/>
  <c r="BC91"/>
  <c r="BF95"/>
  <c r="BC95"/>
  <c r="BF99"/>
  <c r="BC99"/>
  <c r="BF103"/>
  <c r="BC103"/>
  <c r="BF107"/>
  <c r="BC107"/>
  <c r="AX164"/>
  <c r="AY164"/>
  <c r="AZ164"/>
  <c r="AX165"/>
  <c r="AY165"/>
  <c r="AZ165"/>
  <c r="AX166"/>
  <c r="AY166"/>
  <c r="AZ166"/>
  <c r="AX167"/>
  <c r="AY167"/>
  <c r="AZ167"/>
  <c r="AX168"/>
  <c r="AY168"/>
  <c r="AZ168"/>
  <c r="AX169"/>
  <c r="AY169"/>
  <c r="AZ169"/>
  <c r="AX170"/>
  <c r="AY170"/>
  <c r="AZ170"/>
  <c r="AX171"/>
  <c r="AY171"/>
  <c r="AZ171"/>
  <c r="AX172"/>
  <c r="AY172"/>
  <c r="AZ172"/>
  <c r="AX173"/>
  <c r="AY173"/>
  <c r="AZ173"/>
  <c r="AX174"/>
  <c r="AY174"/>
  <c r="AZ174"/>
  <c r="AX175"/>
  <c r="AY175"/>
  <c r="AZ175"/>
  <c r="AX176"/>
  <c r="AY176"/>
  <c r="AZ176"/>
  <c r="AX177"/>
  <c r="AY177"/>
  <c r="AZ177"/>
  <c r="AX178"/>
  <c r="AY178"/>
  <c r="AZ178"/>
  <c r="AX179"/>
  <c r="AY179"/>
  <c r="AZ179"/>
  <c r="AX180"/>
  <c r="AY180"/>
  <c r="AZ180"/>
  <c r="AX181"/>
  <c r="AY181"/>
  <c r="AZ181"/>
  <c r="AX182"/>
  <c r="AY182"/>
  <c r="AZ182"/>
  <c r="AX183"/>
  <c r="AY183"/>
  <c r="AZ183"/>
  <c r="AX184"/>
  <c r="AY184"/>
  <c r="AZ184"/>
  <c r="AX185"/>
  <c r="AY185"/>
  <c r="AZ185"/>
  <c r="AX186"/>
  <c r="AY186"/>
  <c r="AZ186"/>
  <c r="AX187"/>
  <c r="AY187"/>
  <c r="AZ187"/>
  <c r="AX163"/>
  <c r="AY163"/>
  <c r="AZ163"/>
  <c r="AZ146"/>
  <c r="AY146"/>
  <c r="AX146"/>
  <c r="AZ108"/>
  <c r="AY108"/>
  <c r="AX108"/>
  <c r="AZ71"/>
  <c r="AY71"/>
  <c r="AX71"/>
  <c r="AX34"/>
  <c r="AY34"/>
  <c r="AZ34"/>
  <c r="AX188" l="1"/>
  <c r="AZ188"/>
  <c r="AY188"/>
  <c r="AW164"/>
  <c r="AW165"/>
  <c r="AW166"/>
  <c r="AW167"/>
  <c r="AW168"/>
  <c r="AW169"/>
  <c r="AW170"/>
  <c r="AW171"/>
  <c r="AW172"/>
  <c r="AW173"/>
  <c r="AW174"/>
  <c r="AW175"/>
  <c r="AW176"/>
  <c r="AW177"/>
  <c r="AW178"/>
  <c r="AW179"/>
  <c r="AW180"/>
  <c r="AW181"/>
  <c r="AW182"/>
  <c r="AW183"/>
  <c r="AW184"/>
  <c r="AW185"/>
  <c r="AW186"/>
  <c r="AW187"/>
  <c r="AW163"/>
  <c r="AW146"/>
  <c r="AW108"/>
  <c r="AW71"/>
  <c r="AW34"/>
  <c r="AW188" l="1"/>
  <c r="BE145"/>
  <c r="BE144"/>
  <c r="BE143"/>
  <c r="BE142"/>
  <c r="BE141"/>
  <c r="BE140"/>
  <c r="BE139"/>
  <c r="BE138"/>
  <c r="BE137"/>
  <c r="BE136"/>
  <c r="BE135"/>
  <c r="BE134"/>
  <c r="BE133"/>
  <c r="BE132"/>
  <c r="BE131"/>
  <c r="BE130"/>
  <c r="BE129"/>
  <c r="BE128"/>
  <c r="BE127"/>
  <c r="BE126"/>
  <c r="BE125"/>
  <c r="BE124"/>
  <c r="BE123"/>
  <c r="BE122"/>
  <c r="BE121"/>
  <c r="BE107"/>
  <c r="BE106"/>
  <c r="BE105"/>
  <c r="BE104"/>
  <c r="BE103"/>
  <c r="BE102"/>
  <c r="BE101"/>
  <c r="BE100"/>
  <c r="BE99"/>
  <c r="BE98"/>
  <c r="BE97"/>
  <c r="BE96"/>
  <c r="BE95"/>
  <c r="BE94"/>
  <c r="BE93"/>
  <c r="BE92"/>
  <c r="BE91"/>
  <c r="BE90"/>
  <c r="BE89"/>
  <c r="BE88"/>
  <c r="BE87"/>
  <c r="BE86"/>
  <c r="BE85"/>
  <c r="BE84"/>
  <c r="BE83"/>
  <c r="BE70"/>
  <c r="BE69"/>
  <c r="BE68"/>
  <c r="BE67"/>
  <c r="BE66"/>
  <c r="BE65"/>
  <c r="BE64"/>
  <c r="BE63"/>
  <c r="BE62"/>
  <c r="BE61"/>
  <c r="BE60"/>
  <c r="BE59"/>
  <c r="BE58"/>
  <c r="BE57"/>
  <c r="BE56"/>
  <c r="BE55"/>
  <c r="BE54"/>
  <c r="BE53"/>
  <c r="BE52"/>
  <c r="BE51"/>
  <c r="BE50"/>
  <c r="BE49"/>
  <c r="BE48"/>
  <c r="BE47"/>
  <c r="BE46"/>
  <c r="BE10"/>
  <c r="BE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9"/>
  <c r="AV170"/>
  <c r="BG170" s="1"/>
  <c r="AV171"/>
  <c r="BG171" s="1"/>
  <c r="AV172"/>
  <c r="BG172" s="1"/>
  <c r="AV173"/>
  <c r="BG173" s="1"/>
  <c r="AV174"/>
  <c r="BG174" s="1"/>
  <c r="AV175"/>
  <c r="BG175" s="1"/>
  <c r="AV176"/>
  <c r="BG176" s="1"/>
  <c r="AV177"/>
  <c r="BG177" s="1"/>
  <c r="AV178"/>
  <c r="BG178" s="1"/>
  <c r="AV179"/>
  <c r="BG179" s="1"/>
  <c r="AV180"/>
  <c r="BG180" s="1"/>
  <c r="AV181"/>
  <c r="BG181" s="1"/>
  <c r="AV182"/>
  <c r="BG182" s="1"/>
  <c r="AV183"/>
  <c r="BG183" s="1"/>
  <c r="AV184"/>
  <c r="BG184" s="1"/>
  <c r="AV185"/>
  <c r="BG185" s="1"/>
  <c r="AV186"/>
  <c r="BG186" s="1"/>
  <c r="AV187"/>
  <c r="BG187" s="1"/>
  <c r="AV164"/>
  <c r="BG164" s="1"/>
  <c r="AV165"/>
  <c r="BG165" s="1"/>
  <c r="AV166"/>
  <c r="BG166" s="1"/>
  <c r="AV167"/>
  <c r="BG167" s="1"/>
  <c r="AV168"/>
  <c r="BG168" s="1"/>
  <c r="AV169"/>
  <c r="BG169" s="1"/>
  <c r="AV163"/>
  <c r="BG163" s="1"/>
  <c r="AB170"/>
  <c r="AC170"/>
  <c r="AD170"/>
  <c r="AE170"/>
  <c r="AF170"/>
  <c r="AG170"/>
  <c r="AH170"/>
  <c r="AI170"/>
  <c r="AJ170"/>
  <c r="AK170"/>
  <c r="AL170"/>
  <c r="AM170"/>
  <c r="AN170"/>
  <c r="AO170"/>
  <c r="AP170"/>
  <c r="AQ170"/>
  <c r="AB171"/>
  <c r="AC171"/>
  <c r="AD171"/>
  <c r="AE171"/>
  <c r="AF171"/>
  <c r="AG171"/>
  <c r="AH171"/>
  <c r="AI171"/>
  <c r="AJ171"/>
  <c r="AK171"/>
  <c r="AL171"/>
  <c r="AM171"/>
  <c r="AN171"/>
  <c r="AO171"/>
  <c r="AP171"/>
  <c r="AQ171"/>
  <c r="AB172"/>
  <c r="AC172"/>
  <c r="AD172"/>
  <c r="AE172"/>
  <c r="AF172"/>
  <c r="AG172"/>
  <c r="AH172"/>
  <c r="AI172"/>
  <c r="AJ172"/>
  <c r="AK172"/>
  <c r="AL172"/>
  <c r="AM172"/>
  <c r="AN172"/>
  <c r="AO172"/>
  <c r="AP172"/>
  <c r="AQ172"/>
  <c r="AB173"/>
  <c r="AC173"/>
  <c r="AD173"/>
  <c r="AE173"/>
  <c r="AF173"/>
  <c r="AG173"/>
  <c r="AH173"/>
  <c r="AI173"/>
  <c r="AJ173"/>
  <c r="AK173"/>
  <c r="AL173"/>
  <c r="AM173"/>
  <c r="AN173"/>
  <c r="AO173"/>
  <c r="AP173"/>
  <c r="AQ173"/>
  <c r="AB174"/>
  <c r="AC174"/>
  <c r="AD174"/>
  <c r="AE174"/>
  <c r="AF174"/>
  <c r="AG174"/>
  <c r="AH174"/>
  <c r="AI174"/>
  <c r="AJ174"/>
  <c r="AK174"/>
  <c r="AL174"/>
  <c r="AM174"/>
  <c r="AN174"/>
  <c r="AO174"/>
  <c r="AP174"/>
  <c r="AQ174"/>
  <c r="AB175"/>
  <c r="AC175"/>
  <c r="AD175"/>
  <c r="AE175"/>
  <c r="AF175"/>
  <c r="AG175"/>
  <c r="AH175"/>
  <c r="AI175"/>
  <c r="AJ175"/>
  <c r="AK175"/>
  <c r="AL175"/>
  <c r="AM175"/>
  <c r="AN175"/>
  <c r="AO175"/>
  <c r="AP175"/>
  <c r="AQ175"/>
  <c r="AB176"/>
  <c r="AC176"/>
  <c r="AD176"/>
  <c r="AE176"/>
  <c r="AF176"/>
  <c r="AG176"/>
  <c r="AH176"/>
  <c r="AI176"/>
  <c r="AJ176"/>
  <c r="AK176"/>
  <c r="AL176"/>
  <c r="AM176"/>
  <c r="AN176"/>
  <c r="AO176"/>
  <c r="AP176"/>
  <c r="AQ176"/>
  <c r="AB177"/>
  <c r="AC177"/>
  <c r="AD177"/>
  <c r="AE177"/>
  <c r="AF177"/>
  <c r="AG177"/>
  <c r="AH177"/>
  <c r="AI177"/>
  <c r="AJ177"/>
  <c r="AK177"/>
  <c r="AL177"/>
  <c r="AM177"/>
  <c r="AN177"/>
  <c r="AO177"/>
  <c r="AP177"/>
  <c r="AQ177"/>
  <c r="AB178"/>
  <c r="AC178"/>
  <c r="AD178"/>
  <c r="AE178"/>
  <c r="AF178"/>
  <c r="AG178"/>
  <c r="AH178"/>
  <c r="AI178"/>
  <c r="AJ178"/>
  <c r="AK178"/>
  <c r="AL178"/>
  <c r="AM178"/>
  <c r="AN178"/>
  <c r="AO178"/>
  <c r="AP178"/>
  <c r="AQ178"/>
  <c r="AB179"/>
  <c r="AC179"/>
  <c r="AD179"/>
  <c r="AE179"/>
  <c r="AF179"/>
  <c r="AG179"/>
  <c r="AH179"/>
  <c r="AI179"/>
  <c r="AJ179"/>
  <c r="AK179"/>
  <c r="AL179"/>
  <c r="AM179"/>
  <c r="AN179"/>
  <c r="AO179"/>
  <c r="AP179"/>
  <c r="AQ179"/>
  <c r="AB180"/>
  <c r="AC180"/>
  <c r="AD180"/>
  <c r="AE180"/>
  <c r="AF180"/>
  <c r="AG180"/>
  <c r="AH180"/>
  <c r="AI180"/>
  <c r="AJ180"/>
  <c r="AK180"/>
  <c r="AL180"/>
  <c r="AM180"/>
  <c r="AN180"/>
  <c r="AO180"/>
  <c r="AP180"/>
  <c r="AQ180"/>
  <c r="AB181"/>
  <c r="AC181"/>
  <c r="AD181"/>
  <c r="AE181"/>
  <c r="AF181"/>
  <c r="AG181"/>
  <c r="AH181"/>
  <c r="AI181"/>
  <c r="AJ181"/>
  <c r="AK181"/>
  <c r="AL181"/>
  <c r="AM181"/>
  <c r="AN181"/>
  <c r="AO181"/>
  <c r="AP181"/>
  <c r="AQ181"/>
  <c r="AB182"/>
  <c r="AC182"/>
  <c r="AD182"/>
  <c r="AE182"/>
  <c r="AF182"/>
  <c r="AG182"/>
  <c r="AH182"/>
  <c r="AI182"/>
  <c r="AJ182"/>
  <c r="AK182"/>
  <c r="AL182"/>
  <c r="AM182"/>
  <c r="AN182"/>
  <c r="AO182"/>
  <c r="AP182"/>
  <c r="AQ182"/>
  <c r="AB183"/>
  <c r="AC183"/>
  <c r="AD183"/>
  <c r="AE183"/>
  <c r="AF183"/>
  <c r="AG183"/>
  <c r="AH183"/>
  <c r="AI183"/>
  <c r="AJ183"/>
  <c r="AK183"/>
  <c r="AL183"/>
  <c r="AM183"/>
  <c r="AN183"/>
  <c r="AO183"/>
  <c r="AP183"/>
  <c r="AQ183"/>
  <c r="AB184"/>
  <c r="AC184"/>
  <c r="AD184"/>
  <c r="AE184"/>
  <c r="AF184"/>
  <c r="AG184"/>
  <c r="AH184"/>
  <c r="AI184"/>
  <c r="AJ184"/>
  <c r="AK184"/>
  <c r="AL184"/>
  <c r="AM184"/>
  <c r="AN184"/>
  <c r="AO184"/>
  <c r="AP184"/>
  <c r="AQ184"/>
  <c r="AB185"/>
  <c r="AC185"/>
  <c r="AD185"/>
  <c r="AE185"/>
  <c r="AF185"/>
  <c r="AG185"/>
  <c r="AH185"/>
  <c r="AI185"/>
  <c r="AJ185"/>
  <c r="AK185"/>
  <c r="AL185"/>
  <c r="AM185"/>
  <c r="AN185"/>
  <c r="AO185"/>
  <c r="AP185"/>
  <c r="AQ185"/>
  <c r="AB186"/>
  <c r="AC186"/>
  <c r="AD186"/>
  <c r="AE186"/>
  <c r="AF186"/>
  <c r="AG186"/>
  <c r="AH186"/>
  <c r="AI186"/>
  <c r="AJ186"/>
  <c r="AK186"/>
  <c r="AL186"/>
  <c r="AM186"/>
  <c r="AN186"/>
  <c r="AO186"/>
  <c r="AP186"/>
  <c r="AQ186"/>
  <c r="AB187"/>
  <c r="AC187"/>
  <c r="AD187"/>
  <c r="AE187"/>
  <c r="AF187"/>
  <c r="AG187"/>
  <c r="AH187"/>
  <c r="AI187"/>
  <c r="AJ187"/>
  <c r="AK187"/>
  <c r="AL187"/>
  <c r="AM187"/>
  <c r="AN187"/>
  <c r="AO187"/>
  <c r="AP187"/>
  <c r="AQ187"/>
  <c r="AB164"/>
  <c r="AC164"/>
  <c r="AD164"/>
  <c r="AE164"/>
  <c r="AF164"/>
  <c r="AG164"/>
  <c r="AH164"/>
  <c r="AI164"/>
  <c r="AJ164"/>
  <c r="AK164"/>
  <c r="AL164"/>
  <c r="AM164"/>
  <c r="AN164"/>
  <c r="AO164"/>
  <c r="AP164"/>
  <c r="AQ164"/>
  <c r="AB165"/>
  <c r="AC165"/>
  <c r="AD165"/>
  <c r="AE165"/>
  <c r="AF165"/>
  <c r="AG165"/>
  <c r="AH165"/>
  <c r="AI165"/>
  <c r="AJ165"/>
  <c r="AK165"/>
  <c r="AL165"/>
  <c r="AM165"/>
  <c r="AN165"/>
  <c r="AO165"/>
  <c r="AP165"/>
  <c r="AQ165"/>
  <c r="AB166"/>
  <c r="AC166"/>
  <c r="AD166"/>
  <c r="AE166"/>
  <c r="AF166"/>
  <c r="AG166"/>
  <c r="AH166"/>
  <c r="AI166"/>
  <c r="AJ166"/>
  <c r="AK166"/>
  <c r="AL166"/>
  <c r="AM166"/>
  <c r="AN166"/>
  <c r="AO166"/>
  <c r="AP166"/>
  <c r="AQ166"/>
  <c r="AB167"/>
  <c r="AC167"/>
  <c r="AD167"/>
  <c r="AE167"/>
  <c r="AF167"/>
  <c r="AG167"/>
  <c r="AH167"/>
  <c r="AI167"/>
  <c r="AJ167"/>
  <c r="AK167"/>
  <c r="AL167"/>
  <c r="AM167"/>
  <c r="AN167"/>
  <c r="AO167"/>
  <c r="AP167"/>
  <c r="AQ167"/>
  <c r="AB168"/>
  <c r="AC168"/>
  <c r="AD168"/>
  <c r="AE168"/>
  <c r="AF168"/>
  <c r="AG168"/>
  <c r="AH168"/>
  <c r="AI168"/>
  <c r="AJ168"/>
  <c r="AK168"/>
  <c r="AL168"/>
  <c r="AM168"/>
  <c r="AN168"/>
  <c r="AO168"/>
  <c r="AP168"/>
  <c r="AQ168"/>
  <c r="AB169"/>
  <c r="AC169"/>
  <c r="AD169"/>
  <c r="AE169"/>
  <c r="AF169"/>
  <c r="AG169"/>
  <c r="AH169"/>
  <c r="AI169"/>
  <c r="AJ169"/>
  <c r="AK169"/>
  <c r="AL169"/>
  <c r="AM169"/>
  <c r="AN169"/>
  <c r="AO169"/>
  <c r="AP169"/>
  <c r="AQ169"/>
  <c r="AC163"/>
  <c r="AD163"/>
  <c r="AE163"/>
  <c r="AF163"/>
  <c r="AG163"/>
  <c r="AH163"/>
  <c r="AI163"/>
  <c r="AJ163"/>
  <c r="AK163"/>
  <c r="AL163"/>
  <c r="AM163"/>
  <c r="AN163"/>
  <c r="AO163"/>
  <c r="AP163"/>
  <c r="AQ163"/>
  <c r="AB163"/>
  <c r="R170"/>
  <c r="S170"/>
  <c r="T170"/>
  <c r="U170"/>
  <c r="V170"/>
  <c r="W170"/>
  <c r="R171"/>
  <c r="S171"/>
  <c r="T171"/>
  <c r="U171"/>
  <c r="V171"/>
  <c r="W171"/>
  <c r="R172"/>
  <c r="S172"/>
  <c r="T172"/>
  <c r="U172"/>
  <c r="V172"/>
  <c r="W172"/>
  <c r="R173"/>
  <c r="S173"/>
  <c r="T173"/>
  <c r="U173"/>
  <c r="V173"/>
  <c r="W173"/>
  <c r="R174"/>
  <c r="S174"/>
  <c r="T174"/>
  <c r="U174"/>
  <c r="V174"/>
  <c r="W174"/>
  <c r="R175"/>
  <c r="S175"/>
  <c r="T175"/>
  <c r="U175"/>
  <c r="V175"/>
  <c r="W175"/>
  <c r="R176"/>
  <c r="S176"/>
  <c r="T176"/>
  <c r="U176"/>
  <c r="V176"/>
  <c r="W176"/>
  <c r="R177"/>
  <c r="S177"/>
  <c r="T177"/>
  <c r="U177"/>
  <c r="V177"/>
  <c r="W177"/>
  <c r="R178"/>
  <c r="S178"/>
  <c r="T178"/>
  <c r="U178"/>
  <c r="V178"/>
  <c r="W178"/>
  <c r="R179"/>
  <c r="S179"/>
  <c r="T179"/>
  <c r="U179"/>
  <c r="V179"/>
  <c r="W179"/>
  <c r="R180"/>
  <c r="S180"/>
  <c r="T180"/>
  <c r="U180"/>
  <c r="V180"/>
  <c r="W180"/>
  <c r="R181"/>
  <c r="S181"/>
  <c r="T181"/>
  <c r="U181"/>
  <c r="V181"/>
  <c r="W181"/>
  <c r="R182"/>
  <c r="S182"/>
  <c r="T182"/>
  <c r="U182"/>
  <c r="V182"/>
  <c r="W182"/>
  <c r="R183"/>
  <c r="S183"/>
  <c r="T183"/>
  <c r="U183"/>
  <c r="V183"/>
  <c r="W183"/>
  <c r="R184"/>
  <c r="S184"/>
  <c r="T184"/>
  <c r="U184"/>
  <c r="V184"/>
  <c r="W184"/>
  <c r="R185"/>
  <c r="S185"/>
  <c r="T185"/>
  <c r="U185"/>
  <c r="V185"/>
  <c r="W185"/>
  <c r="R186"/>
  <c r="S186"/>
  <c r="T186"/>
  <c r="U186"/>
  <c r="V186"/>
  <c r="W186"/>
  <c r="R187"/>
  <c r="S187"/>
  <c r="T187"/>
  <c r="U187"/>
  <c r="V187"/>
  <c r="W187"/>
  <c r="R164"/>
  <c r="S164"/>
  <c r="T164"/>
  <c r="U164"/>
  <c r="V164"/>
  <c r="W164"/>
  <c r="R165"/>
  <c r="S165"/>
  <c r="T165"/>
  <c r="U165"/>
  <c r="V165"/>
  <c r="W165"/>
  <c r="R166"/>
  <c r="S166"/>
  <c r="T166"/>
  <c r="U166"/>
  <c r="V166"/>
  <c r="W166"/>
  <c r="R167"/>
  <c r="S167"/>
  <c r="T167"/>
  <c r="U167"/>
  <c r="V167"/>
  <c r="W167"/>
  <c r="R168"/>
  <c r="S168"/>
  <c r="T168"/>
  <c r="U168"/>
  <c r="V168"/>
  <c r="W168"/>
  <c r="R169"/>
  <c r="S169"/>
  <c r="T169"/>
  <c r="U169"/>
  <c r="V169"/>
  <c r="W169"/>
  <c r="S163"/>
  <c r="T163"/>
  <c r="U163"/>
  <c r="V163"/>
  <c r="W163"/>
  <c r="R163"/>
  <c r="K170"/>
  <c r="L170"/>
  <c r="M170"/>
  <c r="N170"/>
  <c r="O170"/>
  <c r="P170"/>
  <c r="K171"/>
  <c r="L171"/>
  <c r="M171"/>
  <c r="N171"/>
  <c r="O171"/>
  <c r="P171"/>
  <c r="K172"/>
  <c r="L172"/>
  <c r="M172"/>
  <c r="N172"/>
  <c r="O172"/>
  <c r="P172"/>
  <c r="K173"/>
  <c r="L173"/>
  <c r="M173"/>
  <c r="N173"/>
  <c r="O173"/>
  <c r="P173"/>
  <c r="K174"/>
  <c r="L174"/>
  <c r="M174"/>
  <c r="N174"/>
  <c r="O174"/>
  <c r="P174"/>
  <c r="K175"/>
  <c r="L175"/>
  <c r="M175"/>
  <c r="N175"/>
  <c r="O175"/>
  <c r="P175"/>
  <c r="K176"/>
  <c r="L176"/>
  <c r="M176"/>
  <c r="N176"/>
  <c r="O176"/>
  <c r="P176"/>
  <c r="K177"/>
  <c r="L177"/>
  <c r="M177"/>
  <c r="N177"/>
  <c r="O177"/>
  <c r="P177"/>
  <c r="K178"/>
  <c r="L178"/>
  <c r="M178"/>
  <c r="N178"/>
  <c r="O178"/>
  <c r="P178"/>
  <c r="K179"/>
  <c r="L179"/>
  <c r="M179"/>
  <c r="N179"/>
  <c r="O179"/>
  <c r="P179"/>
  <c r="K180"/>
  <c r="L180"/>
  <c r="M180"/>
  <c r="N180"/>
  <c r="O180"/>
  <c r="P180"/>
  <c r="K181"/>
  <c r="L181"/>
  <c r="M181"/>
  <c r="N181"/>
  <c r="O181"/>
  <c r="P181"/>
  <c r="K182"/>
  <c r="L182"/>
  <c r="M182"/>
  <c r="N182"/>
  <c r="O182"/>
  <c r="P182"/>
  <c r="K183"/>
  <c r="L183"/>
  <c r="M183"/>
  <c r="N183"/>
  <c r="O183"/>
  <c r="P183"/>
  <c r="K184"/>
  <c r="L184"/>
  <c r="M184"/>
  <c r="N184"/>
  <c r="O184"/>
  <c r="P184"/>
  <c r="K185"/>
  <c r="L185"/>
  <c r="M185"/>
  <c r="N185"/>
  <c r="O185"/>
  <c r="P185"/>
  <c r="K186"/>
  <c r="L186"/>
  <c r="M186"/>
  <c r="N186"/>
  <c r="O186"/>
  <c r="P186"/>
  <c r="K187"/>
  <c r="L187"/>
  <c r="M187"/>
  <c r="N187"/>
  <c r="O187"/>
  <c r="P187"/>
  <c r="K164"/>
  <c r="L164"/>
  <c r="M164"/>
  <c r="N164"/>
  <c r="O164"/>
  <c r="P164"/>
  <c r="K165"/>
  <c r="L165"/>
  <c r="M165"/>
  <c r="N165"/>
  <c r="O165"/>
  <c r="P165"/>
  <c r="K166"/>
  <c r="L166"/>
  <c r="M166"/>
  <c r="N166"/>
  <c r="O166"/>
  <c r="P166"/>
  <c r="K167"/>
  <c r="L167"/>
  <c r="M167"/>
  <c r="N167"/>
  <c r="O167"/>
  <c r="P167"/>
  <c r="K168"/>
  <c r="L168"/>
  <c r="M168"/>
  <c r="N168"/>
  <c r="O168"/>
  <c r="P168"/>
  <c r="K169"/>
  <c r="L169"/>
  <c r="M169"/>
  <c r="N169"/>
  <c r="O169"/>
  <c r="P169"/>
  <c r="L163"/>
  <c r="M163"/>
  <c r="N163"/>
  <c r="O163"/>
  <c r="P163"/>
  <c r="K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63"/>
  <c r="F163"/>
  <c r="G163"/>
  <c r="H163"/>
  <c r="I163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64"/>
  <c r="D165"/>
  <c r="D166"/>
  <c r="D167"/>
  <c r="D163"/>
  <c r="C108"/>
  <c r="C146"/>
  <c r="C188"/>
  <c r="C71"/>
  <c r="C34"/>
  <c r="AV146"/>
  <c r="AQ146"/>
  <c r="AP146"/>
  <c r="AO146"/>
  <c r="AN146"/>
  <c r="AM146"/>
  <c r="AL146"/>
  <c r="AK146"/>
  <c r="AJ146"/>
  <c r="AI146"/>
  <c r="AH146"/>
  <c r="AG146"/>
  <c r="AF146"/>
  <c r="AE146"/>
  <c r="AD146"/>
  <c r="AC146"/>
  <c r="AB146"/>
  <c r="W146"/>
  <c r="V146"/>
  <c r="U146"/>
  <c r="T146"/>
  <c r="S146"/>
  <c r="R146"/>
  <c r="P146"/>
  <c r="O146"/>
  <c r="N146"/>
  <c r="M146"/>
  <c r="L146"/>
  <c r="K146"/>
  <c r="I146"/>
  <c r="H146"/>
  <c r="G146"/>
  <c r="F146"/>
  <c r="E146"/>
  <c r="D146"/>
  <c r="BA145"/>
  <c r="BG145"/>
  <c r="AS145"/>
  <c r="AR145"/>
  <c r="X145"/>
  <c r="Q145"/>
  <c r="J145"/>
  <c r="BA144"/>
  <c r="BG144"/>
  <c r="AS144"/>
  <c r="AR144"/>
  <c r="X144"/>
  <c r="Q144"/>
  <c r="J144"/>
  <c r="BA143"/>
  <c r="BG143"/>
  <c r="AS143"/>
  <c r="AR143"/>
  <c r="X143"/>
  <c r="Q143"/>
  <c r="J143"/>
  <c r="BB143" s="1"/>
  <c r="BA142"/>
  <c r="BG142"/>
  <c r="AS142"/>
  <c r="AR142"/>
  <c r="X142"/>
  <c r="Q142"/>
  <c r="J142"/>
  <c r="BA141"/>
  <c r="BG141"/>
  <c r="AS141"/>
  <c r="AR141"/>
  <c r="X141"/>
  <c r="Q141"/>
  <c r="J141"/>
  <c r="BA140"/>
  <c r="BG140"/>
  <c r="AS140"/>
  <c r="AR140"/>
  <c r="X140"/>
  <c r="Q140"/>
  <c r="J140"/>
  <c r="BA139"/>
  <c r="BG139"/>
  <c r="AS139"/>
  <c r="AR139"/>
  <c r="X139"/>
  <c r="Q139"/>
  <c r="J139"/>
  <c r="BB139" s="1"/>
  <c r="BA138"/>
  <c r="BG138"/>
  <c r="AS138"/>
  <c r="AR138"/>
  <c r="X138"/>
  <c r="Q138"/>
  <c r="J138"/>
  <c r="BA137"/>
  <c r="BG137"/>
  <c r="AS137"/>
  <c r="AR137"/>
  <c r="X137"/>
  <c r="Q137"/>
  <c r="J137"/>
  <c r="BA136"/>
  <c r="BG136"/>
  <c r="AS136"/>
  <c r="AR136"/>
  <c r="X136"/>
  <c r="Q136"/>
  <c r="J136"/>
  <c r="BA135"/>
  <c r="BG135"/>
  <c r="AS135"/>
  <c r="AR135"/>
  <c r="X135"/>
  <c r="Q135"/>
  <c r="J135"/>
  <c r="BB135" s="1"/>
  <c r="BA134"/>
  <c r="BG134"/>
  <c r="AS134"/>
  <c r="AR134"/>
  <c r="X134"/>
  <c r="Q134"/>
  <c r="J134"/>
  <c r="BA133"/>
  <c r="BG133"/>
  <c r="AS133"/>
  <c r="AR133"/>
  <c r="X133"/>
  <c r="Q133"/>
  <c r="J133"/>
  <c r="BA132"/>
  <c r="BG132"/>
  <c r="AS132"/>
  <c r="AR132"/>
  <c r="X132"/>
  <c r="Q132"/>
  <c r="J132"/>
  <c r="BA131"/>
  <c r="BG131"/>
  <c r="AS131"/>
  <c r="AR131"/>
  <c r="X131"/>
  <c r="Q131"/>
  <c r="J131"/>
  <c r="BB131" s="1"/>
  <c r="BA130"/>
  <c r="BG130"/>
  <c r="AS130"/>
  <c r="AR130"/>
  <c r="X130"/>
  <c r="Q130"/>
  <c r="J130"/>
  <c r="BA129"/>
  <c r="BG129"/>
  <c r="AS129"/>
  <c r="AR129"/>
  <c r="X129"/>
  <c r="Q129"/>
  <c r="J129"/>
  <c r="BA128"/>
  <c r="BG128"/>
  <c r="AS128"/>
  <c r="AR128"/>
  <c r="X128"/>
  <c r="Q128"/>
  <c r="J128"/>
  <c r="BA127"/>
  <c r="BG127"/>
  <c r="AS127"/>
  <c r="AR127"/>
  <c r="X127"/>
  <c r="Q127"/>
  <c r="J127"/>
  <c r="BB127" s="1"/>
  <c r="BA126"/>
  <c r="BG126"/>
  <c r="AS126"/>
  <c r="AR126"/>
  <c r="X126"/>
  <c r="Q126"/>
  <c r="J126"/>
  <c r="BA125"/>
  <c r="BG125"/>
  <c r="AS125"/>
  <c r="AR125"/>
  <c r="X125"/>
  <c r="Q125"/>
  <c r="J125"/>
  <c r="BA124"/>
  <c r="BG124"/>
  <c r="AS124"/>
  <c r="AR124"/>
  <c r="X124"/>
  <c r="Q124"/>
  <c r="J124"/>
  <c r="BA123"/>
  <c r="BG123"/>
  <c r="AS123"/>
  <c r="AR123"/>
  <c r="X123"/>
  <c r="Q123"/>
  <c r="J123"/>
  <c r="BB123" s="1"/>
  <c r="BA122"/>
  <c r="BG122"/>
  <c r="AS122"/>
  <c r="AR122"/>
  <c r="X122"/>
  <c r="Q122"/>
  <c r="J122"/>
  <c r="BA121"/>
  <c r="BG121"/>
  <c r="AS121"/>
  <c r="AR121"/>
  <c r="X121"/>
  <c r="Q121"/>
  <c r="J121"/>
  <c r="AV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W108"/>
  <c r="V108"/>
  <c r="U108"/>
  <c r="T108"/>
  <c r="S108"/>
  <c r="R108"/>
  <c r="P108"/>
  <c r="O108"/>
  <c r="N108"/>
  <c r="M108"/>
  <c r="L108"/>
  <c r="K108"/>
  <c r="I108"/>
  <c r="H108"/>
  <c r="G108"/>
  <c r="F108"/>
  <c r="E108"/>
  <c r="D108"/>
  <c r="BA107"/>
  <c r="BG107"/>
  <c r="AS107"/>
  <c r="AR107"/>
  <c r="X107"/>
  <c r="Q107"/>
  <c r="J107"/>
  <c r="BA106"/>
  <c r="BG106"/>
  <c r="AS106"/>
  <c r="AR106"/>
  <c r="X106"/>
  <c r="Q106"/>
  <c r="J106"/>
  <c r="BA105"/>
  <c r="BG105"/>
  <c r="AS105"/>
  <c r="AR105"/>
  <c r="X105"/>
  <c r="Q105"/>
  <c r="J105"/>
  <c r="BA104"/>
  <c r="BG104"/>
  <c r="AS104"/>
  <c r="AR104"/>
  <c r="X104"/>
  <c r="Q104"/>
  <c r="J104"/>
  <c r="BA103"/>
  <c r="BG103"/>
  <c r="AS103"/>
  <c r="AR103"/>
  <c r="X103"/>
  <c r="Q103"/>
  <c r="J103"/>
  <c r="BA102"/>
  <c r="BG102"/>
  <c r="AS102"/>
  <c r="AR102"/>
  <c r="X102"/>
  <c r="Q102"/>
  <c r="J102"/>
  <c r="BA101"/>
  <c r="BG101"/>
  <c r="AS101"/>
  <c r="AR101"/>
  <c r="X101"/>
  <c r="Q101"/>
  <c r="J101"/>
  <c r="BA100"/>
  <c r="BG100"/>
  <c r="AS100"/>
  <c r="AR100"/>
  <c r="X100"/>
  <c r="Q100"/>
  <c r="J100"/>
  <c r="BA99"/>
  <c r="BG99"/>
  <c r="AS99"/>
  <c r="AR99"/>
  <c r="X99"/>
  <c r="Q99"/>
  <c r="J99"/>
  <c r="BA98"/>
  <c r="BG98"/>
  <c r="AS98"/>
  <c r="AR98"/>
  <c r="X98"/>
  <c r="Q98"/>
  <c r="J98"/>
  <c r="BA97"/>
  <c r="BG97"/>
  <c r="AS97"/>
  <c r="AR97"/>
  <c r="X97"/>
  <c r="Q97"/>
  <c r="J97"/>
  <c r="BA96"/>
  <c r="BG96"/>
  <c r="AS96"/>
  <c r="AR96"/>
  <c r="X96"/>
  <c r="Q96"/>
  <c r="J96"/>
  <c r="BA95"/>
  <c r="BG95"/>
  <c r="AS95"/>
  <c r="AR95"/>
  <c r="X95"/>
  <c r="Q95"/>
  <c r="J95"/>
  <c r="BA94"/>
  <c r="BG94"/>
  <c r="AS94"/>
  <c r="AR94"/>
  <c r="X94"/>
  <c r="Q94"/>
  <c r="J94"/>
  <c r="BA93"/>
  <c r="BG93"/>
  <c r="AS93"/>
  <c r="AR93"/>
  <c r="X93"/>
  <c r="Q93"/>
  <c r="J93"/>
  <c r="BA92"/>
  <c r="BG92"/>
  <c r="AS92"/>
  <c r="AR92"/>
  <c r="X92"/>
  <c r="Q92"/>
  <c r="J92"/>
  <c r="BA91"/>
  <c r="BG91"/>
  <c r="AS91"/>
  <c r="AR91"/>
  <c r="X91"/>
  <c r="Q91"/>
  <c r="J91"/>
  <c r="BA90"/>
  <c r="BG90"/>
  <c r="AS90"/>
  <c r="AR90"/>
  <c r="X90"/>
  <c r="Q90"/>
  <c r="J90"/>
  <c r="BA89"/>
  <c r="BG89"/>
  <c r="AS89"/>
  <c r="AR89"/>
  <c r="X89"/>
  <c r="Q89"/>
  <c r="J89"/>
  <c r="BA88"/>
  <c r="BG88"/>
  <c r="AS88"/>
  <c r="AR88"/>
  <c r="X88"/>
  <c r="Q88"/>
  <c r="J88"/>
  <c r="BA87"/>
  <c r="BG87"/>
  <c r="AS87"/>
  <c r="AR87"/>
  <c r="X87"/>
  <c r="Q87"/>
  <c r="J87"/>
  <c r="BA86"/>
  <c r="BG86"/>
  <c r="AS86"/>
  <c r="AR86"/>
  <c r="X86"/>
  <c r="Q86"/>
  <c r="J86"/>
  <c r="BA85"/>
  <c r="BG85"/>
  <c r="AS85"/>
  <c r="AR85"/>
  <c r="X85"/>
  <c r="Q85"/>
  <c r="J85"/>
  <c r="BA84"/>
  <c r="BG84"/>
  <c r="AS84"/>
  <c r="AR84"/>
  <c r="X84"/>
  <c r="Q84"/>
  <c r="J84"/>
  <c r="BA83"/>
  <c r="BG83"/>
  <c r="AS83"/>
  <c r="AR83"/>
  <c r="X83"/>
  <c r="Q83"/>
  <c r="J83"/>
  <c r="AV71"/>
  <c r="AQ71"/>
  <c r="AP71"/>
  <c r="AO71"/>
  <c r="AN71"/>
  <c r="AM71"/>
  <c r="AL71"/>
  <c r="AK71"/>
  <c r="AJ71"/>
  <c r="AI71"/>
  <c r="AH71"/>
  <c r="AG71"/>
  <c r="AF71"/>
  <c r="AE71"/>
  <c r="AD71"/>
  <c r="AC71"/>
  <c r="AB71"/>
  <c r="W71"/>
  <c r="V71"/>
  <c r="U71"/>
  <c r="T71"/>
  <c r="S71"/>
  <c r="R71"/>
  <c r="P71"/>
  <c r="O71"/>
  <c r="N71"/>
  <c r="M71"/>
  <c r="L71"/>
  <c r="K71"/>
  <c r="I71"/>
  <c r="H71"/>
  <c r="G71"/>
  <c r="F71"/>
  <c r="E71"/>
  <c r="D71"/>
  <c r="BA70"/>
  <c r="BG70"/>
  <c r="AS70"/>
  <c r="AR70"/>
  <c r="X70"/>
  <c r="BA69"/>
  <c r="BG69"/>
  <c r="AS69"/>
  <c r="AR69"/>
  <c r="X69"/>
  <c r="BA68"/>
  <c r="BG68"/>
  <c r="AS68"/>
  <c r="AR68"/>
  <c r="X68"/>
  <c r="BA67"/>
  <c r="BG67"/>
  <c r="AS67"/>
  <c r="AR67"/>
  <c r="X67"/>
  <c r="BA66"/>
  <c r="BG66"/>
  <c r="AS66"/>
  <c r="AR66"/>
  <c r="X66"/>
  <c r="BA65"/>
  <c r="BG65"/>
  <c r="AS65"/>
  <c r="AR65"/>
  <c r="X65"/>
  <c r="BA64"/>
  <c r="BG64"/>
  <c r="AS64"/>
  <c r="AR64"/>
  <c r="X64"/>
  <c r="BA63"/>
  <c r="BG63"/>
  <c r="AS63"/>
  <c r="AR63"/>
  <c r="X63"/>
  <c r="BA62"/>
  <c r="BG62"/>
  <c r="AS62"/>
  <c r="AR62"/>
  <c r="X62"/>
  <c r="BA61"/>
  <c r="BG61"/>
  <c r="AS61"/>
  <c r="AR61"/>
  <c r="X61"/>
  <c r="BA60"/>
  <c r="BG60"/>
  <c r="AS60"/>
  <c r="AR60"/>
  <c r="X60"/>
  <c r="BA59"/>
  <c r="BG59"/>
  <c r="AS59"/>
  <c r="AR59"/>
  <c r="X59"/>
  <c r="BA58"/>
  <c r="BG58"/>
  <c r="AS58"/>
  <c r="AR58"/>
  <c r="X58"/>
  <c r="BA57"/>
  <c r="BG57"/>
  <c r="AS57"/>
  <c r="AR57"/>
  <c r="X57"/>
  <c r="BA56"/>
  <c r="BG56"/>
  <c r="AS56"/>
  <c r="AR56"/>
  <c r="X56"/>
  <c r="BA55"/>
  <c r="BG55"/>
  <c r="AS55"/>
  <c r="AR55"/>
  <c r="X55"/>
  <c r="BA54"/>
  <c r="BG54"/>
  <c r="AS54"/>
  <c r="AR54"/>
  <c r="X54"/>
  <c r="BA53"/>
  <c r="BG53"/>
  <c r="AS53"/>
  <c r="AR53"/>
  <c r="X53"/>
  <c r="BA52"/>
  <c r="BG52"/>
  <c r="AS52"/>
  <c r="AR52"/>
  <c r="X52"/>
  <c r="BA51"/>
  <c r="BG51"/>
  <c r="AS51"/>
  <c r="AR51"/>
  <c r="X51"/>
  <c r="BA50"/>
  <c r="BG50"/>
  <c r="AS50"/>
  <c r="AR50"/>
  <c r="X50"/>
  <c r="BA49"/>
  <c r="BG49"/>
  <c r="AS49"/>
  <c r="AR49"/>
  <c r="X49"/>
  <c r="BA48"/>
  <c r="BG48"/>
  <c r="AS48"/>
  <c r="AR48"/>
  <c r="X48"/>
  <c r="BA47"/>
  <c r="BG47"/>
  <c r="AS47"/>
  <c r="AR47"/>
  <c r="X47"/>
  <c r="BA46"/>
  <c r="BG46"/>
  <c r="AS46"/>
  <c r="AR46"/>
  <c r="X46"/>
  <c r="Q46"/>
  <c r="J46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29"/>
  <c r="BG30"/>
  <c r="BG31"/>
  <c r="BG32"/>
  <c r="BG33"/>
  <c r="BG10"/>
  <c r="BG11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R10"/>
  <c r="AR11"/>
  <c r="AT11" s="1"/>
  <c r="AR12"/>
  <c r="AT12" s="1"/>
  <c r="AR13"/>
  <c r="AT13" s="1"/>
  <c r="AR14"/>
  <c r="AT14" s="1"/>
  <c r="AR15"/>
  <c r="AT15" s="1"/>
  <c r="AR16"/>
  <c r="AT16" s="1"/>
  <c r="AR17"/>
  <c r="AT17" s="1"/>
  <c r="AR18"/>
  <c r="AT18" s="1"/>
  <c r="AR19"/>
  <c r="AT19" s="1"/>
  <c r="AR20"/>
  <c r="AT20" s="1"/>
  <c r="AR21"/>
  <c r="AT21" s="1"/>
  <c r="AR22"/>
  <c r="AT22" s="1"/>
  <c r="AR23"/>
  <c r="AT23" s="1"/>
  <c r="AR24"/>
  <c r="AT24" s="1"/>
  <c r="AR25"/>
  <c r="AT25" s="1"/>
  <c r="AR26"/>
  <c r="AT26" s="1"/>
  <c r="AR27"/>
  <c r="AT27" s="1"/>
  <c r="AR28"/>
  <c r="AT28" s="1"/>
  <c r="AR29"/>
  <c r="AT29" s="1"/>
  <c r="AR30"/>
  <c r="AT30" s="1"/>
  <c r="AR31"/>
  <c r="AT31" s="1"/>
  <c r="AR32"/>
  <c r="AT32" s="1"/>
  <c r="AR33"/>
  <c r="AT33" s="1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Q12"/>
  <c r="Q13"/>
  <c r="Q14"/>
  <c r="BB14" s="1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10"/>
  <c r="Q11"/>
  <c r="J12"/>
  <c r="BB12" s="1"/>
  <c r="J13"/>
  <c r="BB13" s="1"/>
  <c r="J15"/>
  <c r="BB15" s="1"/>
  <c r="J16"/>
  <c r="BB16" s="1"/>
  <c r="J17"/>
  <c r="J18"/>
  <c r="BB18" s="1"/>
  <c r="J19"/>
  <c r="BB19" s="1"/>
  <c r="J20"/>
  <c r="BB20" s="1"/>
  <c r="J21"/>
  <c r="J22"/>
  <c r="BB22" s="1"/>
  <c r="J23"/>
  <c r="BB23" s="1"/>
  <c r="J24"/>
  <c r="BB24" s="1"/>
  <c r="J25"/>
  <c r="J26"/>
  <c r="BB26" s="1"/>
  <c r="J27"/>
  <c r="BB27" s="1"/>
  <c r="J28"/>
  <c r="BB28" s="1"/>
  <c r="J29"/>
  <c r="J30"/>
  <c r="BB30" s="1"/>
  <c r="J31"/>
  <c r="BB31" s="1"/>
  <c r="J32"/>
  <c r="BB32" s="1"/>
  <c r="J33"/>
  <c r="J10"/>
  <c r="BB10" s="1"/>
  <c r="J11"/>
  <c r="BB11" s="1"/>
  <c r="BB128" l="1"/>
  <c r="BB144"/>
  <c r="Y29"/>
  <c r="BD29" s="1"/>
  <c r="BB29"/>
  <c r="Y25"/>
  <c r="BD25" s="1"/>
  <c r="BB25"/>
  <c r="Y21"/>
  <c r="BD21" s="1"/>
  <c r="BB21"/>
  <c r="Y17"/>
  <c r="BD17" s="1"/>
  <c r="BB17"/>
  <c r="BB124"/>
  <c r="BB132"/>
  <c r="BB136"/>
  <c r="BB140"/>
  <c r="BB46"/>
  <c r="BB121"/>
  <c r="BB125"/>
  <c r="BB129"/>
  <c r="BB133"/>
  <c r="BB137"/>
  <c r="BB141"/>
  <c r="BB145"/>
  <c r="BB33"/>
  <c r="BB86"/>
  <c r="BB90"/>
  <c r="BB94"/>
  <c r="BB98"/>
  <c r="BB102"/>
  <c r="BB106"/>
  <c r="BB122"/>
  <c r="BB126"/>
  <c r="BB130"/>
  <c r="BB134"/>
  <c r="BB138"/>
  <c r="BB142"/>
  <c r="BB146"/>
  <c r="BB83"/>
  <c r="BB87"/>
  <c r="BB91"/>
  <c r="BB95"/>
  <c r="BB99"/>
  <c r="BB103"/>
  <c r="BB107"/>
  <c r="BB84"/>
  <c r="BB88"/>
  <c r="BB92"/>
  <c r="BB96"/>
  <c r="BB100"/>
  <c r="BB104"/>
  <c r="BB85"/>
  <c r="BB89"/>
  <c r="BB93"/>
  <c r="BB97"/>
  <c r="BB101"/>
  <c r="BB105"/>
  <c r="BB176"/>
  <c r="Y11"/>
  <c r="BD11" s="1"/>
  <c r="Y31"/>
  <c r="BD31" s="1"/>
  <c r="Y23"/>
  <c r="BD23" s="1"/>
  <c r="Y19"/>
  <c r="BD19" s="1"/>
  <c r="Y15"/>
  <c r="BD15" s="1"/>
  <c r="Y10"/>
  <c r="BD10" s="1"/>
  <c r="Y13"/>
  <c r="BD13" s="1"/>
  <c r="AT10"/>
  <c r="Q71"/>
  <c r="Y27"/>
  <c r="BD27" s="1"/>
  <c r="AU108"/>
  <c r="AU71"/>
  <c r="J71"/>
  <c r="BB71" s="1"/>
  <c r="BE165"/>
  <c r="BA165"/>
  <c r="BE185"/>
  <c r="BA185"/>
  <c r="BE181"/>
  <c r="BA181"/>
  <c r="BE177"/>
  <c r="BA177"/>
  <c r="BE173"/>
  <c r="BA173"/>
  <c r="BE169"/>
  <c r="BA169"/>
  <c r="AU166"/>
  <c r="BE166"/>
  <c r="BA166"/>
  <c r="AU186"/>
  <c r="BE186"/>
  <c r="BA186"/>
  <c r="AU182"/>
  <c r="BE182"/>
  <c r="BA182"/>
  <c r="AU178"/>
  <c r="BE178"/>
  <c r="BA178"/>
  <c r="AU174"/>
  <c r="BE174"/>
  <c r="BA174"/>
  <c r="AU170"/>
  <c r="BE170"/>
  <c r="BA170"/>
  <c r="AU167"/>
  <c r="BA167"/>
  <c r="BE167"/>
  <c r="AU187"/>
  <c r="BE187"/>
  <c r="BA187"/>
  <c r="AU183"/>
  <c r="BE183"/>
  <c r="BA183"/>
  <c r="AU179"/>
  <c r="BA179"/>
  <c r="BE179"/>
  <c r="AU175"/>
  <c r="BE175"/>
  <c r="BA175"/>
  <c r="AU171"/>
  <c r="BA171"/>
  <c r="BE171"/>
  <c r="AU163"/>
  <c r="BA163"/>
  <c r="BE163"/>
  <c r="AU164"/>
  <c r="BE164"/>
  <c r="BA164"/>
  <c r="AU184"/>
  <c r="BE184"/>
  <c r="BA184"/>
  <c r="AU180"/>
  <c r="BE180"/>
  <c r="BA180"/>
  <c r="AU176"/>
  <c r="BE176"/>
  <c r="BA176"/>
  <c r="AU172"/>
  <c r="BE172"/>
  <c r="BA172"/>
  <c r="AU168"/>
  <c r="BE168"/>
  <c r="BA168"/>
  <c r="AU146"/>
  <c r="AR169"/>
  <c r="AR168"/>
  <c r="AR167"/>
  <c r="AR166"/>
  <c r="AR165"/>
  <c r="AR164"/>
  <c r="AR187"/>
  <c r="AR186"/>
  <c r="AR185"/>
  <c r="AR184"/>
  <c r="AR183"/>
  <c r="AR182"/>
  <c r="AR181"/>
  <c r="AR180"/>
  <c r="AR179"/>
  <c r="AR178"/>
  <c r="AR177"/>
  <c r="AR176"/>
  <c r="AR175"/>
  <c r="AR174"/>
  <c r="AR173"/>
  <c r="AR172"/>
  <c r="AR171"/>
  <c r="AR170"/>
  <c r="AS169"/>
  <c r="AT169" s="1"/>
  <c r="AS168"/>
  <c r="AS167"/>
  <c r="AS166"/>
  <c r="AS165"/>
  <c r="AS164"/>
  <c r="AS187"/>
  <c r="AT187" s="1"/>
  <c r="AS186"/>
  <c r="AS185"/>
  <c r="AT185" s="1"/>
  <c r="AS184"/>
  <c r="AS183"/>
  <c r="AS182"/>
  <c r="AS181"/>
  <c r="AT181" s="1"/>
  <c r="AS180"/>
  <c r="AS179"/>
  <c r="AT179" s="1"/>
  <c r="AS178"/>
  <c r="AS177"/>
  <c r="AS176"/>
  <c r="AS175"/>
  <c r="AT175" s="1"/>
  <c r="AS174"/>
  <c r="AS173"/>
  <c r="AS172"/>
  <c r="AS171"/>
  <c r="AT171" s="1"/>
  <c r="AS170"/>
  <c r="AU165"/>
  <c r="AU185"/>
  <c r="AU181"/>
  <c r="AU177"/>
  <c r="AU173"/>
  <c r="AU169"/>
  <c r="J174"/>
  <c r="J182"/>
  <c r="BE108"/>
  <c r="BE146"/>
  <c r="Y33"/>
  <c r="BD33" s="1"/>
  <c r="AT121"/>
  <c r="BE71"/>
  <c r="AT122"/>
  <c r="AT144"/>
  <c r="J184"/>
  <c r="J178"/>
  <c r="J170"/>
  <c r="BB170" s="1"/>
  <c r="J186"/>
  <c r="J180"/>
  <c r="J176"/>
  <c r="J172"/>
  <c r="K188"/>
  <c r="O188"/>
  <c r="J165"/>
  <c r="BB165" s="1"/>
  <c r="J167"/>
  <c r="J169"/>
  <c r="I188"/>
  <c r="G188"/>
  <c r="M188"/>
  <c r="AT46"/>
  <c r="Y47"/>
  <c r="BD47" s="1"/>
  <c r="Y49"/>
  <c r="BD49" s="1"/>
  <c r="Y51"/>
  <c r="Y53"/>
  <c r="BD53" s="1"/>
  <c r="Y55"/>
  <c r="Y57"/>
  <c r="BD57" s="1"/>
  <c r="E188"/>
  <c r="Q146"/>
  <c r="X146"/>
  <c r="J166"/>
  <c r="J164"/>
  <c r="BB164" s="1"/>
  <c r="J171"/>
  <c r="J173"/>
  <c r="J175"/>
  <c r="J177"/>
  <c r="J179"/>
  <c r="J183"/>
  <c r="J181"/>
  <c r="J187"/>
  <c r="J185"/>
  <c r="J168"/>
  <c r="BB168" s="1"/>
  <c r="H188"/>
  <c r="F188"/>
  <c r="P188"/>
  <c r="N188"/>
  <c r="L188"/>
  <c r="AT164"/>
  <c r="Y84"/>
  <c r="BD84" s="1"/>
  <c r="Y87"/>
  <c r="Y89"/>
  <c r="BD89" s="1"/>
  <c r="Y91"/>
  <c r="Y59"/>
  <c r="BD59" s="1"/>
  <c r="Q169"/>
  <c r="Q168"/>
  <c r="Q167"/>
  <c r="BB167" s="1"/>
  <c r="Q166"/>
  <c r="Q165"/>
  <c r="Q164"/>
  <c r="Q187"/>
  <c r="BB187" s="1"/>
  <c r="Q186"/>
  <c r="Q185"/>
  <c r="Q184"/>
  <c r="Q183"/>
  <c r="Q182"/>
  <c r="Q181"/>
  <c r="Q180"/>
  <c r="BB180" s="1"/>
  <c r="Q179"/>
  <c r="Q178"/>
  <c r="Q177"/>
  <c r="Q176"/>
  <c r="Q175"/>
  <c r="BB175" s="1"/>
  <c r="Q174"/>
  <c r="Q173"/>
  <c r="BB173" s="1"/>
  <c r="Q172"/>
  <c r="Q171"/>
  <c r="Q170"/>
  <c r="X169"/>
  <c r="X168"/>
  <c r="X167"/>
  <c r="X166"/>
  <c r="X165"/>
  <c r="X164"/>
  <c r="X187"/>
  <c r="X186"/>
  <c r="X185"/>
  <c r="X184"/>
  <c r="X183"/>
  <c r="X182"/>
  <c r="X181"/>
  <c r="X180"/>
  <c r="X179"/>
  <c r="X178"/>
  <c r="X177"/>
  <c r="X176"/>
  <c r="X175"/>
  <c r="X174"/>
  <c r="X173"/>
  <c r="X172"/>
  <c r="X171"/>
  <c r="X170"/>
  <c r="Y93"/>
  <c r="Y95"/>
  <c r="BD95" s="1"/>
  <c r="Y97"/>
  <c r="Y99"/>
  <c r="BD99" s="1"/>
  <c r="Y101"/>
  <c r="Y103"/>
  <c r="BD103" s="1"/>
  <c r="Y105"/>
  <c r="D188"/>
  <c r="X71"/>
  <c r="Y61"/>
  <c r="BD61" s="1"/>
  <c r="Y63"/>
  <c r="Y65"/>
  <c r="BD65" s="1"/>
  <c r="Y67"/>
  <c r="Y69"/>
  <c r="BD69" s="1"/>
  <c r="AT50"/>
  <c r="AT52"/>
  <c r="AT54"/>
  <c r="AT56"/>
  <c r="AT58"/>
  <c r="AT60"/>
  <c r="AT62"/>
  <c r="AT64"/>
  <c r="AT66"/>
  <c r="AT68"/>
  <c r="AT85"/>
  <c r="AT86"/>
  <c r="AT88"/>
  <c r="AT90"/>
  <c r="AT92"/>
  <c r="AT94"/>
  <c r="AT96"/>
  <c r="AT98"/>
  <c r="AT100"/>
  <c r="AT102"/>
  <c r="AT104"/>
  <c r="Y106"/>
  <c r="BD106" s="1"/>
  <c r="AT106"/>
  <c r="Y70"/>
  <c r="BD70" s="1"/>
  <c r="AT70"/>
  <c r="AT125"/>
  <c r="AT127"/>
  <c r="AT129"/>
  <c r="AT131"/>
  <c r="AT133"/>
  <c r="Y134"/>
  <c r="AT135"/>
  <c r="Y136"/>
  <c r="AT137"/>
  <c r="Y138"/>
  <c r="Y32"/>
  <c r="Y30"/>
  <c r="Y28"/>
  <c r="Y26"/>
  <c r="Y24"/>
  <c r="Y22"/>
  <c r="Y20"/>
  <c r="Y18"/>
  <c r="Y16"/>
  <c r="Y14"/>
  <c r="Y12"/>
  <c r="Y46"/>
  <c r="AT47"/>
  <c r="Y48"/>
  <c r="Y83"/>
  <c r="BD83" s="1"/>
  <c r="AT123"/>
  <c r="AT124"/>
  <c r="AT126"/>
  <c r="AT128"/>
  <c r="AT130"/>
  <c r="AT132"/>
  <c r="AT139"/>
  <c r="Y140"/>
  <c r="BD140" s="1"/>
  <c r="AT141"/>
  <c r="Y142"/>
  <c r="BD142" s="1"/>
  <c r="AT143"/>
  <c r="Y144"/>
  <c r="BD144" s="1"/>
  <c r="AT145"/>
  <c r="AT48"/>
  <c r="AT49"/>
  <c r="Y50"/>
  <c r="BD50" s="1"/>
  <c r="AT51"/>
  <c r="Y52"/>
  <c r="BD52" s="1"/>
  <c r="AT53"/>
  <c r="Y54"/>
  <c r="BD54" s="1"/>
  <c r="AT55"/>
  <c r="Y56"/>
  <c r="BD56" s="1"/>
  <c r="AT57"/>
  <c r="Y58"/>
  <c r="BD58" s="1"/>
  <c r="AT59"/>
  <c r="Y60"/>
  <c r="BD60" s="1"/>
  <c r="AT61"/>
  <c r="Y62"/>
  <c r="BD62" s="1"/>
  <c r="AT63"/>
  <c r="Y64"/>
  <c r="BD64" s="1"/>
  <c r="AT65"/>
  <c r="Y66"/>
  <c r="BD66" s="1"/>
  <c r="AT67"/>
  <c r="Y68"/>
  <c r="BD68" s="1"/>
  <c r="AT69"/>
  <c r="AS71"/>
  <c r="AT83"/>
  <c r="AT84"/>
  <c r="Y85"/>
  <c r="Y86"/>
  <c r="BD86" s="1"/>
  <c r="AT87"/>
  <c r="Y88"/>
  <c r="BD88" s="1"/>
  <c r="AT89"/>
  <c r="Y90"/>
  <c r="BD90" s="1"/>
  <c r="AT91"/>
  <c r="Y92"/>
  <c r="BD92" s="1"/>
  <c r="AT93"/>
  <c r="Y94"/>
  <c r="BD94" s="1"/>
  <c r="AT95"/>
  <c r="Y96"/>
  <c r="BD96" s="1"/>
  <c r="AT97"/>
  <c r="Y98"/>
  <c r="BD98" s="1"/>
  <c r="AT99"/>
  <c r="Y100"/>
  <c r="BD100" s="1"/>
  <c r="AT101"/>
  <c r="Y102"/>
  <c r="BD102" s="1"/>
  <c r="AT103"/>
  <c r="Y104"/>
  <c r="BD104" s="1"/>
  <c r="AT105"/>
  <c r="Y107"/>
  <c r="BD107" s="1"/>
  <c r="AT107"/>
  <c r="Q108"/>
  <c r="X108"/>
  <c r="AR108"/>
  <c r="Y122"/>
  <c r="BD122" s="1"/>
  <c r="Y124"/>
  <c r="BD124" s="1"/>
  <c r="Y125"/>
  <c r="Y126"/>
  <c r="BD126" s="1"/>
  <c r="Y127"/>
  <c r="Y128"/>
  <c r="BD128" s="1"/>
  <c r="Y129"/>
  <c r="Y130"/>
  <c r="BD130" s="1"/>
  <c r="Y131"/>
  <c r="Y132"/>
  <c r="BD132" s="1"/>
  <c r="Y133"/>
  <c r="AT134"/>
  <c r="Y135"/>
  <c r="AT136"/>
  <c r="Y137"/>
  <c r="AT138"/>
  <c r="Y139"/>
  <c r="AT140"/>
  <c r="Y141"/>
  <c r="AT142"/>
  <c r="Y143"/>
  <c r="AS146"/>
  <c r="AR71"/>
  <c r="AS108"/>
  <c r="Y145"/>
  <c r="AR146"/>
  <c r="AT146" s="1"/>
  <c r="Y121"/>
  <c r="BD121" s="1"/>
  <c r="Y123"/>
  <c r="BD123" s="1"/>
  <c r="J146"/>
  <c r="BG146"/>
  <c r="BA146"/>
  <c r="J108"/>
  <c r="BB108" s="1"/>
  <c r="BG108"/>
  <c r="BA108"/>
  <c r="BG71"/>
  <c r="BA71"/>
  <c r="J163"/>
  <c r="AV188"/>
  <c r="BG188" s="1"/>
  <c r="AQ188"/>
  <c r="AP188"/>
  <c r="AO188"/>
  <c r="AN188"/>
  <c r="AM188"/>
  <c r="AL188"/>
  <c r="AK188"/>
  <c r="AJ188"/>
  <c r="AI188"/>
  <c r="AH188"/>
  <c r="AG188"/>
  <c r="AF188"/>
  <c r="AE188"/>
  <c r="AD188"/>
  <c r="AC188"/>
  <c r="AB188"/>
  <c r="W188"/>
  <c r="V188"/>
  <c r="U188"/>
  <c r="T188"/>
  <c r="S188"/>
  <c r="R188"/>
  <c r="AS163"/>
  <c r="AR163"/>
  <c r="X163"/>
  <c r="Q163"/>
  <c r="BB163" s="1"/>
  <c r="AV34"/>
  <c r="BA9"/>
  <c r="D34"/>
  <c r="AS9"/>
  <c r="AR9"/>
  <c r="X9"/>
  <c r="Q9"/>
  <c r="J9"/>
  <c r="AQ34"/>
  <c r="AP34"/>
  <c r="AO34"/>
  <c r="AN34"/>
  <c r="AM34"/>
  <c r="AL34"/>
  <c r="AK34"/>
  <c r="AJ34"/>
  <c r="AI34"/>
  <c r="AH34"/>
  <c r="AG34"/>
  <c r="AF34"/>
  <c r="AE34"/>
  <c r="AD34"/>
  <c r="AC34"/>
  <c r="AB34"/>
  <c r="W34"/>
  <c r="V34"/>
  <c r="U34"/>
  <c r="T34"/>
  <c r="S34"/>
  <c r="R34"/>
  <c r="P34"/>
  <c r="O34"/>
  <c r="N34"/>
  <c r="M34"/>
  <c r="L34"/>
  <c r="K34"/>
  <c r="I34"/>
  <c r="G34"/>
  <c r="F34"/>
  <c r="BF146" l="1"/>
  <c r="BC146"/>
  <c r="BB184"/>
  <c r="BB182"/>
  <c r="BF71"/>
  <c r="BC71"/>
  <c r="BB9"/>
  <c r="BB172"/>
  <c r="AT173"/>
  <c r="AT165"/>
  <c r="AT186"/>
  <c r="AT166"/>
  <c r="BB183"/>
  <c r="BB181"/>
  <c r="BB166"/>
  <c r="BB178"/>
  <c r="BB177"/>
  <c r="BB185"/>
  <c r="BB179"/>
  <c r="BB171"/>
  <c r="BB169"/>
  <c r="BB186"/>
  <c r="BB174"/>
  <c r="BF181"/>
  <c r="BC181"/>
  <c r="BF176"/>
  <c r="BC176"/>
  <c r="BF163"/>
  <c r="BC163"/>
  <c r="BF183"/>
  <c r="BC183"/>
  <c r="BF174"/>
  <c r="BC174"/>
  <c r="BF166"/>
  <c r="BC166"/>
  <c r="BF177"/>
  <c r="BC177"/>
  <c r="BF180"/>
  <c r="BC180"/>
  <c r="BF171"/>
  <c r="BC171"/>
  <c r="BF187"/>
  <c r="BC187"/>
  <c r="BF178"/>
  <c r="BC178"/>
  <c r="BF108"/>
  <c r="BC108"/>
  <c r="BF173"/>
  <c r="BC173"/>
  <c r="BF165"/>
  <c r="BC165"/>
  <c r="BF168"/>
  <c r="BC168"/>
  <c r="BF184"/>
  <c r="BC184"/>
  <c r="BF175"/>
  <c r="BC175"/>
  <c r="BF167"/>
  <c r="BC167"/>
  <c r="BF182"/>
  <c r="BC182"/>
  <c r="BF169"/>
  <c r="BC169"/>
  <c r="BF185"/>
  <c r="BC185"/>
  <c r="BF172"/>
  <c r="BC172"/>
  <c r="BF164"/>
  <c r="BC164"/>
  <c r="BF179"/>
  <c r="BC179"/>
  <c r="BF170"/>
  <c r="BC170"/>
  <c r="BF186"/>
  <c r="BC186"/>
  <c r="AT183"/>
  <c r="AT177"/>
  <c r="AT167"/>
  <c r="BE188"/>
  <c r="BA188"/>
  <c r="AT170"/>
  <c r="AT174"/>
  <c r="AT178"/>
  <c r="AT182"/>
  <c r="AT172"/>
  <c r="AT176"/>
  <c r="AT180"/>
  <c r="AT168"/>
  <c r="Y146"/>
  <c r="BD146" s="1"/>
  <c r="AT184"/>
  <c r="AU188"/>
  <c r="Y108"/>
  <c r="BD108" s="1"/>
  <c r="BD145"/>
  <c r="AT71"/>
  <c r="BD143"/>
  <c r="BD141"/>
  <c r="BD139"/>
  <c r="BD137"/>
  <c r="BD135"/>
  <c r="BD133"/>
  <c r="BD131"/>
  <c r="BD129"/>
  <c r="BD127"/>
  <c r="BD125"/>
  <c r="BD85"/>
  <c r="BD48"/>
  <c r="BD46"/>
  <c r="BD14"/>
  <c r="BD18"/>
  <c r="BD22"/>
  <c r="BD26"/>
  <c r="BD30"/>
  <c r="BD138"/>
  <c r="BD136"/>
  <c r="BD134"/>
  <c r="BD67"/>
  <c r="BD63"/>
  <c r="BD91"/>
  <c r="BD87"/>
  <c r="Y168"/>
  <c r="Y187"/>
  <c r="Y183"/>
  <c r="Y177"/>
  <c r="Y173"/>
  <c r="Y164"/>
  <c r="BD55"/>
  <c r="BD51"/>
  <c r="Y167"/>
  <c r="Y172"/>
  <c r="Y180"/>
  <c r="Y170"/>
  <c r="Y184"/>
  <c r="BD12"/>
  <c r="BD16"/>
  <c r="BD20"/>
  <c r="BD24"/>
  <c r="BD28"/>
  <c r="BD32"/>
  <c r="BD105"/>
  <c r="BD101"/>
  <c r="BD97"/>
  <c r="BD93"/>
  <c r="Y185"/>
  <c r="Y181"/>
  <c r="Y179"/>
  <c r="Y175"/>
  <c r="Y171"/>
  <c r="Y166"/>
  <c r="Y169"/>
  <c r="Y165"/>
  <c r="Y176"/>
  <c r="Y186"/>
  <c r="Y178"/>
  <c r="Y182"/>
  <c r="Y174"/>
  <c r="Y71"/>
  <c r="BD71" s="1"/>
  <c r="X188"/>
  <c r="AT108"/>
  <c r="Q34"/>
  <c r="AS34"/>
  <c r="X34"/>
  <c r="AR34"/>
  <c r="AT9"/>
  <c r="AR188"/>
  <c r="AS188"/>
  <c r="Q188"/>
  <c r="BG9"/>
  <c r="Y163"/>
  <c r="AT163"/>
  <c r="J188"/>
  <c r="E34"/>
  <c r="AU34" s="1"/>
  <c r="Y9"/>
  <c r="BD9" s="1"/>
  <c r="H34"/>
  <c r="BF34" l="1"/>
  <c r="BC34"/>
  <c r="BB188"/>
  <c r="BF188"/>
  <c r="BC188"/>
  <c r="BD163"/>
  <c r="BD174"/>
  <c r="BD178"/>
  <c r="BD176"/>
  <c r="BD171"/>
  <c r="BD179"/>
  <c r="BD185"/>
  <c r="BD170"/>
  <c r="BD172"/>
  <c r="BD164"/>
  <c r="BD177"/>
  <c r="BD187"/>
  <c r="BD182"/>
  <c r="BD186"/>
  <c r="BD165"/>
  <c r="BD166"/>
  <c r="BD175"/>
  <c r="BD184"/>
  <c r="BD180"/>
  <c r="BD167"/>
  <c r="BD173"/>
  <c r="BD183"/>
  <c r="BD168"/>
  <c r="BD181"/>
  <c r="BD169"/>
  <c r="BE34"/>
  <c r="J34"/>
  <c r="BG34"/>
  <c r="BA34"/>
  <c r="AT34"/>
  <c r="AT188"/>
  <c r="Y188"/>
  <c r="Y34" l="1"/>
  <c r="BD34" s="1"/>
  <c r="BB34"/>
  <c r="BD188"/>
</calcChain>
</file>

<file path=xl/sharedStrings.xml><?xml version="1.0" encoding="utf-8"?>
<sst xmlns="http://schemas.openxmlformats.org/spreadsheetml/2006/main" count="688" uniqueCount="95">
  <si>
    <t>BLOCK 1</t>
  </si>
  <si>
    <t xml:space="preserve">District </t>
  </si>
  <si>
    <t>DOTS Popn.</t>
  </si>
  <si>
    <t>♂</t>
  </si>
  <si>
    <t>♀</t>
  </si>
  <si>
    <t>Total</t>
  </si>
  <si>
    <t>BLOCK 2</t>
  </si>
  <si>
    <t xml:space="preserve">DISTRICT </t>
  </si>
  <si>
    <t>0-4</t>
  </si>
  <si>
    <t>5--14</t>
  </si>
  <si>
    <t>15-24</t>
  </si>
  <si>
    <t>25-34</t>
  </si>
  <si>
    <t>35-44</t>
  </si>
  <si>
    <t>45-54</t>
  </si>
  <si>
    <t>55-64</t>
  </si>
  <si>
    <t>65 OR &gt;</t>
  </si>
  <si>
    <t xml:space="preserve">GRAND </t>
  </si>
  <si>
    <t>TOTAL</t>
  </si>
  <si>
    <t>BLOCK 3</t>
  </si>
  <si>
    <t>BLOCK 4</t>
  </si>
  <si>
    <t xml:space="preserve">Laboratory diagnostic activity                          </t>
  </si>
  <si>
    <t xml:space="preserve">Pulmonary </t>
  </si>
  <si>
    <t>Extrapulmonary</t>
  </si>
  <si>
    <t>Bacteriologically confirmed AND/OR clinically diagnosed</t>
  </si>
  <si>
    <t>Bacterolgical positive (B+ve)</t>
  </si>
  <si>
    <t>GRAND TOTAL</t>
  </si>
  <si>
    <t>CODES</t>
  </si>
  <si>
    <t>%AGE</t>
  </si>
  <si>
    <t>CDR B+</t>
  </si>
  <si>
    <t>Clinically diagnosed (B-ve)</t>
  </si>
  <si>
    <t>CNR B+ve</t>
  </si>
  <si>
    <t>TB-07 CONSOLIDATED 2014</t>
  </si>
  <si>
    <t>DISTRICT</t>
  </si>
  <si>
    <t>DOTS POPULATION</t>
  </si>
  <si>
    <t>CODE</t>
  </si>
  <si>
    <t>PULMONARY</t>
  </si>
  <si>
    <t>BACTERIOLOGICALLY POSITIVE (B+ve)</t>
  </si>
  <si>
    <t>EXTRA-PULMONARY</t>
  </si>
  <si>
    <t>BACTRIOLOGICALLY CONFIRMED AND/OR  CLINICALLY DIAGNOSED</t>
  </si>
  <si>
    <t>RELAPSE                                     (R)</t>
  </si>
  <si>
    <t>NEW                          (N)</t>
  </si>
  <si>
    <t>TREATMENT AFTER FAILURE (TAF)</t>
  </si>
  <si>
    <t>LOST TO FOLLOW UP (TAD)</t>
  </si>
  <si>
    <t>OTHERS B+</t>
  </si>
  <si>
    <t>PREVIOUSLY TREATED WITH UNKNOWN HISTORY</t>
  </si>
  <si>
    <t>PREVIOUSLY TREATED (EXCLUDING RELAPSE)</t>
  </si>
  <si>
    <t>CLINICALLY DIAGNOSED (B-ve)</t>
  </si>
  <si>
    <t>TB CASES ALL FORMS (NEW AND RELAPSE / B+ AND B-ve)</t>
  </si>
  <si>
    <t>LABORATORY DIAGOSTIC ACTIVITY</t>
  </si>
  <si>
    <t>PRESUMPTIVE TB CASES UNDERGOING BACTERIOLOGICAL EXAMINATIN</t>
  </si>
  <si>
    <t>PRESEUMPTIVE TB CASES WITH POSITIVE BACTERIOLOGICAL RESULT</t>
  </si>
  <si>
    <t>HH CONTACT MANAGEMENT</t>
  </si>
  <si>
    <t>CDR ALL FORMS</t>
  </si>
  <si>
    <t>CNR ALL FORMS</t>
  </si>
  <si>
    <t>SUSPECT POSITIVITY RATE</t>
  </si>
  <si>
    <t>PROP B+</t>
  </si>
  <si>
    <t xml:space="preserve">                                                                         Bacteriologically confirmed or clinically diagnosed </t>
  </si>
  <si>
    <t>OTHERS B-ve</t>
  </si>
  <si>
    <t xml:space="preserve">OTHERS </t>
  </si>
  <si>
    <t>Abbotabad</t>
  </si>
  <si>
    <t>Bannu</t>
  </si>
  <si>
    <t>Batagram</t>
  </si>
  <si>
    <t>Buner</t>
  </si>
  <si>
    <t>Charsada</t>
  </si>
  <si>
    <t>Chitral</t>
  </si>
  <si>
    <t>Dera Ismail Khan</t>
  </si>
  <si>
    <t>Hangu</t>
  </si>
  <si>
    <t>Haripur</t>
  </si>
  <si>
    <t>Karak</t>
  </si>
  <si>
    <t>Kohat</t>
  </si>
  <si>
    <t>Kohistan</t>
  </si>
  <si>
    <t>Lakki Marwat</t>
  </si>
  <si>
    <t>Lower Dir</t>
  </si>
  <si>
    <t>Malakand</t>
  </si>
  <si>
    <t>Mansehra</t>
  </si>
  <si>
    <t>Mardan</t>
  </si>
  <si>
    <t>Nowshera</t>
  </si>
  <si>
    <t>Peshawar</t>
  </si>
  <si>
    <t>Sangla</t>
  </si>
  <si>
    <t>Swabi</t>
  </si>
  <si>
    <t>Swat</t>
  </si>
  <si>
    <t>Tank</t>
  </si>
  <si>
    <t>THOR GHAR</t>
  </si>
  <si>
    <t>Upper Dir</t>
  </si>
  <si>
    <t>KPK</t>
  </si>
  <si>
    <t>TOTAL HH CONTACTS</t>
  </si>
  <si>
    <t xml:space="preserve">HH CONTACTS SCREENED </t>
  </si>
  <si>
    <t>TB CASE DETECTED</t>
  </si>
  <si>
    <t>N+R</t>
  </si>
  <si>
    <t>TB07-Q1 - 2015</t>
  </si>
  <si>
    <t>TB07-Q2 - 2015</t>
  </si>
  <si>
    <t>TB07-Q3 - 2015</t>
  </si>
  <si>
    <t>TB07-Q4 - 2015</t>
  </si>
  <si>
    <t>TB-07 CONSOLIDATED 2015</t>
  </si>
  <si>
    <t>PREVIOUSLY TREATED CASES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</si>
</sst>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color rgb="FF000000"/>
      <name val="Arial,Bold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28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459">
    <xf numFmtId="0" fontId="0" fillId="0" borderId="0" xfId="0"/>
    <xf numFmtId="0" fontId="3" fillId="0" borderId="1" xfId="1" applyFont="1" applyFill="1" applyBorder="1" applyAlignment="1" applyProtection="1">
      <alignment horizontal="center" vertical="center"/>
    </xf>
    <xf numFmtId="0" fontId="3" fillId="0" borderId="3" xfId="1" applyFont="1" applyFill="1" applyBorder="1" applyAlignment="1" applyProtection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1" fontId="1" fillId="0" borderId="20" xfId="0" applyNumberFormat="1" applyFont="1" applyBorder="1" applyAlignment="1">
      <alignment horizontal="center" vertical="center"/>
    </xf>
    <xf numFmtId="0" fontId="8" fillId="0" borderId="1" xfId="1" applyFont="1" applyFill="1" applyBorder="1" applyAlignment="1" applyProtection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1" fontId="8" fillId="4" borderId="1" xfId="1" applyNumberFormat="1" applyFont="1" applyFill="1" applyBorder="1" applyAlignment="1" applyProtection="1">
      <alignment horizontal="center" vertical="center" wrapText="1"/>
    </xf>
    <xf numFmtId="164" fontId="8" fillId="4" borderId="1" xfId="1" applyNumberFormat="1" applyFont="1" applyFill="1" applyBorder="1" applyAlignment="1" applyProtection="1">
      <alignment horizontal="center" vertical="center" wrapText="1"/>
    </xf>
    <xf numFmtId="1" fontId="12" fillId="4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left" vertical="center"/>
      <protection locked="0"/>
    </xf>
    <xf numFmtId="3" fontId="0" fillId="0" borderId="1" xfId="0" applyNumberFormat="1" applyFill="1" applyBorder="1" applyAlignment="1">
      <alignment horizontal="center"/>
    </xf>
    <xf numFmtId="3" fontId="0" fillId="0" borderId="4" xfId="0" applyNumberFormat="1" applyFill="1" applyBorder="1" applyAlignment="1">
      <alignment horizontal="center"/>
    </xf>
    <xf numFmtId="0" fontId="8" fillId="0" borderId="3" xfId="1" applyFont="1" applyFill="1" applyBorder="1" applyAlignment="1" applyProtection="1">
      <alignment horizontal="center" vertical="center"/>
    </xf>
    <xf numFmtId="0" fontId="3" fillId="0" borderId="10" xfId="1" applyFont="1" applyFill="1" applyBorder="1" applyAlignment="1" applyProtection="1">
      <alignment horizontal="center" vertical="center"/>
    </xf>
    <xf numFmtId="0" fontId="3" fillId="0" borderId="4" xfId="1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left" vertical="center"/>
      <protection locked="0"/>
    </xf>
    <xf numFmtId="0" fontId="0" fillId="0" borderId="0" xfId="0" applyFill="1"/>
    <xf numFmtId="0" fontId="9" fillId="6" borderId="1" xfId="1" applyFont="1" applyFill="1" applyBorder="1" applyAlignment="1" applyProtection="1">
      <alignment horizontal="center" vertical="center" wrapText="1"/>
    </xf>
    <xf numFmtId="0" fontId="8" fillId="0" borderId="16" xfId="1" applyFont="1" applyFill="1" applyBorder="1" applyAlignment="1" applyProtection="1">
      <alignment horizontal="center" vertical="center"/>
    </xf>
    <xf numFmtId="0" fontId="8" fillId="0" borderId="50" xfId="1" applyFont="1" applyFill="1" applyBorder="1" applyAlignment="1" applyProtection="1">
      <alignment horizontal="center" vertical="center"/>
    </xf>
    <xf numFmtId="0" fontId="8" fillId="0" borderId="21" xfId="1" applyFont="1" applyFill="1" applyBorder="1" applyAlignment="1" applyProtection="1">
      <alignment horizontal="center" vertical="center"/>
    </xf>
    <xf numFmtId="0" fontId="8" fillId="0" borderId="52" xfId="1" applyFont="1" applyFill="1" applyBorder="1" applyAlignment="1" applyProtection="1">
      <alignment horizontal="center" vertical="center"/>
    </xf>
    <xf numFmtId="0" fontId="8" fillId="0" borderId="4" xfId="1" applyFont="1" applyFill="1" applyBorder="1" applyAlignment="1" applyProtection="1">
      <alignment horizontal="center" vertical="center"/>
    </xf>
    <xf numFmtId="0" fontId="8" fillId="0" borderId="10" xfId="1" applyFont="1" applyFill="1" applyBorder="1" applyAlignment="1" applyProtection="1">
      <alignment horizontal="center" vertical="center"/>
    </xf>
    <xf numFmtId="1" fontId="8" fillId="4" borderId="4" xfId="1" applyNumberFormat="1" applyFont="1" applyFill="1" applyBorder="1" applyAlignment="1" applyProtection="1">
      <alignment horizontal="center" vertical="center" wrapText="1"/>
    </xf>
    <xf numFmtId="164" fontId="8" fillId="4" borderId="4" xfId="1" applyNumberFormat="1" applyFont="1" applyFill="1" applyBorder="1" applyAlignment="1" applyProtection="1">
      <alignment horizontal="center" vertical="center" wrapText="1"/>
    </xf>
    <xf numFmtId="1" fontId="12" fillId="4" borderId="4" xfId="0" applyNumberFormat="1" applyFont="1" applyFill="1" applyBorder="1" applyAlignment="1">
      <alignment horizontal="center" vertical="center"/>
    </xf>
    <xf numFmtId="0" fontId="3" fillId="0" borderId="16" xfId="1" applyFont="1" applyFill="1" applyBorder="1" applyAlignment="1" applyProtection="1">
      <alignment horizontal="center" vertical="center"/>
    </xf>
    <xf numFmtId="0" fontId="3" fillId="0" borderId="52" xfId="1" applyFont="1" applyFill="1" applyBorder="1" applyAlignment="1" applyProtection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0" fontId="9" fillId="5" borderId="1" xfId="1" applyFont="1" applyFill="1" applyBorder="1" applyAlignment="1" applyProtection="1">
      <alignment horizontal="center" vertical="center" wrapText="1"/>
    </xf>
    <xf numFmtId="3" fontId="0" fillId="0" borderId="3" xfId="0" applyNumberFormat="1" applyFill="1" applyBorder="1" applyAlignment="1">
      <alignment horizontal="center"/>
    </xf>
    <xf numFmtId="3" fontId="0" fillId="0" borderId="10" xfId="0" applyNumberFormat="1" applyFill="1" applyBorder="1" applyAlignment="1">
      <alignment horizontal="center"/>
    </xf>
    <xf numFmtId="0" fontId="8" fillId="7" borderId="1" xfId="1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3" fillId="0" borderId="9" xfId="0" applyFont="1" applyFill="1" applyBorder="1" applyAlignment="1" applyProtection="1">
      <alignment horizontal="left" vertical="center"/>
      <protection locked="0"/>
    </xf>
    <xf numFmtId="0" fontId="8" fillId="7" borderId="16" xfId="1" applyFont="1" applyFill="1" applyBorder="1" applyAlignment="1" applyProtection="1">
      <alignment horizontal="center" vertical="center"/>
    </xf>
    <xf numFmtId="0" fontId="14" fillId="7" borderId="16" xfId="1" applyFont="1" applyFill="1" applyBorder="1" applyAlignment="1" applyProtection="1">
      <alignment horizontal="center" vertical="center"/>
    </xf>
    <xf numFmtId="0" fontId="14" fillId="7" borderId="1" xfId="1" applyFont="1" applyFill="1" applyBorder="1" applyAlignment="1" applyProtection="1">
      <alignment horizontal="center" vertical="center"/>
    </xf>
    <xf numFmtId="0" fontId="14" fillId="7" borderId="2" xfId="1" applyFont="1" applyFill="1" applyBorder="1" applyAlignment="1" applyProtection="1">
      <alignment horizontal="center" vertical="center"/>
    </xf>
    <xf numFmtId="0" fontId="10" fillId="7" borderId="20" xfId="1" applyFont="1" applyFill="1" applyBorder="1" applyAlignment="1" applyProtection="1">
      <alignment horizontal="center" vertical="center"/>
    </xf>
    <xf numFmtId="0" fontId="8" fillId="8" borderId="1" xfId="1" applyFont="1" applyFill="1" applyBorder="1" applyAlignment="1" applyProtection="1">
      <alignment horizontal="center" vertical="center" wrapText="1"/>
      <protection locked="0"/>
    </xf>
    <xf numFmtId="1" fontId="8" fillId="4" borderId="3" xfId="1" applyNumberFormat="1" applyFont="1" applyFill="1" applyBorder="1" applyAlignment="1" applyProtection="1">
      <alignment horizontal="center" vertical="center" wrapText="1"/>
    </xf>
    <xf numFmtId="1" fontId="8" fillId="4" borderId="10" xfId="1" applyNumberFormat="1" applyFont="1" applyFill="1" applyBorder="1" applyAlignment="1" applyProtection="1">
      <alignment horizontal="center" vertical="center" wrapText="1"/>
    </xf>
    <xf numFmtId="0" fontId="13" fillId="8" borderId="16" xfId="0" applyFont="1" applyFill="1" applyBorder="1" applyAlignment="1">
      <alignment horizontal="center" vertical="center" wrapText="1"/>
    </xf>
    <xf numFmtId="0" fontId="8" fillId="8" borderId="20" xfId="1" applyFont="1" applyFill="1" applyBorder="1" applyAlignment="1" applyProtection="1">
      <alignment horizontal="center" vertical="center" wrapText="1"/>
      <protection locked="0"/>
    </xf>
    <xf numFmtId="0" fontId="3" fillId="0" borderId="16" xfId="1" applyFont="1" applyFill="1" applyBorder="1" applyAlignment="1">
      <alignment horizontal="center" vertical="center" wrapText="1"/>
    </xf>
    <xf numFmtId="0" fontId="3" fillId="0" borderId="50" xfId="1" applyFont="1" applyFill="1" applyBorder="1" applyAlignment="1">
      <alignment horizontal="center" vertical="center" wrapText="1"/>
    </xf>
    <xf numFmtId="0" fontId="8" fillId="0" borderId="21" xfId="1" applyFont="1" applyFill="1" applyBorder="1" applyAlignment="1">
      <alignment horizontal="center" vertical="center" wrapText="1"/>
    </xf>
    <xf numFmtId="0" fontId="2" fillId="8" borderId="29" xfId="1" applyFont="1" applyFill="1" applyBorder="1" applyAlignment="1" applyProtection="1">
      <alignment horizontal="center" vertical="center" wrapText="1"/>
      <protection locked="0"/>
    </xf>
    <xf numFmtId="0" fontId="2" fillId="8" borderId="37" xfId="1" applyFont="1" applyFill="1" applyBorder="1" applyAlignment="1" applyProtection="1">
      <alignment horizontal="center" vertical="center" wrapText="1"/>
      <protection locked="0"/>
    </xf>
    <xf numFmtId="0" fontId="8" fillId="9" borderId="1" xfId="1" applyFont="1" applyFill="1" applyBorder="1" applyAlignment="1" applyProtection="1">
      <alignment horizontal="center" vertical="center"/>
    </xf>
    <xf numFmtId="0" fontId="8" fillId="0" borderId="2" xfId="1" applyFont="1" applyFill="1" applyBorder="1" applyAlignment="1" applyProtection="1">
      <alignment horizontal="center" vertical="center"/>
    </xf>
    <xf numFmtId="0" fontId="3" fillId="0" borderId="2" xfId="1" applyFont="1" applyFill="1" applyBorder="1" applyAlignment="1">
      <alignment horizontal="center" vertical="center" wrapText="1"/>
    </xf>
    <xf numFmtId="1" fontId="8" fillId="4" borderId="16" xfId="1" applyNumberFormat="1" applyFont="1" applyFill="1" applyBorder="1" applyAlignment="1" applyProtection="1">
      <alignment horizontal="center" vertical="center" wrapText="1"/>
    </xf>
    <xf numFmtId="1" fontId="12" fillId="4" borderId="20" xfId="0" applyNumberFormat="1" applyFont="1" applyFill="1" applyBorder="1" applyAlignment="1">
      <alignment horizontal="center" vertical="center"/>
    </xf>
    <xf numFmtId="1" fontId="8" fillId="4" borderId="52" xfId="1" applyNumberFormat="1" applyFont="1" applyFill="1" applyBorder="1" applyAlignment="1" applyProtection="1">
      <alignment horizontal="center" vertical="center" wrapText="1"/>
    </xf>
    <xf numFmtId="1" fontId="12" fillId="4" borderId="53" xfId="0" applyNumberFormat="1" applyFont="1" applyFill="1" applyBorder="1" applyAlignment="1">
      <alignment horizontal="center" vertical="center"/>
    </xf>
    <xf numFmtId="3" fontId="0" fillId="0" borderId="63" xfId="0" applyNumberFormat="1" applyFill="1" applyBorder="1" applyAlignment="1">
      <alignment horizontal="center"/>
    </xf>
    <xf numFmtId="0" fontId="3" fillId="0" borderId="63" xfId="0" applyFont="1" applyFill="1" applyBorder="1" applyAlignment="1" applyProtection="1">
      <alignment horizontal="left" vertical="center"/>
      <protection locked="0"/>
    </xf>
    <xf numFmtId="0" fontId="8" fillId="0" borderId="65" xfId="1" applyFont="1" applyFill="1" applyBorder="1" applyAlignment="1" applyProtection="1">
      <alignment horizontal="center" vertical="center"/>
    </xf>
    <xf numFmtId="0" fontId="8" fillId="0" borderId="63" xfId="1" applyFont="1" applyFill="1" applyBorder="1" applyAlignment="1" applyProtection="1">
      <alignment horizontal="center" vertical="center"/>
    </xf>
    <xf numFmtId="0" fontId="8" fillId="0" borderId="64" xfId="1" applyFont="1" applyFill="1" applyBorder="1" applyAlignment="1" applyProtection="1">
      <alignment horizontal="center" vertical="center"/>
    </xf>
    <xf numFmtId="0" fontId="8" fillId="0" borderId="66" xfId="1" applyFont="1" applyFill="1" applyBorder="1" applyAlignment="1" applyProtection="1">
      <alignment horizontal="center" vertical="center"/>
    </xf>
    <xf numFmtId="0" fontId="3" fillId="0" borderId="63" xfId="1" applyFont="1" applyFill="1" applyBorder="1" applyAlignment="1">
      <alignment horizontal="center" vertical="center" wrapText="1"/>
    </xf>
    <xf numFmtId="0" fontId="3" fillId="0" borderId="64" xfId="1" applyFont="1" applyFill="1" applyBorder="1" applyAlignment="1">
      <alignment horizontal="center" vertical="center" wrapText="1"/>
    </xf>
    <xf numFmtId="3" fontId="0" fillId="0" borderId="66" xfId="0" applyNumberFormat="1" applyFill="1" applyBorder="1" applyAlignment="1">
      <alignment horizontal="center"/>
    </xf>
    <xf numFmtId="0" fontId="3" fillId="0" borderId="64" xfId="0" applyFont="1" applyFill="1" applyBorder="1" applyAlignment="1" applyProtection="1">
      <alignment horizontal="left" vertical="center"/>
      <protection locked="0"/>
    </xf>
    <xf numFmtId="0" fontId="3" fillId="0" borderId="65" xfId="1" applyFont="1" applyFill="1" applyBorder="1" applyAlignment="1">
      <alignment horizontal="center" vertical="center" wrapText="1"/>
    </xf>
    <xf numFmtId="0" fontId="8" fillId="0" borderId="63" xfId="1" applyFont="1" applyFill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11" fillId="5" borderId="23" xfId="0" applyFont="1" applyFill="1" applyBorder="1" applyAlignment="1">
      <alignment horizontal="center" vertical="center" wrapText="1"/>
    </xf>
    <xf numFmtId="0" fontId="8" fillId="7" borderId="50" xfId="1" applyFont="1" applyFill="1" applyBorder="1" applyAlignment="1" applyProtection="1">
      <alignment horizontal="center" vertical="center"/>
    </xf>
    <xf numFmtId="0" fontId="8" fillId="7" borderId="21" xfId="1" applyFont="1" applyFill="1" applyBorder="1" applyAlignment="1" applyProtection="1">
      <alignment horizontal="center" vertical="center"/>
    </xf>
    <xf numFmtId="0" fontId="8" fillId="7" borderId="23" xfId="1" applyFont="1" applyFill="1" applyBorder="1" applyAlignment="1" applyProtection="1">
      <alignment horizontal="center" vertical="center"/>
    </xf>
    <xf numFmtId="0" fontId="13" fillId="8" borderId="50" xfId="0" applyFont="1" applyFill="1" applyBorder="1" applyAlignment="1">
      <alignment horizontal="center" vertical="center" wrapText="1"/>
    </xf>
    <xf numFmtId="0" fontId="8" fillId="8" borderId="21" xfId="1" applyFont="1" applyFill="1" applyBorder="1" applyAlignment="1" applyProtection="1">
      <alignment horizontal="center" vertical="center" wrapText="1"/>
      <protection locked="0"/>
    </xf>
    <xf numFmtId="0" fontId="8" fillId="8" borderId="22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11" fillId="6" borderId="2" xfId="0" applyFont="1" applyFill="1" applyBorder="1" applyAlignment="1">
      <alignment horizontal="center" vertical="center" wrapText="1"/>
    </xf>
    <xf numFmtId="0" fontId="8" fillId="0" borderId="9" xfId="1" applyFont="1" applyFill="1" applyBorder="1" applyAlignment="1" applyProtection="1">
      <alignment horizontal="center" vertical="center"/>
    </xf>
    <xf numFmtId="0" fontId="8" fillId="0" borderId="23" xfId="1" applyFont="1" applyFill="1" applyBorder="1" applyAlignment="1" applyProtection="1">
      <alignment horizontal="center" vertical="center"/>
    </xf>
    <xf numFmtId="0" fontId="10" fillId="0" borderId="37" xfId="1" applyFont="1" applyFill="1" applyBorder="1" applyAlignment="1" applyProtection="1">
      <alignment horizontal="center" vertical="center"/>
    </xf>
    <xf numFmtId="0" fontId="10" fillId="0" borderId="28" xfId="1" applyFont="1" applyFill="1" applyBorder="1" applyAlignment="1" applyProtection="1">
      <alignment horizontal="center" vertical="center"/>
    </xf>
    <xf numFmtId="0" fontId="9" fillId="7" borderId="34" xfId="1" applyFont="1" applyFill="1" applyBorder="1" applyAlignment="1" applyProtection="1">
      <alignment horizontal="center" vertical="center"/>
    </xf>
    <xf numFmtId="0" fontId="10" fillId="0" borderId="9" xfId="1" applyFont="1" applyFill="1" applyBorder="1" applyAlignment="1" applyProtection="1">
      <alignment horizontal="center" vertical="center"/>
    </xf>
    <xf numFmtId="0" fontId="10" fillId="7" borderId="14" xfId="1" applyFont="1" applyFill="1" applyBorder="1" applyAlignment="1" applyProtection="1">
      <alignment horizontal="center" vertical="center"/>
    </xf>
    <xf numFmtId="0" fontId="10" fillId="7" borderId="0" xfId="1" applyFont="1" applyFill="1" applyBorder="1" applyAlignment="1" applyProtection="1">
      <alignment horizontal="center" vertical="center"/>
    </xf>
    <xf numFmtId="0" fontId="9" fillId="7" borderId="5" xfId="1" applyFont="1" applyFill="1" applyBorder="1" applyAlignment="1" applyProtection="1">
      <alignment horizontal="center" vertical="center"/>
    </xf>
    <xf numFmtId="0" fontId="9" fillId="7" borderId="0" xfId="1" applyFont="1" applyFill="1" applyBorder="1" applyAlignment="1" applyProtection="1">
      <alignment horizontal="center" vertical="center"/>
    </xf>
    <xf numFmtId="0" fontId="11" fillId="5" borderId="2" xfId="0" applyFont="1" applyFill="1" applyBorder="1" applyAlignment="1">
      <alignment horizontal="center" vertical="center" wrapText="1"/>
    </xf>
    <xf numFmtId="0" fontId="10" fillId="0" borderId="1" xfId="1" applyFont="1" applyFill="1" applyBorder="1" applyAlignment="1" applyProtection="1">
      <alignment horizontal="center" vertical="center"/>
    </xf>
    <xf numFmtId="0" fontId="9" fillId="0" borderId="42" xfId="1" applyFont="1" applyFill="1" applyBorder="1" applyAlignment="1" applyProtection="1">
      <alignment horizontal="center" vertical="center"/>
    </xf>
    <xf numFmtId="0" fontId="10" fillId="0" borderId="14" xfId="1" applyFont="1" applyFill="1" applyBorder="1" applyAlignment="1" applyProtection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3" fontId="0" fillId="0" borderId="3" xfId="0" applyNumberFormat="1" applyFill="1" applyBorder="1" applyAlignment="1">
      <alignment horizontal="center" vertical="center"/>
    </xf>
    <xf numFmtId="3" fontId="0" fillId="0" borderId="4" xfId="0" applyNumberFormat="1" applyFill="1" applyBorder="1" applyAlignment="1">
      <alignment horizontal="center" vertical="center"/>
    </xf>
    <xf numFmtId="3" fontId="0" fillId="0" borderId="10" xfId="0" applyNumberFormat="1" applyFill="1" applyBorder="1" applyAlignment="1">
      <alignment horizontal="center" vertical="center"/>
    </xf>
    <xf numFmtId="3" fontId="12" fillId="0" borderId="5" xfId="0" applyNumberFormat="1" applyFont="1" applyFill="1" applyBorder="1" applyAlignment="1">
      <alignment horizontal="center" vertical="center"/>
    </xf>
    <xf numFmtId="0" fontId="9" fillId="0" borderId="5" xfId="1" applyFont="1" applyFill="1" applyBorder="1" applyAlignment="1" applyProtection="1">
      <alignment horizontal="center" vertical="center"/>
      <protection locked="0"/>
    </xf>
    <xf numFmtId="0" fontId="9" fillId="0" borderId="5" xfId="1" applyFont="1" applyFill="1" applyBorder="1" applyAlignment="1">
      <alignment horizontal="center" vertical="center" wrapText="1"/>
    </xf>
    <xf numFmtId="1" fontId="12" fillId="4" borderId="5" xfId="0" applyNumberFormat="1" applyFont="1" applyFill="1" applyBorder="1" applyAlignment="1">
      <alignment horizontal="center" vertical="center"/>
    </xf>
    <xf numFmtId="1" fontId="9" fillId="4" borderId="5" xfId="1" applyNumberFormat="1" applyFont="1" applyFill="1" applyBorder="1" applyAlignment="1" applyProtection="1">
      <alignment horizontal="center" vertical="center" wrapText="1"/>
    </xf>
    <xf numFmtId="164" fontId="9" fillId="4" borderId="5" xfId="1" applyNumberFormat="1" applyFont="1" applyFill="1" applyBorder="1" applyAlignment="1" applyProtection="1">
      <alignment horizontal="center" vertical="center" wrapText="1"/>
    </xf>
    <xf numFmtId="0" fontId="9" fillId="0" borderId="6" xfId="1" applyFont="1" applyFill="1" applyBorder="1" applyAlignment="1" applyProtection="1">
      <alignment horizontal="center" vertical="center"/>
      <protection locked="0"/>
    </xf>
    <xf numFmtId="0" fontId="9" fillId="0" borderId="8" xfId="1" applyFont="1" applyFill="1" applyBorder="1" applyAlignment="1" applyProtection="1">
      <alignment horizontal="center" vertical="center"/>
      <protection locked="0"/>
    </xf>
    <xf numFmtId="0" fontId="8" fillId="0" borderId="27" xfId="1" applyFont="1" applyFill="1" applyBorder="1" applyAlignment="1" applyProtection="1">
      <alignment horizontal="center" vertical="center"/>
    </xf>
    <xf numFmtId="0" fontId="8" fillId="0" borderId="20" xfId="1" applyFont="1" applyFill="1" applyBorder="1" applyAlignment="1" applyProtection="1">
      <alignment horizontal="center" vertical="center"/>
    </xf>
    <xf numFmtId="0" fontId="8" fillId="0" borderId="22" xfId="1" applyFont="1" applyFill="1" applyBorder="1" applyAlignment="1" applyProtection="1">
      <alignment horizontal="center" vertical="center"/>
    </xf>
    <xf numFmtId="0" fontId="9" fillId="6" borderId="68" xfId="1" applyFont="1" applyFill="1" applyBorder="1" applyAlignment="1" applyProtection="1">
      <alignment horizontal="center" vertical="center" wrapText="1"/>
    </xf>
    <xf numFmtId="0" fontId="9" fillId="6" borderId="71" xfId="1" applyFont="1" applyFill="1" applyBorder="1" applyAlignment="1" applyProtection="1">
      <alignment horizontal="center" vertical="center" wrapText="1"/>
    </xf>
    <xf numFmtId="0" fontId="11" fillId="6" borderId="72" xfId="0" applyFont="1" applyFill="1" applyBorder="1" applyAlignment="1">
      <alignment horizontal="center" vertical="center" wrapText="1"/>
    </xf>
    <xf numFmtId="0" fontId="9" fillId="5" borderId="68" xfId="1" applyFont="1" applyFill="1" applyBorder="1" applyAlignment="1" applyProtection="1">
      <alignment horizontal="center" vertical="center" wrapText="1"/>
    </xf>
    <xf numFmtId="0" fontId="9" fillId="5" borderId="71" xfId="1" applyFont="1" applyFill="1" applyBorder="1" applyAlignment="1" applyProtection="1">
      <alignment horizontal="center" vertical="center" wrapText="1"/>
    </xf>
    <xf numFmtId="0" fontId="11" fillId="5" borderId="72" xfId="0" applyFont="1" applyFill="1" applyBorder="1" applyAlignment="1">
      <alignment horizontal="center" vertical="center" wrapText="1"/>
    </xf>
    <xf numFmtId="0" fontId="8" fillId="7" borderId="46" xfId="1" applyFont="1" applyFill="1" applyBorder="1" applyAlignment="1" applyProtection="1">
      <alignment horizontal="center" vertical="center"/>
    </xf>
    <xf numFmtId="0" fontId="8" fillId="7" borderId="48" xfId="1" applyFont="1" applyFill="1" applyBorder="1" applyAlignment="1" applyProtection="1">
      <alignment horizontal="center" vertical="center"/>
    </xf>
    <xf numFmtId="0" fontId="8" fillId="7" borderId="54" xfId="1" applyFont="1" applyFill="1" applyBorder="1" applyAlignment="1" applyProtection="1">
      <alignment horizontal="center" vertical="center"/>
    </xf>
    <xf numFmtId="0" fontId="13" fillId="8" borderId="68" xfId="0" applyFont="1" applyFill="1" applyBorder="1" applyAlignment="1">
      <alignment horizontal="center" vertical="center" wrapText="1"/>
    </xf>
    <xf numFmtId="0" fontId="8" fillId="8" borderId="71" xfId="1" applyFont="1" applyFill="1" applyBorder="1" applyAlignment="1" applyProtection="1">
      <alignment horizontal="center" vertical="center" wrapText="1"/>
      <protection locked="0"/>
    </xf>
    <xf numFmtId="0" fontId="8" fillId="8" borderId="72" xfId="1" applyFont="1" applyFill="1" applyBorder="1" applyAlignment="1" applyProtection="1">
      <alignment horizontal="center" vertical="center" wrapText="1"/>
      <protection locked="0"/>
    </xf>
    <xf numFmtId="0" fontId="8" fillId="0" borderId="27" xfId="1" applyFont="1" applyFill="1" applyBorder="1" applyAlignment="1">
      <alignment horizontal="center" vertical="center" wrapText="1"/>
    </xf>
    <xf numFmtId="0" fontId="8" fillId="0" borderId="20" xfId="1" applyFont="1" applyFill="1" applyBorder="1" applyAlignment="1">
      <alignment horizontal="center" vertical="center" wrapText="1"/>
    </xf>
    <xf numFmtId="0" fontId="8" fillId="0" borderId="22" xfId="1" applyFont="1" applyFill="1" applyBorder="1" applyAlignment="1">
      <alignment horizontal="center" vertical="center" wrapText="1"/>
    </xf>
    <xf numFmtId="1" fontId="9" fillId="4" borderId="8" xfId="1" applyNumberFormat="1" applyFont="1" applyFill="1" applyBorder="1" applyAlignment="1" applyProtection="1">
      <alignment horizontal="center" vertical="center" wrapText="1"/>
    </xf>
    <xf numFmtId="0" fontId="8" fillId="0" borderId="65" xfId="1" applyFont="1" applyFill="1" applyBorder="1" applyAlignment="1">
      <alignment horizontal="center" vertical="center" wrapText="1"/>
    </xf>
    <xf numFmtId="0" fontId="8" fillId="0" borderId="16" xfId="1" applyFont="1" applyFill="1" applyBorder="1" applyAlignment="1">
      <alignment horizontal="center" vertical="center" wrapText="1"/>
    </xf>
    <xf numFmtId="0" fontId="8" fillId="0" borderId="50" xfId="1" applyFont="1" applyFill="1" applyBorder="1" applyAlignment="1">
      <alignment horizontal="center" vertical="center" wrapText="1"/>
    </xf>
    <xf numFmtId="0" fontId="8" fillId="8" borderId="68" xfId="1" applyFont="1" applyFill="1" applyBorder="1" applyAlignment="1" applyProtection="1">
      <alignment horizontal="center" vertical="center" wrapText="1"/>
      <protection locked="0"/>
    </xf>
    <xf numFmtId="3" fontId="0" fillId="0" borderId="63" xfId="0" applyNumberFormat="1" applyFill="1" applyBorder="1" applyAlignment="1">
      <alignment horizontal="center" vertical="center"/>
    </xf>
    <xf numFmtId="0" fontId="3" fillId="0" borderId="49" xfId="1" applyFont="1" applyFill="1" applyBorder="1" applyAlignment="1" applyProtection="1">
      <alignment horizontal="center" vertical="center"/>
    </xf>
    <xf numFmtId="0" fontId="3" fillId="0" borderId="42" xfId="1" applyFont="1" applyFill="1" applyBorder="1" applyAlignment="1" applyProtection="1">
      <alignment horizontal="center" vertical="center"/>
    </xf>
    <xf numFmtId="0" fontId="3" fillId="0" borderId="2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 vertical="center"/>
    </xf>
    <xf numFmtId="0" fontId="11" fillId="5" borderId="2" xfId="0" applyFont="1" applyFill="1" applyBorder="1" applyAlignment="1">
      <alignment horizontal="center" vertical="center" wrapText="1"/>
    </xf>
    <xf numFmtId="0" fontId="10" fillId="0" borderId="4" xfId="1" applyFont="1" applyFill="1" applyBorder="1" applyAlignment="1" applyProtection="1">
      <alignment horizontal="center" vertical="center"/>
    </xf>
    <xf numFmtId="0" fontId="9" fillId="0" borderId="9" xfId="1" applyFont="1" applyFill="1" applyBorder="1" applyAlignment="1" applyProtection="1">
      <alignment horizontal="center" vertical="center"/>
    </xf>
    <xf numFmtId="0" fontId="9" fillId="0" borderId="5" xfId="1" applyFont="1" applyFill="1" applyBorder="1" applyAlignment="1" applyProtection="1">
      <alignment horizontal="center" vertical="center"/>
      <protection locked="0"/>
    </xf>
    <xf numFmtId="0" fontId="9" fillId="6" borderId="1" xfId="1" applyFont="1" applyFill="1" applyBorder="1" applyAlignment="1" applyProtection="1">
      <alignment horizontal="center" vertical="center" wrapText="1"/>
    </xf>
    <xf numFmtId="0" fontId="9" fillId="6" borderId="21" xfId="1" applyFont="1" applyFill="1" applyBorder="1" applyAlignment="1" applyProtection="1">
      <alignment horizontal="center" vertical="center" wrapText="1"/>
    </xf>
    <xf numFmtId="0" fontId="9" fillId="5" borderId="1" xfId="1" applyFont="1" applyFill="1" applyBorder="1" applyAlignment="1" applyProtection="1">
      <alignment horizontal="center" vertical="center" wrapText="1"/>
    </xf>
    <xf numFmtId="0" fontId="9" fillId="5" borderId="21" xfId="1" applyFont="1" applyFill="1" applyBorder="1" applyAlignment="1" applyProtection="1">
      <alignment horizontal="center" vertical="center" wrapText="1"/>
    </xf>
    <xf numFmtId="0" fontId="9" fillId="0" borderId="2" xfId="1" applyFont="1" applyFill="1" applyBorder="1" applyAlignment="1" applyProtection="1">
      <alignment horizontal="center" vertical="center"/>
    </xf>
    <xf numFmtId="0" fontId="9" fillId="0" borderId="23" xfId="1" applyFont="1" applyFill="1" applyBorder="1" applyAlignment="1" applyProtection="1">
      <alignment horizontal="center" vertical="center"/>
    </xf>
    <xf numFmtId="0" fontId="4" fillId="0" borderId="5" xfId="1" applyFont="1" applyFill="1" applyBorder="1" applyAlignment="1" applyProtection="1">
      <alignment horizontal="center" vertical="center"/>
      <protection locked="0"/>
    </xf>
    <xf numFmtId="0" fontId="18" fillId="0" borderId="0" xfId="0" applyFont="1" applyFill="1"/>
    <xf numFmtId="0" fontId="9" fillId="0" borderId="55" xfId="0" applyFont="1" applyFill="1" applyBorder="1" applyAlignment="1">
      <alignment horizontal="center" vertical="center"/>
    </xf>
    <xf numFmtId="0" fontId="9" fillId="0" borderId="56" xfId="0" applyFont="1" applyFill="1" applyBorder="1" applyAlignment="1">
      <alignment horizontal="center" vertical="center"/>
    </xf>
    <xf numFmtId="0" fontId="9" fillId="0" borderId="6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59" xfId="0" applyFont="1" applyFill="1" applyBorder="1" applyAlignment="1">
      <alignment horizontal="center" vertical="center"/>
    </xf>
    <xf numFmtId="0" fontId="9" fillId="0" borderId="57" xfId="0" applyFont="1" applyFill="1" applyBorder="1" applyAlignment="1">
      <alignment horizontal="center" vertical="center"/>
    </xf>
    <xf numFmtId="0" fontId="10" fillId="0" borderId="55" xfId="0" applyFont="1" applyFill="1" applyBorder="1" applyAlignment="1">
      <alignment horizontal="center" vertical="center"/>
    </xf>
    <xf numFmtId="0" fontId="10" fillId="0" borderId="56" xfId="0" applyFont="1" applyFill="1" applyBorder="1" applyAlignment="1">
      <alignment horizontal="center" vertical="center"/>
    </xf>
    <xf numFmtId="0" fontId="10" fillId="0" borderId="60" xfId="0" applyFont="1" applyFill="1" applyBorder="1" applyAlignment="1">
      <alignment horizontal="center" vertical="center"/>
    </xf>
    <xf numFmtId="0" fontId="6" fillId="0" borderId="5" xfId="1" applyFont="1" applyFill="1" applyBorder="1" applyAlignment="1" applyProtection="1">
      <alignment horizontal="center" vertical="center"/>
      <protection locked="0"/>
    </xf>
    <xf numFmtId="0" fontId="9" fillId="0" borderId="44" xfId="0" applyFont="1" applyFill="1" applyBorder="1" applyAlignment="1">
      <alignment horizontal="center" vertical="center"/>
    </xf>
    <xf numFmtId="0" fontId="9" fillId="0" borderId="49" xfId="0" applyFont="1" applyFill="1" applyBorder="1" applyAlignment="1">
      <alignment horizontal="center" vertical="center"/>
    </xf>
    <xf numFmtId="0" fontId="9" fillId="0" borderId="69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9" fillId="0" borderId="65" xfId="1" applyFont="1" applyFill="1" applyBorder="1" applyAlignment="1" applyProtection="1">
      <alignment horizontal="center" vertical="center"/>
    </xf>
    <xf numFmtId="0" fontId="9" fillId="0" borderId="44" xfId="1" applyFont="1" applyFill="1" applyBorder="1" applyAlignment="1" applyProtection="1">
      <alignment horizontal="center" vertical="center"/>
    </xf>
    <xf numFmtId="0" fontId="9" fillId="0" borderId="16" xfId="1" applyFont="1" applyFill="1" applyBorder="1" applyAlignment="1" applyProtection="1">
      <alignment horizontal="center" vertical="center"/>
    </xf>
    <xf numFmtId="0" fontId="9" fillId="0" borderId="50" xfId="1" applyFont="1" applyFill="1" applyBorder="1" applyAlignment="1" applyProtection="1">
      <alignment horizontal="center" vertical="center"/>
    </xf>
    <xf numFmtId="0" fontId="9" fillId="0" borderId="49" xfId="1" applyFont="1" applyFill="1" applyBorder="1" applyAlignment="1" applyProtection="1">
      <alignment horizontal="center" vertical="center"/>
    </xf>
    <xf numFmtId="0" fontId="9" fillId="0" borderId="69" xfId="1" applyFont="1" applyFill="1" applyBorder="1" applyAlignment="1" applyProtection="1">
      <alignment horizontal="center" vertical="center"/>
    </xf>
    <xf numFmtId="0" fontId="9" fillId="0" borderId="5" xfId="1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left" vertical="center"/>
    </xf>
    <xf numFmtId="0" fontId="10" fillId="0" borderId="16" xfId="1" applyFont="1" applyFill="1" applyBorder="1" applyAlignment="1" applyProtection="1">
      <alignment horizontal="center" vertical="center"/>
    </xf>
    <xf numFmtId="0" fontId="10" fillId="0" borderId="20" xfId="1" applyFont="1" applyFill="1" applyBorder="1" applyAlignment="1" applyProtection="1">
      <alignment horizontal="center" vertical="center"/>
    </xf>
    <xf numFmtId="0" fontId="10" fillId="0" borderId="2" xfId="1" applyFont="1" applyFill="1" applyBorder="1" applyAlignment="1" applyProtection="1">
      <alignment horizontal="center" vertical="center"/>
    </xf>
    <xf numFmtId="0" fontId="18" fillId="0" borderId="0" xfId="0" applyFont="1" applyFill="1" applyAlignment="1">
      <alignment vertical="center"/>
    </xf>
    <xf numFmtId="0" fontId="9" fillId="0" borderId="58" xfId="0" applyFont="1" applyFill="1" applyBorder="1" applyAlignment="1">
      <alignment horizontal="center" vertical="center"/>
    </xf>
    <xf numFmtId="0" fontId="9" fillId="0" borderId="61" xfId="0" applyFont="1" applyFill="1" applyBorder="1" applyAlignment="1">
      <alignment horizontal="center" vertical="center"/>
    </xf>
    <xf numFmtId="0" fontId="9" fillId="0" borderId="62" xfId="0" applyFont="1" applyFill="1" applyBorder="1" applyAlignment="1">
      <alignment horizontal="center" vertical="center"/>
    </xf>
    <xf numFmtId="0" fontId="9" fillId="0" borderId="64" xfId="1" applyFont="1" applyFill="1" applyBorder="1" applyAlignment="1" applyProtection="1">
      <alignment horizontal="center" vertical="center"/>
    </xf>
    <xf numFmtId="0" fontId="9" fillId="0" borderId="55" xfId="1" applyFont="1" applyFill="1" applyBorder="1" applyAlignment="1" applyProtection="1">
      <alignment horizontal="center" vertical="center"/>
    </xf>
    <xf numFmtId="0" fontId="9" fillId="0" borderId="56" xfId="1" applyFont="1" applyFill="1" applyBorder="1" applyAlignment="1" applyProtection="1">
      <alignment horizontal="center" vertical="center"/>
    </xf>
    <xf numFmtId="0" fontId="9" fillId="0" borderId="57" xfId="1" applyFont="1" applyFill="1" applyBorder="1" applyAlignment="1" applyProtection="1">
      <alignment horizontal="center" vertical="center"/>
    </xf>
    <xf numFmtId="0" fontId="8" fillId="0" borderId="3" xfId="1" applyFont="1" applyFill="1" applyBorder="1" applyAlignment="1">
      <alignment horizontal="center" vertical="center" wrapText="1"/>
    </xf>
    <xf numFmtId="0" fontId="8" fillId="0" borderId="51" xfId="1" applyFont="1" applyFill="1" applyBorder="1" applyAlignment="1">
      <alignment horizontal="center" vertical="center" wrapText="1"/>
    </xf>
    <xf numFmtId="0" fontId="3" fillId="0" borderId="20" xfId="1" applyFont="1" applyFill="1" applyBorder="1" applyAlignment="1">
      <alignment horizontal="center" vertical="center" wrapText="1"/>
    </xf>
    <xf numFmtId="0" fontId="8" fillId="8" borderId="50" xfId="1" applyFont="1" applyFill="1" applyBorder="1" applyAlignment="1" applyProtection="1">
      <alignment horizontal="center" vertical="center" wrapText="1"/>
      <protection locked="0"/>
    </xf>
    <xf numFmtId="0" fontId="3" fillId="0" borderId="9" xfId="1" applyFont="1" applyFill="1" applyBorder="1" applyAlignment="1">
      <alignment horizontal="center" vertical="center" wrapText="1"/>
    </xf>
    <xf numFmtId="0" fontId="9" fillId="0" borderId="74" xfId="0" applyFont="1" applyFill="1" applyBorder="1" applyAlignment="1">
      <alignment horizontal="center" vertical="center"/>
    </xf>
    <xf numFmtId="0" fontId="9" fillId="0" borderId="52" xfId="1" applyFont="1" applyFill="1" applyBorder="1" applyAlignment="1" applyProtection="1">
      <alignment horizontal="center" vertical="center"/>
    </xf>
    <xf numFmtId="0" fontId="9" fillId="0" borderId="60" xfId="1" applyFont="1" applyFill="1" applyBorder="1" applyAlignment="1" applyProtection="1">
      <alignment horizontal="center" vertical="center"/>
    </xf>
    <xf numFmtId="0" fontId="9" fillId="0" borderId="41" xfId="1" applyFont="1" applyFill="1" applyBorder="1" applyAlignment="1" applyProtection="1">
      <alignment horizontal="center" vertical="center"/>
    </xf>
    <xf numFmtId="0" fontId="3" fillId="0" borderId="52" xfId="1" applyFont="1" applyFill="1" applyBorder="1" applyAlignment="1">
      <alignment horizontal="center" vertical="center" wrapText="1"/>
    </xf>
    <xf numFmtId="0" fontId="8" fillId="0" borderId="53" xfId="1" applyFont="1" applyFill="1" applyBorder="1" applyAlignment="1">
      <alignment horizontal="center" vertical="center" wrapText="1"/>
    </xf>
    <xf numFmtId="0" fontId="8" fillId="0" borderId="52" xfId="1" applyFont="1" applyFill="1" applyBorder="1" applyAlignment="1">
      <alignment horizontal="center" vertical="center" wrapText="1"/>
    </xf>
    <xf numFmtId="0" fontId="8" fillId="7" borderId="52" xfId="1" applyFont="1" applyFill="1" applyBorder="1" applyAlignment="1" applyProtection="1">
      <alignment horizontal="center" vertical="center"/>
    </xf>
    <xf numFmtId="0" fontId="8" fillId="7" borderId="4" xfId="1" applyFont="1" applyFill="1" applyBorder="1" applyAlignment="1" applyProtection="1">
      <alignment horizontal="center" vertical="center"/>
    </xf>
    <xf numFmtId="0" fontId="8" fillId="0" borderId="18" xfId="1" applyFont="1" applyFill="1" applyBorder="1" applyAlignment="1" applyProtection="1">
      <alignment horizontal="center" vertical="center"/>
    </xf>
    <xf numFmtId="0" fontId="8" fillId="0" borderId="19" xfId="1" applyFont="1" applyFill="1" applyBorder="1" applyAlignment="1" applyProtection="1">
      <alignment horizontal="center" vertical="center"/>
    </xf>
    <xf numFmtId="0" fontId="8" fillId="0" borderId="24" xfId="1" applyFont="1" applyFill="1" applyBorder="1" applyAlignment="1" applyProtection="1">
      <alignment horizontal="center" vertical="center"/>
    </xf>
    <xf numFmtId="0" fontId="8" fillId="7" borderId="9" xfId="1" applyFont="1" applyFill="1" applyBorder="1" applyAlignment="1" applyProtection="1">
      <alignment horizontal="center" vertical="center"/>
    </xf>
    <xf numFmtId="0" fontId="8" fillId="0" borderId="33" xfId="1" applyFont="1" applyFill="1" applyBorder="1" applyAlignment="1" applyProtection="1">
      <alignment horizontal="center" vertical="center"/>
    </xf>
    <xf numFmtId="0" fontId="8" fillId="7" borderId="2" xfId="1" applyFont="1" applyFill="1" applyBorder="1" applyAlignment="1" applyProtection="1">
      <alignment horizontal="center" vertical="center"/>
    </xf>
    <xf numFmtId="0" fontId="9" fillId="7" borderId="15" xfId="1" applyFont="1" applyFill="1" applyBorder="1" applyAlignment="1" applyProtection="1">
      <alignment horizontal="center" vertical="center"/>
    </xf>
    <xf numFmtId="0" fontId="8" fillId="8" borderId="3" xfId="1" applyFont="1" applyFill="1" applyBorder="1" applyAlignment="1" applyProtection="1">
      <alignment horizontal="center" vertical="center" wrapText="1"/>
      <protection locked="0"/>
    </xf>
    <xf numFmtId="0" fontId="8" fillId="8" borderId="16" xfId="1" applyFont="1" applyFill="1" applyBorder="1" applyAlignment="1" applyProtection="1">
      <alignment horizontal="center" vertical="center" wrapText="1"/>
      <protection locked="0"/>
    </xf>
    <xf numFmtId="0" fontId="8" fillId="0" borderId="20" xfId="1" applyFont="1" applyFill="1" applyBorder="1" applyAlignment="1" applyProtection="1">
      <alignment horizontal="center" vertical="center" wrapText="1"/>
    </xf>
    <xf numFmtId="0" fontId="8" fillId="0" borderId="22" xfId="1" applyFont="1" applyFill="1" applyBorder="1" applyAlignment="1" applyProtection="1">
      <alignment horizontal="center" vertical="center" wrapText="1"/>
    </xf>
    <xf numFmtId="0" fontId="9" fillId="7" borderId="14" xfId="1" applyFont="1" applyFill="1" applyBorder="1" applyAlignment="1" applyProtection="1">
      <alignment horizontal="center" vertical="center"/>
    </xf>
    <xf numFmtId="0" fontId="9" fillId="7" borderId="6" xfId="1" applyFont="1" applyFill="1" applyBorder="1" applyAlignment="1" applyProtection="1">
      <alignment horizontal="center" vertical="center"/>
    </xf>
    <xf numFmtId="0" fontId="9" fillId="0" borderId="6" xfId="1" applyFont="1" applyFill="1" applyBorder="1" applyAlignment="1" applyProtection="1">
      <alignment horizontal="center" vertical="center"/>
    </xf>
    <xf numFmtId="3" fontId="19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0" fillId="0" borderId="41" xfId="0" applyFont="1" applyFill="1" applyBorder="1" applyAlignment="1">
      <alignment horizontal="center" vertical="center"/>
    </xf>
    <xf numFmtId="0" fontId="10" fillId="0" borderId="52" xfId="1" applyFont="1" applyFill="1" applyBorder="1" applyAlignment="1" applyProtection="1">
      <alignment horizontal="center" vertical="center"/>
    </xf>
    <xf numFmtId="0" fontId="10" fillId="0" borderId="53" xfId="1" applyFont="1" applyFill="1" applyBorder="1" applyAlignment="1" applyProtection="1">
      <alignment horizontal="center" vertical="center"/>
    </xf>
    <xf numFmtId="0" fontId="4" fillId="0" borderId="5" xfId="1" applyFont="1" applyFill="1" applyBorder="1" applyAlignment="1" applyProtection="1">
      <alignment horizontal="center" vertical="center"/>
    </xf>
    <xf numFmtId="0" fontId="4" fillId="0" borderId="5" xfId="1" applyFont="1" applyFill="1" applyBorder="1" applyAlignment="1">
      <alignment horizontal="center" vertical="center" wrapText="1"/>
    </xf>
    <xf numFmtId="1" fontId="4" fillId="3" borderId="5" xfId="1" applyNumberFormat="1" applyFont="1" applyFill="1" applyBorder="1" applyAlignment="1" applyProtection="1">
      <alignment horizontal="center" vertical="center" wrapText="1"/>
    </xf>
    <xf numFmtId="1" fontId="1" fillId="0" borderId="5" xfId="0" applyNumberFormat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1" fontId="0" fillId="0" borderId="63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9" fillId="4" borderId="3" xfId="1" applyNumberFormat="1" applyFont="1" applyFill="1" applyBorder="1" applyAlignment="1" applyProtection="1">
      <alignment horizontal="center" vertical="center" wrapText="1"/>
    </xf>
    <xf numFmtId="1" fontId="9" fillId="4" borderId="1" xfId="1" applyNumberFormat="1" applyFont="1" applyFill="1" applyBorder="1" applyAlignment="1" applyProtection="1">
      <alignment horizontal="center" vertical="center" wrapText="1"/>
    </xf>
    <xf numFmtId="164" fontId="9" fillId="4" borderId="1" xfId="1" applyNumberFormat="1" applyFont="1" applyFill="1" applyBorder="1" applyAlignment="1" applyProtection="1">
      <alignment horizontal="center" vertical="center" wrapText="1"/>
    </xf>
    <xf numFmtId="1" fontId="9" fillId="4" borderId="10" xfId="1" applyNumberFormat="1" applyFont="1" applyFill="1" applyBorder="1" applyAlignment="1" applyProtection="1">
      <alignment horizontal="center" vertical="center" wrapText="1"/>
    </xf>
    <xf numFmtId="1" fontId="9" fillId="4" borderId="4" xfId="1" applyNumberFormat="1" applyFont="1" applyFill="1" applyBorder="1" applyAlignment="1" applyProtection="1">
      <alignment horizontal="center" vertical="center" wrapText="1"/>
    </xf>
    <xf numFmtId="164" fontId="9" fillId="4" borderId="4" xfId="1" applyNumberFormat="1" applyFont="1" applyFill="1" applyBorder="1" applyAlignment="1" applyProtection="1">
      <alignment horizontal="center" vertical="center" wrapText="1"/>
    </xf>
    <xf numFmtId="1" fontId="1" fillId="0" borderId="24" xfId="0" applyNumberFormat="1" applyFont="1" applyBorder="1" applyAlignment="1">
      <alignment horizontal="center" vertical="center"/>
    </xf>
    <xf numFmtId="1" fontId="4" fillId="3" borderId="18" xfId="1" applyNumberFormat="1" applyFont="1" applyFill="1" applyBorder="1" applyAlignment="1" applyProtection="1">
      <alignment horizontal="center" vertical="center" wrapText="1"/>
    </xf>
    <xf numFmtId="1" fontId="4" fillId="3" borderId="19" xfId="1" applyNumberFormat="1" applyFont="1" applyFill="1" applyBorder="1" applyAlignment="1" applyProtection="1">
      <alignment horizontal="center" vertical="center" wrapText="1"/>
    </xf>
    <xf numFmtId="1" fontId="4" fillId="3" borderId="33" xfId="1" applyNumberFormat="1" applyFont="1" applyFill="1" applyBorder="1" applyAlignment="1" applyProtection="1">
      <alignment horizontal="center" vertical="center" wrapText="1"/>
    </xf>
    <xf numFmtId="1" fontId="4" fillId="3" borderId="16" xfId="1" applyNumberFormat="1" applyFont="1" applyFill="1" applyBorder="1" applyAlignment="1" applyProtection="1">
      <alignment horizontal="center" vertical="center" wrapText="1"/>
    </xf>
    <xf numFmtId="1" fontId="4" fillId="3" borderId="1" xfId="1" applyNumberFormat="1" applyFont="1" applyFill="1" applyBorder="1" applyAlignment="1" applyProtection="1">
      <alignment horizontal="center" vertical="center" wrapText="1"/>
    </xf>
    <xf numFmtId="1" fontId="4" fillId="3" borderId="2" xfId="1" applyNumberFormat="1" applyFont="1" applyFill="1" applyBorder="1" applyAlignment="1" applyProtection="1">
      <alignment horizontal="center" vertical="center" wrapText="1"/>
    </xf>
    <xf numFmtId="1" fontId="4" fillId="3" borderId="52" xfId="1" applyNumberFormat="1" applyFont="1" applyFill="1" applyBorder="1" applyAlignment="1" applyProtection="1">
      <alignment horizontal="center" vertical="center" wrapText="1"/>
    </xf>
    <xf numFmtId="1" fontId="4" fillId="3" borderId="4" xfId="1" applyNumberFormat="1" applyFont="1" applyFill="1" applyBorder="1" applyAlignment="1" applyProtection="1">
      <alignment horizontal="center" vertical="center" wrapText="1"/>
    </xf>
    <xf numFmtId="1" fontId="4" fillId="3" borderId="9" xfId="1" applyNumberFormat="1" applyFont="1" applyFill="1" applyBorder="1" applyAlignment="1" applyProtection="1">
      <alignment horizontal="center" vertical="center" wrapText="1"/>
    </xf>
    <xf numFmtId="1" fontId="4" fillId="3" borderId="21" xfId="1" applyNumberFormat="1" applyFont="1" applyFill="1" applyBorder="1" applyAlignment="1" applyProtection="1">
      <alignment horizontal="center" vertical="center" wrapText="1"/>
    </xf>
    <xf numFmtId="0" fontId="9" fillId="0" borderId="37" xfId="1" applyFont="1" applyFill="1" applyBorder="1" applyAlignment="1" applyProtection="1">
      <alignment horizontal="center" vertical="center"/>
    </xf>
    <xf numFmtId="0" fontId="9" fillId="0" borderId="14" xfId="1" applyFont="1" applyFill="1" applyBorder="1" applyAlignment="1" applyProtection="1">
      <alignment horizontal="center" vertical="center"/>
    </xf>
    <xf numFmtId="0" fontId="9" fillId="0" borderId="15" xfId="1" applyFont="1" applyFill="1" applyBorder="1" applyAlignment="1" applyProtection="1">
      <alignment horizontal="center" vertical="center"/>
    </xf>
    <xf numFmtId="0" fontId="9" fillId="0" borderId="28" xfId="1" applyFont="1" applyFill="1" applyBorder="1" applyAlignment="1" applyProtection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9" fillId="0" borderId="26" xfId="1" applyFont="1" applyFill="1" applyBorder="1" applyAlignment="1" applyProtection="1">
      <alignment horizontal="center" vertical="center"/>
    </xf>
    <xf numFmtId="0" fontId="9" fillId="8" borderId="36" xfId="1" applyFont="1" applyFill="1" applyBorder="1" applyAlignment="1" applyProtection="1">
      <alignment horizontal="center" vertical="center" wrapText="1"/>
      <protection locked="0"/>
    </xf>
    <xf numFmtId="0" fontId="9" fillId="8" borderId="34" xfId="1" applyFont="1" applyFill="1" applyBorder="1" applyAlignment="1" applyProtection="1">
      <alignment horizontal="center" vertical="center" wrapText="1"/>
      <protection locked="0"/>
    </xf>
    <xf numFmtId="0" fontId="9" fillId="8" borderId="35" xfId="1" applyFont="1" applyFill="1" applyBorder="1" applyAlignment="1" applyProtection="1">
      <alignment horizontal="center" vertical="center" wrapText="1"/>
      <protection locked="0"/>
    </xf>
    <xf numFmtId="0" fontId="9" fillId="2" borderId="1" xfId="1" applyFont="1" applyFill="1" applyBorder="1" applyAlignment="1" applyProtection="1">
      <alignment horizontal="center" vertical="center" wrapText="1"/>
    </xf>
    <xf numFmtId="0" fontId="9" fillId="2" borderId="3" xfId="1" applyFont="1" applyFill="1" applyBorder="1" applyAlignment="1" applyProtection="1">
      <alignment horizontal="center" vertical="center" wrapText="1"/>
    </xf>
    <xf numFmtId="0" fontId="11" fillId="5" borderId="18" xfId="0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center" vertical="center" wrapText="1"/>
    </xf>
    <xf numFmtId="0" fontId="16" fillId="6" borderId="0" xfId="1" applyFont="1" applyFill="1" applyBorder="1" applyAlignment="1" applyProtection="1">
      <alignment horizontal="center" vertical="center"/>
      <protection locked="0"/>
    </xf>
    <xf numFmtId="0" fontId="9" fillId="0" borderId="5" xfId="1" applyFont="1" applyFill="1" applyBorder="1" applyAlignment="1" applyProtection="1">
      <alignment horizontal="center" vertical="center"/>
      <protection locked="0"/>
    </xf>
    <xf numFmtId="0" fontId="10" fillId="0" borderId="1" xfId="1" applyFont="1" applyFill="1" applyBorder="1" applyAlignment="1" applyProtection="1">
      <alignment horizontal="center" vertical="center"/>
      <protection locked="0"/>
    </xf>
    <xf numFmtId="0" fontId="10" fillId="0" borderId="1" xfId="1" applyFont="1" applyFill="1" applyBorder="1" applyAlignment="1" applyProtection="1">
      <alignment horizontal="center" vertical="center"/>
    </xf>
    <xf numFmtId="0" fontId="10" fillId="0" borderId="4" xfId="1" applyFont="1" applyFill="1" applyBorder="1" applyAlignment="1" applyProtection="1">
      <alignment horizontal="center" vertical="center"/>
    </xf>
    <xf numFmtId="0" fontId="9" fillId="0" borderId="9" xfId="1" applyFont="1" applyFill="1" applyBorder="1" applyAlignment="1" applyProtection="1">
      <alignment horizontal="center" vertical="center"/>
    </xf>
    <xf numFmtId="0" fontId="9" fillId="0" borderId="10" xfId="1" applyFont="1" applyFill="1" applyBorder="1" applyAlignment="1" applyProtection="1">
      <alignment horizontal="center" vertical="center"/>
    </xf>
    <xf numFmtId="0" fontId="9" fillId="0" borderId="43" xfId="1" applyFont="1" applyFill="1" applyBorder="1" applyAlignment="1" applyProtection="1">
      <alignment horizontal="center" vertical="center"/>
    </xf>
    <xf numFmtId="0" fontId="9" fillId="0" borderId="42" xfId="1" applyFont="1" applyFill="1" applyBorder="1" applyAlignment="1" applyProtection="1">
      <alignment horizontal="center" vertical="center"/>
    </xf>
    <xf numFmtId="0" fontId="9" fillId="6" borderId="46" xfId="1" applyFont="1" applyFill="1" applyBorder="1" applyAlignment="1" applyProtection="1">
      <alignment horizontal="center" vertical="center"/>
    </xf>
    <xf numFmtId="0" fontId="9" fillId="6" borderId="48" xfId="1" applyFont="1" applyFill="1" applyBorder="1" applyAlignment="1" applyProtection="1">
      <alignment horizontal="center" vertical="center"/>
    </xf>
    <xf numFmtId="0" fontId="9" fillId="6" borderId="47" xfId="1" applyFont="1" applyFill="1" applyBorder="1" applyAlignment="1" applyProtection="1">
      <alignment horizontal="center" vertical="center"/>
    </xf>
    <xf numFmtId="0" fontId="9" fillId="6" borderId="55" xfId="1" applyFont="1" applyFill="1" applyBorder="1" applyAlignment="1" applyProtection="1">
      <alignment horizontal="center" vertical="center"/>
    </xf>
    <xf numFmtId="0" fontId="9" fillId="6" borderId="57" xfId="1" applyFont="1" applyFill="1" applyBorder="1" applyAlignment="1" applyProtection="1">
      <alignment horizontal="center" vertical="center"/>
    </xf>
    <xf numFmtId="0" fontId="9" fillId="5" borderId="65" xfId="1" applyFont="1" applyFill="1" applyBorder="1" applyAlignment="1" applyProtection="1">
      <alignment horizontal="center" vertical="center" wrapText="1"/>
    </xf>
    <xf numFmtId="0" fontId="9" fillId="5" borderId="50" xfId="1" applyFont="1" applyFill="1" applyBorder="1" applyAlignment="1" applyProtection="1">
      <alignment horizontal="center" vertical="center" wrapText="1"/>
    </xf>
    <xf numFmtId="0" fontId="9" fillId="7" borderId="45" xfId="1" applyFont="1" applyFill="1" applyBorder="1" applyAlignment="1" applyProtection="1">
      <alignment horizontal="center" vertical="center"/>
    </xf>
    <xf numFmtId="0" fontId="9" fillId="7" borderId="28" xfId="1" applyFont="1" applyFill="1" applyBorder="1" applyAlignment="1" applyProtection="1">
      <alignment horizontal="center" vertical="center"/>
    </xf>
    <xf numFmtId="0" fontId="9" fillId="7" borderId="29" xfId="1" applyFont="1" applyFill="1" applyBorder="1" applyAlignment="1" applyProtection="1">
      <alignment horizontal="center" vertical="center"/>
    </xf>
    <xf numFmtId="0" fontId="9" fillId="7" borderId="70" xfId="1" applyFont="1" applyFill="1" applyBorder="1" applyAlignment="1" applyProtection="1">
      <alignment horizontal="center" vertical="center"/>
    </xf>
    <xf numFmtId="0" fontId="9" fillId="7" borderId="30" xfId="1" applyFont="1" applyFill="1" applyBorder="1" applyAlignment="1" applyProtection="1">
      <alignment horizontal="center" vertical="center"/>
    </xf>
    <xf numFmtId="0" fontId="11" fillId="8" borderId="46" xfId="0" applyFont="1" applyFill="1" applyBorder="1" applyAlignment="1">
      <alignment horizontal="center" vertical="center" wrapText="1"/>
    </xf>
    <xf numFmtId="0" fontId="11" fillId="8" borderId="47" xfId="0" applyFont="1" applyFill="1" applyBorder="1" applyAlignment="1">
      <alignment horizontal="center" vertical="center" wrapText="1"/>
    </xf>
    <xf numFmtId="0" fontId="9" fillId="8" borderId="6" xfId="1" applyFont="1" applyFill="1" applyBorder="1" applyAlignment="1" applyProtection="1">
      <alignment horizontal="center" vertical="center" wrapText="1"/>
      <protection locked="0"/>
    </xf>
    <xf numFmtId="0" fontId="9" fillId="8" borderId="7" xfId="1" applyFont="1" applyFill="1" applyBorder="1" applyAlignment="1" applyProtection="1">
      <alignment horizontal="center" vertical="center" wrapText="1"/>
      <protection locked="0"/>
    </xf>
    <xf numFmtId="0" fontId="9" fillId="8" borderId="8" xfId="1" applyFont="1" applyFill="1" applyBorder="1" applyAlignment="1" applyProtection="1">
      <alignment horizontal="center" vertical="center" wrapText="1"/>
      <protection locked="0"/>
    </xf>
    <xf numFmtId="0" fontId="9" fillId="0" borderId="4" xfId="1" applyFont="1" applyFill="1" applyBorder="1" applyAlignment="1" applyProtection="1">
      <alignment horizontal="center" vertical="center" wrapText="1"/>
    </xf>
    <xf numFmtId="0" fontId="9" fillId="0" borderId="45" xfId="1" applyFont="1" applyFill="1" applyBorder="1" applyAlignment="1" applyProtection="1">
      <alignment horizontal="center" vertical="center" wrapText="1"/>
    </xf>
    <xf numFmtId="0" fontId="4" fillId="0" borderId="32" xfId="1" applyFont="1" applyFill="1" applyBorder="1" applyAlignment="1" applyProtection="1">
      <alignment horizontal="center" vertical="center" wrapText="1"/>
    </xf>
    <xf numFmtId="0" fontId="4" fillId="0" borderId="41" xfId="1" applyFont="1" applyFill="1" applyBorder="1" applyAlignment="1" applyProtection="1">
      <alignment horizontal="center" vertical="center" wrapText="1"/>
    </xf>
    <xf numFmtId="0" fontId="4" fillId="0" borderId="39" xfId="1" applyFont="1" applyFill="1" applyBorder="1" applyAlignment="1" applyProtection="1">
      <alignment horizontal="center" vertical="center" wrapText="1"/>
    </xf>
    <xf numFmtId="0" fontId="14" fillId="0" borderId="6" xfId="1" applyFont="1" applyFill="1" applyBorder="1" applyAlignment="1" applyProtection="1">
      <alignment horizontal="center" vertical="center"/>
      <protection locked="0"/>
    </xf>
    <xf numFmtId="0" fontId="14" fillId="0" borderId="7" xfId="1" applyFont="1" applyFill="1" applyBorder="1" applyAlignment="1" applyProtection="1">
      <alignment horizontal="center" vertical="center"/>
      <protection locked="0"/>
    </xf>
    <xf numFmtId="0" fontId="14" fillId="0" borderId="8" xfId="1" applyFont="1" applyFill="1" applyBorder="1" applyAlignment="1" applyProtection="1">
      <alignment horizontal="center" vertical="center"/>
      <protection locked="0"/>
    </xf>
    <xf numFmtId="0" fontId="7" fillId="0" borderId="2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9" fillId="6" borderId="1" xfId="1" applyFont="1" applyFill="1" applyBorder="1" applyAlignment="1" applyProtection="1">
      <alignment horizontal="center" vertical="center"/>
    </xf>
    <xf numFmtId="0" fontId="9" fillId="6" borderId="2" xfId="1" applyFont="1" applyFill="1" applyBorder="1" applyAlignment="1" applyProtection="1">
      <alignment horizontal="center" vertical="center"/>
    </xf>
    <xf numFmtId="0" fontId="9" fillId="5" borderId="1" xfId="1" applyFont="1" applyFill="1" applyBorder="1" applyAlignment="1" applyProtection="1">
      <alignment horizontal="center" vertical="center"/>
    </xf>
    <xf numFmtId="0" fontId="9" fillId="5" borderId="2" xfId="1" applyFont="1" applyFill="1" applyBorder="1" applyAlignment="1" applyProtection="1">
      <alignment horizontal="center" vertical="center"/>
    </xf>
    <xf numFmtId="0" fontId="10" fillId="5" borderId="6" xfId="1" applyFont="1" applyFill="1" applyBorder="1" applyAlignment="1" applyProtection="1">
      <alignment horizontal="center" vertical="center"/>
      <protection locked="0"/>
    </xf>
    <xf numFmtId="0" fontId="10" fillId="5" borderId="7" xfId="1" applyFont="1" applyFill="1" applyBorder="1" applyAlignment="1" applyProtection="1">
      <alignment horizontal="center" vertical="center"/>
      <protection locked="0"/>
    </xf>
    <xf numFmtId="0" fontId="10" fillId="5" borderId="8" xfId="1" applyFont="1" applyFill="1" applyBorder="1" applyAlignment="1" applyProtection="1">
      <alignment horizontal="center" vertical="center"/>
      <protection locked="0"/>
    </xf>
    <xf numFmtId="0" fontId="9" fillId="5" borderId="32" xfId="1" applyFont="1" applyFill="1" applyBorder="1" applyAlignment="1" applyProtection="1">
      <alignment horizontal="center" vertical="center" wrapText="1"/>
    </xf>
    <xf numFmtId="0" fontId="9" fillId="5" borderId="41" xfId="1" applyFont="1" applyFill="1" applyBorder="1" applyAlignment="1" applyProtection="1">
      <alignment horizontal="center" vertical="center" wrapText="1"/>
    </xf>
    <xf numFmtId="0" fontId="9" fillId="5" borderId="39" xfId="1" applyFont="1" applyFill="1" applyBorder="1" applyAlignment="1" applyProtection="1">
      <alignment horizontal="center" vertical="center" wrapText="1"/>
    </xf>
    <xf numFmtId="0" fontId="9" fillId="0" borderId="25" xfId="1" applyFont="1" applyFill="1" applyBorder="1" applyAlignment="1" applyProtection="1">
      <alignment horizontal="center" vertical="center"/>
    </xf>
    <xf numFmtId="0" fontId="9" fillId="0" borderId="17" xfId="1" applyFont="1" applyFill="1" applyBorder="1" applyAlignment="1" applyProtection="1">
      <alignment horizontal="center" vertical="center"/>
    </xf>
    <xf numFmtId="0" fontId="9" fillId="0" borderId="11" xfId="1" applyFont="1" applyFill="1" applyBorder="1" applyAlignment="1" applyProtection="1">
      <alignment horizontal="center" vertical="center"/>
    </xf>
    <xf numFmtId="0" fontId="9" fillId="0" borderId="13" xfId="1" applyFont="1" applyFill="1" applyBorder="1" applyAlignment="1" applyProtection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10" fillId="0" borderId="6" xfId="1" applyFont="1" applyFill="1" applyBorder="1" applyAlignment="1" applyProtection="1">
      <alignment horizontal="center" vertical="center"/>
    </xf>
    <xf numFmtId="0" fontId="10" fillId="0" borderId="7" xfId="1" applyFont="1" applyFill="1" applyBorder="1" applyAlignment="1" applyProtection="1">
      <alignment horizontal="center" vertical="center"/>
    </xf>
    <xf numFmtId="0" fontId="10" fillId="0" borderId="8" xfId="1" applyFont="1" applyFill="1" applyBorder="1" applyAlignment="1" applyProtection="1">
      <alignment horizontal="center" vertical="center"/>
    </xf>
    <xf numFmtId="0" fontId="10" fillId="0" borderId="25" xfId="1" applyFont="1" applyFill="1" applyBorder="1" applyAlignment="1" applyProtection="1">
      <alignment horizontal="center" vertical="center"/>
    </xf>
    <xf numFmtId="0" fontId="10" fillId="0" borderId="15" xfId="1" applyFont="1" applyFill="1" applyBorder="1" applyAlignment="1" applyProtection="1">
      <alignment horizontal="center" vertical="center"/>
    </xf>
    <xf numFmtId="0" fontId="10" fillId="0" borderId="17" xfId="1" applyFont="1" applyFill="1" applyBorder="1" applyAlignment="1" applyProtection="1">
      <alignment horizontal="center" vertical="center"/>
    </xf>
    <xf numFmtId="0" fontId="10" fillId="0" borderId="26" xfId="1" applyFont="1" applyFill="1" applyBorder="1" applyAlignment="1" applyProtection="1">
      <alignment horizontal="center" vertical="center"/>
    </xf>
    <xf numFmtId="0" fontId="10" fillId="0" borderId="11" xfId="1" applyFont="1" applyFill="1" applyBorder="1" applyAlignment="1" applyProtection="1">
      <alignment horizontal="center" vertical="center"/>
    </xf>
    <xf numFmtId="0" fontId="10" fillId="0" borderId="13" xfId="1" applyFont="1" applyFill="1" applyBorder="1" applyAlignment="1" applyProtection="1">
      <alignment horizontal="center" vertical="center"/>
    </xf>
    <xf numFmtId="0" fontId="9" fillId="6" borderId="3" xfId="1" applyFont="1" applyFill="1" applyBorder="1" applyAlignment="1" applyProtection="1">
      <alignment horizontal="center" vertical="center" wrapText="1"/>
    </xf>
    <xf numFmtId="0" fontId="17" fillId="7" borderId="33" xfId="1" applyFont="1" applyFill="1" applyBorder="1" applyAlignment="1" applyProtection="1">
      <alignment horizontal="center" vertical="center"/>
    </xf>
    <xf numFmtId="0" fontId="17" fillId="7" borderId="40" xfId="1" applyFont="1" applyFill="1" applyBorder="1" applyAlignment="1" applyProtection="1">
      <alignment horizontal="center" vertical="center"/>
    </xf>
    <xf numFmtId="0" fontId="6" fillId="5" borderId="32" xfId="1" applyFont="1" applyFill="1" applyBorder="1" applyAlignment="1" applyProtection="1">
      <alignment horizontal="center" vertical="center"/>
    </xf>
    <xf numFmtId="0" fontId="6" fillId="5" borderId="39" xfId="1" applyFont="1" applyFill="1" applyBorder="1" applyAlignment="1" applyProtection="1">
      <alignment horizontal="center" vertical="center"/>
    </xf>
    <xf numFmtId="0" fontId="10" fillId="6" borderId="6" xfId="1" applyFont="1" applyFill="1" applyBorder="1" applyAlignment="1" applyProtection="1">
      <alignment horizontal="center" vertical="center"/>
    </xf>
    <xf numFmtId="0" fontId="10" fillId="6" borderId="7" xfId="1" applyFont="1" applyFill="1" applyBorder="1" applyAlignment="1" applyProtection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/>
    </xf>
    <xf numFmtId="0" fontId="3" fillId="2" borderId="30" xfId="1" applyFont="1" applyFill="1" applyBorder="1" applyAlignment="1" applyProtection="1">
      <alignment horizontal="center" vertical="center" wrapText="1"/>
      <protection locked="0"/>
    </xf>
    <xf numFmtId="0" fontId="3" fillId="2" borderId="31" xfId="1" applyFont="1" applyFill="1" applyBorder="1" applyAlignment="1" applyProtection="1">
      <alignment horizontal="center" vertical="center" wrapText="1"/>
      <protection locked="0"/>
    </xf>
    <xf numFmtId="0" fontId="3" fillId="2" borderId="18" xfId="1" applyFont="1" applyFill="1" applyBorder="1" applyAlignment="1" applyProtection="1">
      <alignment horizontal="center" vertical="center" wrapText="1"/>
    </xf>
    <xf numFmtId="0" fontId="3" fillId="2" borderId="52" xfId="1" applyFont="1" applyFill="1" applyBorder="1" applyAlignment="1" applyProtection="1">
      <alignment horizontal="center" vertical="center" wrapText="1"/>
    </xf>
    <xf numFmtId="0" fontId="3" fillId="2" borderId="19" xfId="1" applyFont="1" applyFill="1" applyBorder="1" applyAlignment="1" applyProtection="1">
      <alignment horizontal="center" vertical="center" wrapText="1"/>
    </xf>
    <xf numFmtId="0" fontId="3" fillId="2" borderId="4" xfId="1" applyFont="1" applyFill="1" applyBorder="1" applyAlignment="1" applyProtection="1">
      <alignment horizontal="center" vertical="center" wrapText="1"/>
    </xf>
    <xf numFmtId="0" fontId="3" fillId="2" borderId="19" xfId="1" applyFont="1" applyFill="1" applyBorder="1" applyAlignment="1" applyProtection="1">
      <alignment horizontal="center" vertical="center" wrapText="1"/>
      <protection locked="0"/>
    </xf>
    <xf numFmtId="0" fontId="3" fillId="2" borderId="4" xfId="1" applyFont="1" applyFill="1" applyBorder="1" applyAlignment="1" applyProtection="1">
      <alignment horizontal="center" vertical="center" wrapText="1"/>
      <protection locked="0"/>
    </xf>
    <xf numFmtId="0" fontId="3" fillId="2" borderId="24" xfId="1" applyFont="1" applyFill="1" applyBorder="1" applyAlignment="1" applyProtection="1">
      <alignment horizontal="center" vertical="center" wrapText="1"/>
      <protection locked="0"/>
    </xf>
    <xf numFmtId="0" fontId="3" fillId="2" borderId="53" xfId="1" applyFont="1" applyFill="1" applyBorder="1" applyAlignment="1" applyProtection="1">
      <alignment horizontal="center" vertical="center" wrapText="1"/>
      <protection locked="0"/>
    </xf>
    <xf numFmtId="0" fontId="17" fillId="7" borderId="34" xfId="1" applyFont="1" applyFill="1" applyBorder="1" applyAlignment="1" applyProtection="1">
      <alignment horizontal="center" vertical="center"/>
    </xf>
    <xf numFmtId="0" fontId="10" fillId="7" borderId="36" xfId="1" applyFont="1" applyFill="1" applyBorder="1" applyAlignment="1" applyProtection="1">
      <alignment horizontal="center" vertical="center"/>
    </xf>
    <xf numFmtId="0" fontId="10" fillId="7" borderId="34" xfId="1" applyFont="1" applyFill="1" applyBorder="1" applyAlignment="1" applyProtection="1">
      <alignment horizontal="center" vertical="center"/>
    </xf>
    <xf numFmtId="0" fontId="10" fillId="7" borderId="35" xfId="1" applyFont="1" applyFill="1" applyBorder="1" applyAlignment="1" applyProtection="1">
      <alignment horizontal="center" vertical="center"/>
    </xf>
    <xf numFmtId="0" fontId="5" fillId="8" borderId="6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9" fillId="8" borderId="2" xfId="1" applyFont="1" applyFill="1" applyBorder="1" applyAlignment="1" applyProtection="1">
      <alignment horizontal="center" vertical="center" wrapText="1"/>
      <protection locked="0"/>
    </xf>
    <xf numFmtId="0" fontId="9" fillId="8" borderId="49" xfId="1" applyFont="1" applyFill="1" applyBorder="1" applyAlignment="1" applyProtection="1">
      <alignment horizontal="center" vertical="center" wrapText="1"/>
      <protection locked="0"/>
    </xf>
    <xf numFmtId="0" fontId="17" fillId="7" borderId="36" xfId="1" applyFont="1" applyFill="1" applyBorder="1" applyAlignment="1" applyProtection="1">
      <alignment horizontal="center" vertical="center"/>
    </xf>
    <xf numFmtId="0" fontId="9" fillId="6" borderId="59" xfId="1" applyFont="1" applyFill="1" applyBorder="1" applyAlignment="1" applyProtection="1">
      <alignment horizontal="center" vertical="center"/>
    </xf>
    <xf numFmtId="0" fontId="10" fillId="0" borderId="14" xfId="1" applyFont="1" applyFill="1" applyBorder="1" applyAlignment="1" applyProtection="1">
      <alignment horizontal="center" vertical="center"/>
    </xf>
    <xf numFmtId="0" fontId="10" fillId="0" borderId="0" xfId="1" applyFont="1" applyFill="1" applyBorder="1" applyAlignment="1" applyProtection="1">
      <alignment horizontal="center" vertical="center"/>
    </xf>
    <xf numFmtId="0" fontId="10" fillId="0" borderId="12" xfId="1" applyFont="1" applyFill="1" applyBorder="1" applyAlignment="1" applyProtection="1">
      <alignment horizontal="center" vertical="center"/>
    </xf>
    <xf numFmtId="0" fontId="10" fillId="0" borderId="6" xfId="1" applyFont="1" applyFill="1" applyBorder="1" applyAlignment="1" applyProtection="1">
      <alignment horizontal="center" vertical="center"/>
      <protection locked="0"/>
    </xf>
    <xf numFmtId="0" fontId="10" fillId="0" borderId="7" xfId="1" applyFont="1" applyFill="1" applyBorder="1" applyAlignment="1" applyProtection="1">
      <alignment horizontal="center" vertical="center"/>
      <protection locked="0"/>
    </xf>
    <xf numFmtId="0" fontId="10" fillId="0" borderId="8" xfId="1" applyFont="1" applyFill="1" applyBorder="1" applyAlignment="1" applyProtection="1">
      <alignment horizontal="center" vertical="center"/>
      <protection locked="0"/>
    </xf>
    <xf numFmtId="0" fontId="10" fillId="6" borderId="29" xfId="1" applyFont="1" applyFill="1" applyBorder="1" applyAlignment="1" applyProtection="1">
      <alignment horizontal="center" vertical="center"/>
      <protection locked="0"/>
    </xf>
    <xf numFmtId="0" fontId="10" fillId="6" borderId="70" xfId="1" applyFont="1" applyFill="1" applyBorder="1" applyAlignment="1" applyProtection="1">
      <alignment horizontal="center" vertical="center"/>
      <protection locked="0"/>
    </xf>
    <xf numFmtId="0" fontId="10" fillId="6" borderId="30" xfId="1" applyFont="1" applyFill="1" applyBorder="1" applyAlignment="1" applyProtection="1">
      <alignment horizontal="center" vertical="center"/>
      <protection locked="0"/>
    </xf>
    <xf numFmtId="0" fontId="9" fillId="6" borderId="1" xfId="1" applyFont="1" applyFill="1" applyBorder="1" applyAlignment="1" applyProtection="1">
      <alignment horizontal="center" vertical="center" wrapText="1"/>
    </xf>
    <xf numFmtId="0" fontId="9" fillId="6" borderId="21" xfId="1" applyFont="1" applyFill="1" applyBorder="1" applyAlignment="1" applyProtection="1">
      <alignment horizontal="center" vertical="center" wrapText="1"/>
    </xf>
    <xf numFmtId="0" fontId="9" fillId="6" borderId="16" xfId="1" applyFont="1" applyFill="1" applyBorder="1" applyAlignment="1" applyProtection="1">
      <alignment horizontal="center" vertical="center" wrapText="1"/>
    </xf>
    <xf numFmtId="0" fontId="9" fillId="6" borderId="50" xfId="1" applyFont="1" applyFill="1" applyBorder="1" applyAlignment="1" applyProtection="1">
      <alignment horizontal="center" vertical="center" wrapText="1"/>
    </xf>
    <xf numFmtId="0" fontId="11" fillId="8" borderId="18" xfId="0" applyFont="1" applyFill="1" applyBorder="1" applyAlignment="1">
      <alignment horizontal="center" vertical="center" wrapText="1"/>
    </xf>
    <xf numFmtId="0" fontId="11" fillId="8" borderId="24" xfId="0" applyFont="1" applyFill="1" applyBorder="1" applyAlignment="1">
      <alignment horizontal="center" vertical="center" wrapText="1"/>
    </xf>
    <xf numFmtId="0" fontId="9" fillId="6" borderId="18" xfId="1" applyFont="1" applyFill="1" applyBorder="1" applyAlignment="1" applyProtection="1">
      <alignment horizontal="center" vertical="center"/>
    </xf>
    <xf numFmtId="0" fontId="9" fillId="6" borderId="19" xfId="1" applyFont="1" applyFill="1" applyBorder="1" applyAlignment="1" applyProtection="1">
      <alignment horizontal="center" vertical="center"/>
    </xf>
    <xf numFmtId="0" fontId="9" fillId="6" borderId="30" xfId="1" applyFont="1" applyFill="1" applyBorder="1" applyAlignment="1" applyProtection="1">
      <alignment horizontal="center" vertical="center"/>
    </xf>
    <xf numFmtId="0" fontId="11" fillId="6" borderId="18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30" xfId="0" applyFont="1" applyFill="1" applyBorder="1" applyAlignment="1">
      <alignment horizontal="center" vertical="center"/>
    </xf>
    <xf numFmtId="0" fontId="9" fillId="5" borderId="1" xfId="1" applyFont="1" applyFill="1" applyBorder="1" applyAlignment="1" applyProtection="1">
      <alignment horizontal="center" vertical="center" wrapText="1"/>
    </xf>
    <xf numFmtId="0" fontId="9" fillId="5" borderId="21" xfId="1" applyFont="1" applyFill="1" applyBorder="1" applyAlignment="1" applyProtection="1">
      <alignment horizontal="center" vertical="center" wrapText="1"/>
    </xf>
    <xf numFmtId="0" fontId="9" fillId="0" borderId="3" xfId="1" applyFont="1" applyFill="1" applyBorder="1" applyAlignment="1" applyProtection="1">
      <alignment horizontal="center" vertical="center"/>
    </xf>
    <xf numFmtId="0" fontId="9" fillId="0" borderId="51" xfId="1" applyFont="1" applyFill="1" applyBorder="1" applyAlignment="1" applyProtection="1">
      <alignment horizontal="center" vertical="center"/>
    </xf>
    <xf numFmtId="0" fontId="9" fillId="7" borderId="1" xfId="1" applyFont="1" applyFill="1" applyBorder="1" applyAlignment="1" applyProtection="1">
      <alignment horizontal="center" vertical="center"/>
    </xf>
    <xf numFmtId="0" fontId="9" fillId="5" borderId="59" xfId="1" applyFont="1" applyFill="1" applyBorder="1" applyAlignment="1" applyProtection="1">
      <alignment horizontal="center" vertical="center"/>
    </xf>
    <xf numFmtId="0" fontId="9" fillId="5" borderId="57" xfId="1" applyFont="1" applyFill="1" applyBorder="1" applyAlignment="1" applyProtection="1">
      <alignment horizontal="center" vertical="center"/>
    </xf>
    <xf numFmtId="0" fontId="10" fillId="5" borderId="67" xfId="1" applyFont="1" applyFill="1" applyBorder="1" applyAlignment="1" applyProtection="1">
      <alignment horizontal="center" vertical="center"/>
      <protection locked="0"/>
    </xf>
    <xf numFmtId="0" fontId="10" fillId="5" borderId="70" xfId="1" applyFont="1" applyFill="1" applyBorder="1" applyAlignment="1" applyProtection="1">
      <alignment horizontal="center" vertical="center"/>
      <protection locked="0"/>
    </xf>
    <xf numFmtId="0" fontId="10" fillId="5" borderId="37" xfId="1" applyFont="1" applyFill="1" applyBorder="1" applyAlignment="1" applyProtection="1">
      <alignment horizontal="center" vertical="center"/>
      <protection locked="0"/>
    </xf>
    <xf numFmtId="0" fontId="9" fillId="2" borderId="19" xfId="1" applyFont="1" applyFill="1" applyBorder="1" applyAlignment="1" applyProtection="1">
      <alignment horizontal="center" vertical="center" wrapText="1"/>
      <protection locked="0"/>
    </xf>
    <xf numFmtId="0" fontId="9" fillId="2" borderId="1" xfId="1" applyFont="1" applyFill="1" applyBorder="1" applyAlignment="1" applyProtection="1">
      <alignment horizontal="center" vertical="center" wrapText="1"/>
      <protection locked="0"/>
    </xf>
    <xf numFmtId="0" fontId="9" fillId="2" borderId="24" xfId="1" applyFont="1" applyFill="1" applyBorder="1" applyAlignment="1" applyProtection="1">
      <alignment horizontal="center" vertical="center" wrapText="1"/>
      <protection locked="0"/>
    </xf>
    <xf numFmtId="0" fontId="9" fillId="2" borderId="20" xfId="1" applyFont="1" applyFill="1" applyBorder="1" applyAlignment="1" applyProtection="1">
      <alignment horizontal="center" vertical="center" wrapText="1"/>
      <protection locked="0"/>
    </xf>
    <xf numFmtId="0" fontId="10" fillId="0" borderId="18" xfId="1" applyFont="1" applyFill="1" applyBorder="1" applyAlignment="1" applyProtection="1">
      <alignment horizontal="center" vertical="center"/>
      <protection locked="0"/>
    </xf>
    <xf numFmtId="0" fontId="10" fillId="0" borderId="19" xfId="1" applyFont="1" applyFill="1" applyBorder="1" applyAlignment="1" applyProtection="1">
      <alignment horizontal="center" vertical="center"/>
      <protection locked="0"/>
    </xf>
    <xf numFmtId="0" fontId="10" fillId="0" borderId="16" xfId="1" applyFont="1" applyFill="1" applyBorder="1" applyAlignment="1" applyProtection="1">
      <alignment horizontal="center" vertical="center"/>
      <protection locked="0"/>
    </xf>
    <xf numFmtId="0" fontId="9" fillId="0" borderId="67" xfId="1" applyFont="1" applyFill="1" applyBorder="1" applyAlignment="1" applyProtection="1">
      <alignment horizontal="center" vertical="center"/>
    </xf>
    <xf numFmtId="0" fontId="9" fillId="2" borderId="18" xfId="1" applyFont="1" applyFill="1" applyBorder="1" applyAlignment="1" applyProtection="1">
      <alignment horizontal="center" vertical="center" wrapText="1"/>
    </xf>
    <xf numFmtId="0" fontId="9" fillId="2" borderId="16" xfId="1" applyFont="1" applyFill="1" applyBorder="1" applyAlignment="1" applyProtection="1">
      <alignment horizontal="center" vertical="center" wrapText="1"/>
    </xf>
    <xf numFmtId="0" fontId="9" fillId="2" borderId="19" xfId="1" applyFont="1" applyFill="1" applyBorder="1" applyAlignment="1" applyProtection="1">
      <alignment horizontal="center" vertical="center" wrapText="1"/>
    </xf>
    <xf numFmtId="0" fontId="10" fillId="0" borderId="19" xfId="1" applyFont="1" applyFill="1" applyBorder="1" applyAlignment="1" applyProtection="1">
      <alignment horizontal="center" vertical="center"/>
    </xf>
    <xf numFmtId="0" fontId="9" fillId="5" borderId="26" xfId="1" applyFont="1" applyFill="1" applyBorder="1" applyAlignment="1" applyProtection="1">
      <alignment horizontal="center" vertical="center" wrapText="1"/>
    </xf>
    <xf numFmtId="0" fontId="9" fillId="5" borderId="13" xfId="1" applyFont="1" applyFill="1" applyBorder="1" applyAlignment="1" applyProtection="1">
      <alignment horizontal="center" vertical="center" wrapText="1"/>
    </xf>
    <xf numFmtId="0" fontId="9" fillId="0" borderId="2" xfId="1" applyFont="1" applyFill="1" applyBorder="1" applyAlignment="1" applyProtection="1">
      <alignment horizontal="center" vertical="center"/>
    </xf>
    <xf numFmtId="0" fontId="9" fillId="0" borderId="23" xfId="1" applyFont="1" applyFill="1" applyBorder="1" applyAlignment="1" applyProtection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38" xfId="0" applyFont="1" applyFill="1" applyBorder="1" applyAlignment="1">
      <alignment horizontal="center" vertical="center"/>
    </xf>
    <xf numFmtId="0" fontId="7" fillId="7" borderId="44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9" fillId="7" borderId="2" xfId="1" applyFont="1" applyFill="1" applyBorder="1" applyAlignment="1" applyProtection="1">
      <alignment horizontal="center" vertical="center"/>
    </xf>
    <xf numFmtId="0" fontId="9" fillId="7" borderId="18" xfId="1" applyFont="1" applyFill="1" applyBorder="1" applyAlignment="1" applyProtection="1">
      <alignment horizontal="center" vertical="center"/>
    </xf>
    <xf numFmtId="0" fontId="9" fillId="7" borderId="19" xfId="1" applyFont="1" applyFill="1" applyBorder="1" applyAlignment="1" applyProtection="1">
      <alignment horizontal="center" vertical="center"/>
    </xf>
    <xf numFmtId="0" fontId="9" fillId="7" borderId="16" xfId="1" applyFont="1" applyFill="1" applyBorder="1" applyAlignment="1" applyProtection="1">
      <alignment horizontal="center" vertical="center"/>
    </xf>
    <xf numFmtId="0" fontId="10" fillId="0" borderId="2" xfId="1" applyFont="1" applyFill="1" applyBorder="1" applyAlignment="1" applyProtection="1">
      <alignment horizontal="center" vertical="center"/>
      <protection locked="0"/>
    </xf>
    <xf numFmtId="0" fontId="9" fillId="0" borderId="52" xfId="1" applyFont="1" applyFill="1" applyBorder="1" applyAlignment="1" applyProtection="1">
      <alignment horizontal="center" vertical="center" wrapText="1"/>
    </xf>
    <xf numFmtId="0" fontId="9" fillId="0" borderId="68" xfId="1" applyFont="1" applyFill="1" applyBorder="1" applyAlignment="1" applyProtection="1">
      <alignment horizontal="center" vertical="center" wrapText="1"/>
    </xf>
    <xf numFmtId="0" fontId="9" fillId="6" borderId="56" xfId="1" applyFont="1" applyFill="1" applyBorder="1" applyAlignment="1" applyProtection="1">
      <alignment horizontal="center" vertical="center"/>
    </xf>
    <xf numFmtId="0" fontId="9" fillId="5" borderId="16" xfId="1" applyFont="1" applyFill="1" applyBorder="1" applyAlignment="1" applyProtection="1">
      <alignment horizontal="center" vertical="center" wrapText="1"/>
    </xf>
    <xf numFmtId="0" fontId="9" fillId="5" borderId="56" xfId="1" applyFont="1" applyFill="1" applyBorder="1" applyAlignment="1" applyProtection="1">
      <alignment horizontal="center" vertical="center"/>
    </xf>
    <xf numFmtId="0" fontId="10" fillId="5" borderId="29" xfId="1" applyFont="1" applyFill="1" applyBorder="1" applyAlignment="1" applyProtection="1">
      <alignment horizontal="center" vertical="center"/>
      <protection locked="0"/>
    </xf>
    <xf numFmtId="0" fontId="9" fillId="5" borderId="58" xfId="1" applyFont="1" applyFill="1" applyBorder="1" applyAlignment="1" applyProtection="1">
      <alignment horizontal="center" vertical="center" wrapText="1"/>
    </xf>
    <xf numFmtId="0" fontId="9" fillId="0" borderId="1" xfId="1" applyFont="1" applyFill="1" applyBorder="1" applyAlignment="1" applyProtection="1">
      <alignment horizontal="center" vertical="center" wrapText="1"/>
    </xf>
    <xf numFmtId="0" fontId="9" fillId="0" borderId="20" xfId="1" applyFont="1" applyFill="1" applyBorder="1" applyAlignment="1" applyProtection="1">
      <alignment horizontal="center" vertical="center" wrapText="1"/>
    </xf>
    <xf numFmtId="0" fontId="9" fillId="5" borderId="60" xfId="1" applyFont="1" applyFill="1" applyBorder="1" applyAlignment="1" applyProtection="1">
      <alignment horizontal="center" vertical="center"/>
    </xf>
    <xf numFmtId="0" fontId="10" fillId="0" borderId="42" xfId="1" applyFont="1" applyFill="1" applyBorder="1" applyAlignment="1" applyProtection="1">
      <alignment horizontal="center" vertical="center"/>
      <protection locked="0"/>
    </xf>
    <xf numFmtId="0" fontId="10" fillId="0" borderId="44" xfId="1" applyFont="1" applyFill="1" applyBorder="1" applyAlignment="1" applyProtection="1">
      <alignment horizontal="center" vertical="center"/>
      <protection locked="0"/>
    </xf>
    <xf numFmtId="0" fontId="10" fillId="5" borderId="46" xfId="1" applyFont="1" applyFill="1" applyBorder="1" applyAlignment="1" applyProtection="1">
      <alignment horizontal="center" vertical="center"/>
      <protection locked="0"/>
    </xf>
    <xf numFmtId="0" fontId="10" fillId="5" borderId="48" xfId="1" applyFont="1" applyFill="1" applyBorder="1" applyAlignment="1" applyProtection="1">
      <alignment horizontal="center" vertical="center"/>
      <protection locked="0"/>
    </xf>
    <xf numFmtId="0" fontId="10" fillId="5" borderId="47" xfId="1" applyFont="1" applyFill="1" applyBorder="1" applyAlignment="1" applyProtection="1">
      <alignment horizontal="center" vertical="center"/>
      <protection locked="0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11" fillId="6" borderId="46" xfId="0" applyFont="1" applyFill="1" applyBorder="1" applyAlignment="1">
      <alignment horizontal="center" vertical="center"/>
    </xf>
    <xf numFmtId="0" fontId="11" fillId="6" borderId="48" xfId="0" applyFont="1" applyFill="1" applyBorder="1" applyAlignment="1">
      <alignment horizontal="center" vertical="center"/>
    </xf>
    <xf numFmtId="0" fontId="11" fillId="6" borderId="47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9" fillId="6" borderId="65" xfId="1" applyFont="1" applyFill="1" applyBorder="1" applyAlignment="1" applyProtection="1">
      <alignment horizontal="center" vertical="center" wrapText="1"/>
    </xf>
    <xf numFmtId="0" fontId="9" fillId="6" borderId="64" xfId="1" applyFont="1" applyFill="1" applyBorder="1" applyAlignment="1" applyProtection="1">
      <alignment horizontal="center" vertical="center" wrapText="1"/>
    </xf>
    <xf numFmtId="0" fontId="9" fillId="6" borderId="23" xfId="1" applyFont="1" applyFill="1" applyBorder="1" applyAlignment="1" applyProtection="1">
      <alignment horizontal="center" vertical="center" wrapText="1"/>
    </xf>
    <xf numFmtId="0" fontId="9" fillId="5" borderId="64" xfId="1" applyFont="1" applyFill="1" applyBorder="1" applyAlignment="1" applyProtection="1">
      <alignment horizontal="center" vertical="center" wrapText="1"/>
    </xf>
    <xf numFmtId="0" fontId="9" fillId="5" borderId="23" xfId="1" applyFont="1" applyFill="1" applyBorder="1" applyAlignment="1" applyProtection="1">
      <alignment horizontal="center" vertical="center" wrapText="1"/>
    </xf>
    <xf numFmtId="0" fontId="9" fillId="5" borderId="46" xfId="1" applyFont="1" applyFill="1" applyBorder="1" applyAlignment="1" applyProtection="1">
      <alignment horizontal="center" vertical="center"/>
    </xf>
    <xf numFmtId="0" fontId="9" fillId="5" borderId="48" xfId="1" applyFont="1" applyFill="1" applyBorder="1" applyAlignment="1" applyProtection="1">
      <alignment horizontal="center" vertical="center"/>
    </xf>
    <xf numFmtId="0" fontId="9" fillId="5" borderId="47" xfId="1" applyFont="1" applyFill="1" applyBorder="1" applyAlignment="1" applyProtection="1">
      <alignment horizontal="center" vertical="center"/>
    </xf>
    <xf numFmtId="0" fontId="9" fillId="5" borderId="58" xfId="1" applyFont="1" applyFill="1" applyBorder="1" applyAlignment="1" applyProtection="1">
      <alignment horizontal="center" vertical="center"/>
    </xf>
    <xf numFmtId="0" fontId="9" fillId="5" borderId="62" xfId="1" applyFont="1" applyFill="1" applyBorder="1" applyAlignment="1" applyProtection="1">
      <alignment horizontal="center" vertical="center"/>
    </xf>
    <xf numFmtId="0" fontId="9" fillId="7" borderId="73" xfId="1" applyFont="1" applyFill="1" applyBorder="1" applyAlignment="1" applyProtection="1">
      <alignment horizontal="center" vertical="center"/>
    </xf>
    <xf numFmtId="0" fontId="4" fillId="0" borderId="5" xfId="1" applyFont="1" applyFill="1" applyBorder="1" applyAlignment="1" applyProtection="1">
      <alignment horizontal="center" vertical="center"/>
      <protection locked="0"/>
    </xf>
    <xf numFmtId="0" fontId="9" fillId="0" borderId="2" xfId="1" applyFont="1" applyFill="1" applyBorder="1" applyAlignment="1" applyProtection="1">
      <alignment horizontal="center" vertical="center" wrapText="1"/>
    </xf>
    <xf numFmtId="0" fontId="9" fillId="0" borderId="23" xfId="1" applyFont="1" applyFill="1" applyBorder="1" applyAlignment="1" applyProtection="1">
      <alignment horizontal="center" vertical="center" wrapText="1"/>
    </xf>
    <xf numFmtId="0" fontId="9" fillId="0" borderId="21" xfId="1" applyFont="1" applyFill="1" applyBorder="1" applyAlignment="1" applyProtection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7" borderId="6" xfId="0" applyFont="1" applyFill="1" applyBorder="1" applyAlignment="1">
      <alignment horizontal="left" vertical="center"/>
    </xf>
    <xf numFmtId="0" fontId="15" fillId="7" borderId="7" xfId="0" applyFont="1" applyFill="1" applyBorder="1" applyAlignment="1">
      <alignment horizontal="left" vertical="center"/>
    </xf>
    <xf numFmtId="0" fontId="15" fillId="7" borderId="8" xfId="0" applyFont="1" applyFill="1" applyBorder="1" applyAlignment="1">
      <alignment horizontal="left" vertical="center"/>
    </xf>
    <xf numFmtId="0" fontId="10" fillId="6" borderId="6" xfId="1" applyFont="1" applyFill="1" applyBorder="1" applyAlignment="1" applyProtection="1">
      <alignment horizontal="center" vertical="center"/>
      <protection locked="0"/>
    </xf>
    <xf numFmtId="0" fontId="10" fillId="6" borderId="7" xfId="1" applyFont="1" applyFill="1" applyBorder="1" applyAlignment="1" applyProtection="1">
      <alignment horizontal="center" vertical="center"/>
      <protection locked="0"/>
    </xf>
    <xf numFmtId="0" fontId="10" fillId="6" borderId="8" xfId="1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2:BG188"/>
  <sheetViews>
    <sheetView tabSelected="1" topLeftCell="A72" zoomScale="70" zoomScaleNormal="70" workbookViewId="0">
      <selection activeCell="A77" sqref="A77:C78"/>
    </sheetView>
  </sheetViews>
  <sheetFormatPr defaultRowHeight="15"/>
  <cols>
    <col min="1" max="1" width="9.42578125" style="18" customWidth="1"/>
    <col min="2" max="2" width="21.42578125" style="18" customWidth="1"/>
    <col min="3" max="3" width="17.7109375" style="220" customWidth="1"/>
    <col min="4" max="4" width="10.140625" style="18" customWidth="1"/>
    <col min="5" max="5" width="10" style="18" customWidth="1"/>
    <col min="6" max="6" width="16.7109375" style="18" customWidth="1"/>
    <col min="7" max="7" width="14.28515625" style="18" customWidth="1"/>
    <col min="8" max="8" width="12.28515625" style="18" customWidth="1"/>
    <col min="9" max="9" width="15.7109375" style="18" customWidth="1"/>
    <col min="10" max="10" width="11" style="147" customWidth="1"/>
    <col min="11" max="11" width="10.5703125" style="18" customWidth="1"/>
    <col min="12" max="12" width="10.7109375" style="18" customWidth="1"/>
    <col min="13" max="13" width="16" style="18" customWidth="1"/>
    <col min="14" max="14" width="14" style="18" customWidth="1"/>
    <col min="15" max="15" width="13.140625" style="18" customWidth="1"/>
    <col min="16" max="16" width="16.140625" style="18" customWidth="1"/>
    <col min="17" max="17" width="10.7109375" style="147" customWidth="1"/>
    <col min="18" max="18" width="11" style="18" customWidth="1"/>
    <col min="19" max="19" width="11.28515625" style="18" customWidth="1"/>
    <col min="20" max="20" width="15.28515625" style="18" customWidth="1"/>
    <col min="21" max="21" width="14.7109375" style="18" customWidth="1"/>
    <col min="22" max="22" width="13.140625" style="18" customWidth="1"/>
    <col min="23" max="23" width="15.28515625" style="18" customWidth="1"/>
    <col min="24" max="24" width="9.7109375" style="175" customWidth="1"/>
    <col min="25" max="25" width="11.85546875" style="175" customWidth="1"/>
    <col min="26" max="26" width="9.140625" style="18"/>
    <col min="27" max="27" width="21.28515625" style="18" customWidth="1"/>
    <col min="28" max="43" width="9.140625" style="18"/>
    <col min="44" max="45" width="9.140625" style="147"/>
    <col min="46" max="47" width="11" style="147" customWidth="1"/>
    <col min="48" max="48" width="23" style="18" customWidth="1"/>
    <col min="49" max="49" width="21.7109375" style="18" customWidth="1"/>
    <col min="50" max="52" width="21.28515625" style="18" customWidth="1"/>
    <col min="53" max="53" width="12.42578125" customWidth="1"/>
    <col min="54" max="54" width="12.28515625" customWidth="1"/>
    <col min="55" max="55" width="12.42578125" customWidth="1"/>
    <col min="56" max="56" width="12.7109375" customWidth="1"/>
    <col min="57" max="58" width="12.42578125" customWidth="1"/>
    <col min="59" max="59" width="12.7109375" customWidth="1"/>
  </cols>
  <sheetData>
    <row r="2" spans="1:59" ht="15.75" thickBot="1"/>
    <row r="3" spans="1:59" ht="15.75" customHeight="1">
      <c r="A3" s="387" t="s">
        <v>84</v>
      </c>
      <c r="B3" s="388"/>
      <c r="C3" s="388"/>
      <c r="D3" s="394" t="s">
        <v>0</v>
      </c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394"/>
      <c r="Z3" s="394" t="s">
        <v>6</v>
      </c>
      <c r="AA3" s="394"/>
      <c r="AB3" s="394"/>
      <c r="AC3" s="394"/>
      <c r="AD3" s="394"/>
      <c r="AE3" s="394"/>
      <c r="AF3" s="394"/>
      <c r="AG3" s="394"/>
      <c r="AH3" s="394"/>
      <c r="AI3" s="394"/>
      <c r="AJ3" s="394"/>
      <c r="AK3" s="394"/>
      <c r="AL3" s="394"/>
      <c r="AM3" s="394"/>
      <c r="AN3" s="394"/>
      <c r="AO3" s="394"/>
      <c r="AP3" s="394"/>
      <c r="AQ3" s="394"/>
      <c r="AR3" s="394"/>
      <c r="AS3" s="394"/>
      <c r="AT3" s="394"/>
      <c r="AU3" s="84"/>
      <c r="AV3" s="240" t="s">
        <v>18</v>
      </c>
      <c r="AW3" s="390"/>
      <c r="AX3" s="240" t="s">
        <v>19</v>
      </c>
      <c r="AY3" s="241"/>
      <c r="AZ3" s="242"/>
      <c r="BA3" s="391" t="s">
        <v>28</v>
      </c>
      <c r="BB3" s="393" t="s">
        <v>55</v>
      </c>
      <c r="BC3" s="393" t="s">
        <v>52</v>
      </c>
      <c r="BD3" s="383" t="s">
        <v>94</v>
      </c>
      <c r="BE3" s="383" t="s">
        <v>30</v>
      </c>
      <c r="BF3" s="383" t="s">
        <v>53</v>
      </c>
      <c r="BG3" s="385" t="s">
        <v>54</v>
      </c>
    </row>
    <row r="4" spans="1:59" ht="15.75" customHeight="1" thickBot="1">
      <c r="A4" s="389"/>
      <c r="B4" s="256"/>
      <c r="C4" s="256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7"/>
      <c r="AA4" s="257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85"/>
      <c r="AV4" s="243"/>
      <c r="AW4" s="261"/>
      <c r="AX4" s="243"/>
      <c r="AY4" s="244"/>
      <c r="AZ4" s="245"/>
      <c r="BA4" s="392"/>
      <c r="BB4" s="249"/>
      <c r="BC4" s="249"/>
      <c r="BD4" s="384"/>
      <c r="BE4" s="384"/>
      <c r="BF4" s="384"/>
      <c r="BG4" s="386"/>
    </row>
    <row r="5" spans="1:59" ht="24.75" customHeight="1" thickBot="1">
      <c r="A5" s="389" t="s">
        <v>89</v>
      </c>
      <c r="B5" s="256"/>
      <c r="C5" s="410"/>
      <c r="D5" s="358" t="s">
        <v>35</v>
      </c>
      <c r="E5" s="359"/>
      <c r="F5" s="359"/>
      <c r="G5" s="359"/>
      <c r="H5" s="359"/>
      <c r="I5" s="359"/>
      <c r="J5" s="359"/>
      <c r="K5" s="359"/>
      <c r="L5" s="359"/>
      <c r="M5" s="359"/>
      <c r="N5" s="359"/>
      <c r="O5" s="359"/>
      <c r="P5" s="359"/>
      <c r="Q5" s="360"/>
      <c r="R5" s="380" t="s">
        <v>37</v>
      </c>
      <c r="S5" s="381"/>
      <c r="T5" s="381"/>
      <c r="U5" s="381"/>
      <c r="V5" s="381"/>
      <c r="W5" s="381"/>
      <c r="X5" s="382"/>
      <c r="Y5" s="304" t="s">
        <v>25</v>
      </c>
      <c r="Z5" s="375" t="s">
        <v>26</v>
      </c>
      <c r="AA5" s="397" t="s">
        <v>7</v>
      </c>
      <c r="AB5" s="399" t="s">
        <v>47</v>
      </c>
      <c r="AC5" s="400"/>
      <c r="AD5" s="400"/>
      <c r="AE5" s="400"/>
      <c r="AF5" s="400"/>
      <c r="AG5" s="400"/>
      <c r="AH5" s="400"/>
      <c r="AI5" s="400"/>
      <c r="AJ5" s="400"/>
      <c r="AK5" s="400"/>
      <c r="AL5" s="400"/>
      <c r="AM5" s="400"/>
      <c r="AN5" s="400"/>
      <c r="AO5" s="400"/>
      <c r="AP5" s="400"/>
      <c r="AQ5" s="400"/>
      <c r="AR5" s="400"/>
      <c r="AS5" s="400"/>
      <c r="AT5" s="401"/>
      <c r="AU5" s="162"/>
      <c r="AV5" s="244"/>
      <c r="AW5" s="261"/>
      <c r="AX5" s="243"/>
      <c r="AY5" s="244"/>
      <c r="AZ5" s="245"/>
      <c r="BA5" s="392"/>
      <c r="BB5" s="249"/>
      <c r="BC5" s="249"/>
      <c r="BD5" s="384"/>
      <c r="BE5" s="384"/>
      <c r="BF5" s="384"/>
      <c r="BG5" s="386"/>
    </row>
    <row r="6" spans="1:59" ht="26.25" customHeight="1" thickBot="1">
      <c r="A6" s="389"/>
      <c r="B6" s="256"/>
      <c r="C6" s="410"/>
      <c r="D6" s="367" t="s">
        <v>36</v>
      </c>
      <c r="E6" s="368"/>
      <c r="F6" s="368"/>
      <c r="G6" s="368"/>
      <c r="H6" s="368"/>
      <c r="I6" s="368"/>
      <c r="J6" s="369"/>
      <c r="K6" s="370" t="s">
        <v>46</v>
      </c>
      <c r="L6" s="371"/>
      <c r="M6" s="371"/>
      <c r="N6" s="371"/>
      <c r="O6" s="371"/>
      <c r="P6" s="371"/>
      <c r="Q6" s="372"/>
      <c r="R6" s="251" t="s">
        <v>38</v>
      </c>
      <c r="S6" s="252"/>
      <c r="T6" s="252"/>
      <c r="U6" s="252"/>
      <c r="V6" s="252"/>
      <c r="W6" s="252"/>
      <c r="X6" s="253"/>
      <c r="Y6" s="305"/>
      <c r="Z6" s="375"/>
      <c r="AA6" s="397"/>
      <c r="AB6" s="402"/>
      <c r="AC6" s="403"/>
      <c r="AD6" s="403"/>
      <c r="AE6" s="403"/>
      <c r="AF6" s="403"/>
      <c r="AG6" s="403"/>
      <c r="AH6" s="403"/>
      <c r="AI6" s="403"/>
      <c r="AJ6" s="403"/>
      <c r="AK6" s="403"/>
      <c r="AL6" s="403"/>
      <c r="AM6" s="403"/>
      <c r="AN6" s="403"/>
      <c r="AO6" s="403"/>
      <c r="AP6" s="403"/>
      <c r="AQ6" s="403"/>
      <c r="AR6" s="404"/>
      <c r="AS6" s="404"/>
      <c r="AT6" s="405"/>
      <c r="AU6" s="162"/>
      <c r="AV6" s="244"/>
      <c r="AW6" s="261"/>
      <c r="AX6" s="243"/>
      <c r="AY6" s="244"/>
      <c r="AZ6" s="245"/>
      <c r="BA6" s="392"/>
      <c r="BB6" s="249"/>
      <c r="BC6" s="249"/>
      <c r="BD6" s="384"/>
      <c r="BE6" s="384"/>
      <c r="BF6" s="384"/>
      <c r="BG6" s="386"/>
    </row>
    <row r="7" spans="1:59" ht="27.75" customHeight="1" thickBot="1">
      <c r="A7" s="411" t="s">
        <v>34</v>
      </c>
      <c r="B7" s="418" t="s">
        <v>32</v>
      </c>
      <c r="C7" s="447" t="s">
        <v>33</v>
      </c>
      <c r="D7" s="363" t="s">
        <v>40</v>
      </c>
      <c r="E7" s="361" t="s">
        <v>39</v>
      </c>
      <c r="F7" s="297" t="s">
        <v>45</v>
      </c>
      <c r="G7" s="297"/>
      <c r="H7" s="297"/>
      <c r="I7" s="298"/>
      <c r="J7" s="351" t="s">
        <v>17</v>
      </c>
      <c r="K7" s="363" t="s">
        <v>40</v>
      </c>
      <c r="L7" s="361" t="s">
        <v>39</v>
      </c>
      <c r="M7" s="297" t="s">
        <v>45</v>
      </c>
      <c r="N7" s="297"/>
      <c r="O7" s="297"/>
      <c r="P7" s="298"/>
      <c r="Q7" s="351" t="s">
        <v>17</v>
      </c>
      <c r="R7" s="414" t="s">
        <v>40</v>
      </c>
      <c r="S7" s="373" t="s">
        <v>39</v>
      </c>
      <c r="T7" s="299" t="s">
        <v>45</v>
      </c>
      <c r="U7" s="299"/>
      <c r="V7" s="299"/>
      <c r="W7" s="300"/>
      <c r="X7" s="378" t="s">
        <v>17</v>
      </c>
      <c r="Y7" s="395"/>
      <c r="Z7" s="375"/>
      <c r="AA7" s="397"/>
      <c r="AB7" s="409" t="s">
        <v>8</v>
      </c>
      <c r="AC7" s="377"/>
      <c r="AD7" s="377" t="s">
        <v>9</v>
      </c>
      <c r="AE7" s="377"/>
      <c r="AF7" s="377" t="s">
        <v>10</v>
      </c>
      <c r="AG7" s="377"/>
      <c r="AH7" s="377" t="s">
        <v>11</v>
      </c>
      <c r="AI7" s="377"/>
      <c r="AJ7" s="377" t="s">
        <v>12</v>
      </c>
      <c r="AK7" s="377"/>
      <c r="AL7" s="377" t="s">
        <v>13</v>
      </c>
      <c r="AM7" s="377"/>
      <c r="AN7" s="377" t="s">
        <v>14</v>
      </c>
      <c r="AO7" s="377"/>
      <c r="AP7" s="377" t="s">
        <v>15</v>
      </c>
      <c r="AQ7" s="406"/>
      <c r="AR7" s="407" t="s">
        <v>16</v>
      </c>
      <c r="AS7" s="408"/>
      <c r="AT7" s="274"/>
      <c r="AU7" s="86"/>
      <c r="AV7" s="365" t="s">
        <v>48</v>
      </c>
      <c r="AW7" s="366"/>
      <c r="AX7" s="246" t="s">
        <v>51</v>
      </c>
      <c r="AY7" s="247"/>
      <c r="AZ7" s="248"/>
      <c r="BA7" s="392"/>
      <c r="BB7" s="249"/>
      <c r="BC7" s="249"/>
      <c r="BD7" s="384"/>
      <c r="BE7" s="384"/>
      <c r="BF7" s="384"/>
      <c r="BG7" s="386"/>
    </row>
    <row r="8" spans="1:59" ht="83.25" customHeight="1" thickBot="1">
      <c r="A8" s="412"/>
      <c r="B8" s="449"/>
      <c r="C8" s="448"/>
      <c r="D8" s="364"/>
      <c r="E8" s="362"/>
      <c r="F8" s="141" t="s">
        <v>41</v>
      </c>
      <c r="G8" s="141" t="s">
        <v>42</v>
      </c>
      <c r="H8" s="141" t="s">
        <v>43</v>
      </c>
      <c r="I8" s="72" t="s">
        <v>44</v>
      </c>
      <c r="J8" s="267"/>
      <c r="K8" s="364"/>
      <c r="L8" s="362"/>
      <c r="M8" s="141" t="s">
        <v>41</v>
      </c>
      <c r="N8" s="141" t="s">
        <v>42</v>
      </c>
      <c r="O8" s="141" t="s">
        <v>57</v>
      </c>
      <c r="P8" s="72" t="s">
        <v>44</v>
      </c>
      <c r="Q8" s="267"/>
      <c r="R8" s="269"/>
      <c r="S8" s="374"/>
      <c r="T8" s="143" t="s">
        <v>41</v>
      </c>
      <c r="U8" s="143" t="s">
        <v>42</v>
      </c>
      <c r="V8" s="143" t="s">
        <v>58</v>
      </c>
      <c r="W8" s="73" t="s">
        <v>44</v>
      </c>
      <c r="X8" s="379"/>
      <c r="Y8" s="396"/>
      <c r="Z8" s="376"/>
      <c r="AA8" s="398"/>
      <c r="AB8" s="74" t="s">
        <v>3</v>
      </c>
      <c r="AC8" s="75" t="s">
        <v>4</v>
      </c>
      <c r="AD8" s="75" t="s">
        <v>3</v>
      </c>
      <c r="AE8" s="75" t="s">
        <v>4</v>
      </c>
      <c r="AF8" s="75" t="s">
        <v>3</v>
      </c>
      <c r="AG8" s="75" t="s">
        <v>4</v>
      </c>
      <c r="AH8" s="75" t="s">
        <v>3</v>
      </c>
      <c r="AI8" s="75" t="s">
        <v>4</v>
      </c>
      <c r="AJ8" s="75" t="s">
        <v>3</v>
      </c>
      <c r="AK8" s="75" t="s">
        <v>4</v>
      </c>
      <c r="AL8" s="75" t="s">
        <v>3</v>
      </c>
      <c r="AM8" s="75" t="s">
        <v>4</v>
      </c>
      <c r="AN8" s="75" t="s">
        <v>3</v>
      </c>
      <c r="AO8" s="75" t="s">
        <v>4</v>
      </c>
      <c r="AP8" s="75" t="s">
        <v>3</v>
      </c>
      <c r="AQ8" s="76" t="s">
        <v>4</v>
      </c>
      <c r="AR8" s="74" t="s">
        <v>3</v>
      </c>
      <c r="AS8" s="76" t="s">
        <v>4</v>
      </c>
      <c r="AT8" s="90" t="s">
        <v>17</v>
      </c>
      <c r="AU8" s="90" t="s">
        <v>88</v>
      </c>
      <c r="AV8" s="77" t="s">
        <v>49</v>
      </c>
      <c r="AW8" s="79" t="s">
        <v>50</v>
      </c>
      <c r="AX8" s="186" t="s">
        <v>85</v>
      </c>
      <c r="AY8" s="78" t="s">
        <v>86</v>
      </c>
      <c r="AZ8" s="79" t="s">
        <v>87</v>
      </c>
      <c r="BA8" s="392"/>
      <c r="BB8" s="249"/>
      <c r="BC8" s="249"/>
      <c r="BD8" s="384"/>
      <c r="BE8" s="384"/>
      <c r="BF8" s="384"/>
      <c r="BG8" s="386"/>
    </row>
    <row r="9" spans="1:59" ht="31.5" customHeight="1">
      <c r="A9" s="60">
        <v>1</v>
      </c>
      <c r="B9" s="61" t="s">
        <v>59</v>
      </c>
      <c r="C9" s="221">
        <v>1218666.5344651919</v>
      </c>
      <c r="D9" s="62">
        <v>147</v>
      </c>
      <c r="E9" s="63">
        <v>18</v>
      </c>
      <c r="F9" s="63">
        <v>1</v>
      </c>
      <c r="G9" s="63">
        <v>0</v>
      </c>
      <c r="H9" s="63">
        <v>0</v>
      </c>
      <c r="I9" s="64">
        <v>0</v>
      </c>
      <c r="J9" s="148">
        <f>D9+E9+F9+G9+H9+I9</f>
        <v>166</v>
      </c>
      <c r="K9" s="62">
        <v>61</v>
      </c>
      <c r="L9" s="66">
        <v>0</v>
      </c>
      <c r="M9" s="66">
        <v>0</v>
      </c>
      <c r="N9" s="66">
        <v>0</v>
      </c>
      <c r="O9" s="66">
        <v>0</v>
      </c>
      <c r="P9" s="67">
        <v>0</v>
      </c>
      <c r="Q9" s="148">
        <f>SUM(K9:P9)</f>
        <v>61</v>
      </c>
      <c r="R9" s="62">
        <v>108</v>
      </c>
      <c r="S9" s="66">
        <v>0</v>
      </c>
      <c r="T9" s="66">
        <v>0</v>
      </c>
      <c r="U9" s="66">
        <v>0</v>
      </c>
      <c r="V9" s="66">
        <v>0</v>
      </c>
      <c r="W9" s="67">
        <v>0</v>
      </c>
      <c r="X9" s="148">
        <f>SUM(R9:W9)</f>
        <v>108</v>
      </c>
      <c r="Y9" s="176">
        <f>J9+Q9+X9</f>
        <v>335</v>
      </c>
      <c r="Z9" s="68">
        <v>1</v>
      </c>
      <c r="AA9" s="69" t="s">
        <v>59</v>
      </c>
      <c r="AB9" s="62">
        <v>7</v>
      </c>
      <c r="AC9" s="63">
        <v>3</v>
      </c>
      <c r="AD9" s="63">
        <v>10</v>
      </c>
      <c r="AE9" s="63">
        <v>18</v>
      </c>
      <c r="AF9" s="63">
        <v>43</v>
      </c>
      <c r="AG9" s="63">
        <v>39</v>
      </c>
      <c r="AH9" s="66">
        <v>23</v>
      </c>
      <c r="AI9" s="66">
        <v>32</v>
      </c>
      <c r="AJ9" s="66">
        <v>24</v>
      </c>
      <c r="AK9" s="66">
        <v>21</v>
      </c>
      <c r="AL9" s="66">
        <v>20</v>
      </c>
      <c r="AM9" s="66">
        <v>14</v>
      </c>
      <c r="AN9" s="66">
        <v>13</v>
      </c>
      <c r="AO9" s="66">
        <v>17</v>
      </c>
      <c r="AP9" s="66">
        <v>26</v>
      </c>
      <c r="AQ9" s="67">
        <v>24</v>
      </c>
      <c r="AR9" s="163">
        <f>AP9+AN9+AL9+AJ9+AH9+AF9+AD9+AB9</f>
        <v>166</v>
      </c>
      <c r="AS9" s="179">
        <f>AQ9+AO9+AM9+AK9+AI9+AG9+AE9+AC9</f>
        <v>168</v>
      </c>
      <c r="AT9" s="180">
        <f>SUM(AR9:AS9)</f>
        <v>334</v>
      </c>
      <c r="AU9" s="180">
        <f>D9+E9+K9+L9+R9+S9</f>
        <v>334</v>
      </c>
      <c r="AV9" s="70">
        <v>1178</v>
      </c>
      <c r="AW9" s="123">
        <v>169</v>
      </c>
      <c r="AX9" s="127">
        <v>75</v>
      </c>
      <c r="AY9" s="66"/>
      <c r="AZ9" s="66">
        <v>19</v>
      </c>
      <c r="BA9" s="56">
        <f t="shared" ref="BA9:BA34" si="0">((D9+E9)*4)/(C9*0.00144)*100</f>
        <v>37.609413270257022</v>
      </c>
      <c r="BB9" s="8">
        <f>(D9+E9)/(J9+Q9)*100</f>
        <v>72.687224669603523</v>
      </c>
      <c r="BC9" s="8">
        <f>(4*AU9)/(C9*0.00272)*100</f>
        <v>40.304419354863683</v>
      </c>
      <c r="BD9" s="8">
        <f t="shared" ref="BD9:BD34" si="1">(E9+F9+G9+H9+I9+L9+M9+N9+O9+P9+S9+T9+U9+V9+W9)/Y9*100</f>
        <v>5.6716417910447765</v>
      </c>
      <c r="BE9" s="8">
        <f t="shared" ref="BE9:BE34" si="2">((D9+E9)*4)/(C9)*100000</f>
        <v>54.157555109170126</v>
      </c>
      <c r="BF9" s="8">
        <f>(AU9*4)/(C9)*100000</f>
        <v>109.62802064522921</v>
      </c>
      <c r="BG9" s="57">
        <f t="shared" ref="BG9:BG34" si="3">AW9/AV9*100</f>
        <v>14.34634974533107</v>
      </c>
    </row>
    <row r="10" spans="1:59" ht="31.5" customHeight="1">
      <c r="A10" s="12">
        <v>2</v>
      </c>
      <c r="B10" s="11" t="s">
        <v>60</v>
      </c>
      <c r="C10" s="222">
        <v>934699.18137449585</v>
      </c>
      <c r="D10" s="20">
        <v>217</v>
      </c>
      <c r="E10" s="6">
        <v>17</v>
      </c>
      <c r="F10" s="6">
        <v>1</v>
      </c>
      <c r="G10" s="6">
        <v>2</v>
      </c>
      <c r="H10" s="6">
        <v>0</v>
      </c>
      <c r="I10" s="54">
        <v>0</v>
      </c>
      <c r="J10" s="149">
        <f t="shared" ref="J10:J34" si="4">D10+E10+F10+G10+H10+I10</f>
        <v>237</v>
      </c>
      <c r="K10" s="20">
        <v>182</v>
      </c>
      <c r="L10" s="3">
        <v>0</v>
      </c>
      <c r="M10" s="3">
        <v>0</v>
      </c>
      <c r="N10" s="3">
        <v>0</v>
      </c>
      <c r="O10" s="3">
        <v>0</v>
      </c>
      <c r="P10" s="55">
        <v>0</v>
      </c>
      <c r="Q10" s="149">
        <f t="shared" ref="Q10:Q34" si="5">SUM(K10:P10)</f>
        <v>182</v>
      </c>
      <c r="R10" s="20">
        <v>52</v>
      </c>
      <c r="S10" s="3">
        <v>0</v>
      </c>
      <c r="T10" s="3">
        <v>0</v>
      </c>
      <c r="U10" s="3">
        <v>0</v>
      </c>
      <c r="V10" s="53">
        <v>0</v>
      </c>
      <c r="W10" s="55">
        <v>0</v>
      </c>
      <c r="X10" s="149">
        <f t="shared" ref="X10:X34" si="6">SUM(R10:W10)</f>
        <v>52</v>
      </c>
      <c r="Y10" s="177">
        <f t="shared" ref="Y10:Y34" si="7">J10+Q10+X10</f>
        <v>471</v>
      </c>
      <c r="Z10" s="33">
        <v>2</v>
      </c>
      <c r="AA10" s="36" t="s">
        <v>60</v>
      </c>
      <c r="AB10" s="20">
        <v>7</v>
      </c>
      <c r="AC10" s="6">
        <v>4</v>
      </c>
      <c r="AD10" s="6">
        <v>19</v>
      </c>
      <c r="AE10" s="6">
        <v>21</v>
      </c>
      <c r="AF10" s="6">
        <v>34</v>
      </c>
      <c r="AG10" s="6">
        <v>51</v>
      </c>
      <c r="AH10" s="3">
        <v>31</v>
      </c>
      <c r="AI10" s="3">
        <v>33</v>
      </c>
      <c r="AJ10" s="3">
        <v>18</v>
      </c>
      <c r="AK10" s="3">
        <v>28</v>
      </c>
      <c r="AL10" s="3">
        <v>28</v>
      </c>
      <c r="AM10" s="3">
        <v>44</v>
      </c>
      <c r="AN10" s="3">
        <v>41</v>
      </c>
      <c r="AO10" s="3">
        <v>51</v>
      </c>
      <c r="AP10" s="3">
        <v>34</v>
      </c>
      <c r="AQ10" s="55">
        <v>24</v>
      </c>
      <c r="AR10" s="165">
        <f t="shared" ref="AR10:AR34" si="8">AP10+AN10+AL10+AJ10+AH10+AF10+AD10+AB10</f>
        <v>212</v>
      </c>
      <c r="AS10" s="144">
        <f t="shared" ref="AS10:AS34" si="9">AQ10+AO10+AM10+AK10+AI10+AG10+AE10+AC10</f>
        <v>256</v>
      </c>
      <c r="AT10" s="181">
        <f t="shared" ref="AT10:AT34" si="10">SUM(AR10:AS10)</f>
        <v>468</v>
      </c>
      <c r="AU10" s="180">
        <f t="shared" ref="AU10:AU34" si="11">D10+E10+K10+L10+R10+S10</f>
        <v>468</v>
      </c>
      <c r="AV10" s="48">
        <v>1209</v>
      </c>
      <c r="AW10" s="124">
        <v>252</v>
      </c>
      <c r="AX10" s="128">
        <v>370</v>
      </c>
      <c r="AY10" s="3"/>
      <c r="AZ10" s="3">
        <v>7</v>
      </c>
      <c r="BA10" s="56">
        <f t="shared" si="0"/>
        <v>69.541090112453148</v>
      </c>
      <c r="BB10" s="8">
        <f t="shared" ref="BB10:BB33" si="12">(D10+E10)/(J10+Q10)*100</f>
        <v>55.847255369928405</v>
      </c>
      <c r="BC10" s="8">
        <f t="shared" ref="BC10:BC33" si="13">(4*AU10)/(C10*0.00272)*100</f>
        <v>73.631742472009194</v>
      </c>
      <c r="BD10" s="8">
        <f t="shared" si="1"/>
        <v>4.2462845010615711</v>
      </c>
      <c r="BE10" s="8">
        <f t="shared" si="2"/>
        <v>100.13916976193252</v>
      </c>
      <c r="BF10" s="8">
        <f t="shared" ref="BF10:BF34" si="14">(AU10*4)/(C10)*100000</f>
        <v>200.27833952386504</v>
      </c>
      <c r="BG10" s="57">
        <f t="shared" si="3"/>
        <v>20.843672456575682</v>
      </c>
    </row>
    <row r="11" spans="1:59" ht="31.5" customHeight="1">
      <c r="A11" s="12">
        <v>3</v>
      </c>
      <c r="B11" s="11" t="s">
        <v>61</v>
      </c>
      <c r="C11" s="222">
        <v>418394.90302777686</v>
      </c>
      <c r="D11" s="20">
        <v>53</v>
      </c>
      <c r="E11" s="6">
        <v>11</v>
      </c>
      <c r="F11" s="6">
        <v>0</v>
      </c>
      <c r="G11" s="6">
        <v>0</v>
      </c>
      <c r="H11" s="6">
        <v>0</v>
      </c>
      <c r="I11" s="54">
        <v>0</v>
      </c>
      <c r="J11" s="149">
        <f t="shared" si="4"/>
        <v>64</v>
      </c>
      <c r="K11" s="20">
        <v>8</v>
      </c>
      <c r="L11" s="3">
        <v>0</v>
      </c>
      <c r="M11" s="3">
        <v>0</v>
      </c>
      <c r="N11" s="3">
        <v>0</v>
      </c>
      <c r="O11" s="3">
        <v>0</v>
      </c>
      <c r="P11" s="55">
        <v>0</v>
      </c>
      <c r="Q11" s="149">
        <f t="shared" si="5"/>
        <v>8</v>
      </c>
      <c r="R11" s="20">
        <v>90</v>
      </c>
      <c r="S11" s="3">
        <v>0</v>
      </c>
      <c r="T11" s="3">
        <v>0</v>
      </c>
      <c r="U11" s="3">
        <v>0</v>
      </c>
      <c r="V11" s="53">
        <v>10</v>
      </c>
      <c r="W11" s="55">
        <v>0</v>
      </c>
      <c r="X11" s="149">
        <f t="shared" si="6"/>
        <v>100</v>
      </c>
      <c r="Y11" s="177">
        <f t="shared" si="7"/>
        <v>172</v>
      </c>
      <c r="Z11" s="33">
        <v>3</v>
      </c>
      <c r="AA11" s="36" t="s">
        <v>61</v>
      </c>
      <c r="AB11" s="20">
        <v>5</v>
      </c>
      <c r="AC11" s="6">
        <v>5</v>
      </c>
      <c r="AD11" s="6">
        <v>13</v>
      </c>
      <c r="AE11" s="6">
        <v>9</v>
      </c>
      <c r="AF11" s="6">
        <v>18</v>
      </c>
      <c r="AG11" s="6">
        <v>28</v>
      </c>
      <c r="AH11" s="3">
        <v>9</v>
      </c>
      <c r="AI11" s="3">
        <v>26</v>
      </c>
      <c r="AJ11" s="3">
        <v>4</v>
      </c>
      <c r="AK11" s="3">
        <v>10</v>
      </c>
      <c r="AL11" s="3">
        <v>5</v>
      </c>
      <c r="AM11" s="3">
        <v>7</v>
      </c>
      <c r="AN11" s="3">
        <v>3</v>
      </c>
      <c r="AO11" s="3">
        <v>3</v>
      </c>
      <c r="AP11" s="3">
        <v>7</v>
      </c>
      <c r="AQ11" s="55">
        <v>10</v>
      </c>
      <c r="AR11" s="165">
        <f t="shared" si="8"/>
        <v>64</v>
      </c>
      <c r="AS11" s="144">
        <f t="shared" si="9"/>
        <v>98</v>
      </c>
      <c r="AT11" s="181">
        <f t="shared" si="10"/>
        <v>162</v>
      </c>
      <c r="AU11" s="180">
        <f t="shared" si="11"/>
        <v>162</v>
      </c>
      <c r="AV11" s="48">
        <v>462</v>
      </c>
      <c r="AW11" s="124">
        <v>64</v>
      </c>
      <c r="AX11" s="128">
        <v>42</v>
      </c>
      <c r="AY11" s="3"/>
      <c r="AZ11" s="3">
        <v>1</v>
      </c>
      <c r="BA11" s="56">
        <f t="shared" si="0"/>
        <v>42.49042626744793</v>
      </c>
      <c r="BB11" s="8">
        <f t="shared" si="12"/>
        <v>88.888888888888886</v>
      </c>
      <c r="BC11" s="8">
        <f t="shared" si="13"/>
        <v>56.940295494429293</v>
      </c>
      <c r="BD11" s="8">
        <f t="shared" si="1"/>
        <v>12.209302325581394</v>
      </c>
      <c r="BE11" s="8">
        <f t="shared" si="2"/>
        <v>61.186213825125009</v>
      </c>
      <c r="BF11" s="8">
        <f t="shared" si="14"/>
        <v>154.87760374484768</v>
      </c>
      <c r="BG11" s="57">
        <f t="shared" si="3"/>
        <v>13.852813852813853</v>
      </c>
    </row>
    <row r="12" spans="1:59" ht="31.5" customHeight="1">
      <c r="A12" s="12">
        <v>4</v>
      </c>
      <c r="B12" s="11" t="s">
        <v>62</v>
      </c>
      <c r="C12" s="222">
        <v>695908.45263913844</v>
      </c>
      <c r="D12" s="20">
        <v>44</v>
      </c>
      <c r="E12" s="6">
        <v>3</v>
      </c>
      <c r="F12" s="6">
        <v>1</v>
      </c>
      <c r="G12" s="6">
        <v>0</v>
      </c>
      <c r="H12" s="6">
        <v>0</v>
      </c>
      <c r="I12" s="54">
        <v>0</v>
      </c>
      <c r="J12" s="149">
        <f t="shared" si="4"/>
        <v>48</v>
      </c>
      <c r="K12" s="20">
        <v>82</v>
      </c>
      <c r="L12" s="3">
        <v>0</v>
      </c>
      <c r="M12" s="3">
        <v>0</v>
      </c>
      <c r="N12" s="3">
        <v>0</v>
      </c>
      <c r="O12" s="3">
        <v>0</v>
      </c>
      <c r="P12" s="55">
        <v>0</v>
      </c>
      <c r="Q12" s="149">
        <f t="shared" si="5"/>
        <v>82</v>
      </c>
      <c r="R12" s="20">
        <v>106</v>
      </c>
      <c r="S12" s="3">
        <v>0</v>
      </c>
      <c r="T12" s="3">
        <v>0</v>
      </c>
      <c r="U12" s="3">
        <v>0</v>
      </c>
      <c r="V12" s="53">
        <v>4</v>
      </c>
      <c r="W12" s="55">
        <v>0</v>
      </c>
      <c r="X12" s="149">
        <f t="shared" si="6"/>
        <v>110</v>
      </c>
      <c r="Y12" s="177">
        <f t="shared" si="7"/>
        <v>240</v>
      </c>
      <c r="Z12" s="33">
        <v>4</v>
      </c>
      <c r="AA12" s="36" t="s">
        <v>62</v>
      </c>
      <c r="AB12" s="20">
        <v>8</v>
      </c>
      <c r="AC12" s="6">
        <v>12</v>
      </c>
      <c r="AD12" s="6">
        <v>17</v>
      </c>
      <c r="AE12" s="6">
        <v>27</v>
      </c>
      <c r="AF12" s="6">
        <v>13</v>
      </c>
      <c r="AG12" s="6">
        <v>22</v>
      </c>
      <c r="AH12" s="3">
        <v>9</v>
      </c>
      <c r="AI12" s="3">
        <v>18</v>
      </c>
      <c r="AJ12" s="3">
        <v>9</v>
      </c>
      <c r="AK12" s="3">
        <v>17</v>
      </c>
      <c r="AL12" s="3">
        <v>12</v>
      </c>
      <c r="AM12" s="3">
        <v>17</v>
      </c>
      <c r="AN12" s="3">
        <v>13</v>
      </c>
      <c r="AO12" s="3">
        <v>12</v>
      </c>
      <c r="AP12" s="3">
        <v>18</v>
      </c>
      <c r="AQ12" s="55">
        <v>11</v>
      </c>
      <c r="AR12" s="165">
        <f t="shared" si="8"/>
        <v>99</v>
      </c>
      <c r="AS12" s="144">
        <f t="shared" si="9"/>
        <v>136</v>
      </c>
      <c r="AT12" s="181">
        <f t="shared" si="10"/>
        <v>235</v>
      </c>
      <c r="AU12" s="180">
        <f t="shared" si="11"/>
        <v>235</v>
      </c>
      <c r="AV12" s="48">
        <v>321</v>
      </c>
      <c r="AW12" s="124">
        <v>28</v>
      </c>
      <c r="AX12" s="128">
        <v>71</v>
      </c>
      <c r="AY12" s="3"/>
      <c r="AZ12" s="3">
        <v>1</v>
      </c>
      <c r="BA12" s="56">
        <f t="shared" si="0"/>
        <v>18.760449748877356</v>
      </c>
      <c r="BB12" s="8">
        <f t="shared" si="12"/>
        <v>36.153846153846153</v>
      </c>
      <c r="BC12" s="8">
        <f t="shared" si="13"/>
        <v>49.660014041145942</v>
      </c>
      <c r="BD12" s="8">
        <f t="shared" si="1"/>
        <v>3.3333333333333335</v>
      </c>
      <c r="BE12" s="8">
        <f t="shared" si="2"/>
        <v>27.015047638383393</v>
      </c>
      <c r="BF12" s="8">
        <f t="shared" si="14"/>
        <v>135.07523819191698</v>
      </c>
      <c r="BG12" s="57">
        <f t="shared" si="3"/>
        <v>8.722741433021806</v>
      </c>
    </row>
    <row r="13" spans="1:59" ht="31.5" customHeight="1">
      <c r="A13" s="12">
        <v>5</v>
      </c>
      <c r="B13" s="11" t="s">
        <v>63</v>
      </c>
      <c r="C13" s="222">
        <v>1416152.9209328122</v>
      </c>
      <c r="D13" s="20">
        <v>136</v>
      </c>
      <c r="E13" s="6">
        <v>9</v>
      </c>
      <c r="F13" s="6">
        <v>1</v>
      </c>
      <c r="G13" s="6">
        <v>0</v>
      </c>
      <c r="H13" s="6">
        <v>0</v>
      </c>
      <c r="I13" s="54">
        <v>0</v>
      </c>
      <c r="J13" s="149">
        <f t="shared" si="4"/>
        <v>146</v>
      </c>
      <c r="K13" s="20">
        <v>124</v>
      </c>
      <c r="L13" s="3">
        <v>0</v>
      </c>
      <c r="M13" s="3">
        <v>0</v>
      </c>
      <c r="N13" s="3">
        <v>0</v>
      </c>
      <c r="O13" s="3">
        <v>0</v>
      </c>
      <c r="P13" s="55">
        <v>0</v>
      </c>
      <c r="Q13" s="149">
        <f t="shared" si="5"/>
        <v>124</v>
      </c>
      <c r="R13" s="20">
        <v>92</v>
      </c>
      <c r="S13" s="3">
        <v>0</v>
      </c>
      <c r="T13" s="3">
        <v>0</v>
      </c>
      <c r="U13" s="3">
        <v>0</v>
      </c>
      <c r="V13" s="3">
        <v>0</v>
      </c>
      <c r="W13" s="55">
        <v>0</v>
      </c>
      <c r="X13" s="149">
        <f t="shared" si="6"/>
        <v>92</v>
      </c>
      <c r="Y13" s="177">
        <f t="shared" si="7"/>
        <v>362</v>
      </c>
      <c r="Z13" s="33">
        <v>5</v>
      </c>
      <c r="AA13" s="36" t="s">
        <v>63</v>
      </c>
      <c r="AB13" s="20">
        <v>10</v>
      </c>
      <c r="AC13" s="6">
        <v>12</v>
      </c>
      <c r="AD13" s="6">
        <v>16</v>
      </c>
      <c r="AE13" s="6">
        <v>20</v>
      </c>
      <c r="AF13" s="6">
        <v>38</v>
      </c>
      <c r="AG13" s="6">
        <v>55</v>
      </c>
      <c r="AH13" s="3">
        <v>26</v>
      </c>
      <c r="AI13" s="3">
        <v>38</v>
      </c>
      <c r="AJ13" s="3">
        <v>41</v>
      </c>
      <c r="AK13" s="3">
        <v>39</v>
      </c>
      <c r="AL13" s="3">
        <v>6</v>
      </c>
      <c r="AM13" s="3">
        <v>27</v>
      </c>
      <c r="AN13" s="3">
        <v>7</v>
      </c>
      <c r="AO13" s="3">
        <v>12</v>
      </c>
      <c r="AP13" s="3">
        <v>8</v>
      </c>
      <c r="AQ13" s="55">
        <v>6</v>
      </c>
      <c r="AR13" s="165">
        <f t="shared" si="8"/>
        <v>152</v>
      </c>
      <c r="AS13" s="144">
        <f t="shared" si="9"/>
        <v>209</v>
      </c>
      <c r="AT13" s="181">
        <f t="shared" si="10"/>
        <v>361</v>
      </c>
      <c r="AU13" s="180">
        <f t="shared" si="11"/>
        <v>361</v>
      </c>
      <c r="AV13" s="48">
        <v>528</v>
      </c>
      <c r="AW13" s="124">
        <v>98</v>
      </c>
      <c r="AX13" s="128">
        <v>213</v>
      </c>
      <c r="AY13" s="3"/>
      <c r="AZ13" s="3">
        <v>3</v>
      </c>
      <c r="BA13" s="56">
        <f t="shared" si="0"/>
        <v>28.44168675742096</v>
      </c>
      <c r="BB13" s="8">
        <f t="shared" si="12"/>
        <v>53.703703703703709</v>
      </c>
      <c r="BC13" s="8">
        <f t="shared" si="13"/>
        <v>37.48764311353375</v>
      </c>
      <c r="BD13" s="8">
        <f t="shared" si="1"/>
        <v>2.7624309392265194</v>
      </c>
      <c r="BE13" s="8">
        <f t="shared" si="2"/>
        <v>40.95602893068618</v>
      </c>
      <c r="BF13" s="8">
        <f t="shared" si="14"/>
        <v>101.96638926881181</v>
      </c>
      <c r="BG13" s="57">
        <f t="shared" si="3"/>
        <v>18.560606060606062</v>
      </c>
    </row>
    <row r="14" spans="1:59" ht="31.5" customHeight="1">
      <c r="A14" s="12">
        <v>6</v>
      </c>
      <c r="B14" s="11" t="s">
        <v>64</v>
      </c>
      <c r="C14" s="222">
        <v>433884.03137817845</v>
      </c>
      <c r="D14" s="20">
        <v>59</v>
      </c>
      <c r="E14" s="6">
        <v>4</v>
      </c>
      <c r="F14" s="6">
        <v>0</v>
      </c>
      <c r="G14" s="6">
        <v>0</v>
      </c>
      <c r="H14" s="6">
        <v>0</v>
      </c>
      <c r="I14" s="54">
        <v>0</v>
      </c>
      <c r="J14" s="149">
        <f t="shared" si="4"/>
        <v>63</v>
      </c>
      <c r="K14" s="20">
        <v>25</v>
      </c>
      <c r="L14" s="3">
        <v>0</v>
      </c>
      <c r="M14" s="3">
        <v>0</v>
      </c>
      <c r="N14" s="3">
        <v>0</v>
      </c>
      <c r="O14" s="3">
        <v>0</v>
      </c>
      <c r="P14" s="55">
        <v>0</v>
      </c>
      <c r="Q14" s="149">
        <f t="shared" si="5"/>
        <v>25</v>
      </c>
      <c r="R14" s="20">
        <v>74</v>
      </c>
      <c r="S14" s="3">
        <v>0</v>
      </c>
      <c r="T14" s="3">
        <v>0</v>
      </c>
      <c r="U14" s="3">
        <v>0</v>
      </c>
      <c r="V14" s="3">
        <v>0</v>
      </c>
      <c r="W14" s="55">
        <v>0</v>
      </c>
      <c r="X14" s="149">
        <f t="shared" si="6"/>
        <v>74</v>
      </c>
      <c r="Y14" s="177">
        <f t="shared" si="7"/>
        <v>162</v>
      </c>
      <c r="Z14" s="33">
        <v>6</v>
      </c>
      <c r="AA14" s="36" t="s">
        <v>64</v>
      </c>
      <c r="AB14" s="20">
        <v>9</v>
      </c>
      <c r="AC14" s="6">
        <v>9</v>
      </c>
      <c r="AD14" s="6">
        <v>6</v>
      </c>
      <c r="AE14" s="6">
        <v>10</v>
      </c>
      <c r="AF14" s="6">
        <v>12</v>
      </c>
      <c r="AG14" s="6">
        <v>23</v>
      </c>
      <c r="AH14" s="3">
        <v>11</v>
      </c>
      <c r="AI14" s="3">
        <v>13</v>
      </c>
      <c r="AJ14" s="3">
        <v>6</v>
      </c>
      <c r="AK14" s="3">
        <v>16</v>
      </c>
      <c r="AL14" s="3">
        <v>3</v>
      </c>
      <c r="AM14" s="3">
        <v>9</v>
      </c>
      <c r="AN14" s="3">
        <v>5</v>
      </c>
      <c r="AO14" s="3">
        <v>9</v>
      </c>
      <c r="AP14" s="3">
        <v>9</v>
      </c>
      <c r="AQ14" s="55">
        <v>12</v>
      </c>
      <c r="AR14" s="165">
        <f t="shared" si="8"/>
        <v>61</v>
      </c>
      <c r="AS14" s="144">
        <f t="shared" si="9"/>
        <v>101</v>
      </c>
      <c r="AT14" s="181">
        <f t="shared" si="10"/>
        <v>162</v>
      </c>
      <c r="AU14" s="180">
        <f t="shared" si="11"/>
        <v>162</v>
      </c>
      <c r="AV14" s="48">
        <v>620</v>
      </c>
      <c r="AW14" s="124">
        <v>51</v>
      </c>
      <c r="AX14" s="128">
        <v>84</v>
      </c>
      <c r="AY14" s="3"/>
      <c r="AZ14" s="3">
        <v>0</v>
      </c>
      <c r="BA14" s="56">
        <f t="shared" si="0"/>
        <v>40.333358073615742</v>
      </c>
      <c r="BB14" s="8">
        <f t="shared" si="12"/>
        <v>71.590909090909093</v>
      </c>
      <c r="BC14" s="8">
        <f t="shared" si="13"/>
        <v>54.907596705258399</v>
      </c>
      <c r="BD14" s="8">
        <f t="shared" si="1"/>
        <v>2.4691358024691357</v>
      </c>
      <c r="BE14" s="8">
        <f t="shared" si="2"/>
        <v>58.080035626006669</v>
      </c>
      <c r="BF14" s="8">
        <f t="shared" si="14"/>
        <v>149.34866303830285</v>
      </c>
      <c r="BG14" s="57">
        <f t="shared" si="3"/>
        <v>8.2258064516129039</v>
      </c>
    </row>
    <row r="15" spans="1:59" ht="31.5" customHeight="1">
      <c r="A15" s="12">
        <v>7</v>
      </c>
      <c r="B15" s="11" t="s">
        <v>65</v>
      </c>
      <c r="C15" s="222">
        <v>1179943.7135891879</v>
      </c>
      <c r="D15" s="20">
        <v>192</v>
      </c>
      <c r="E15" s="6">
        <v>20</v>
      </c>
      <c r="F15" s="6">
        <v>8</v>
      </c>
      <c r="G15" s="6">
        <v>3</v>
      </c>
      <c r="H15" s="6">
        <v>3</v>
      </c>
      <c r="I15" s="54">
        <v>0</v>
      </c>
      <c r="J15" s="149">
        <f t="shared" si="4"/>
        <v>226</v>
      </c>
      <c r="K15" s="20">
        <v>93</v>
      </c>
      <c r="L15" s="3">
        <v>0</v>
      </c>
      <c r="M15" s="3">
        <v>0</v>
      </c>
      <c r="N15" s="3">
        <v>0</v>
      </c>
      <c r="O15" s="3">
        <v>0</v>
      </c>
      <c r="P15" s="55">
        <v>0</v>
      </c>
      <c r="Q15" s="149">
        <f t="shared" si="5"/>
        <v>93</v>
      </c>
      <c r="R15" s="20">
        <v>80</v>
      </c>
      <c r="S15" s="3">
        <v>0</v>
      </c>
      <c r="T15" s="3">
        <v>0</v>
      </c>
      <c r="U15" s="3">
        <v>0</v>
      </c>
      <c r="V15" s="3">
        <v>8</v>
      </c>
      <c r="W15" s="55">
        <v>0</v>
      </c>
      <c r="X15" s="149">
        <f t="shared" si="6"/>
        <v>88</v>
      </c>
      <c r="Y15" s="177">
        <f t="shared" si="7"/>
        <v>407</v>
      </c>
      <c r="Z15" s="33">
        <v>7</v>
      </c>
      <c r="AA15" s="36" t="s">
        <v>65</v>
      </c>
      <c r="AB15" s="20">
        <v>4</v>
      </c>
      <c r="AC15" s="6">
        <v>3</v>
      </c>
      <c r="AD15" s="6">
        <v>11</v>
      </c>
      <c r="AE15" s="6">
        <v>20</v>
      </c>
      <c r="AF15" s="6">
        <v>35</v>
      </c>
      <c r="AG15" s="6">
        <v>50</v>
      </c>
      <c r="AH15" s="3">
        <v>24</v>
      </c>
      <c r="AI15" s="3">
        <v>34</v>
      </c>
      <c r="AJ15" s="3">
        <v>28</v>
      </c>
      <c r="AK15" s="3">
        <v>25</v>
      </c>
      <c r="AL15" s="3">
        <v>24</v>
      </c>
      <c r="AM15" s="3">
        <v>31</v>
      </c>
      <c r="AN15" s="3">
        <v>29</v>
      </c>
      <c r="AO15" s="3">
        <v>24</v>
      </c>
      <c r="AP15" s="3">
        <v>26</v>
      </c>
      <c r="AQ15" s="55">
        <v>17</v>
      </c>
      <c r="AR15" s="165">
        <f t="shared" si="8"/>
        <v>181</v>
      </c>
      <c r="AS15" s="144">
        <f t="shared" si="9"/>
        <v>204</v>
      </c>
      <c r="AT15" s="181">
        <f t="shared" si="10"/>
        <v>385</v>
      </c>
      <c r="AU15" s="180">
        <f t="shared" si="11"/>
        <v>385</v>
      </c>
      <c r="AV15" s="48">
        <v>1612</v>
      </c>
      <c r="AW15" s="124">
        <v>220</v>
      </c>
      <c r="AX15" s="128">
        <v>7</v>
      </c>
      <c r="AY15" s="3"/>
      <c r="AZ15" s="3">
        <v>0</v>
      </c>
      <c r="BA15" s="56">
        <f t="shared" si="0"/>
        <v>49.90821868083767</v>
      </c>
      <c r="BB15" s="8">
        <f t="shared" si="12"/>
        <v>66.457680250783696</v>
      </c>
      <c r="BC15" s="8">
        <f t="shared" si="13"/>
        <v>47.983345651804257</v>
      </c>
      <c r="BD15" s="8">
        <f t="shared" si="1"/>
        <v>10.319410319410318</v>
      </c>
      <c r="BE15" s="8">
        <f t="shared" si="2"/>
        <v>71.867834900406251</v>
      </c>
      <c r="BF15" s="8">
        <f t="shared" si="14"/>
        <v>130.5147001729076</v>
      </c>
      <c r="BG15" s="57">
        <f t="shared" si="3"/>
        <v>13.647642679900745</v>
      </c>
    </row>
    <row r="16" spans="1:59" ht="31.5" customHeight="1">
      <c r="A16" s="12">
        <v>8</v>
      </c>
      <c r="B16" s="11" t="s">
        <v>66</v>
      </c>
      <c r="C16" s="222">
        <v>428720.98859471123</v>
      </c>
      <c r="D16" s="20">
        <v>97</v>
      </c>
      <c r="E16" s="6">
        <v>8</v>
      </c>
      <c r="F16" s="6">
        <v>0</v>
      </c>
      <c r="G16" s="6">
        <v>0</v>
      </c>
      <c r="H16" s="6">
        <v>0</v>
      </c>
      <c r="I16" s="54">
        <v>0</v>
      </c>
      <c r="J16" s="149">
        <f t="shared" si="4"/>
        <v>105</v>
      </c>
      <c r="K16" s="20">
        <v>179</v>
      </c>
      <c r="L16" s="3">
        <v>0</v>
      </c>
      <c r="M16" s="3">
        <v>0</v>
      </c>
      <c r="N16" s="3">
        <v>0</v>
      </c>
      <c r="O16" s="3">
        <v>0</v>
      </c>
      <c r="P16" s="55">
        <v>0</v>
      </c>
      <c r="Q16" s="149">
        <f t="shared" si="5"/>
        <v>179</v>
      </c>
      <c r="R16" s="20">
        <v>31</v>
      </c>
      <c r="S16" s="3">
        <v>0</v>
      </c>
      <c r="T16" s="3">
        <v>0</v>
      </c>
      <c r="U16" s="3">
        <v>0</v>
      </c>
      <c r="V16" s="3">
        <v>0</v>
      </c>
      <c r="W16" s="55">
        <v>0</v>
      </c>
      <c r="X16" s="149">
        <f t="shared" si="6"/>
        <v>31</v>
      </c>
      <c r="Y16" s="177">
        <f t="shared" si="7"/>
        <v>315</v>
      </c>
      <c r="Z16" s="33">
        <v>8</v>
      </c>
      <c r="AA16" s="36" t="s">
        <v>66</v>
      </c>
      <c r="AB16" s="20">
        <v>13</v>
      </c>
      <c r="AC16" s="6">
        <v>10</v>
      </c>
      <c r="AD16" s="6">
        <v>30</v>
      </c>
      <c r="AE16" s="6">
        <v>35</v>
      </c>
      <c r="AF16" s="6">
        <v>17</v>
      </c>
      <c r="AG16" s="6">
        <v>27</v>
      </c>
      <c r="AH16" s="3">
        <v>19</v>
      </c>
      <c r="AI16" s="3">
        <v>26</v>
      </c>
      <c r="AJ16" s="3">
        <v>11</v>
      </c>
      <c r="AK16" s="3">
        <v>28</v>
      </c>
      <c r="AL16" s="3">
        <v>15</v>
      </c>
      <c r="AM16" s="3">
        <v>27</v>
      </c>
      <c r="AN16" s="3">
        <v>13</v>
      </c>
      <c r="AO16" s="3">
        <v>13</v>
      </c>
      <c r="AP16" s="3">
        <v>16</v>
      </c>
      <c r="AQ16" s="55">
        <v>15</v>
      </c>
      <c r="AR16" s="165">
        <f t="shared" si="8"/>
        <v>134</v>
      </c>
      <c r="AS16" s="144">
        <f t="shared" si="9"/>
        <v>181</v>
      </c>
      <c r="AT16" s="181">
        <f t="shared" si="10"/>
        <v>315</v>
      </c>
      <c r="AU16" s="180">
        <f t="shared" si="11"/>
        <v>315</v>
      </c>
      <c r="AV16" s="48">
        <v>436</v>
      </c>
      <c r="AW16" s="124">
        <v>105</v>
      </c>
      <c r="AX16" s="128">
        <v>37</v>
      </c>
      <c r="AY16" s="3"/>
      <c r="AZ16" s="3">
        <v>30</v>
      </c>
      <c r="BA16" s="56">
        <f t="shared" si="0"/>
        <v>68.031814262863605</v>
      </c>
      <c r="BB16" s="8">
        <f t="shared" si="12"/>
        <v>36.971830985915496</v>
      </c>
      <c r="BC16" s="8">
        <f t="shared" si="13"/>
        <v>108.05052853513632</v>
      </c>
      <c r="BD16" s="8">
        <f t="shared" si="1"/>
        <v>2.5396825396825395</v>
      </c>
      <c r="BE16" s="8">
        <f t="shared" si="2"/>
        <v>97.965812538523608</v>
      </c>
      <c r="BF16" s="8">
        <f t="shared" si="14"/>
        <v>293.89743761557082</v>
      </c>
      <c r="BG16" s="57">
        <f t="shared" si="3"/>
        <v>24.082568807339449</v>
      </c>
    </row>
    <row r="17" spans="1:59" ht="31.5" customHeight="1">
      <c r="A17" s="12">
        <v>9</v>
      </c>
      <c r="B17" s="11" t="s">
        <v>67</v>
      </c>
      <c r="C17" s="222">
        <v>955351.35250836483</v>
      </c>
      <c r="D17" s="20">
        <v>148</v>
      </c>
      <c r="E17" s="6">
        <v>3</v>
      </c>
      <c r="F17" s="6">
        <v>0</v>
      </c>
      <c r="G17" s="6">
        <v>0</v>
      </c>
      <c r="H17" s="6">
        <v>0</v>
      </c>
      <c r="I17" s="54">
        <v>0</v>
      </c>
      <c r="J17" s="149">
        <f t="shared" si="4"/>
        <v>151</v>
      </c>
      <c r="K17" s="20">
        <v>211</v>
      </c>
      <c r="L17" s="3">
        <v>0</v>
      </c>
      <c r="M17" s="3">
        <v>0</v>
      </c>
      <c r="N17" s="3">
        <v>0</v>
      </c>
      <c r="O17" s="3">
        <v>0</v>
      </c>
      <c r="P17" s="55">
        <v>0</v>
      </c>
      <c r="Q17" s="149">
        <f t="shared" si="5"/>
        <v>211</v>
      </c>
      <c r="R17" s="20">
        <v>79</v>
      </c>
      <c r="S17" s="3">
        <v>0</v>
      </c>
      <c r="T17" s="3">
        <v>0</v>
      </c>
      <c r="U17" s="3">
        <v>0</v>
      </c>
      <c r="V17" s="6">
        <v>4</v>
      </c>
      <c r="W17" s="55">
        <v>0</v>
      </c>
      <c r="X17" s="149">
        <f t="shared" si="6"/>
        <v>83</v>
      </c>
      <c r="Y17" s="177">
        <f t="shared" si="7"/>
        <v>445</v>
      </c>
      <c r="Z17" s="33">
        <v>9</v>
      </c>
      <c r="AA17" s="36" t="s">
        <v>67</v>
      </c>
      <c r="AB17" s="20">
        <v>3</v>
      </c>
      <c r="AC17" s="6">
        <v>4</v>
      </c>
      <c r="AD17" s="6">
        <v>37</v>
      </c>
      <c r="AE17" s="6">
        <v>32</v>
      </c>
      <c r="AF17" s="6">
        <v>41</v>
      </c>
      <c r="AG17" s="6">
        <v>53</v>
      </c>
      <c r="AH17" s="3">
        <v>41</v>
      </c>
      <c r="AI17" s="3">
        <v>26</v>
      </c>
      <c r="AJ17" s="3">
        <v>22</v>
      </c>
      <c r="AK17" s="3">
        <v>24</v>
      </c>
      <c r="AL17" s="3">
        <v>29</v>
      </c>
      <c r="AM17" s="3">
        <v>16</v>
      </c>
      <c r="AN17" s="3">
        <v>26</v>
      </c>
      <c r="AO17" s="3">
        <v>28</v>
      </c>
      <c r="AP17" s="3">
        <v>33</v>
      </c>
      <c r="AQ17" s="55">
        <v>26</v>
      </c>
      <c r="AR17" s="165">
        <f t="shared" si="8"/>
        <v>232</v>
      </c>
      <c r="AS17" s="144">
        <f t="shared" si="9"/>
        <v>209</v>
      </c>
      <c r="AT17" s="181">
        <f t="shared" si="10"/>
        <v>441</v>
      </c>
      <c r="AU17" s="180">
        <f t="shared" si="11"/>
        <v>441</v>
      </c>
      <c r="AV17" s="48">
        <v>1199</v>
      </c>
      <c r="AW17" s="124">
        <v>145</v>
      </c>
      <c r="AX17" s="128">
        <v>0</v>
      </c>
      <c r="AY17" s="3"/>
      <c r="AZ17" s="3">
        <v>0</v>
      </c>
      <c r="BA17" s="56">
        <f t="shared" si="0"/>
        <v>43.904731316196241</v>
      </c>
      <c r="BB17" s="8">
        <f t="shared" si="12"/>
        <v>41.712707182320443</v>
      </c>
      <c r="BC17" s="8">
        <f t="shared" si="13"/>
        <v>67.883863885462745</v>
      </c>
      <c r="BD17" s="8">
        <f t="shared" si="1"/>
        <v>1.5730337078651686</v>
      </c>
      <c r="BE17" s="8">
        <f t="shared" si="2"/>
        <v>63.2228130953226</v>
      </c>
      <c r="BF17" s="8">
        <f t="shared" si="14"/>
        <v>184.64410976845872</v>
      </c>
      <c r="BG17" s="57">
        <f t="shared" si="3"/>
        <v>12.093411175979982</v>
      </c>
    </row>
    <row r="18" spans="1:59" ht="31.5" customHeight="1">
      <c r="A18" s="12">
        <v>10</v>
      </c>
      <c r="B18" s="11" t="s">
        <v>68</v>
      </c>
      <c r="C18" s="222">
        <v>591356.83627392782</v>
      </c>
      <c r="D18" s="20">
        <v>70</v>
      </c>
      <c r="E18" s="6">
        <v>4</v>
      </c>
      <c r="F18" s="6">
        <v>0</v>
      </c>
      <c r="G18" s="6">
        <v>1</v>
      </c>
      <c r="H18" s="6">
        <v>4</v>
      </c>
      <c r="I18" s="54">
        <v>0</v>
      </c>
      <c r="J18" s="149">
        <f t="shared" si="4"/>
        <v>79</v>
      </c>
      <c r="K18" s="20">
        <v>46</v>
      </c>
      <c r="L18" s="3">
        <v>0</v>
      </c>
      <c r="M18" s="3">
        <v>0</v>
      </c>
      <c r="N18" s="3">
        <v>0</v>
      </c>
      <c r="O18" s="3">
        <v>0</v>
      </c>
      <c r="P18" s="55">
        <v>0</v>
      </c>
      <c r="Q18" s="149">
        <f t="shared" si="5"/>
        <v>46</v>
      </c>
      <c r="R18" s="20">
        <v>53</v>
      </c>
      <c r="S18" s="3">
        <v>0</v>
      </c>
      <c r="T18" s="3">
        <v>0</v>
      </c>
      <c r="U18" s="3">
        <v>0</v>
      </c>
      <c r="V18" s="3">
        <v>1</v>
      </c>
      <c r="W18" s="55">
        <v>0</v>
      </c>
      <c r="X18" s="149">
        <f t="shared" si="6"/>
        <v>54</v>
      </c>
      <c r="Y18" s="177">
        <f t="shared" si="7"/>
        <v>179</v>
      </c>
      <c r="Z18" s="33">
        <v>10</v>
      </c>
      <c r="AA18" s="36" t="s">
        <v>68</v>
      </c>
      <c r="AB18" s="20">
        <v>16</v>
      </c>
      <c r="AC18" s="6">
        <v>15</v>
      </c>
      <c r="AD18" s="6">
        <v>13</v>
      </c>
      <c r="AE18" s="6">
        <v>11</v>
      </c>
      <c r="AF18" s="6">
        <v>17</v>
      </c>
      <c r="AG18" s="6">
        <v>18</v>
      </c>
      <c r="AH18" s="3">
        <v>18</v>
      </c>
      <c r="AI18" s="3">
        <v>7</v>
      </c>
      <c r="AJ18" s="3">
        <v>6</v>
      </c>
      <c r="AK18" s="3">
        <v>8</v>
      </c>
      <c r="AL18" s="3">
        <v>6</v>
      </c>
      <c r="AM18" s="3">
        <v>8</v>
      </c>
      <c r="AN18" s="3">
        <v>6</v>
      </c>
      <c r="AO18" s="3">
        <v>4</v>
      </c>
      <c r="AP18" s="3">
        <v>11</v>
      </c>
      <c r="AQ18" s="55">
        <v>9</v>
      </c>
      <c r="AR18" s="165">
        <f t="shared" si="8"/>
        <v>93</v>
      </c>
      <c r="AS18" s="144">
        <f t="shared" si="9"/>
        <v>80</v>
      </c>
      <c r="AT18" s="181">
        <f t="shared" si="10"/>
        <v>173</v>
      </c>
      <c r="AU18" s="180">
        <f t="shared" si="11"/>
        <v>173</v>
      </c>
      <c r="AV18" s="48">
        <v>438</v>
      </c>
      <c r="AW18" s="124">
        <v>81</v>
      </c>
      <c r="AX18" s="128">
        <v>0</v>
      </c>
      <c r="AY18" s="3"/>
      <c r="AZ18" s="3">
        <v>0</v>
      </c>
      <c r="BA18" s="56">
        <f t="shared" si="0"/>
        <v>34.759986347792598</v>
      </c>
      <c r="BB18" s="8">
        <f t="shared" si="12"/>
        <v>59.199999999999996</v>
      </c>
      <c r="BC18" s="8">
        <f t="shared" si="13"/>
        <v>43.021700114080346</v>
      </c>
      <c r="BD18" s="8">
        <f t="shared" si="1"/>
        <v>5.5865921787709496</v>
      </c>
      <c r="BE18" s="8">
        <f t="shared" si="2"/>
        <v>50.054380340821346</v>
      </c>
      <c r="BF18" s="8">
        <f t="shared" si="14"/>
        <v>117.01902431029855</v>
      </c>
      <c r="BG18" s="57">
        <f t="shared" si="3"/>
        <v>18.493150684931507</v>
      </c>
    </row>
    <row r="19" spans="1:59" ht="31.5" customHeight="1">
      <c r="A19" s="12">
        <v>11</v>
      </c>
      <c r="B19" s="11" t="s">
        <v>69</v>
      </c>
      <c r="C19" s="222">
        <v>774644.85508701298</v>
      </c>
      <c r="D19" s="20">
        <v>162</v>
      </c>
      <c r="E19" s="6">
        <v>2</v>
      </c>
      <c r="F19" s="6">
        <v>4</v>
      </c>
      <c r="G19" s="6">
        <v>1</v>
      </c>
      <c r="H19" s="6">
        <v>0</v>
      </c>
      <c r="I19" s="54">
        <v>0</v>
      </c>
      <c r="J19" s="149">
        <f t="shared" si="4"/>
        <v>169</v>
      </c>
      <c r="K19" s="20">
        <v>106</v>
      </c>
      <c r="L19" s="3">
        <v>0</v>
      </c>
      <c r="M19" s="3">
        <v>0</v>
      </c>
      <c r="N19" s="3">
        <v>0</v>
      </c>
      <c r="O19" s="3">
        <v>0</v>
      </c>
      <c r="P19" s="55">
        <v>0</v>
      </c>
      <c r="Q19" s="149">
        <f t="shared" si="5"/>
        <v>106</v>
      </c>
      <c r="R19" s="20">
        <v>90</v>
      </c>
      <c r="S19" s="3">
        <v>0</v>
      </c>
      <c r="T19" s="3">
        <v>0</v>
      </c>
      <c r="U19" s="3">
        <v>0</v>
      </c>
      <c r="V19" s="3">
        <v>0</v>
      </c>
      <c r="W19" s="55">
        <v>0</v>
      </c>
      <c r="X19" s="149">
        <f t="shared" si="6"/>
        <v>90</v>
      </c>
      <c r="Y19" s="177">
        <f t="shared" si="7"/>
        <v>365</v>
      </c>
      <c r="Z19" s="33">
        <v>11</v>
      </c>
      <c r="AA19" s="36" t="s">
        <v>69</v>
      </c>
      <c r="AB19" s="20">
        <v>4</v>
      </c>
      <c r="AC19" s="6">
        <v>3</v>
      </c>
      <c r="AD19" s="6">
        <v>15</v>
      </c>
      <c r="AE19" s="6">
        <v>20</v>
      </c>
      <c r="AF19" s="6">
        <v>45</v>
      </c>
      <c r="AG19" s="6">
        <v>54</v>
      </c>
      <c r="AH19" s="3">
        <v>29</v>
      </c>
      <c r="AI19" s="3">
        <v>32</v>
      </c>
      <c r="AJ19" s="3">
        <v>15</v>
      </c>
      <c r="AK19" s="3">
        <v>27</v>
      </c>
      <c r="AL19" s="3">
        <v>14</v>
      </c>
      <c r="AM19" s="3">
        <v>22</v>
      </c>
      <c r="AN19" s="3">
        <v>13</v>
      </c>
      <c r="AO19" s="3">
        <v>24</v>
      </c>
      <c r="AP19" s="3">
        <v>19</v>
      </c>
      <c r="AQ19" s="55">
        <v>24</v>
      </c>
      <c r="AR19" s="165">
        <f t="shared" si="8"/>
        <v>154</v>
      </c>
      <c r="AS19" s="144">
        <f t="shared" si="9"/>
        <v>206</v>
      </c>
      <c r="AT19" s="181">
        <f t="shared" si="10"/>
        <v>360</v>
      </c>
      <c r="AU19" s="180">
        <f t="shared" si="11"/>
        <v>360</v>
      </c>
      <c r="AV19" s="48">
        <v>1168</v>
      </c>
      <c r="AW19" s="124">
        <v>153</v>
      </c>
      <c r="AX19" s="128">
        <v>0</v>
      </c>
      <c r="AY19" s="3"/>
      <c r="AZ19" s="3">
        <v>0</v>
      </c>
      <c r="BA19" s="56">
        <f t="shared" si="0"/>
        <v>58.80831100393543</v>
      </c>
      <c r="BB19" s="8">
        <f t="shared" si="12"/>
        <v>59.636363636363633</v>
      </c>
      <c r="BC19" s="8">
        <f t="shared" si="13"/>
        <v>68.34251350529081</v>
      </c>
      <c r="BD19" s="8">
        <f t="shared" si="1"/>
        <v>1.9178082191780823</v>
      </c>
      <c r="BE19" s="8">
        <f t="shared" si="2"/>
        <v>84.683967845667027</v>
      </c>
      <c r="BF19" s="8">
        <f t="shared" si="14"/>
        <v>185.89163673439103</v>
      </c>
      <c r="BG19" s="57">
        <f t="shared" si="3"/>
        <v>13.09931506849315</v>
      </c>
    </row>
    <row r="20" spans="1:59" ht="31.5" customHeight="1">
      <c r="A20" s="12">
        <v>12</v>
      </c>
      <c r="B20" s="11" t="s">
        <v>70</v>
      </c>
      <c r="C20" s="222">
        <v>648150.30689206684</v>
      </c>
      <c r="D20" s="20">
        <v>27</v>
      </c>
      <c r="E20" s="6">
        <v>2</v>
      </c>
      <c r="F20" s="6">
        <v>0</v>
      </c>
      <c r="G20" s="6">
        <v>0</v>
      </c>
      <c r="H20" s="6">
        <v>0</v>
      </c>
      <c r="I20" s="54">
        <v>0</v>
      </c>
      <c r="J20" s="149">
        <f t="shared" si="4"/>
        <v>29</v>
      </c>
      <c r="K20" s="20">
        <v>27</v>
      </c>
      <c r="L20" s="3">
        <v>0</v>
      </c>
      <c r="M20" s="3">
        <v>0</v>
      </c>
      <c r="N20" s="3">
        <v>0</v>
      </c>
      <c r="O20" s="3">
        <v>0</v>
      </c>
      <c r="P20" s="55">
        <v>0</v>
      </c>
      <c r="Q20" s="149">
        <f t="shared" si="5"/>
        <v>27</v>
      </c>
      <c r="R20" s="20">
        <v>29</v>
      </c>
      <c r="S20" s="3">
        <v>0</v>
      </c>
      <c r="T20" s="3">
        <v>0</v>
      </c>
      <c r="U20" s="3">
        <v>0</v>
      </c>
      <c r="V20" s="3">
        <v>0</v>
      </c>
      <c r="W20" s="55">
        <v>0</v>
      </c>
      <c r="X20" s="149">
        <f t="shared" si="6"/>
        <v>29</v>
      </c>
      <c r="Y20" s="177">
        <f t="shared" si="7"/>
        <v>85</v>
      </c>
      <c r="Z20" s="33">
        <v>12</v>
      </c>
      <c r="AA20" s="36" t="s">
        <v>70</v>
      </c>
      <c r="AB20" s="20">
        <v>2</v>
      </c>
      <c r="AC20" s="6">
        <v>1</v>
      </c>
      <c r="AD20" s="6">
        <v>6</v>
      </c>
      <c r="AE20" s="6">
        <v>19</v>
      </c>
      <c r="AF20" s="6">
        <v>6</v>
      </c>
      <c r="AG20" s="6">
        <v>15</v>
      </c>
      <c r="AH20" s="3">
        <v>6</v>
      </c>
      <c r="AI20" s="3">
        <v>11</v>
      </c>
      <c r="AJ20" s="3">
        <v>3</v>
      </c>
      <c r="AK20" s="3">
        <v>5</v>
      </c>
      <c r="AL20" s="3">
        <v>0</v>
      </c>
      <c r="AM20" s="3">
        <v>1</v>
      </c>
      <c r="AN20" s="3">
        <v>0</v>
      </c>
      <c r="AO20" s="3">
        <v>5</v>
      </c>
      <c r="AP20" s="3">
        <v>2</v>
      </c>
      <c r="AQ20" s="55">
        <v>3</v>
      </c>
      <c r="AR20" s="165">
        <f t="shared" si="8"/>
        <v>25</v>
      </c>
      <c r="AS20" s="144">
        <f t="shared" si="9"/>
        <v>60</v>
      </c>
      <c r="AT20" s="181">
        <f t="shared" si="10"/>
        <v>85</v>
      </c>
      <c r="AU20" s="180">
        <f t="shared" si="11"/>
        <v>85</v>
      </c>
      <c r="AV20" s="48">
        <v>353</v>
      </c>
      <c r="AW20" s="124">
        <v>29</v>
      </c>
      <c r="AX20" s="128">
        <v>27</v>
      </c>
      <c r="AY20" s="3"/>
      <c r="AZ20" s="3">
        <v>0</v>
      </c>
      <c r="BA20" s="56">
        <f t="shared" si="0"/>
        <v>12.428530033693258</v>
      </c>
      <c r="BB20" s="8">
        <f t="shared" si="12"/>
        <v>51.785714285714292</v>
      </c>
      <c r="BC20" s="8">
        <f t="shared" si="13"/>
        <v>19.285650052282644</v>
      </c>
      <c r="BD20" s="8">
        <f t="shared" si="1"/>
        <v>2.3529411764705883</v>
      </c>
      <c r="BE20" s="8">
        <f t="shared" si="2"/>
        <v>17.897083248518292</v>
      </c>
      <c r="BF20" s="8">
        <f t="shared" si="14"/>
        <v>52.456968142208794</v>
      </c>
      <c r="BG20" s="57">
        <f t="shared" si="3"/>
        <v>8.2152974504249308</v>
      </c>
    </row>
    <row r="21" spans="1:59" ht="31.5" customHeight="1">
      <c r="A21" s="12">
        <v>13</v>
      </c>
      <c r="B21" s="11" t="s">
        <v>71</v>
      </c>
      <c r="C21" s="222">
        <v>673965.52080940292</v>
      </c>
      <c r="D21" s="20">
        <v>148</v>
      </c>
      <c r="E21" s="6">
        <v>8</v>
      </c>
      <c r="F21" s="6">
        <v>0</v>
      </c>
      <c r="G21" s="6">
        <v>0</v>
      </c>
      <c r="H21" s="6">
        <v>0</v>
      </c>
      <c r="I21" s="54">
        <v>0</v>
      </c>
      <c r="J21" s="149">
        <f t="shared" si="4"/>
        <v>156</v>
      </c>
      <c r="K21" s="20">
        <v>197</v>
      </c>
      <c r="L21" s="3">
        <v>0</v>
      </c>
      <c r="M21" s="3">
        <v>0</v>
      </c>
      <c r="N21" s="3">
        <v>0</v>
      </c>
      <c r="O21" s="3">
        <v>0</v>
      </c>
      <c r="P21" s="55">
        <v>0</v>
      </c>
      <c r="Q21" s="149">
        <f t="shared" si="5"/>
        <v>197</v>
      </c>
      <c r="R21" s="20">
        <v>38</v>
      </c>
      <c r="S21" s="3">
        <v>0</v>
      </c>
      <c r="T21" s="3">
        <v>0</v>
      </c>
      <c r="U21" s="3">
        <v>0</v>
      </c>
      <c r="V21" s="6">
        <v>0</v>
      </c>
      <c r="W21" s="55">
        <v>0</v>
      </c>
      <c r="X21" s="149">
        <f t="shared" si="6"/>
        <v>38</v>
      </c>
      <c r="Y21" s="177">
        <f t="shared" si="7"/>
        <v>391</v>
      </c>
      <c r="Z21" s="33">
        <v>13</v>
      </c>
      <c r="AA21" s="36" t="s">
        <v>71</v>
      </c>
      <c r="AB21" s="20">
        <v>25</v>
      </c>
      <c r="AC21" s="6">
        <v>13</v>
      </c>
      <c r="AD21" s="6">
        <v>18</v>
      </c>
      <c r="AE21" s="6">
        <v>23</v>
      </c>
      <c r="AF21" s="6">
        <v>33</v>
      </c>
      <c r="AG21" s="6">
        <v>48</v>
      </c>
      <c r="AH21" s="3">
        <v>39</v>
      </c>
      <c r="AI21" s="3">
        <v>30</v>
      </c>
      <c r="AJ21" s="3">
        <v>16</v>
      </c>
      <c r="AK21" s="3">
        <v>22</v>
      </c>
      <c r="AL21" s="3">
        <v>21</v>
      </c>
      <c r="AM21" s="3">
        <v>25</v>
      </c>
      <c r="AN21" s="3">
        <v>21</v>
      </c>
      <c r="AO21" s="3">
        <v>24</v>
      </c>
      <c r="AP21" s="3">
        <v>21</v>
      </c>
      <c r="AQ21" s="55">
        <v>12</v>
      </c>
      <c r="AR21" s="165">
        <f t="shared" si="8"/>
        <v>194</v>
      </c>
      <c r="AS21" s="144">
        <f t="shared" si="9"/>
        <v>197</v>
      </c>
      <c r="AT21" s="181">
        <f t="shared" si="10"/>
        <v>391</v>
      </c>
      <c r="AU21" s="180">
        <f t="shared" si="11"/>
        <v>391</v>
      </c>
      <c r="AV21" s="48">
        <v>756</v>
      </c>
      <c r="AW21" s="124">
        <v>115</v>
      </c>
      <c r="AX21" s="128">
        <v>0</v>
      </c>
      <c r="AY21" s="3"/>
      <c r="AZ21" s="3">
        <v>0</v>
      </c>
      <c r="BA21" s="56">
        <f t="shared" si="0"/>
        <v>64.296068560438968</v>
      </c>
      <c r="BB21" s="8">
        <f t="shared" si="12"/>
        <v>44.192634560906512</v>
      </c>
      <c r="BC21" s="8">
        <f t="shared" si="13"/>
        <v>85.315937128274797</v>
      </c>
      <c r="BD21" s="8">
        <f t="shared" si="1"/>
        <v>2.0460358056265986</v>
      </c>
      <c r="BE21" s="8">
        <f t="shared" si="2"/>
        <v>92.586338727032128</v>
      </c>
      <c r="BF21" s="8">
        <f t="shared" si="14"/>
        <v>232.05934898890743</v>
      </c>
      <c r="BG21" s="57">
        <f t="shared" si="3"/>
        <v>15.211640211640212</v>
      </c>
    </row>
    <row r="22" spans="1:59" ht="31.5" customHeight="1">
      <c r="A22" s="12">
        <v>14</v>
      </c>
      <c r="B22" s="11" t="s">
        <v>72</v>
      </c>
      <c r="C22" s="222">
        <v>991492.65199263534</v>
      </c>
      <c r="D22" s="20">
        <v>125</v>
      </c>
      <c r="E22" s="6">
        <v>3</v>
      </c>
      <c r="F22" s="6">
        <v>2</v>
      </c>
      <c r="G22" s="6">
        <v>1</v>
      </c>
      <c r="H22" s="6">
        <v>0</v>
      </c>
      <c r="I22" s="54">
        <v>0</v>
      </c>
      <c r="J22" s="149">
        <f t="shared" si="4"/>
        <v>131</v>
      </c>
      <c r="K22" s="20">
        <v>38</v>
      </c>
      <c r="L22" s="3">
        <v>0</v>
      </c>
      <c r="M22" s="3">
        <v>0</v>
      </c>
      <c r="N22" s="3">
        <v>0</v>
      </c>
      <c r="O22" s="3">
        <v>0</v>
      </c>
      <c r="P22" s="55">
        <v>0</v>
      </c>
      <c r="Q22" s="149">
        <f t="shared" si="5"/>
        <v>38</v>
      </c>
      <c r="R22" s="20">
        <v>231</v>
      </c>
      <c r="S22" s="3">
        <v>0</v>
      </c>
      <c r="T22" s="3">
        <v>0</v>
      </c>
      <c r="U22" s="3">
        <v>0</v>
      </c>
      <c r="V22" s="6">
        <v>1</v>
      </c>
      <c r="W22" s="55">
        <v>0</v>
      </c>
      <c r="X22" s="149">
        <f t="shared" si="6"/>
        <v>232</v>
      </c>
      <c r="Y22" s="177">
        <f t="shared" si="7"/>
        <v>401</v>
      </c>
      <c r="Z22" s="33">
        <v>14</v>
      </c>
      <c r="AA22" s="36" t="s">
        <v>72</v>
      </c>
      <c r="AB22" s="20">
        <v>39</v>
      </c>
      <c r="AC22" s="6">
        <v>29</v>
      </c>
      <c r="AD22" s="6">
        <v>46</v>
      </c>
      <c r="AE22" s="6">
        <v>43</v>
      </c>
      <c r="AF22" s="6">
        <v>18</v>
      </c>
      <c r="AG22" s="6">
        <v>26</v>
      </c>
      <c r="AH22" s="3">
        <v>19</v>
      </c>
      <c r="AI22" s="3">
        <v>27</v>
      </c>
      <c r="AJ22" s="3">
        <v>22</v>
      </c>
      <c r="AK22" s="3">
        <v>21</v>
      </c>
      <c r="AL22" s="3">
        <v>23</v>
      </c>
      <c r="AM22" s="3">
        <v>17</v>
      </c>
      <c r="AN22" s="3">
        <v>19</v>
      </c>
      <c r="AO22" s="3">
        <v>11</v>
      </c>
      <c r="AP22" s="3">
        <v>22</v>
      </c>
      <c r="AQ22" s="55">
        <v>15</v>
      </c>
      <c r="AR22" s="165">
        <f t="shared" si="8"/>
        <v>208</v>
      </c>
      <c r="AS22" s="144">
        <f t="shared" si="9"/>
        <v>189</v>
      </c>
      <c r="AT22" s="181">
        <f t="shared" si="10"/>
        <v>397</v>
      </c>
      <c r="AU22" s="180">
        <f t="shared" si="11"/>
        <v>397</v>
      </c>
      <c r="AV22" s="48">
        <v>1119</v>
      </c>
      <c r="AW22" s="124">
        <v>99</v>
      </c>
      <c r="AX22" s="128">
        <v>43</v>
      </c>
      <c r="AY22" s="3"/>
      <c r="AZ22" s="3">
        <v>0</v>
      </c>
      <c r="BA22" s="56">
        <f t="shared" si="0"/>
        <v>35.860634452608785</v>
      </c>
      <c r="BB22" s="8">
        <f t="shared" si="12"/>
        <v>75.739644970414204</v>
      </c>
      <c r="BC22" s="8">
        <f t="shared" si="13"/>
        <v>58.883293611751476</v>
      </c>
      <c r="BD22" s="8">
        <f t="shared" si="1"/>
        <v>1.7456359102244388</v>
      </c>
      <c r="BE22" s="8">
        <f t="shared" si="2"/>
        <v>51.639313611756648</v>
      </c>
      <c r="BF22" s="8">
        <f t="shared" si="14"/>
        <v>160.162558623964</v>
      </c>
      <c r="BG22" s="57">
        <f t="shared" si="3"/>
        <v>8.8471849865951739</v>
      </c>
    </row>
    <row r="23" spans="1:59" ht="31.5" customHeight="1">
      <c r="A23" s="12">
        <v>15</v>
      </c>
      <c r="B23" s="11" t="s">
        <v>73</v>
      </c>
      <c r="C23" s="222">
        <v>621044.33227886411</v>
      </c>
      <c r="D23" s="20">
        <v>82</v>
      </c>
      <c r="E23" s="6">
        <v>7</v>
      </c>
      <c r="F23" s="6">
        <v>0</v>
      </c>
      <c r="G23" s="6">
        <v>0</v>
      </c>
      <c r="H23" s="6">
        <v>0</v>
      </c>
      <c r="I23" s="54">
        <v>0</v>
      </c>
      <c r="J23" s="149">
        <f t="shared" si="4"/>
        <v>89</v>
      </c>
      <c r="K23" s="20">
        <v>54</v>
      </c>
      <c r="L23" s="3">
        <v>0</v>
      </c>
      <c r="M23" s="3">
        <v>0</v>
      </c>
      <c r="N23" s="3">
        <v>0</v>
      </c>
      <c r="O23" s="3">
        <v>0</v>
      </c>
      <c r="P23" s="55">
        <v>0</v>
      </c>
      <c r="Q23" s="149">
        <f t="shared" si="5"/>
        <v>54</v>
      </c>
      <c r="R23" s="20">
        <v>100</v>
      </c>
      <c r="S23" s="3">
        <v>0</v>
      </c>
      <c r="T23" s="3">
        <v>0</v>
      </c>
      <c r="U23" s="3">
        <v>0</v>
      </c>
      <c r="V23" s="3">
        <v>0</v>
      </c>
      <c r="W23" s="55">
        <v>0</v>
      </c>
      <c r="X23" s="149">
        <f t="shared" si="6"/>
        <v>100</v>
      </c>
      <c r="Y23" s="177">
        <f t="shared" si="7"/>
        <v>243</v>
      </c>
      <c r="Z23" s="33">
        <v>15</v>
      </c>
      <c r="AA23" s="36" t="s">
        <v>73</v>
      </c>
      <c r="AB23" s="20">
        <v>27</v>
      </c>
      <c r="AC23" s="6">
        <v>17</v>
      </c>
      <c r="AD23" s="6">
        <v>13</v>
      </c>
      <c r="AE23" s="6">
        <v>8</v>
      </c>
      <c r="AF23" s="6">
        <v>17</v>
      </c>
      <c r="AG23" s="6">
        <v>28</v>
      </c>
      <c r="AH23" s="3">
        <v>19</v>
      </c>
      <c r="AI23" s="3">
        <v>19</v>
      </c>
      <c r="AJ23" s="3">
        <v>12</v>
      </c>
      <c r="AK23" s="3">
        <v>24</v>
      </c>
      <c r="AL23" s="3">
        <v>6</v>
      </c>
      <c r="AM23" s="3">
        <v>19</v>
      </c>
      <c r="AN23" s="3">
        <v>11</v>
      </c>
      <c r="AO23" s="3">
        <v>11</v>
      </c>
      <c r="AP23" s="3">
        <v>8</v>
      </c>
      <c r="AQ23" s="55">
        <v>4</v>
      </c>
      <c r="AR23" s="165">
        <f t="shared" si="8"/>
        <v>113</v>
      </c>
      <c r="AS23" s="144">
        <f t="shared" si="9"/>
        <v>130</v>
      </c>
      <c r="AT23" s="181">
        <f t="shared" si="10"/>
        <v>243</v>
      </c>
      <c r="AU23" s="180">
        <f t="shared" si="11"/>
        <v>243</v>
      </c>
      <c r="AV23" s="48">
        <v>865</v>
      </c>
      <c r="AW23" s="124">
        <v>83</v>
      </c>
      <c r="AX23" s="128">
        <v>0</v>
      </c>
      <c r="AY23" s="3"/>
      <c r="AZ23" s="3">
        <v>0</v>
      </c>
      <c r="BA23" s="56">
        <f t="shared" si="0"/>
        <v>39.807499943693777</v>
      </c>
      <c r="BB23" s="8">
        <f t="shared" si="12"/>
        <v>62.23776223776224</v>
      </c>
      <c r="BC23" s="8">
        <f t="shared" si="13"/>
        <v>57.540649290719294</v>
      </c>
      <c r="BD23" s="8">
        <f t="shared" si="1"/>
        <v>2.880658436213992</v>
      </c>
      <c r="BE23" s="8">
        <f t="shared" si="2"/>
        <v>57.322799918919038</v>
      </c>
      <c r="BF23" s="8">
        <f t="shared" si="14"/>
        <v>156.51056607075648</v>
      </c>
      <c r="BG23" s="57">
        <f t="shared" si="3"/>
        <v>9.595375722543352</v>
      </c>
    </row>
    <row r="24" spans="1:59" ht="31.5" customHeight="1">
      <c r="A24" s="12">
        <v>16</v>
      </c>
      <c r="B24" s="11" t="s">
        <v>74</v>
      </c>
      <c r="C24" s="222">
        <v>1598150.1790500302</v>
      </c>
      <c r="D24" s="20">
        <v>263</v>
      </c>
      <c r="E24" s="6">
        <v>16</v>
      </c>
      <c r="F24" s="6">
        <v>1</v>
      </c>
      <c r="G24" s="6">
        <v>0</v>
      </c>
      <c r="H24" s="6">
        <v>0</v>
      </c>
      <c r="I24" s="54">
        <v>0</v>
      </c>
      <c r="J24" s="149">
        <f t="shared" si="4"/>
        <v>280</v>
      </c>
      <c r="K24" s="20">
        <v>218</v>
      </c>
      <c r="L24" s="3">
        <v>0</v>
      </c>
      <c r="M24" s="3">
        <v>0</v>
      </c>
      <c r="N24" s="3">
        <v>0</v>
      </c>
      <c r="O24" s="3">
        <v>0</v>
      </c>
      <c r="P24" s="55">
        <v>0</v>
      </c>
      <c r="Q24" s="149">
        <f t="shared" si="5"/>
        <v>218</v>
      </c>
      <c r="R24" s="20">
        <v>170</v>
      </c>
      <c r="S24" s="3">
        <v>0</v>
      </c>
      <c r="T24" s="3">
        <v>0</v>
      </c>
      <c r="U24" s="3">
        <v>0</v>
      </c>
      <c r="V24" s="6">
        <v>1</v>
      </c>
      <c r="W24" s="55">
        <v>0</v>
      </c>
      <c r="X24" s="149">
        <f t="shared" si="6"/>
        <v>171</v>
      </c>
      <c r="Y24" s="177">
        <f t="shared" si="7"/>
        <v>669</v>
      </c>
      <c r="Z24" s="33">
        <v>16</v>
      </c>
      <c r="AA24" s="36" t="s">
        <v>74</v>
      </c>
      <c r="AB24" s="20">
        <v>4</v>
      </c>
      <c r="AC24" s="6">
        <v>1</v>
      </c>
      <c r="AD24" s="6">
        <v>24</v>
      </c>
      <c r="AE24" s="6">
        <v>36</v>
      </c>
      <c r="AF24" s="6">
        <v>76</v>
      </c>
      <c r="AG24" s="6">
        <v>105</v>
      </c>
      <c r="AH24" s="3">
        <v>48</v>
      </c>
      <c r="AI24" s="3">
        <v>70</v>
      </c>
      <c r="AJ24" s="3">
        <v>31</v>
      </c>
      <c r="AK24" s="3">
        <v>51</v>
      </c>
      <c r="AL24" s="3">
        <v>31</v>
      </c>
      <c r="AM24" s="3">
        <v>40</v>
      </c>
      <c r="AN24" s="3">
        <v>34</v>
      </c>
      <c r="AO24" s="3">
        <v>37</v>
      </c>
      <c r="AP24" s="3">
        <v>41</v>
      </c>
      <c r="AQ24" s="55">
        <v>38</v>
      </c>
      <c r="AR24" s="165">
        <f t="shared" si="8"/>
        <v>289</v>
      </c>
      <c r="AS24" s="144">
        <f t="shared" si="9"/>
        <v>378</v>
      </c>
      <c r="AT24" s="181">
        <f t="shared" si="10"/>
        <v>667</v>
      </c>
      <c r="AU24" s="180">
        <f t="shared" si="11"/>
        <v>667</v>
      </c>
      <c r="AV24" s="48">
        <v>1826</v>
      </c>
      <c r="AW24" s="124">
        <v>266</v>
      </c>
      <c r="AX24" s="128">
        <v>0</v>
      </c>
      <c r="AY24" s="3"/>
      <c r="AZ24" s="3">
        <v>0</v>
      </c>
      <c r="BA24" s="56">
        <f t="shared" si="0"/>
        <v>48.493565258095721</v>
      </c>
      <c r="BB24" s="8">
        <f t="shared" si="12"/>
        <v>56.024096385542165</v>
      </c>
      <c r="BC24" s="8">
        <f t="shared" si="13"/>
        <v>61.376106313377306</v>
      </c>
      <c r="BD24" s="8">
        <f t="shared" si="1"/>
        <v>2.6905829596412558</v>
      </c>
      <c r="BE24" s="8">
        <f t="shared" si="2"/>
        <v>69.830733971657835</v>
      </c>
      <c r="BF24" s="8">
        <f t="shared" si="14"/>
        <v>166.9430091723863</v>
      </c>
      <c r="BG24" s="57">
        <f t="shared" si="3"/>
        <v>14.56736035049288</v>
      </c>
    </row>
    <row r="25" spans="1:59" ht="31.5" customHeight="1">
      <c r="A25" s="12">
        <v>17</v>
      </c>
      <c r="B25" s="11" t="s">
        <v>75</v>
      </c>
      <c r="C25" s="222">
        <v>2026682.7300778071</v>
      </c>
      <c r="D25" s="20">
        <v>409</v>
      </c>
      <c r="E25" s="6">
        <v>39</v>
      </c>
      <c r="F25" s="6">
        <v>1</v>
      </c>
      <c r="G25" s="6">
        <v>0</v>
      </c>
      <c r="H25" s="6">
        <v>1</v>
      </c>
      <c r="I25" s="54">
        <v>0</v>
      </c>
      <c r="J25" s="149">
        <f t="shared" si="4"/>
        <v>450</v>
      </c>
      <c r="K25" s="20">
        <v>327</v>
      </c>
      <c r="L25" s="3">
        <v>0</v>
      </c>
      <c r="M25" s="3">
        <v>0</v>
      </c>
      <c r="N25" s="3">
        <v>0</v>
      </c>
      <c r="O25" s="3">
        <v>0</v>
      </c>
      <c r="P25" s="55">
        <v>0</v>
      </c>
      <c r="Q25" s="149">
        <f t="shared" si="5"/>
        <v>327</v>
      </c>
      <c r="R25" s="20">
        <v>502</v>
      </c>
      <c r="S25" s="3">
        <v>0</v>
      </c>
      <c r="T25" s="3">
        <v>0</v>
      </c>
      <c r="U25" s="3">
        <v>0</v>
      </c>
      <c r="V25" s="6">
        <v>1</v>
      </c>
      <c r="W25" s="55">
        <v>0</v>
      </c>
      <c r="X25" s="149">
        <f t="shared" si="6"/>
        <v>503</v>
      </c>
      <c r="Y25" s="177">
        <f t="shared" si="7"/>
        <v>1280</v>
      </c>
      <c r="Z25" s="33">
        <v>17</v>
      </c>
      <c r="AA25" s="36" t="s">
        <v>75</v>
      </c>
      <c r="AB25" s="20">
        <v>48</v>
      </c>
      <c r="AC25" s="6">
        <v>48</v>
      </c>
      <c r="AD25" s="6">
        <v>139</v>
      </c>
      <c r="AE25" s="6">
        <v>162</v>
      </c>
      <c r="AF25" s="6">
        <v>116</v>
      </c>
      <c r="AG25" s="6">
        <v>158</v>
      </c>
      <c r="AH25" s="3">
        <v>81</v>
      </c>
      <c r="AI25" s="3">
        <v>88</v>
      </c>
      <c r="AJ25" s="3">
        <v>73</v>
      </c>
      <c r="AK25" s="3">
        <v>47</v>
      </c>
      <c r="AL25" s="3">
        <v>54</v>
      </c>
      <c r="AM25" s="3">
        <v>65</v>
      </c>
      <c r="AN25" s="3">
        <v>39</v>
      </c>
      <c r="AO25" s="3">
        <v>59</v>
      </c>
      <c r="AP25" s="3">
        <v>47</v>
      </c>
      <c r="AQ25" s="55">
        <v>53</v>
      </c>
      <c r="AR25" s="165">
        <f t="shared" si="8"/>
        <v>597</v>
      </c>
      <c r="AS25" s="144">
        <f t="shared" si="9"/>
        <v>680</v>
      </c>
      <c r="AT25" s="181">
        <f t="shared" si="10"/>
        <v>1277</v>
      </c>
      <c r="AU25" s="180">
        <f t="shared" si="11"/>
        <v>1277</v>
      </c>
      <c r="AV25" s="48">
        <v>2263</v>
      </c>
      <c r="AW25" s="124">
        <v>463</v>
      </c>
      <c r="AX25" s="128">
        <v>0</v>
      </c>
      <c r="AY25" s="3"/>
      <c r="AZ25" s="3">
        <v>0</v>
      </c>
      <c r="BA25" s="56">
        <f t="shared" si="0"/>
        <v>61.403022090027314</v>
      </c>
      <c r="BB25" s="8">
        <f t="shared" si="12"/>
        <v>57.657657657657658</v>
      </c>
      <c r="BC25" s="8">
        <f t="shared" si="13"/>
        <v>92.66083677529987</v>
      </c>
      <c r="BD25" s="8">
        <f t="shared" si="1"/>
        <v>3.28125</v>
      </c>
      <c r="BE25" s="8">
        <f t="shared" si="2"/>
        <v>88.420351809639328</v>
      </c>
      <c r="BF25" s="8">
        <f t="shared" si="14"/>
        <v>252.03747602881569</v>
      </c>
      <c r="BG25" s="57">
        <f t="shared" si="3"/>
        <v>20.459566946531154</v>
      </c>
    </row>
    <row r="26" spans="1:59" ht="31.5" customHeight="1">
      <c r="A26" s="12">
        <v>18</v>
      </c>
      <c r="B26" s="11" t="s">
        <v>76</v>
      </c>
      <c r="C26" s="222">
        <v>1209631.209594124</v>
      </c>
      <c r="D26" s="20">
        <v>297</v>
      </c>
      <c r="E26" s="6">
        <v>17</v>
      </c>
      <c r="F26" s="6">
        <v>1</v>
      </c>
      <c r="G26" s="6">
        <v>1</v>
      </c>
      <c r="H26" s="6">
        <v>0</v>
      </c>
      <c r="I26" s="54">
        <v>0</v>
      </c>
      <c r="J26" s="149">
        <f t="shared" si="4"/>
        <v>316</v>
      </c>
      <c r="K26" s="20">
        <v>178</v>
      </c>
      <c r="L26" s="3">
        <v>0</v>
      </c>
      <c r="M26" s="3">
        <v>0</v>
      </c>
      <c r="N26" s="3">
        <v>0</v>
      </c>
      <c r="O26" s="3">
        <v>0</v>
      </c>
      <c r="P26" s="55">
        <v>0</v>
      </c>
      <c r="Q26" s="149">
        <f t="shared" si="5"/>
        <v>178</v>
      </c>
      <c r="R26" s="20">
        <v>189</v>
      </c>
      <c r="S26" s="3">
        <v>0</v>
      </c>
      <c r="T26" s="3">
        <v>0</v>
      </c>
      <c r="U26" s="3">
        <v>0</v>
      </c>
      <c r="V26" s="3">
        <v>0</v>
      </c>
      <c r="W26" s="55">
        <v>0</v>
      </c>
      <c r="X26" s="149">
        <f t="shared" si="6"/>
        <v>189</v>
      </c>
      <c r="Y26" s="177">
        <f t="shared" si="7"/>
        <v>683</v>
      </c>
      <c r="Z26" s="33">
        <v>18</v>
      </c>
      <c r="AA26" s="36" t="s">
        <v>76</v>
      </c>
      <c r="AB26" s="20">
        <v>13</v>
      </c>
      <c r="AC26" s="6">
        <v>8</v>
      </c>
      <c r="AD26" s="6">
        <v>38</v>
      </c>
      <c r="AE26" s="6">
        <v>46</v>
      </c>
      <c r="AF26" s="6">
        <v>95</v>
      </c>
      <c r="AG26" s="6">
        <v>83</v>
      </c>
      <c r="AH26" s="3">
        <v>55</v>
      </c>
      <c r="AI26" s="3">
        <v>43</v>
      </c>
      <c r="AJ26" s="3">
        <v>47</v>
      </c>
      <c r="AK26" s="3">
        <v>42</v>
      </c>
      <c r="AL26" s="3">
        <v>45</v>
      </c>
      <c r="AM26" s="3">
        <v>35</v>
      </c>
      <c r="AN26" s="3">
        <v>42</v>
      </c>
      <c r="AO26" s="3">
        <v>39</v>
      </c>
      <c r="AP26" s="3">
        <v>33</v>
      </c>
      <c r="AQ26" s="55">
        <v>17</v>
      </c>
      <c r="AR26" s="165">
        <f t="shared" si="8"/>
        <v>368</v>
      </c>
      <c r="AS26" s="144">
        <f t="shared" si="9"/>
        <v>313</v>
      </c>
      <c r="AT26" s="181">
        <f t="shared" si="10"/>
        <v>681</v>
      </c>
      <c r="AU26" s="180">
        <f t="shared" si="11"/>
        <v>681</v>
      </c>
      <c r="AV26" s="48">
        <v>1705</v>
      </c>
      <c r="AW26" s="124">
        <v>325</v>
      </c>
      <c r="AX26" s="128">
        <v>0</v>
      </c>
      <c r="AY26" s="3"/>
      <c r="AZ26" s="3">
        <v>0</v>
      </c>
      <c r="BA26" s="56">
        <f t="shared" si="0"/>
        <v>72.106458175371074</v>
      </c>
      <c r="BB26" s="8">
        <f t="shared" si="12"/>
        <v>63.56275303643725</v>
      </c>
      <c r="BC26" s="8">
        <f t="shared" si="13"/>
        <v>82.791397931219421</v>
      </c>
      <c r="BD26" s="8">
        <f t="shared" si="1"/>
        <v>2.7818448023426061</v>
      </c>
      <c r="BE26" s="8">
        <f t="shared" si="2"/>
        <v>103.83329977253435</v>
      </c>
      <c r="BF26" s="8">
        <f t="shared" si="14"/>
        <v>225.19260237291684</v>
      </c>
      <c r="BG26" s="57">
        <f t="shared" si="3"/>
        <v>19.061583577712611</v>
      </c>
    </row>
    <row r="27" spans="1:59" ht="31.5" customHeight="1">
      <c r="A27" s="12">
        <v>19</v>
      </c>
      <c r="B27" s="11" t="s">
        <v>77</v>
      </c>
      <c r="C27" s="222">
        <v>2805011.429685486</v>
      </c>
      <c r="D27" s="20">
        <v>504</v>
      </c>
      <c r="E27" s="6">
        <v>49</v>
      </c>
      <c r="F27" s="6">
        <v>3</v>
      </c>
      <c r="G27" s="6">
        <v>1</v>
      </c>
      <c r="H27" s="6">
        <v>0</v>
      </c>
      <c r="I27" s="54">
        <v>0</v>
      </c>
      <c r="J27" s="149">
        <f t="shared" si="4"/>
        <v>557</v>
      </c>
      <c r="K27" s="20">
        <v>373</v>
      </c>
      <c r="L27" s="3">
        <v>0</v>
      </c>
      <c r="M27" s="3">
        <v>0</v>
      </c>
      <c r="N27" s="3">
        <v>0</v>
      </c>
      <c r="O27" s="3">
        <v>0</v>
      </c>
      <c r="P27" s="55">
        <v>0</v>
      </c>
      <c r="Q27" s="149">
        <f t="shared" si="5"/>
        <v>373</v>
      </c>
      <c r="R27" s="20">
        <v>554</v>
      </c>
      <c r="S27" s="3">
        <v>0</v>
      </c>
      <c r="T27" s="3">
        <v>0</v>
      </c>
      <c r="U27" s="3">
        <v>0</v>
      </c>
      <c r="V27" s="6">
        <v>2</v>
      </c>
      <c r="W27" s="55">
        <v>0</v>
      </c>
      <c r="X27" s="149">
        <f t="shared" si="6"/>
        <v>556</v>
      </c>
      <c r="Y27" s="177">
        <f t="shared" si="7"/>
        <v>1486</v>
      </c>
      <c r="Z27" s="33">
        <v>19</v>
      </c>
      <c r="AA27" s="36" t="s">
        <v>77</v>
      </c>
      <c r="AB27" s="20">
        <v>48</v>
      </c>
      <c r="AC27" s="6">
        <v>43</v>
      </c>
      <c r="AD27" s="6">
        <v>72</v>
      </c>
      <c r="AE27" s="6">
        <v>151</v>
      </c>
      <c r="AF27" s="6">
        <v>202</v>
      </c>
      <c r="AG27" s="6">
        <v>242</v>
      </c>
      <c r="AH27" s="3">
        <v>119</v>
      </c>
      <c r="AI27" s="3">
        <v>114</v>
      </c>
      <c r="AJ27" s="3">
        <v>59</v>
      </c>
      <c r="AK27" s="3">
        <v>83</v>
      </c>
      <c r="AL27" s="3">
        <v>56</v>
      </c>
      <c r="AM27" s="3">
        <v>73</v>
      </c>
      <c r="AN27" s="3">
        <v>72</v>
      </c>
      <c r="AO27" s="3">
        <v>56</v>
      </c>
      <c r="AP27" s="3">
        <v>41</v>
      </c>
      <c r="AQ27" s="55">
        <v>49</v>
      </c>
      <c r="AR27" s="165">
        <f t="shared" si="8"/>
        <v>669</v>
      </c>
      <c r="AS27" s="144">
        <f t="shared" si="9"/>
        <v>811</v>
      </c>
      <c r="AT27" s="181">
        <f t="shared" si="10"/>
        <v>1480</v>
      </c>
      <c r="AU27" s="180">
        <f t="shared" si="11"/>
        <v>1480</v>
      </c>
      <c r="AV27" s="48">
        <v>2006</v>
      </c>
      <c r="AW27" s="124">
        <v>315</v>
      </c>
      <c r="AX27" s="128">
        <v>0</v>
      </c>
      <c r="AY27" s="3"/>
      <c r="AZ27" s="3">
        <v>0</v>
      </c>
      <c r="BA27" s="56">
        <f t="shared" si="0"/>
        <v>54.763096323045943</v>
      </c>
      <c r="BB27" s="8">
        <f t="shared" si="12"/>
        <v>59.462365591397848</v>
      </c>
      <c r="BC27" s="8">
        <f t="shared" si="13"/>
        <v>77.592218170723555</v>
      </c>
      <c r="BD27" s="8">
        <f t="shared" si="1"/>
        <v>3.7012113055181697</v>
      </c>
      <c r="BE27" s="8">
        <f t="shared" si="2"/>
        <v>78.858858705186179</v>
      </c>
      <c r="BF27" s="8">
        <f t="shared" si="14"/>
        <v>211.05083342436805</v>
      </c>
      <c r="BG27" s="57">
        <f t="shared" si="3"/>
        <v>15.702891326021934</v>
      </c>
    </row>
    <row r="28" spans="1:59" ht="31.5" customHeight="1">
      <c r="A28" s="12">
        <v>20</v>
      </c>
      <c r="B28" s="11" t="s">
        <v>78</v>
      </c>
      <c r="C28" s="222">
        <v>607995</v>
      </c>
      <c r="D28" s="20">
        <v>114</v>
      </c>
      <c r="E28" s="6">
        <v>6</v>
      </c>
      <c r="F28" s="6">
        <v>0</v>
      </c>
      <c r="G28" s="6">
        <v>1</v>
      </c>
      <c r="H28" s="6">
        <v>0</v>
      </c>
      <c r="I28" s="54">
        <v>0</v>
      </c>
      <c r="J28" s="149">
        <f t="shared" si="4"/>
        <v>121</v>
      </c>
      <c r="K28" s="20">
        <v>100</v>
      </c>
      <c r="L28" s="3">
        <v>0</v>
      </c>
      <c r="M28" s="3">
        <v>0</v>
      </c>
      <c r="N28" s="3">
        <v>0</v>
      </c>
      <c r="O28" s="3">
        <v>0</v>
      </c>
      <c r="P28" s="55">
        <v>0</v>
      </c>
      <c r="Q28" s="149">
        <f t="shared" si="5"/>
        <v>100</v>
      </c>
      <c r="R28" s="20">
        <v>30</v>
      </c>
      <c r="S28" s="3">
        <v>0</v>
      </c>
      <c r="T28" s="3">
        <v>0</v>
      </c>
      <c r="U28" s="3">
        <v>0</v>
      </c>
      <c r="V28" s="3">
        <v>1</v>
      </c>
      <c r="W28" s="55">
        <v>0</v>
      </c>
      <c r="X28" s="149">
        <f t="shared" si="6"/>
        <v>31</v>
      </c>
      <c r="Y28" s="177">
        <f t="shared" si="7"/>
        <v>252</v>
      </c>
      <c r="Z28" s="33">
        <v>20</v>
      </c>
      <c r="AA28" s="36" t="s">
        <v>78</v>
      </c>
      <c r="AB28" s="20">
        <v>3</v>
      </c>
      <c r="AC28" s="6">
        <v>5</v>
      </c>
      <c r="AD28" s="6">
        <v>20</v>
      </c>
      <c r="AE28" s="6">
        <v>22</v>
      </c>
      <c r="AF28" s="6">
        <v>28</v>
      </c>
      <c r="AG28" s="6">
        <v>37</v>
      </c>
      <c r="AH28" s="3">
        <v>14</v>
      </c>
      <c r="AI28" s="3">
        <v>39</v>
      </c>
      <c r="AJ28" s="3">
        <v>16</v>
      </c>
      <c r="AK28" s="3">
        <v>23</v>
      </c>
      <c r="AL28" s="3">
        <v>11</v>
      </c>
      <c r="AM28" s="3">
        <v>12</v>
      </c>
      <c r="AN28" s="3">
        <v>5</v>
      </c>
      <c r="AO28" s="3">
        <v>5</v>
      </c>
      <c r="AP28" s="3">
        <v>7</v>
      </c>
      <c r="AQ28" s="55">
        <v>3</v>
      </c>
      <c r="AR28" s="165">
        <f t="shared" si="8"/>
        <v>104</v>
      </c>
      <c r="AS28" s="144">
        <f t="shared" si="9"/>
        <v>146</v>
      </c>
      <c r="AT28" s="181">
        <f t="shared" si="10"/>
        <v>250</v>
      </c>
      <c r="AU28" s="180">
        <f t="shared" si="11"/>
        <v>250</v>
      </c>
      <c r="AV28" s="48">
        <v>826</v>
      </c>
      <c r="AW28" s="124">
        <v>123</v>
      </c>
      <c r="AX28" s="128">
        <v>101</v>
      </c>
      <c r="AY28" s="3"/>
      <c r="AZ28" s="3">
        <v>1</v>
      </c>
      <c r="BA28" s="56">
        <f t="shared" si="0"/>
        <v>54.825012267096483</v>
      </c>
      <c r="BB28" s="8">
        <f t="shared" si="12"/>
        <v>54.298642533936651</v>
      </c>
      <c r="BC28" s="8">
        <f t="shared" si="13"/>
        <v>60.468763529885827</v>
      </c>
      <c r="BD28" s="8">
        <f t="shared" si="1"/>
        <v>3.1746031746031744</v>
      </c>
      <c r="BE28" s="8">
        <f t="shared" si="2"/>
        <v>78.948017664618945</v>
      </c>
      <c r="BF28" s="8">
        <f t="shared" si="14"/>
        <v>164.47503680128949</v>
      </c>
      <c r="BG28" s="57">
        <f t="shared" si="3"/>
        <v>14.891041162227603</v>
      </c>
    </row>
    <row r="29" spans="1:59" ht="31.5" customHeight="1">
      <c r="A29" s="12">
        <v>21</v>
      </c>
      <c r="B29" s="11" t="s">
        <v>79</v>
      </c>
      <c r="C29" s="222">
        <v>1435903</v>
      </c>
      <c r="D29" s="20">
        <v>301</v>
      </c>
      <c r="E29" s="6">
        <v>13</v>
      </c>
      <c r="F29" s="6">
        <v>4</v>
      </c>
      <c r="G29" s="6">
        <v>0</v>
      </c>
      <c r="H29" s="6">
        <v>0</v>
      </c>
      <c r="I29" s="54">
        <v>0</v>
      </c>
      <c r="J29" s="149">
        <f t="shared" si="4"/>
        <v>318</v>
      </c>
      <c r="K29" s="20">
        <v>179</v>
      </c>
      <c r="L29" s="3">
        <v>0</v>
      </c>
      <c r="M29" s="3">
        <v>0</v>
      </c>
      <c r="N29" s="3">
        <v>0</v>
      </c>
      <c r="O29" s="3">
        <v>0</v>
      </c>
      <c r="P29" s="55">
        <v>0</v>
      </c>
      <c r="Q29" s="149">
        <f t="shared" si="5"/>
        <v>179</v>
      </c>
      <c r="R29" s="20">
        <v>111</v>
      </c>
      <c r="S29" s="3">
        <v>0</v>
      </c>
      <c r="T29" s="3">
        <v>0</v>
      </c>
      <c r="U29" s="3">
        <v>0</v>
      </c>
      <c r="V29" s="3">
        <v>0</v>
      </c>
      <c r="W29" s="55">
        <v>0</v>
      </c>
      <c r="X29" s="149">
        <f t="shared" si="6"/>
        <v>111</v>
      </c>
      <c r="Y29" s="177">
        <f t="shared" si="7"/>
        <v>608</v>
      </c>
      <c r="Z29" s="33">
        <v>21</v>
      </c>
      <c r="AA29" s="36" t="s">
        <v>79</v>
      </c>
      <c r="AB29" s="20">
        <v>8</v>
      </c>
      <c r="AC29" s="6">
        <v>11</v>
      </c>
      <c r="AD29" s="6">
        <v>17</v>
      </c>
      <c r="AE29" s="6">
        <v>37</v>
      </c>
      <c r="AF29" s="6">
        <v>63</v>
      </c>
      <c r="AG29" s="6">
        <v>86</v>
      </c>
      <c r="AH29" s="3">
        <v>49</v>
      </c>
      <c r="AI29" s="3">
        <v>65</v>
      </c>
      <c r="AJ29" s="3">
        <v>49</v>
      </c>
      <c r="AK29" s="3">
        <v>39</v>
      </c>
      <c r="AL29" s="3">
        <v>35</v>
      </c>
      <c r="AM29" s="3">
        <v>34</v>
      </c>
      <c r="AN29" s="3">
        <v>35</v>
      </c>
      <c r="AO29" s="3">
        <v>26</v>
      </c>
      <c r="AP29" s="3">
        <v>34</v>
      </c>
      <c r="AQ29" s="55">
        <v>16</v>
      </c>
      <c r="AR29" s="165">
        <f t="shared" si="8"/>
        <v>290</v>
      </c>
      <c r="AS29" s="144">
        <f t="shared" si="9"/>
        <v>314</v>
      </c>
      <c r="AT29" s="181">
        <f t="shared" si="10"/>
        <v>604</v>
      </c>
      <c r="AU29" s="180">
        <f t="shared" si="11"/>
        <v>604</v>
      </c>
      <c r="AV29" s="48">
        <v>1723</v>
      </c>
      <c r="AW29" s="124">
        <v>318</v>
      </c>
      <c r="AX29" s="128">
        <v>28</v>
      </c>
      <c r="AY29" s="3"/>
      <c r="AZ29" s="3">
        <v>1</v>
      </c>
      <c r="BA29" s="56">
        <f t="shared" si="0"/>
        <v>60.743812236775206</v>
      </c>
      <c r="BB29" s="8">
        <f t="shared" si="12"/>
        <v>63.179074446680083</v>
      </c>
      <c r="BC29" s="8">
        <f t="shared" si="13"/>
        <v>61.859003993838513</v>
      </c>
      <c r="BD29" s="8">
        <f t="shared" si="1"/>
        <v>2.7960526315789473</v>
      </c>
      <c r="BE29" s="8">
        <f t="shared" si="2"/>
        <v>87.471089620956292</v>
      </c>
      <c r="BF29" s="8">
        <f t="shared" si="14"/>
        <v>168.25649086324077</v>
      </c>
      <c r="BG29" s="57">
        <f t="shared" si="3"/>
        <v>18.456181079512479</v>
      </c>
    </row>
    <row r="30" spans="1:59" ht="31.5" customHeight="1">
      <c r="A30" s="12">
        <v>22</v>
      </c>
      <c r="B30" s="11" t="s">
        <v>80</v>
      </c>
      <c r="C30" s="222">
        <v>1744006.1376829778</v>
      </c>
      <c r="D30" s="20">
        <v>155</v>
      </c>
      <c r="E30" s="6">
        <v>8</v>
      </c>
      <c r="F30" s="6">
        <v>2</v>
      </c>
      <c r="G30" s="6">
        <v>1</v>
      </c>
      <c r="H30" s="6">
        <v>0</v>
      </c>
      <c r="I30" s="54">
        <v>0</v>
      </c>
      <c r="J30" s="149">
        <f t="shared" si="4"/>
        <v>166</v>
      </c>
      <c r="K30" s="20">
        <v>282</v>
      </c>
      <c r="L30" s="3">
        <v>0</v>
      </c>
      <c r="M30" s="3">
        <v>0</v>
      </c>
      <c r="N30" s="3">
        <v>0</v>
      </c>
      <c r="O30" s="3">
        <v>0</v>
      </c>
      <c r="P30" s="55">
        <v>0</v>
      </c>
      <c r="Q30" s="149">
        <f t="shared" si="5"/>
        <v>282</v>
      </c>
      <c r="R30" s="20">
        <v>268</v>
      </c>
      <c r="S30" s="3">
        <v>0</v>
      </c>
      <c r="T30" s="3">
        <v>0</v>
      </c>
      <c r="U30" s="3">
        <v>0</v>
      </c>
      <c r="V30" s="3">
        <v>0</v>
      </c>
      <c r="W30" s="55">
        <v>0</v>
      </c>
      <c r="X30" s="149">
        <f t="shared" si="6"/>
        <v>268</v>
      </c>
      <c r="Y30" s="177">
        <f t="shared" si="7"/>
        <v>716</v>
      </c>
      <c r="Z30" s="33">
        <v>22</v>
      </c>
      <c r="AA30" s="36" t="s">
        <v>80</v>
      </c>
      <c r="AB30" s="20">
        <v>30</v>
      </c>
      <c r="AC30" s="6">
        <v>40</v>
      </c>
      <c r="AD30" s="6">
        <v>89</v>
      </c>
      <c r="AE30" s="6">
        <v>83</v>
      </c>
      <c r="AF30" s="6">
        <v>46</v>
      </c>
      <c r="AG30" s="6">
        <v>65</v>
      </c>
      <c r="AH30" s="3">
        <v>28</v>
      </c>
      <c r="AI30" s="3">
        <v>50</v>
      </c>
      <c r="AJ30" s="3">
        <v>31</v>
      </c>
      <c r="AK30" s="3">
        <v>45</v>
      </c>
      <c r="AL30" s="3">
        <v>71</v>
      </c>
      <c r="AM30" s="3">
        <v>58</v>
      </c>
      <c r="AN30" s="3">
        <v>33</v>
      </c>
      <c r="AO30" s="3">
        <v>14</v>
      </c>
      <c r="AP30" s="3">
        <v>18</v>
      </c>
      <c r="AQ30" s="55">
        <v>12</v>
      </c>
      <c r="AR30" s="165">
        <f t="shared" si="8"/>
        <v>346</v>
      </c>
      <c r="AS30" s="144">
        <f t="shared" si="9"/>
        <v>367</v>
      </c>
      <c r="AT30" s="181">
        <f t="shared" si="10"/>
        <v>713</v>
      </c>
      <c r="AU30" s="180">
        <f t="shared" si="11"/>
        <v>713</v>
      </c>
      <c r="AV30" s="48">
        <v>1109</v>
      </c>
      <c r="AW30" s="124">
        <v>217</v>
      </c>
      <c r="AX30" s="128">
        <v>0</v>
      </c>
      <c r="AY30" s="3"/>
      <c r="AZ30" s="3">
        <v>0</v>
      </c>
      <c r="BA30" s="56">
        <f t="shared" si="0"/>
        <v>25.961937174104303</v>
      </c>
      <c r="BB30" s="8">
        <f t="shared" si="12"/>
        <v>36.383928571428569</v>
      </c>
      <c r="BC30" s="8">
        <f t="shared" si="13"/>
        <v>60.121887710655841</v>
      </c>
      <c r="BD30" s="8">
        <f t="shared" si="1"/>
        <v>1.5363128491620111</v>
      </c>
      <c r="BE30" s="8">
        <f t="shared" si="2"/>
        <v>37.3851895307102</v>
      </c>
      <c r="BF30" s="8">
        <f t="shared" si="14"/>
        <v>163.5315345729839</v>
      </c>
      <c r="BG30" s="57">
        <f t="shared" si="3"/>
        <v>19.567177637511271</v>
      </c>
    </row>
    <row r="31" spans="1:59" ht="31.5" customHeight="1">
      <c r="A31" s="12">
        <v>23</v>
      </c>
      <c r="B31" s="11" t="s">
        <v>81</v>
      </c>
      <c r="C31" s="222">
        <v>321587.85083776695</v>
      </c>
      <c r="D31" s="20">
        <v>55</v>
      </c>
      <c r="E31" s="6">
        <v>3</v>
      </c>
      <c r="F31" s="6">
        <v>0</v>
      </c>
      <c r="G31" s="6">
        <v>0</v>
      </c>
      <c r="H31" s="6">
        <v>0</v>
      </c>
      <c r="I31" s="54">
        <v>0</v>
      </c>
      <c r="J31" s="149">
        <f t="shared" si="4"/>
        <v>58</v>
      </c>
      <c r="K31" s="20">
        <v>45</v>
      </c>
      <c r="L31" s="3">
        <v>0</v>
      </c>
      <c r="M31" s="3">
        <v>0</v>
      </c>
      <c r="N31" s="3">
        <v>0</v>
      </c>
      <c r="O31" s="3">
        <v>0</v>
      </c>
      <c r="P31" s="55">
        <v>0</v>
      </c>
      <c r="Q31" s="149">
        <f t="shared" si="5"/>
        <v>45</v>
      </c>
      <c r="R31" s="20">
        <v>21</v>
      </c>
      <c r="S31" s="3">
        <v>0</v>
      </c>
      <c r="T31" s="3">
        <v>0</v>
      </c>
      <c r="U31" s="3">
        <v>0</v>
      </c>
      <c r="V31" s="6">
        <v>1</v>
      </c>
      <c r="W31" s="55">
        <v>0</v>
      </c>
      <c r="X31" s="149">
        <f t="shared" si="6"/>
        <v>22</v>
      </c>
      <c r="Y31" s="177">
        <f t="shared" si="7"/>
        <v>125</v>
      </c>
      <c r="Z31" s="33">
        <v>23</v>
      </c>
      <c r="AA31" s="36" t="s">
        <v>81</v>
      </c>
      <c r="AB31" s="20">
        <v>1</v>
      </c>
      <c r="AC31" s="6">
        <v>0</v>
      </c>
      <c r="AD31" s="6">
        <v>0</v>
      </c>
      <c r="AE31" s="6">
        <v>4</v>
      </c>
      <c r="AF31" s="6">
        <v>7</v>
      </c>
      <c r="AG31" s="6">
        <v>15</v>
      </c>
      <c r="AH31" s="3">
        <v>5</v>
      </c>
      <c r="AI31" s="3">
        <v>13</v>
      </c>
      <c r="AJ31" s="3">
        <v>9</v>
      </c>
      <c r="AK31" s="3">
        <v>8</v>
      </c>
      <c r="AL31" s="3">
        <v>9</v>
      </c>
      <c r="AM31" s="3">
        <v>9</v>
      </c>
      <c r="AN31" s="3">
        <v>9</v>
      </c>
      <c r="AO31" s="3">
        <v>11</v>
      </c>
      <c r="AP31" s="3">
        <v>15</v>
      </c>
      <c r="AQ31" s="55">
        <v>9</v>
      </c>
      <c r="AR31" s="165">
        <f t="shared" si="8"/>
        <v>55</v>
      </c>
      <c r="AS31" s="144">
        <f t="shared" si="9"/>
        <v>69</v>
      </c>
      <c r="AT31" s="181">
        <f t="shared" si="10"/>
        <v>124</v>
      </c>
      <c r="AU31" s="180">
        <f t="shared" si="11"/>
        <v>124</v>
      </c>
      <c r="AV31" s="48">
        <v>382</v>
      </c>
      <c r="AW31" s="124">
        <v>58</v>
      </c>
      <c r="AX31" s="128">
        <v>55</v>
      </c>
      <c r="AY31" s="3"/>
      <c r="AZ31" s="3">
        <v>0</v>
      </c>
      <c r="BA31" s="56">
        <f t="shared" si="0"/>
        <v>50.098631117873808</v>
      </c>
      <c r="BB31" s="8">
        <f t="shared" si="12"/>
        <v>56.310679611650485</v>
      </c>
      <c r="BC31" s="8">
        <f t="shared" si="13"/>
        <v>56.703927309885557</v>
      </c>
      <c r="BD31" s="8">
        <f t="shared" si="1"/>
        <v>3.2</v>
      </c>
      <c r="BE31" s="8">
        <f t="shared" si="2"/>
        <v>72.142028809738278</v>
      </c>
      <c r="BF31" s="8">
        <f t="shared" si="14"/>
        <v>154.23468228288871</v>
      </c>
      <c r="BG31" s="57">
        <f t="shared" si="3"/>
        <v>15.183246073298429</v>
      </c>
    </row>
    <row r="32" spans="1:59" ht="31.5" customHeight="1">
      <c r="A32" s="12">
        <v>24</v>
      </c>
      <c r="B32" s="11" t="s">
        <v>82</v>
      </c>
      <c r="C32" s="222">
        <v>243303.552</v>
      </c>
      <c r="D32" s="20">
        <v>0</v>
      </c>
      <c r="E32" s="6">
        <v>0</v>
      </c>
      <c r="F32" s="6">
        <v>0</v>
      </c>
      <c r="G32" s="6">
        <v>0</v>
      </c>
      <c r="H32" s="6">
        <v>0</v>
      </c>
      <c r="I32" s="54">
        <v>0</v>
      </c>
      <c r="J32" s="149">
        <f t="shared" si="4"/>
        <v>0</v>
      </c>
      <c r="K32" s="48"/>
      <c r="L32" s="3">
        <v>0</v>
      </c>
      <c r="M32" s="3">
        <v>0</v>
      </c>
      <c r="N32" s="3">
        <v>0</v>
      </c>
      <c r="O32" s="3">
        <v>0</v>
      </c>
      <c r="P32" s="55">
        <v>0</v>
      </c>
      <c r="Q32" s="149">
        <f t="shared" si="5"/>
        <v>0</v>
      </c>
      <c r="R32" s="20"/>
      <c r="S32" s="3">
        <v>0</v>
      </c>
      <c r="T32" s="3">
        <v>0</v>
      </c>
      <c r="U32" s="3">
        <v>0</v>
      </c>
      <c r="V32" s="3">
        <v>0</v>
      </c>
      <c r="W32" s="55">
        <v>0</v>
      </c>
      <c r="X32" s="149">
        <f t="shared" si="6"/>
        <v>0</v>
      </c>
      <c r="Y32" s="177">
        <f t="shared" si="7"/>
        <v>0</v>
      </c>
      <c r="Z32" s="33">
        <v>24</v>
      </c>
      <c r="AA32" s="36" t="s">
        <v>82</v>
      </c>
      <c r="AB32" s="48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55">
        <v>0</v>
      </c>
      <c r="AR32" s="165">
        <f t="shared" si="8"/>
        <v>0</v>
      </c>
      <c r="AS32" s="144">
        <f t="shared" si="9"/>
        <v>0</v>
      </c>
      <c r="AT32" s="181">
        <f t="shared" si="10"/>
        <v>0</v>
      </c>
      <c r="AU32" s="180">
        <f t="shared" si="11"/>
        <v>0</v>
      </c>
      <c r="AV32" s="48">
        <v>0</v>
      </c>
      <c r="AW32" s="185">
        <v>0</v>
      </c>
      <c r="AX32" s="48">
        <v>0</v>
      </c>
      <c r="AY32" s="3"/>
      <c r="AZ32" s="3">
        <v>0</v>
      </c>
      <c r="BA32" s="56">
        <f t="shared" si="0"/>
        <v>0</v>
      </c>
      <c r="BB32" s="8" t="e">
        <f t="shared" si="12"/>
        <v>#DIV/0!</v>
      </c>
      <c r="BC32" s="8">
        <f t="shared" si="13"/>
        <v>0</v>
      </c>
      <c r="BD32" s="8" t="e">
        <f t="shared" si="1"/>
        <v>#DIV/0!</v>
      </c>
      <c r="BE32" s="8">
        <f t="shared" si="2"/>
        <v>0</v>
      </c>
      <c r="BF32" s="8">
        <f t="shared" si="14"/>
        <v>0</v>
      </c>
      <c r="BG32" s="57" t="e">
        <f t="shared" si="3"/>
        <v>#DIV/0!</v>
      </c>
    </row>
    <row r="33" spans="1:59" ht="31.5" customHeight="1" thickBot="1">
      <c r="A33" s="13">
        <v>25</v>
      </c>
      <c r="B33" s="17" t="s">
        <v>83</v>
      </c>
      <c r="C33" s="222">
        <v>792715.50482914818</v>
      </c>
      <c r="D33" s="23">
        <v>38</v>
      </c>
      <c r="E33" s="24">
        <v>1</v>
      </c>
      <c r="F33" s="24">
        <v>0</v>
      </c>
      <c r="G33" s="24">
        <v>0</v>
      </c>
      <c r="H33" s="24">
        <v>0</v>
      </c>
      <c r="I33" s="82">
        <v>0</v>
      </c>
      <c r="J33" s="150">
        <f t="shared" si="4"/>
        <v>39</v>
      </c>
      <c r="K33" s="23">
        <v>5</v>
      </c>
      <c r="L33" s="4">
        <v>0</v>
      </c>
      <c r="M33" s="4">
        <v>0</v>
      </c>
      <c r="N33" s="4">
        <v>0</v>
      </c>
      <c r="O33" s="4">
        <v>0</v>
      </c>
      <c r="P33" s="187">
        <v>0</v>
      </c>
      <c r="Q33" s="150">
        <f t="shared" si="5"/>
        <v>5</v>
      </c>
      <c r="R33" s="23">
        <v>71</v>
      </c>
      <c r="S33" s="4">
        <v>0</v>
      </c>
      <c r="T33" s="4">
        <v>0</v>
      </c>
      <c r="U33" s="4">
        <v>0</v>
      </c>
      <c r="V33" s="4">
        <v>0</v>
      </c>
      <c r="W33" s="187">
        <v>0</v>
      </c>
      <c r="X33" s="150">
        <f t="shared" si="6"/>
        <v>71</v>
      </c>
      <c r="Y33" s="188">
        <f t="shared" si="7"/>
        <v>115</v>
      </c>
      <c r="Z33" s="34">
        <v>25</v>
      </c>
      <c r="AA33" s="37" t="s">
        <v>83</v>
      </c>
      <c r="AB33" s="23">
        <v>11</v>
      </c>
      <c r="AC33" s="24">
        <v>5</v>
      </c>
      <c r="AD33" s="24">
        <v>16</v>
      </c>
      <c r="AE33" s="24">
        <v>9</v>
      </c>
      <c r="AF33" s="24">
        <v>8</v>
      </c>
      <c r="AG33" s="24">
        <v>11</v>
      </c>
      <c r="AH33" s="4">
        <v>10</v>
      </c>
      <c r="AI33" s="4">
        <v>14</v>
      </c>
      <c r="AJ33" s="4">
        <v>3</v>
      </c>
      <c r="AK33" s="4">
        <v>2</v>
      </c>
      <c r="AL33" s="4">
        <v>7</v>
      </c>
      <c r="AM33" s="4">
        <v>7</v>
      </c>
      <c r="AN33" s="4">
        <v>5</v>
      </c>
      <c r="AO33" s="4">
        <v>4</v>
      </c>
      <c r="AP33" s="4">
        <v>2</v>
      </c>
      <c r="AQ33" s="187">
        <v>1</v>
      </c>
      <c r="AR33" s="189">
        <f t="shared" si="8"/>
        <v>62</v>
      </c>
      <c r="AS33" s="138">
        <f t="shared" si="9"/>
        <v>53</v>
      </c>
      <c r="AT33" s="190">
        <f t="shared" si="10"/>
        <v>115</v>
      </c>
      <c r="AU33" s="191">
        <f t="shared" si="11"/>
        <v>115</v>
      </c>
      <c r="AV33" s="192">
        <v>286</v>
      </c>
      <c r="AW33" s="193">
        <v>29</v>
      </c>
      <c r="AX33" s="194">
        <v>0</v>
      </c>
      <c r="AY33" s="4"/>
      <c r="AZ33" s="4">
        <v>0</v>
      </c>
      <c r="BA33" s="58">
        <f t="shared" si="0"/>
        <v>13.666105011618528</v>
      </c>
      <c r="BB33" s="8">
        <f t="shared" si="12"/>
        <v>88.63636363636364</v>
      </c>
      <c r="BC33" s="8">
        <f t="shared" si="13"/>
        <v>21.333964837142045</v>
      </c>
      <c r="BD33" s="26">
        <f t="shared" si="1"/>
        <v>0.86956521739130432</v>
      </c>
      <c r="BE33" s="26">
        <f t="shared" si="2"/>
        <v>19.679191216730683</v>
      </c>
      <c r="BF33" s="26">
        <f t="shared" si="14"/>
        <v>58.028384357026368</v>
      </c>
      <c r="BG33" s="59">
        <f t="shared" si="3"/>
        <v>10.13986013986014</v>
      </c>
    </row>
    <row r="34" spans="1:59" s="80" customFormat="1" ht="51.75" customHeight="1" thickBot="1">
      <c r="A34" s="255" t="s">
        <v>84</v>
      </c>
      <c r="B34" s="255"/>
      <c r="C34" s="100">
        <f t="shared" ref="C34:I34" si="15">SUM(C9:C33)</f>
        <v>24767363.17560111</v>
      </c>
      <c r="D34" s="139">
        <f t="shared" si="15"/>
        <v>3843</v>
      </c>
      <c r="E34" s="139">
        <f t="shared" si="15"/>
        <v>271</v>
      </c>
      <c r="F34" s="139">
        <f t="shared" si="15"/>
        <v>30</v>
      </c>
      <c r="G34" s="139">
        <f t="shared" si="15"/>
        <v>12</v>
      </c>
      <c r="H34" s="139">
        <f t="shared" si="15"/>
        <v>8</v>
      </c>
      <c r="I34" s="139">
        <f t="shared" si="15"/>
        <v>0</v>
      </c>
      <c r="J34" s="151">
        <f t="shared" si="4"/>
        <v>4164</v>
      </c>
      <c r="K34" s="139">
        <f t="shared" ref="K34:P34" si="16">SUM(K9:K33)</f>
        <v>3140</v>
      </c>
      <c r="L34" s="139">
        <f t="shared" si="16"/>
        <v>0</v>
      </c>
      <c r="M34" s="139">
        <f t="shared" si="16"/>
        <v>0</v>
      </c>
      <c r="N34" s="139">
        <f t="shared" si="16"/>
        <v>0</v>
      </c>
      <c r="O34" s="139">
        <f t="shared" si="16"/>
        <v>0</v>
      </c>
      <c r="P34" s="139">
        <f t="shared" si="16"/>
        <v>0</v>
      </c>
      <c r="Q34" s="151">
        <f t="shared" si="5"/>
        <v>3140</v>
      </c>
      <c r="R34" s="139">
        <f t="shared" ref="R34:W34" si="17">SUM(R9:R33)</f>
        <v>3169</v>
      </c>
      <c r="S34" s="139">
        <f t="shared" si="17"/>
        <v>0</v>
      </c>
      <c r="T34" s="139">
        <f t="shared" si="17"/>
        <v>0</v>
      </c>
      <c r="U34" s="139">
        <f t="shared" si="17"/>
        <v>0</v>
      </c>
      <c r="V34" s="139">
        <f t="shared" si="17"/>
        <v>34</v>
      </c>
      <c r="W34" s="139">
        <f t="shared" si="17"/>
        <v>0</v>
      </c>
      <c r="X34" s="151">
        <f t="shared" si="6"/>
        <v>3203</v>
      </c>
      <c r="Y34" s="151">
        <f t="shared" si="7"/>
        <v>10507</v>
      </c>
      <c r="Z34" s="446" t="s">
        <v>84</v>
      </c>
      <c r="AA34" s="446"/>
      <c r="AB34" s="139">
        <f t="shared" ref="AB34:AQ34" si="18">SUM(AB9:AB33)</f>
        <v>345</v>
      </c>
      <c r="AC34" s="139">
        <f t="shared" si="18"/>
        <v>301</v>
      </c>
      <c r="AD34" s="139">
        <f t="shared" si="18"/>
        <v>685</v>
      </c>
      <c r="AE34" s="139">
        <f t="shared" si="18"/>
        <v>866</v>
      </c>
      <c r="AF34" s="139">
        <f t="shared" si="18"/>
        <v>1028</v>
      </c>
      <c r="AG34" s="139">
        <f t="shared" si="18"/>
        <v>1339</v>
      </c>
      <c r="AH34" s="139">
        <f t="shared" si="18"/>
        <v>732</v>
      </c>
      <c r="AI34" s="139">
        <f t="shared" si="18"/>
        <v>868</v>
      </c>
      <c r="AJ34" s="139">
        <f t="shared" si="18"/>
        <v>555</v>
      </c>
      <c r="AK34" s="139">
        <f t="shared" si="18"/>
        <v>655</v>
      </c>
      <c r="AL34" s="139">
        <f t="shared" si="18"/>
        <v>531</v>
      </c>
      <c r="AM34" s="139">
        <f t="shared" si="18"/>
        <v>617</v>
      </c>
      <c r="AN34" s="139">
        <f t="shared" si="18"/>
        <v>494</v>
      </c>
      <c r="AO34" s="139">
        <f t="shared" si="18"/>
        <v>499</v>
      </c>
      <c r="AP34" s="139">
        <f t="shared" si="18"/>
        <v>498</v>
      </c>
      <c r="AQ34" s="139">
        <f t="shared" si="18"/>
        <v>410</v>
      </c>
      <c r="AR34" s="169">
        <f t="shared" si="8"/>
        <v>4868</v>
      </c>
      <c r="AS34" s="169">
        <f t="shared" si="9"/>
        <v>5555</v>
      </c>
      <c r="AT34" s="169">
        <f t="shared" si="10"/>
        <v>10423</v>
      </c>
      <c r="AU34" s="169">
        <f t="shared" si="11"/>
        <v>10423</v>
      </c>
      <c r="AV34" s="139">
        <f>SUM(AV9:AV33)</f>
        <v>24390</v>
      </c>
      <c r="AW34" s="102">
        <f>SUM(AW9:AW33)</f>
        <v>3806</v>
      </c>
      <c r="AX34" s="102">
        <f>SUM(AX9:AX33)</f>
        <v>1153</v>
      </c>
      <c r="AY34" s="102">
        <f>SUM(AY9:AY33)</f>
        <v>0</v>
      </c>
      <c r="AZ34" s="102">
        <f>SUM(AZ9:AZ33)</f>
        <v>63</v>
      </c>
      <c r="BA34" s="104">
        <f t="shared" si="0"/>
        <v>46.140470007867208</v>
      </c>
      <c r="BB34" s="8">
        <f>(D34+E34)/(J34+Q34)*100</f>
        <v>56.325301204819276</v>
      </c>
      <c r="BC34" s="8">
        <f>(4*AU34)/(C34*0.00272)*100</f>
        <v>61.887658640910502</v>
      </c>
      <c r="BD34" s="104">
        <f t="shared" si="1"/>
        <v>3.3786999143428189</v>
      </c>
      <c r="BE34" s="104">
        <f t="shared" si="2"/>
        <v>66.442276811328782</v>
      </c>
      <c r="BF34" s="104">
        <f t="shared" si="14"/>
        <v>168.33443150327659</v>
      </c>
      <c r="BG34" s="103">
        <f t="shared" si="3"/>
        <v>15.604756047560475</v>
      </c>
    </row>
    <row r="40" spans="1:59" ht="15" customHeight="1">
      <c r="A40" s="256" t="s">
        <v>84</v>
      </c>
      <c r="B40" s="256"/>
      <c r="C40" s="256"/>
      <c r="D40" s="257" t="s">
        <v>0</v>
      </c>
      <c r="E40" s="257"/>
      <c r="F40" s="257"/>
      <c r="G40" s="257"/>
      <c r="H40" s="257"/>
      <c r="I40" s="257"/>
      <c r="J40" s="257"/>
      <c r="K40" s="257"/>
      <c r="L40" s="257"/>
      <c r="M40" s="257"/>
      <c r="N40" s="257"/>
      <c r="O40" s="257"/>
      <c r="P40" s="257"/>
      <c r="Q40" s="257"/>
      <c r="R40" s="257"/>
      <c r="S40" s="257"/>
      <c r="T40" s="257"/>
      <c r="U40" s="257"/>
      <c r="V40" s="257"/>
      <c r="W40" s="257"/>
      <c r="X40" s="257"/>
      <c r="Y40" s="257"/>
      <c r="Z40" s="257" t="s">
        <v>6</v>
      </c>
      <c r="AA40" s="257"/>
      <c r="AB40" s="257"/>
      <c r="AC40" s="257"/>
      <c r="AD40" s="257"/>
      <c r="AE40" s="257"/>
      <c r="AF40" s="257"/>
      <c r="AG40" s="257"/>
      <c r="AH40" s="257"/>
      <c r="AI40" s="257"/>
      <c r="AJ40" s="257"/>
      <c r="AK40" s="257"/>
      <c r="AL40" s="257"/>
      <c r="AM40" s="257"/>
      <c r="AN40" s="257"/>
      <c r="AO40" s="257"/>
      <c r="AP40" s="257"/>
      <c r="AQ40" s="257"/>
      <c r="AR40" s="257"/>
      <c r="AS40" s="257"/>
      <c r="AT40" s="257"/>
      <c r="AU40" s="87"/>
      <c r="AV40" s="259" t="s">
        <v>18</v>
      </c>
      <c r="AW40" s="260"/>
      <c r="AX40" s="259" t="s">
        <v>19</v>
      </c>
      <c r="AY40" s="262"/>
      <c r="AZ40" s="262"/>
      <c r="BA40" s="249" t="s">
        <v>28</v>
      </c>
      <c r="BB40" s="249" t="s">
        <v>55</v>
      </c>
      <c r="BC40" s="249" t="s">
        <v>52</v>
      </c>
      <c r="BD40" s="384" t="s">
        <v>94</v>
      </c>
      <c r="BE40" s="384" t="s">
        <v>30</v>
      </c>
      <c r="BF40" s="384" t="s">
        <v>53</v>
      </c>
      <c r="BG40" s="384" t="s">
        <v>54</v>
      </c>
    </row>
    <row r="41" spans="1:59" ht="15" customHeight="1" thickBot="1">
      <c r="A41" s="256"/>
      <c r="B41" s="256"/>
      <c r="C41" s="256"/>
      <c r="D41" s="258"/>
      <c r="E41" s="258"/>
      <c r="F41" s="258"/>
      <c r="G41" s="258"/>
      <c r="H41" s="258"/>
      <c r="I41" s="258"/>
      <c r="J41" s="258"/>
      <c r="K41" s="258"/>
      <c r="L41" s="258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7"/>
      <c r="AA41" s="257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85"/>
      <c r="AV41" s="243"/>
      <c r="AW41" s="261"/>
      <c r="AX41" s="243"/>
      <c r="AY41" s="244"/>
      <c r="AZ41" s="244"/>
      <c r="BA41" s="249"/>
      <c r="BB41" s="249"/>
      <c r="BC41" s="249"/>
      <c r="BD41" s="384"/>
      <c r="BE41" s="384"/>
      <c r="BF41" s="384"/>
      <c r="BG41" s="384"/>
    </row>
    <row r="42" spans="1:59" ht="19.5" thickBot="1">
      <c r="A42" s="256" t="s">
        <v>90</v>
      </c>
      <c r="B42" s="256"/>
      <c r="C42" s="410"/>
      <c r="D42" s="358" t="s">
        <v>35</v>
      </c>
      <c r="E42" s="359"/>
      <c r="F42" s="359"/>
      <c r="G42" s="359"/>
      <c r="H42" s="359"/>
      <c r="I42" s="359"/>
      <c r="J42" s="359"/>
      <c r="K42" s="359"/>
      <c r="L42" s="359"/>
      <c r="M42" s="359"/>
      <c r="N42" s="359"/>
      <c r="O42" s="359"/>
      <c r="P42" s="359"/>
      <c r="Q42" s="360"/>
      <c r="R42" s="416" t="s">
        <v>37</v>
      </c>
      <c r="S42" s="381"/>
      <c r="T42" s="381"/>
      <c r="U42" s="381"/>
      <c r="V42" s="381"/>
      <c r="W42" s="381"/>
      <c r="X42" s="382"/>
      <c r="Y42" s="304" t="s">
        <v>25</v>
      </c>
      <c r="Z42" s="375" t="s">
        <v>26</v>
      </c>
      <c r="AA42" s="397" t="s">
        <v>7</v>
      </c>
      <c r="AB42" s="399" t="s">
        <v>47</v>
      </c>
      <c r="AC42" s="400"/>
      <c r="AD42" s="400"/>
      <c r="AE42" s="400"/>
      <c r="AF42" s="400"/>
      <c r="AG42" s="400"/>
      <c r="AH42" s="400"/>
      <c r="AI42" s="400"/>
      <c r="AJ42" s="400"/>
      <c r="AK42" s="400"/>
      <c r="AL42" s="400"/>
      <c r="AM42" s="400"/>
      <c r="AN42" s="400"/>
      <c r="AO42" s="400"/>
      <c r="AP42" s="400"/>
      <c r="AQ42" s="400"/>
      <c r="AR42" s="400"/>
      <c r="AS42" s="400"/>
      <c r="AT42" s="401"/>
      <c r="AU42" s="162"/>
      <c r="AV42" s="244"/>
      <c r="AW42" s="261"/>
      <c r="AX42" s="243"/>
      <c r="AY42" s="244"/>
      <c r="AZ42" s="244"/>
      <c r="BA42" s="249"/>
      <c r="BB42" s="249"/>
      <c r="BC42" s="249"/>
      <c r="BD42" s="384"/>
      <c r="BE42" s="384"/>
      <c r="BF42" s="384"/>
      <c r="BG42" s="384"/>
    </row>
    <row r="43" spans="1:59" ht="19.5" thickBot="1">
      <c r="A43" s="256"/>
      <c r="B43" s="256"/>
      <c r="C43" s="410"/>
      <c r="D43" s="367" t="s">
        <v>36</v>
      </c>
      <c r="E43" s="368"/>
      <c r="F43" s="368"/>
      <c r="G43" s="368"/>
      <c r="H43" s="368"/>
      <c r="I43" s="368"/>
      <c r="J43" s="369"/>
      <c r="K43" s="370" t="s">
        <v>46</v>
      </c>
      <c r="L43" s="371"/>
      <c r="M43" s="371"/>
      <c r="N43" s="371"/>
      <c r="O43" s="371"/>
      <c r="P43" s="371"/>
      <c r="Q43" s="372"/>
      <c r="R43" s="251" t="s">
        <v>38</v>
      </c>
      <c r="S43" s="252"/>
      <c r="T43" s="252"/>
      <c r="U43" s="252"/>
      <c r="V43" s="252"/>
      <c r="W43" s="252"/>
      <c r="X43" s="253"/>
      <c r="Y43" s="395"/>
      <c r="Z43" s="375"/>
      <c r="AA43" s="397"/>
      <c r="AB43" s="402"/>
      <c r="AC43" s="403"/>
      <c r="AD43" s="403"/>
      <c r="AE43" s="403"/>
      <c r="AF43" s="403"/>
      <c r="AG43" s="403"/>
      <c r="AH43" s="403"/>
      <c r="AI43" s="403"/>
      <c r="AJ43" s="403"/>
      <c r="AK43" s="403"/>
      <c r="AL43" s="403"/>
      <c r="AM43" s="403"/>
      <c r="AN43" s="403"/>
      <c r="AO43" s="403"/>
      <c r="AP43" s="403"/>
      <c r="AQ43" s="403"/>
      <c r="AR43" s="404"/>
      <c r="AS43" s="404"/>
      <c r="AT43" s="405"/>
      <c r="AU43" s="162"/>
      <c r="AV43" s="244"/>
      <c r="AW43" s="261"/>
      <c r="AX43" s="243"/>
      <c r="AY43" s="244"/>
      <c r="AZ43" s="244"/>
      <c r="BA43" s="249"/>
      <c r="BB43" s="249"/>
      <c r="BC43" s="249"/>
      <c r="BD43" s="384"/>
      <c r="BE43" s="384"/>
      <c r="BF43" s="384"/>
      <c r="BG43" s="384"/>
    </row>
    <row r="44" spans="1:59" ht="16.5" thickBot="1">
      <c r="A44" s="280" t="s">
        <v>34</v>
      </c>
      <c r="B44" s="418" t="s">
        <v>32</v>
      </c>
      <c r="C44" s="419" t="s">
        <v>33</v>
      </c>
      <c r="D44" s="363" t="s">
        <v>40</v>
      </c>
      <c r="E44" s="361" t="s">
        <v>39</v>
      </c>
      <c r="F44" s="297" t="s">
        <v>45</v>
      </c>
      <c r="G44" s="297"/>
      <c r="H44" s="297"/>
      <c r="I44" s="298"/>
      <c r="J44" s="351" t="s">
        <v>17</v>
      </c>
      <c r="K44" s="363" t="s">
        <v>40</v>
      </c>
      <c r="L44" s="361" t="s">
        <v>39</v>
      </c>
      <c r="M44" s="297" t="s">
        <v>45</v>
      </c>
      <c r="N44" s="297"/>
      <c r="O44" s="297"/>
      <c r="P44" s="298"/>
      <c r="Q44" s="351" t="s">
        <v>17</v>
      </c>
      <c r="R44" s="414" t="s">
        <v>40</v>
      </c>
      <c r="S44" s="373" t="s">
        <v>39</v>
      </c>
      <c r="T44" s="299" t="s">
        <v>45</v>
      </c>
      <c r="U44" s="299"/>
      <c r="V44" s="299"/>
      <c r="W44" s="300"/>
      <c r="X44" s="378" t="s">
        <v>17</v>
      </c>
      <c r="Y44" s="395"/>
      <c r="Z44" s="375"/>
      <c r="AA44" s="397"/>
      <c r="AB44" s="409" t="s">
        <v>8</v>
      </c>
      <c r="AC44" s="377"/>
      <c r="AD44" s="377" t="s">
        <v>9</v>
      </c>
      <c r="AE44" s="377"/>
      <c r="AF44" s="377" t="s">
        <v>10</v>
      </c>
      <c r="AG44" s="377"/>
      <c r="AH44" s="377" t="s">
        <v>11</v>
      </c>
      <c r="AI44" s="377"/>
      <c r="AJ44" s="377" t="s">
        <v>12</v>
      </c>
      <c r="AK44" s="377"/>
      <c r="AL44" s="377" t="s">
        <v>13</v>
      </c>
      <c r="AM44" s="377"/>
      <c r="AN44" s="377" t="s">
        <v>14</v>
      </c>
      <c r="AO44" s="377"/>
      <c r="AP44" s="377" t="s">
        <v>15</v>
      </c>
      <c r="AQ44" s="406"/>
      <c r="AR44" s="407" t="s">
        <v>16</v>
      </c>
      <c r="AS44" s="408"/>
      <c r="AT44" s="274"/>
      <c r="AU44" s="203"/>
      <c r="AV44" s="365" t="s">
        <v>48</v>
      </c>
      <c r="AW44" s="366"/>
      <c r="AX44" s="246" t="s">
        <v>51</v>
      </c>
      <c r="AY44" s="247"/>
      <c r="AZ44" s="248"/>
      <c r="BA44" s="250"/>
      <c r="BB44" s="249"/>
      <c r="BC44" s="249"/>
      <c r="BD44" s="384"/>
      <c r="BE44" s="384"/>
      <c r="BF44" s="384"/>
      <c r="BG44" s="384"/>
    </row>
    <row r="45" spans="1:59" ht="79.5" thickBot="1">
      <c r="A45" s="281"/>
      <c r="B45" s="280"/>
      <c r="C45" s="419"/>
      <c r="D45" s="363"/>
      <c r="E45" s="361"/>
      <c r="F45" s="140" t="s">
        <v>41</v>
      </c>
      <c r="G45" s="140" t="s">
        <v>42</v>
      </c>
      <c r="H45" s="140" t="s">
        <v>43</v>
      </c>
      <c r="I45" s="81" t="s">
        <v>44</v>
      </c>
      <c r="J45" s="413"/>
      <c r="K45" s="363"/>
      <c r="L45" s="361"/>
      <c r="M45" s="140" t="s">
        <v>41</v>
      </c>
      <c r="N45" s="140" t="s">
        <v>42</v>
      </c>
      <c r="O45" s="140" t="s">
        <v>57</v>
      </c>
      <c r="P45" s="81" t="s">
        <v>44</v>
      </c>
      <c r="Q45" s="413"/>
      <c r="R45" s="414"/>
      <c r="S45" s="373"/>
      <c r="T45" s="142" t="s">
        <v>41</v>
      </c>
      <c r="U45" s="142" t="s">
        <v>42</v>
      </c>
      <c r="V45" s="142" t="s">
        <v>58</v>
      </c>
      <c r="W45" s="136" t="s">
        <v>44</v>
      </c>
      <c r="X45" s="415"/>
      <c r="Y45" s="417"/>
      <c r="Z45" s="375"/>
      <c r="AA45" s="397"/>
      <c r="AB45" s="195" t="s">
        <v>3</v>
      </c>
      <c r="AC45" s="196" t="s">
        <v>4</v>
      </c>
      <c r="AD45" s="196" t="s">
        <v>3</v>
      </c>
      <c r="AE45" s="196" t="s">
        <v>4</v>
      </c>
      <c r="AF45" s="196" t="s">
        <v>3</v>
      </c>
      <c r="AG45" s="196" t="s">
        <v>4</v>
      </c>
      <c r="AH45" s="196" t="s">
        <v>3</v>
      </c>
      <c r="AI45" s="196" t="s">
        <v>4</v>
      </c>
      <c r="AJ45" s="196" t="s">
        <v>3</v>
      </c>
      <c r="AK45" s="196" t="s">
        <v>4</v>
      </c>
      <c r="AL45" s="196" t="s">
        <v>3</v>
      </c>
      <c r="AM45" s="196" t="s">
        <v>4</v>
      </c>
      <c r="AN45" s="196" t="s">
        <v>3</v>
      </c>
      <c r="AO45" s="196" t="s">
        <v>4</v>
      </c>
      <c r="AP45" s="196" t="s">
        <v>3</v>
      </c>
      <c r="AQ45" s="200" t="s">
        <v>4</v>
      </c>
      <c r="AR45" s="74" t="s">
        <v>3</v>
      </c>
      <c r="AS45" s="76" t="s">
        <v>4</v>
      </c>
      <c r="AT45" s="90" t="s">
        <v>17</v>
      </c>
      <c r="AU45" s="90" t="s">
        <v>88</v>
      </c>
      <c r="AV45" s="46" t="s">
        <v>49</v>
      </c>
      <c r="AW45" s="47" t="s">
        <v>50</v>
      </c>
      <c r="AX45" s="205" t="s">
        <v>85</v>
      </c>
      <c r="AY45" s="43" t="s">
        <v>86</v>
      </c>
      <c r="AZ45" s="47" t="s">
        <v>87</v>
      </c>
      <c r="BA45" s="250"/>
      <c r="BB45" s="249"/>
      <c r="BC45" s="249"/>
      <c r="BD45" s="384"/>
      <c r="BE45" s="384"/>
      <c r="BF45" s="384"/>
      <c r="BG45" s="384"/>
    </row>
    <row r="46" spans="1:59" s="80" customFormat="1" ht="33.75" customHeight="1">
      <c r="A46" s="96">
        <v>1</v>
      </c>
      <c r="B46" s="11" t="s">
        <v>59</v>
      </c>
      <c r="C46" s="221">
        <v>1218666.5344651919</v>
      </c>
      <c r="D46" s="20">
        <v>162</v>
      </c>
      <c r="E46" s="6">
        <v>25</v>
      </c>
      <c r="F46" s="6">
        <v>0</v>
      </c>
      <c r="G46" s="6">
        <v>0</v>
      </c>
      <c r="H46" s="6">
        <v>0</v>
      </c>
      <c r="I46" s="54">
        <v>0</v>
      </c>
      <c r="J46" s="149">
        <f>D46+E46+F46+G46+H46+I46</f>
        <v>187</v>
      </c>
      <c r="K46" s="20">
        <v>116</v>
      </c>
      <c r="L46" s="6">
        <v>0</v>
      </c>
      <c r="M46" s="6">
        <v>0</v>
      </c>
      <c r="N46" s="6">
        <v>0</v>
      </c>
      <c r="O46" s="6">
        <v>0</v>
      </c>
      <c r="P46" s="54">
        <v>0</v>
      </c>
      <c r="Q46" s="149">
        <f>SUM(K46:P46)</f>
        <v>116</v>
      </c>
      <c r="R46" s="20">
        <v>152</v>
      </c>
      <c r="S46" s="6">
        <v>0</v>
      </c>
      <c r="T46" s="6">
        <v>0</v>
      </c>
      <c r="U46" s="6">
        <v>0</v>
      </c>
      <c r="V46" s="6">
        <v>0</v>
      </c>
      <c r="W46" s="54">
        <v>0</v>
      </c>
      <c r="X46" s="149">
        <f>SUM(R46:W46)</f>
        <v>152</v>
      </c>
      <c r="Y46" s="177">
        <f>J46+Q46+X46</f>
        <v>455</v>
      </c>
      <c r="Z46" s="97">
        <v>1</v>
      </c>
      <c r="AA46" s="36" t="s">
        <v>59</v>
      </c>
      <c r="AB46" s="197">
        <v>6</v>
      </c>
      <c r="AC46" s="198">
        <v>6</v>
      </c>
      <c r="AD46" s="198">
        <v>8</v>
      </c>
      <c r="AE46" s="198">
        <v>22</v>
      </c>
      <c r="AF46" s="198">
        <v>49</v>
      </c>
      <c r="AG46" s="198">
        <v>67</v>
      </c>
      <c r="AH46" s="198">
        <v>31</v>
      </c>
      <c r="AI46" s="198">
        <v>46</v>
      </c>
      <c r="AJ46" s="198">
        <v>30</v>
      </c>
      <c r="AK46" s="198">
        <v>34</v>
      </c>
      <c r="AL46" s="198">
        <v>24</v>
      </c>
      <c r="AM46" s="198">
        <v>24</v>
      </c>
      <c r="AN46" s="198">
        <v>25</v>
      </c>
      <c r="AO46" s="198">
        <v>17</v>
      </c>
      <c r="AP46" s="198">
        <v>49</v>
      </c>
      <c r="AQ46" s="201">
        <v>17</v>
      </c>
      <c r="AR46" s="163">
        <f>AP46+AN46+AL46+AJ46+AH46+AF46+AD46+AB46</f>
        <v>222</v>
      </c>
      <c r="AS46" s="179">
        <f>AQ46+AO46+AM46+AK46+AI46+AG46+AE46+AC46</f>
        <v>233</v>
      </c>
      <c r="AT46" s="180">
        <f>SUM(AR46:AS46)</f>
        <v>455</v>
      </c>
      <c r="AU46" s="180">
        <f>D46+E46+K46+L46+R46+S46</f>
        <v>455</v>
      </c>
      <c r="AV46" s="48">
        <v>1297</v>
      </c>
      <c r="AW46" s="124">
        <v>187</v>
      </c>
      <c r="AX46" s="128">
        <v>83</v>
      </c>
      <c r="AY46" s="7"/>
      <c r="AZ46" s="124">
        <v>21</v>
      </c>
      <c r="BA46" s="223">
        <f t="shared" ref="BA46:BA71" si="19">((D46+E46)*4)/(C46*0.00144)*100</f>
        <v>42.624001706291295</v>
      </c>
      <c r="BB46" s="224">
        <f>(D46+E46)/(J46+Q46)*100</f>
        <v>61.71617161716172</v>
      </c>
      <c r="BC46" s="224">
        <f>(4*AU46)/(C46*0.00272)*100</f>
        <v>54.905720977434044</v>
      </c>
      <c r="BD46" s="225">
        <f t="shared" ref="BD46:BD71" si="20">(E46+F46+G46+H46+I46+L46+M46+N46+O46+P46+S46+T46+U46+V46+W46)/Y46*100</f>
        <v>5.4945054945054945</v>
      </c>
      <c r="BE46" s="224">
        <f t="shared" ref="BE46:BE71" si="21">((D46+E46)*4)/(C46)*100000</f>
        <v>61.378562457059473</v>
      </c>
      <c r="BF46" s="224">
        <f>(AU46*4)/(C46)*100000</f>
        <v>149.34356105862065</v>
      </c>
      <c r="BG46" s="10">
        <f t="shared" ref="BG46:BG71" si="22">AW46/AV46*100</f>
        <v>14.417887432536622</v>
      </c>
    </row>
    <row r="47" spans="1:59" s="80" customFormat="1" ht="33.75" customHeight="1">
      <c r="A47" s="96">
        <v>2</v>
      </c>
      <c r="B47" s="11" t="s">
        <v>60</v>
      </c>
      <c r="C47" s="222">
        <v>934699.18137449585</v>
      </c>
      <c r="D47" s="20">
        <v>232</v>
      </c>
      <c r="E47" s="6">
        <v>18</v>
      </c>
      <c r="F47" s="6">
        <v>1</v>
      </c>
      <c r="G47" s="6">
        <v>1</v>
      </c>
      <c r="H47" s="6">
        <v>2</v>
      </c>
      <c r="I47" s="54">
        <v>0</v>
      </c>
      <c r="J47" s="149">
        <f t="shared" ref="J47:J71" si="23">D47+E47+F47+G47+H47+I47</f>
        <v>254</v>
      </c>
      <c r="K47" s="20">
        <v>159</v>
      </c>
      <c r="L47" s="6">
        <v>0</v>
      </c>
      <c r="M47" s="6">
        <v>0</v>
      </c>
      <c r="N47" s="6">
        <v>0</v>
      </c>
      <c r="O47" s="6">
        <v>0</v>
      </c>
      <c r="P47" s="54">
        <v>4</v>
      </c>
      <c r="Q47" s="149">
        <f t="shared" ref="Q47:Q71" si="24">SUM(K47:P47)</f>
        <v>163</v>
      </c>
      <c r="R47" s="20">
        <v>48</v>
      </c>
      <c r="S47" s="6">
        <v>0</v>
      </c>
      <c r="T47" s="6">
        <v>0</v>
      </c>
      <c r="U47" s="6">
        <v>0</v>
      </c>
      <c r="V47" s="6">
        <v>0</v>
      </c>
      <c r="W47" s="54">
        <v>0</v>
      </c>
      <c r="X47" s="149">
        <f t="shared" ref="X47:X71" si="25">SUM(R47:W47)</f>
        <v>48</v>
      </c>
      <c r="Y47" s="177">
        <f t="shared" ref="Y47:Y70" si="26">J47+Q47+X47</f>
        <v>465</v>
      </c>
      <c r="Z47" s="97">
        <v>2</v>
      </c>
      <c r="AA47" s="36" t="s">
        <v>60</v>
      </c>
      <c r="AB47" s="20">
        <v>6</v>
      </c>
      <c r="AC47" s="6">
        <v>8</v>
      </c>
      <c r="AD47" s="6">
        <v>29</v>
      </c>
      <c r="AE47" s="6">
        <v>46</v>
      </c>
      <c r="AF47" s="6">
        <v>43</v>
      </c>
      <c r="AG47" s="6">
        <v>57</v>
      </c>
      <c r="AH47" s="6">
        <v>22</v>
      </c>
      <c r="AI47" s="6">
        <v>30</v>
      </c>
      <c r="AJ47" s="6">
        <v>18</v>
      </c>
      <c r="AK47" s="6">
        <v>16</v>
      </c>
      <c r="AL47" s="6">
        <v>25</v>
      </c>
      <c r="AM47" s="6">
        <v>39</v>
      </c>
      <c r="AN47" s="6">
        <v>34</v>
      </c>
      <c r="AO47" s="6">
        <v>33</v>
      </c>
      <c r="AP47" s="6">
        <v>29</v>
      </c>
      <c r="AQ47" s="54">
        <v>22</v>
      </c>
      <c r="AR47" s="165">
        <f t="shared" ref="AR47:AR71" si="27">AP47+AN47+AL47+AJ47+AH47+AF47+AD47+AB47</f>
        <v>206</v>
      </c>
      <c r="AS47" s="144">
        <f t="shared" ref="AS47:AS71" si="28">AQ47+AO47+AM47+AK47+AI47+AG47+AE47+AC47</f>
        <v>251</v>
      </c>
      <c r="AT47" s="181">
        <f t="shared" ref="AT47:AT71" si="29">SUM(AR47:AS47)</f>
        <v>457</v>
      </c>
      <c r="AU47" s="181">
        <f t="shared" ref="AU47:AU71" si="30">D47+E47+K47+L47+R47+S47</f>
        <v>457</v>
      </c>
      <c r="AV47" s="48">
        <v>1239</v>
      </c>
      <c r="AW47" s="124">
        <v>254</v>
      </c>
      <c r="AX47" s="128">
        <v>396</v>
      </c>
      <c r="AY47" s="7"/>
      <c r="AZ47" s="206">
        <v>11</v>
      </c>
      <c r="BA47" s="223">
        <f t="shared" si="19"/>
        <v>74.296036444928575</v>
      </c>
      <c r="BB47" s="224">
        <f t="shared" ref="BB47:BB70" si="31">(D47+E47)/(J47+Q47)*100</f>
        <v>59.95203836930456</v>
      </c>
      <c r="BC47" s="224">
        <f t="shared" ref="BC47:BC70" si="32">(4*AU47)/(C47*0.00272)*100</f>
        <v>71.901081858350864</v>
      </c>
      <c r="BD47" s="225">
        <f t="shared" si="20"/>
        <v>5.591397849462366</v>
      </c>
      <c r="BE47" s="224">
        <f t="shared" si="21"/>
        <v>106.98629248069714</v>
      </c>
      <c r="BF47" s="224">
        <f t="shared" ref="BF47:BF71" si="33">(AU47*4)/(C47)*100000</f>
        <v>195.5709426547144</v>
      </c>
      <c r="BG47" s="10">
        <f t="shared" si="22"/>
        <v>20.500403551251008</v>
      </c>
    </row>
    <row r="48" spans="1:59" s="80" customFormat="1" ht="33.75" customHeight="1">
      <c r="A48" s="96">
        <v>3</v>
      </c>
      <c r="B48" s="11" t="s">
        <v>61</v>
      </c>
      <c r="C48" s="222">
        <v>418394.90302777686</v>
      </c>
      <c r="D48" s="20">
        <v>50</v>
      </c>
      <c r="E48" s="6">
        <v>10</v>
      </c>
      <c r="F48" s="6">
        <v>0</v>
      </c>
      <c r="G48" s="6">
        <v>0</v>
      </c>
      <c r="H48" s="6">
        <v>0</v>
      </c>
      <c r="I48" s="54">
        <v>0</v>
      </c>
      <c r="J48" s="149">
        <f t="shared" si="23"/>
        <v>60</v>
      </c>
      <c r="K48" s="20">
        <v>48</v>
      </c>
      <c r="L48" s="6">
        <v>0</v>
      </c>
      <c r="M48" s="6">
        <v>0</v>
      </c>
      <c r="N48" s="6">
        <v>0</v>
      </c>
      <c r="O48" s="6">
        <v>0</v>
      </c>
      <c r="P48" s="54">
        <v>9</v>
      </c>
      <c r="Q48" s="149">
        <f t="shared" si="24"/>
        <v>57</v>
      </c>
      <c r="R48" s="20">
        <v>126</v>
      </c>
      <c r="S48" s="6">
        <v>0</v>
      </c>
      <c r="T48" s="6">
        <v>0</v>
      </c>
      <c r="U48" s="6">
        <v>0</v>
      </c>
      <c r="V48" s="6">
        <v>0</v>
      </c>
      <c r="W48" s="54">
        <v>5</v>
      </c>
      <c r="X48" s="149">
        <f t="shared" si="25"/>
        <v>131</v>
      </c>
      <c r="Y48" s="177">
        <f t="shared" si="26"/>
        <v>248</v>
      </c>
      <c r="Z48" s="97">
        <v>3</v>
      </c>
      <c r="AA48" s="36" t="s">
        <v>61</v>
      </c>
      <c r="AB48" s="20">
        <v>9</v>
      </c>
      <c r="AC48" s="6">
        <v>3</v>
      </c>
      <c r="AD48" s="6">
        <v>21</v>
      </c>
      <c r="AE48" s="6">
        <v>20</v>
      </c>
      <c r="AF48" s="6">
        <v>35</v>
      </c>
      <c r="AG48" s="6">
        <v>36</v>
      </c>
      <c r="AH48" s="6">
        <v>16</v>
      </c>
      <c r="AI48" s="6">
        <v>24</v>
      </c>
      <c r="AJ48" s="6">
        <v>8</v>
      </c>
      <c r="AK48" s="6">
        <v>20</v>
      </c>
      <c r="AL48" s="6">
        <v>5</v>
      </c>
      <c r="AM48" s="6">
        <v>9</v>
      </c>
      <c r="AN48" s="6">
        <v>6</v>
      </c>
      <c r="AO48" s="6">
        <v>12</v>
      </c>
      <c r="AP48" s="6">
        <v>6</v>
      </c>
      <c r="AQ48" s="54">
        <v>4</v>
      </c>
      <c r="AR48" s="165">
        <f t="shared" si="27"/>
        <v>106</v>
      </c>
      <c r="AS48" s="144">
        <f t="shared" si="28"/>
        <v>128</v>
      </c>
      <c r="AT48" s="181">
        <f t="shared" si="29"/>
        <v>234</v>
      </c>
      <c r="AU48" s="181">
        <f t="shared" si="30"/>
        <v>234</v>
      </c>
      <c r="AV48" s="48">
        <v>405</v>
      </c>
      <c r="AW48" s="124">
        <v>60</v>
      </c>
      <c r="AX48" s="128">
        <v>23</v>
      </c>
      <c r="AY48" s="7"/>
      <c r="AZ48" s="206">
        <v>0</v>
      </c>
      <c r="BA48" s="223">
        <f t="shared" si="19"/>
        <v>39.834774625732436</v>
      </c>
      <c r="BB48" s="224">
        <f t="shared" si="31"/>
        <v>51.282051282051277</v>
      </c>
      <c r="BC48" s="224">
        <f t="shared" si="32"/>
        <v>82.247093491953422</v>
      </c>
      <c r="BD48" s="225">
        <f t="shared" si="20"/>
        <v>9.67741935483871</v>
      </c>
      <c r="BE48" s="224">
        <f t="shared" si="21"/>
        <v>57.362075461054694</v>
      </c>
      <c r="BF48" s="224">
        <f t="shared" si="33"/>
        <v>223.71209429811333</v>
      </c>
      <c r="BG48" s="10">
        <f t="shared" si="22"/>
        <v>14.814814814814813</v>
      </c>
    </row>
    <row r="49" spans="1:59" s="80" customFormat="1" ht="33.75" customHeight="1">
      <c r="A49" s="96">
        <v>4</v>
      </c>
      <c r="B49" s="11" t="s">
        <v>62</v>
      </c>
      <c r="C49" s="222">
        <v>695908.45263913844</v>
      </c>
      <c r="D49" s="20">
        <v>32</v>
      </c>
      <c r="E49" s="6">
        <v>6</v>
      </c>
      <c r="F49" s="6">
        <v>4</v>
      </c>
      <c r="G49" s="6">
        <v>0</v>
      </c>
      <c r="H49" s="6">
        <v>0</v>
      </c>
      <c r="I49" s="54">
        <v>0</v>
      </c>
      <c r="J49" s="149">
        <f t="shared" si="23"/>
        <v>42</v>
      </c>
      <c r="K49" s="20">
        <v>82</v>
      </c>
      <c r="L49" s="6">
        <v>0</v>
      </c>
      <c r="M49" s="6">
        <v>0</v>
      </c>
      <c r="N49" s="6">
        <v>0</v>
      </c>
      <c r="O49" s="6">
        <v>0</v>
      </c>
      <c r="P49" s="54">
        <v>4</v>
      </c>
      <c r="Q49" s="149">
        <f t="shared" si="24"/>
        <v>86</v>
      </c>
      <c r="R49" s="20">
        <v>102</v>
      </c>
      <c r="S49" s="6">
        <v>0</v>
      </c>
      <c r="T49" s="6">
        <v>0</v>
      </c>
      <c r="U49" s="6">
        <v>0</v>
      </c>
      <c r="V49" s="6">
        <v>0</v>
      </c>
      <c r="W49" s="54">
        <v>5</v>
      </c>
      <c r="X49" s="149">
        <f t="shared" si="25"/>
        <v>107</v>
      </c>
      <c r="Y49" s="177">
        <f t="shared" si="26"/>
        <v>235</v>
      </c>
      <c r="Z49" s="97">
        <v>4</v>
      </c>
      <c r="AA49" s="36" t="s">
        <v>62</v>
      </c>
      <c r="AB49" s="20">
        <v>23</v>
      </c>
      <c r="AC49" s="6">
        <v>8</v>
      </c>
      <c r="AD49" s="6">
        <v>14</v>
      </c>
      <c r="AE49" s="6">
        <v>18</v>
      </c>
      <c r="AF49" s="6">
        <v>12</v>
      </c>
      <c r="AG49" s="6">
        <v>39</v>
      </c>
      <c r="AH49" s="6">
        <v>20</v>
      </c>
      <c r="AI49" s="6">
        <v>17</v>
      </c>
      <c r="AJ49" s="6">
        <v>5</v>
      </c>
      <c r="AK49" s="6">
        <v>15</v>
      </c>
      <c r="AL49" s="6">
        <v>10</v>
      </c>
      <c r="AM49" s="6">
        <v>7</v>
      </c>
      <c r="AN49" s="6">
        <v>4</v>
      </c>
      <c r="AO49" s="6">
        <v>11</v>
      </c>
      <c r="AP49" s="6">
        <v>12</v>
      </c>
      <c r="AQ49" s="54">
        <v>7</v>
      </c>
      <c r="AR49" s="165">
        <f t="shared" si="27"/>
        <v>100</v>
      </c>
      <c r="AS49" s="144">
        <f t="shared" si="28"/>
        <v>122</v>
      </c>
      <c r="AT49" s="181">
        <f t="shared" si="29"/>
        <v>222</v>
      </c>
      <c r="AU49" s="181">
        <f t="shared" si="30"/>
        <v>222</v>
      </c>
      <c r="AV49" s="48">
        <v>400</v>
      </c>
      <c r="AW49" s="124">
        <v>42</v>
      </c>
      <c r="AX49" s="128">
        <v>57</v>
      </c>
      <c r="AY49" s="7"/>
      <c r="AZ49" s="206">
        <v>2</v>
      </c>
      <c r="BA49" s="223">
        <f t="shared" si="19"/>
        <v>15.16802320121999</v>
      </c>
      <c r="BB49" s="224">
        <f t="shared" si="31"/>
        <v>29.6875</v>
      </c>
      <c r="BC49" s="224">
        <f t="shared" si="32"/>
        <v>46.912864328231485</v>
      </c>
      <c r="BD49" s="225">
        <f t="shared" si="20"/>
        <v>8.085106382978724</v>
      </c>
      <c r="BE49" s="224">
        <f t="shared" si="21"/>
        <v>21.841953409756787</v>
      </c>
      <c r="BF49" s="224">
        <f t="shared" si="33"/>
        <v>127.60299097278964</v>
      </c>
      <c r="BG49" s="10">
        <f t="shared" si="22"/>
        <v>10.5</v>
      </c>
    </row>
    <row r="50" spans="1:59" s="80" customFormat="1" ht="33.75" customHeight="1">
      <c r="A50" s="96">
        <v>5</v>
      </c>
      <c r="B50" s="11" t="s">
        <v>63</v>
      </c>
      <c r="C50" s="222">
        <v>1416152.9209328122</v>
      </c>
      <c r="D50" s="20">
        <v>127</v>
      </c>
      <c r="E50" s="6">
        <v>7</v>
      </c>
      <c r="F50" s="6">
        <v>3</v>
      </c>
      <c r="G50" s="6">
        <v>0</v>
      </c>
      <c r="H50" s="6">
        <v>0</v>
      </c>
      <c r="I50" s="54">
        <v>0</v>
      </c>
      <c r="J50" s="149">
        <f t="shared" si="23"/>
        <v>137</v>
      </c>
      <c r="K50" s="20">
        <v>170</v>
      </c>
      <c r="L50" s="6">
        <v>0</v>
      </c>
      <c r="M50" s="6">
        <v>0</v>
      </c>
      <c r="N50" s="6">
        <v>0</v>
      </c>
      <c r="O50" s="6">
        <v>0</v>
      </c>
      <c r="P50" s="54">
        <v>1</v>
      </c>
      <c r="Q50" s="149">
        <f t="shared" si="24"/>
        <v>171</v>
      </c>
      <c r="R50" s="20">
        <v>142</v>
      </c>
      <c r="S50" s="6">
        <v>0</v>
      </c>
      <c r="T50" s="6">
        <v>0</v>
      </c>
      <c r="U50" s="6">
        <v>0</v>
      </c>
      <c r="V50" s="6">
        <v>0</v>
      </c>
      <c r="W50" s="54">
        <v>0</v>
      </c>
      <c r="X50" s="149">
        <f t="shared" si="25"/>
        <v>142</v>
      </c>
      <c r="Y50" s="177">
        <f t="shared" si="26"/>
        <v>450</v>
      </c>
      <c r="Z50" s="97">
        <v>5</v>
      </c>
      <c r="AA50" s="36" t="s">
        <v>63</v>
      </c>
      <c r="AB50" s="20">
        <v>13</v>
      </c>
      <c r="AC50" s="6">
        <v>8</v>
      </c>
      <c r="AD50" s="6">
        <v>7</v>
      </c>
      <c r="AE50" s="6">
        <v>12</v>
      </c>
      <c r="AF50" s="6">
        <v>49</v>
      </c>
      <c r="AG50" s="6">
        <v>64</v>
      </c>
      <c r="AH50" s="6">
        <v>45</v>
      </c>
      <c r="AI50" s="6">
        <v>42</v>
      </c>
      <c r="AJ50" s="6">
        <v>32</v>
      </c>
      <c r="AK50" s="6">
        <v>22</v>
      </c>
      <c r="AL50" s="6">
        <v>39</v>
      </c>
      <c r="AM50" s="6">
        <v>50</v>
      </c>
      <c r="AN50" s="6">
        <v>20</v>
      </c>
      <c r="AO50" s="6">
        <v>18</v>
      </c>
      <c r="AP50" s="6">
        <v>10</v>
      </c>
      <c r="AQ50" s="54">
        <v>15</v>
      </c>
      <c r="AR50" s="165">
        <f t="shared" si="27"/>
        <v>215</v>
      </c>
      <c r="AS50" s="144">
        <f t="shared" si="28"/>
        <v>231</v>
      </c>
      <c r="AT50" s="181">
        <f t="shared" si="29"/>
        <v>446</v>
      </c>
      <c r="AU50" s="181">
        <f t="shared" si="30"/>
        <v>446</v>
      </c>
      <c r="AV50" s="48">
        <v>604</v>
      </c>
      <c r="AW50" s="124">
        <v>137</v>
      </c>
      <c r="AX50" s="128">
        <v>188</v>
      </c>
      <c r="AY50" s="7"/>
      <c r="AZ50" s="206">
        <v>3</v>
      </c>
      <c r="BA50" s="223">
        <f t="shared" si="19"/>
        <v>26.284041555133854</v>
      </c>
      <c r="BB50" s="224">
        <f t="shared" si="31"/>
        <v>43.506493506493506</v>
      </c>
      <c r="BC50" s="224">
        <f t="shared" si="32"/>
        <v>46.314373486526463</v>
      </c>
      <c r="BD50" s="225">
        <f t="shared" si="20"/>
        <v>2.4444444444444446</v>
      </c>
      <c r="BE50" s="224">
        <f t="shared" si="21"/>
        <v>37.849019839392753</v>
      </c>
      <c r="BF50" s="224">
        <f t="shared" si="33"/>
        <v>125.975095883352</v>
      </c>
      <c r="BG50" s="10">
        <f t="shared" si="22"/>
        <v>22.682119205298012</v>
      </c>
    </row>
    <row r="51" spans="1:59" s="80" customFormat="1" ht="33.75" customHeight="1">
      <c r="A51" s="96">
        <v>6</v>
      </c>
      <c r="B51" s="11" t="s">
        <v>64</v>
      </c>
      <c r="C51" s="222">
        <v>433884.03137817845</v>
      </c>
      <c r="D51" s="20">
        <v>74</v>
      </c>
      <c r="E51" s="6">
        <v>1</v>
      </c>
      <c r="F51" s="6">
        <v>0</v>
      </c>
      <c r="G51" s="6">
        <v>0</v>
      </c>
      <c r="H51" s="6">
        <v>0</v>
      </c>
      <c r="I51" s="54">
        <v>0</v>
      </c>
      <c r="J51" s="149">
        <f t="shared" si="23"/>
        <v>75</v>
      </c>
      <c r="K51" s="20">
        <v>34</v>
      </c>
      <c r="L51" s="6">
        <v>0</v>
      </c>
      <c r="M51" s="6">
        <v>0</v>
      </c>
      <c r="N51" s="6">
        <v>0</v>
      </c>
      <c r="O51" s="6">
        <v>0</v>
      </c>
      <c r="P51" s="54">
        <v>1</v>
      </c>
      <c r="Q51" s="149">
        <f t="shared" si="24"/>
        <v>35</v>
      </c>
      <c r="R51" s="20">
        <v>126</v>
      </c>
      <c r="S51" s="6">
        <v>0</v>
      </c>
      <c r="T51" s="6">
        <v>0</v>
      </c>
      <c r="U51" s="6">
        <v>0</v>
      </c>
      <c r="V51" s="6">
        <v>0</v>
      </c>
      <c r="W51" s="54">
        <v>0</v>
      </c>
      <c r="X51" s="149">
        <f t="shared" si="25"/>
        <v>126</v>
      </c>
      <c r="Y51" s="177">
        <f t="shared" si="26"/>
        <v>236</v>
      </c>
      <c r="Z51" s="97">
        <v>6</v>
      </c>
      <c r="AA51" s="36" t="s">
        <v>64</v>
      </c>
      <c r="AB51" s="20">
        <v>11</v>
      </c>
      <c r="AC51" s="6">
        <v>9</v>
      </c>
      <c r="AD51" s="6">
        <v>16</v>
      </c>
      <c r="AE51" s="6">
        <v>9</v>
      </c>
      <c r="AF51" s="6">
        <v>17</v>
      </c>
      <c r="AG51" s="6">
        <v>12</v>
      </c>
      <c r="AH51" s="6">
        <v>19</v>
      </c>
      <c r="AI51" s="6">
        <v>10</v>
      </c>
      <c r="AJ51" s="6">
        <v>15</v>
      </c>
      <c r="AK51" s="6">
        <v>16</v>
      </c>
      <c r="AL51" s="6">
        <v>26</v>
      </c>
      <c r="AM51" s="6">
        <v>12</v>
      </c>
      <c r="AN51" s="6">
        <v>25</v>
      </c>
      <c r="AO51" s="6">
        <v>11</v>
      </c>
      <c r="AP51" s="6">
        <v>16</v>
      </c>
      <c r="AQ51" s="54">
        <v>11</v>
      </c>
      <c r="AR51" s="165">
        <f t="shared" si="27"/>
        <v>145</v>
      </c>
      <c r="AS51" s="144">
        <f t="shared" si="28"/>
        <v>90</v>
      </c>
      <c r="AT51" s="181">
        <f t="shared" si="29"/>
        <v>235</v>
      </c>
      <c r="AU51" s="181">
        <f t="shared" si="30"/>
        <v>235</v>
      </c>
      <c r="AV51" s="48">
        <v>775</v>
      </c>
      <c r="AW51" s="124">
        <v>75</v>
      </c>
      <c r="AX51" s="128">
        <v>133</v>
      </c>
      <c r="AY51" s="7"/>
      <c r="AZ51" s="206">
        <v>0</v>
      </c>
      <c r="BA51" s="223">
        <f t="shared" si="19"/>
        <v>48.015902468590163</v>
      </c>
      <c r="BB51" s="224">
        <f t="shared" si="31"/>
        <v>68.181818181818173</v>
      </c>
      <c r="BC51" s="224">
        <f t="shared" si="32"/>
        <v>79.649908800837792</v>
      </c>
      <c r="BD51" s="225">
        <f t="shared" si="20"/>
        <v>0.84745762711864403</v>
      </c>
      <c r="BE51" s="224">
        <f t="shared" si="21"/>
        <v>69.142899554769841</v>
      </c>
      <c r="BF51" s="224">
        <f t="shared" si="33"/>
        <v>216.64775193827884</v>
      </c>
      <c r="BG51" s="10">
        <f t="shared" si="22"/>
        <v>9.67741935483871</v>
      </c>
    </row>
    <row r="52" spans="1:59" s="80" customFormat="1" ht="33.75" customHeight="1">
      <c r="A52" s="96">
        <v>7</v>
      </c>
      <c r="B52" s="11" t="s">
        <v>65</v>
      </c>
      <c r="C52" s="222">
        <v>1179943.7135891879</v>
      </c>
      <c r="D52" s="20">
        <v>160</v>
      </c>
      <c r="E52" s="6">
        <v>19</v>
      </c>
      <c r="F52" s="6">
        <v>9</v>
      </c>
      <c r="G52" s="6">
        <v>5</v>
      </c>
      <c r="H52" s="6">
        <v>5</v>
      </c>
      <c r="I52" s="54">
        <v>0</v>
      </c>
      <c r="J52" s="149">
        <f t="shared" si="23"/>
        <v>198</v>
      </c>
      <c r="K52" s="20">
        <v>98</v>
      </c>
      <c r="L52" s="6">
        <v>0</v>
      </c>
      <c r="M52" s="6">
        <v>0</v>
      </c>
      <c r="N52" s="6">
        <v>0</v>
      </c>
      <c r="O52" s="6">
        <v>0</v>
      </c>
      <c r="P52" s="54">
        <v>8</v>
      </c>
      <c r="Q52" s="149">
        <f t="shared" si="24"/>
        <v>106</v>
      </c>
      <c r="R52" s="20">
        <v>98</v>
      </c>
      <c r="S52" s="6">
        <v>0</v>
      </c>
      <c r="T52" s="6">
        <v>0</v>
      </c>
      <c r="U52" s="6">
        <v>0</v>
      </c>
      <c r="V52" s="6">
        <v>0</v>
      </c>
      <c r="W52" s="54">
        <v>2</v>
      </c>
      <c r="X52" s="149">
        <f t="shared" si="25"/>
        <v>100</v>
      </c>
      <c r="Y52" s="177">
        <f t="shared" si="26"/>
        <v>404</v>
      </c>
      <c r="Z52" s="97">
        <v>7</v>
      </c>
      <c r="AA52" s="36" t="s">
        <v>65</v>
      </c>
      <c r="AB52" s="20">
        <v>5</v>
      </c>
      <c r="AC52" s="6">
        <v>1</v>
      </c>
      <c r="AD52" s="6">
        <v>7</v>
      </c>
      <c r="AE52" s="6">
        <v>26</v>
      </c>
      <c r="AF52" s="6">
        <v>26</v>
      </c>
      <c r="AG52" s="6">
        <v>38</v>
      </c>
      <c r="AH52" s="6">
        <v>34</v>
      </c>
      <c r="AI52" s="6">
        <v>41</v>
      </c>
      <c r="AJ52" s="6">
        <v>15</v>
      </c>
      <c r="AK52" s="6">
        <v>28</v>
      </c>
      <c r="AL52" s="6">
        <v>25</v>
      </c>
      <c r="AM52" s="6">
        <v>35</v>
      </c>
      <c r="AN52" s="6">
        <v>21</v>
      </c>
      <c r="AO52" s="6">
        <v>27</v>
      </c>
      <c r="AP52" s="6">
        <v>32</v>
      </c>
      <c r="AQ52" s="54">
        <v>14</v>
      </c>
      <c r="AR52" s="165">
        <f t="shared" si="27"/>
        <v>165</v>
      </c>
      <c r="AS52" s="144">
        <f t="shared" si="28"/>
        <v>210</v>
      </c>
      <c r="AT52" s="181">
        <f t="shared" si="29"/>
        <v>375</v>
      </c>
      <c r="AU52" s="181">
        <f t="shared" si="30"/>
        <v>375</v>
      </c>
      <c r="AV52" s="48">
        <v>1695</v>
      </c>
      <c r="AW52" s="124">
        <v>198</v>
      </c>
      <c r="AX52" s="128">
        <v>1010</v>
      </c>
      <c r="AY52" s="7"/>
      <c r="AZ52" s="206">
        <v>0</v>
      </c>
      <c r="BA52" s="223">
        <f t="shared" si="19"/>
        <v>42.139486527688412</v>
      </c>
      <c r="BB52" s="224">
        <f t="shared" si="31"/>
        <v>58.881578947368418</v>
      </c>
      <c r="BC52" s="224">
        <f t="shared" si="32"/>
        <v>46.737024985523625</v>
      </c>
      <c r="BD52" s="225">
        <f t="shared" si="20"/>
        <v>11.881188118811881</v>
      </c>
      <c r="BE52" s="224">
        <f t="shared" si="21"/>
        <v>60.680860599871316</v>
      </c>
      <c r="BF52" s="224">
        <f t="shared" si="33"/>
        <v>127.12470796062426</v>
      </c>
      <c r="BG52" s="10">
        <f t="shared" si="22"/>
        <v>11.68141592920354</v>
      </c>
    </row>
    <row r="53" spans="1:59" s="80" customFormat="1" ht="33.75" customHeight="1">
      <c r="A53" s="96">
        <v>8</v>
      </c>
      <c r="B53" s="11" t="s">
        <v>66</v>
      </c>
      <c r="C53" s="222">
        <v>428720.98859471123</v>
      </c>
      <c r="D53" s="20">
        <v>104</v>
      </c>
      <c r="E53" s="6">
        <v>4</v>
      </c>
      <c r="F53" s="6">
        <v>0</v>
      </c>
      <c r="G53" s="6">
        <v>0</v>
      </c>
      <c r="H53" s="6">
        <v>0</v>
      </c>
      <c r="I53" s="54">
        <v>0</v>
      </c>
      <c r="J53" s="149">
        <f t="shared" si="23"/>
        <v>108</v>
      </c>
      <c r="K53" s="20">
        <v>185</v>
      </c>
      <c r="L53" s="6">
        <v>0</v>
      </c>
      <c r="M53" s="6">
        <v>0</v>
      </c>
      <c r="N53" s="6">
        <v>0</v>
      </c>
      <c r="O53" s="6">
        <v>0</v>
      </c>
      <c r="P53" s="54">
        <v>0</v>
      </c>
      <c r="Q53" s="149">
        <f t="shared" si="24"/>
        <v>185</v>
      </c>
      <c r="R53" s="20">
        <v>31</v>
      </c>
      <c r="S53" s="6">
        <v>0</v>
      </c>
      <c r="T53" s="6">
        <v>0</v>
      </c>
      <c r="U53" s="6">
        <v>0</v>
      </c>
      <c r="V53" s="6">
        <v>0</v>
      </c>
      <c r="W53" s="54">
        <v>0</v>
      </c>
      <c r="X53" s="149">
        <f t="shared" si="25"/>
        <v>31</v>
      </c>
      <c r="Y53" s="177">
        <f t="shared" si="26"/>
        <v>324</v>
      </c>
      <c r="Z53" s="97">
        <v>8</v>
      </c>
      <c r="AA53" s="36" t="s">
        <v>66</v>
      </c>
      <c r="AB53" s="20">
        <v>23</v>
      </c>
      <c r="AC53" s="6">
        <v>18</v>
      </c>
      <c r="AD53" s="6">
        <v>40</v>
      </c>
      <c r="AE53" s="6">
        <v>39</v>
      </c>
      <c r="AF53" s="6">
        <v>21</v>
      </c>
      <c r="AG53" s="6">
        <v>41</v>
      </c>
      <c r="AH53" s="6">
        <v>16</v>
      </c>
      <c r="AI53" s="6">
        <v>23</v>
      </c>
      <c r="AJ53" s="6">
        <v>9</v>
      </c>
      <c r="AK53" s="6">
        <v>16</v>
      </c>
      <c r="AL53" s="6">
        <v>12</v>
      </c>
      <c r="AM53" s="6">
        <v>16</v>
      </c>
      <c r="AN53" s="6">
        <v>11</v>
      </c>
      <c r="AO53" s="6">
        <v>19</v>
      </c>
      <c r="AP53" s="6">
        <v>12</v>
      </c>
      <c r="AQ53" s="54">
        <v>8</v>
      </c>
      <c r="AR53" s="165">
        <f t="shared" si="27"/>
        <v>144</v>
      </c>
      <c r="AS53" s="144">
        <f t="shared" si="28"/>
        <v>180</v>
      </c>
      <c r="AT53" s="181">
        <f t="shared" si="29"/>
        <v>324</v>
      </c>
      <c r="AU53" s="181">
        <f t="shared" si="30"/>
        <v>324</v>
      </c>
      <c r="AV53" s="48">
        <v>358</v>
      </c>
      <c r="AW53" s="124">
        <v>108</v>
      </c>
      <c r="AX53" s="128">
        <v>30</v>
      </c>
      <c r="AY53" s="7"/>
      <c r="AZ53" s="206">
        <v>6</v>
      </c>
      <c r="BA53" s="223">
        <f t="shared" si="19"/>
        <v>69.975580384659708</v>
      </c>
      <c r="BB53" s="224">
        <f t="shared" si="31"/>
        <v>36.860068259385663</v>
      </c>
      <c r="BC53" s="224">
        <f t="shared" si="32"/>
        <v>111.13768649328308</v>
      </c>
      <c r="BD53" s="225">
        <f t="shared" si="20"/>
        <v>1.2345679012345678</v>
      </c>
      <c r="BE53" s="224">
        <f t="shared" si="21"/>
        <v>100.76483575390999</v>
      </c>
      <c r="BF53" s="224">
        <f t="shared" si="33"/>
        <v>302.29450726173002</v>
      </c>
      <c r="BG53" s="10">
        <f t="shared" si="22"/>
        <v>30.16759776536313</v>
      </c>
    </row>
    <row r="54" spans="1:59" s="80" customFormat="1" ht="33.75" customHeight="1">
      <c r="A54" s="96">
        <v>9</v>
      </c>
      <c r="B54" s="11" t="s">
        <v>67</v>
      </c>
      <c r="C54" s="222">
        <v>955351.35250836483</v>
      </c>
      <c r="D54" s="20">
        <v>111</v>
      </c>
      <c r="E54" s="6">
        <v>22</v>
      </c>
      <c r="F54" s="6">
        <v>0</v>
      </c>
      <c r="G54" s="6">
        <v>0</v>
      </c>
      <c r="H54" s="6">
        <v>0</v>
      </c>
      <c r="I54" s="54">
        <v>0</v>
      </c>
      <c r="J54" s="149">
        <f t="shared" si="23"/>
        <v>133</v>
      </c>
      <c r="K54" s="20">
        <v>252</v>
      </c>
      <c r="L54" s="6">
        <v>0</v>
      </c>
      <c r="M54" s="6">
        <v>0</v>
      </c>
      <c r="N54" s="6">
        <v>0</v>
      </c>
      <c r="O54" s="6">
        <v>0</v>
      </c>
      <c r="P54" s="54">
        <v>2</v>
      </c>
      <c r="Q54" s="149">
        <f t="shared" si="24"/>
        <v>254</v>
      </c>
      <c r="R54" s="20">
        <v>91</v>
      </c>
      <c r="S54" s="6">
        <v>0</v>
      </c>
      <c r="T54" s="6">
        <v>0</v>
      </c>
      <c r="U54" s="6">
        <v>0</v>
      </c>
      <c r="V54" s="6">
        <v>0</v>
      </c>
      <c r="W54" s="54">
        <v>0</v>
      </c>
      <c r="X54" s="149">
        <f t="shared" si="25"/>
        <v>91</v>
      </c>
      <c r="Y54" s="177">
        <f t="shared" si="26"/>
        <v>478</v>
      </c>
      <c r="Z54" s="97">
        <v>9</v>
      </c>
      <c r="AA54" s="36" t="s">
        <v>67</v>
      </c>
      <c r="AB54" s="20">
        <v>7</v>
      </c>
      <c r="AC54" s="6">
        <v>11</v>
      </c>
      <c r="AD54" s="6">
        <v>35</v>
      </c>
      <c r="AE54" s="6">
        <v>42</v>
      </c>
      <c r="AF54" s="6">
        <v>31</v>
      </c>
      <c r="AG54" s="6">
        <v>35</v>
      </c>
      <c r="AH54" s="6">
        <v>27</v>
      </c>
      <c r="AI54" s="6">
        <v>35</v>
      </c>
      <c r="AJ54" s="6">
        <v>17</v>
      </c>
      <c r="AK54" s="6">
        <v>35</v>
      </c>
      <c r="AL54" s="6">
        <v>24</v>
      </c>
      <c r="AM54" s="6">
        <v>40</v>
      </c>
      <c r="AN54" s="6">
        <v>21</v>
      </c>
      <c r="AO54" s="6">
        <v>27</v>
      </c>
      <c r="AP54" s="6">
        <v>50</v>
      </c>
      <c r="AQ54" s="54">
        <v>39</v>
      </c>
      <c r="AR54" s="165">
        <f t="shared" si="27"/>
        <v>212</v>
      </c>
      <c r="AS54" s="144">
        <f t="shared" si="28"/>
        <v>264</v>
      </c>
      <c r="AT54" s="181">
        <f t="shared" si="29"/>
        <v>476</v>
      </c>
      <c r="AU54" s="181">
        <f t="shared" si="30"/>
        <v>476</v>
      </c>
      <c r="AV54" s="48">
        <v>1591</v>
      </c>
      <c r="AW54" s="124">
        <v>133</v>
      </c>
      <c r="AX54" s="128">
        <v>0</v>
      </c>
      <c r="AY54" s="7"/>
      <c r="AZ54" s="206">
        <v>0</v>
      </c>
      <c r="BA54" s="223">
        <f t="shared" si="19"/>
        <v>38.671054735457616</v>
      </c>
      <c r="BB54" s="224">
        <f t="shared" si="31"/>
        <v>34.366925064599485</v>
      </c>
      <c r="BC54" s="224">
        <f t="shared" si="32"/>
        <v>73.27147213034074</v>
      </c>
      <c r="BD54" s="225">
        <f t="shared" si="20"/>
        <v>5.02092050209205</v>
      </c>
      <c r="BE54" s="224">
        <f t="shared" si="21"/>
        <v>55.686318819058975</v>
      </c>
      <c r="BF54" s="224">
        <f t="shared" si="33"/>
        <v>199.29840419452685</v>
      </c>
      <c r="BG54" s="10">
        <f t="shared" si="22"/>
        <v>8.3595223130106859</v>
      </c>
    </row>
    <row r="55" spans="1:59" s="80" customFormat="1" ht="33.75" customHeight="1">
      <c r="A55" s="96">
        <v>10</v>
      </c>
      <c r="B55" s="11" t="s">
        <v>68</v>
      </c>
      <c r="C55" s="222">
        <v>591356.83627392782</v>
      </c>
      <c r="D55" s="20">
        <v>95</v>
      </c>
      <c r="E55" s="6">
        <v>1</v>
      </c>
      <c r="F55" s="6">
        <v>0</v>
      </c>
      <c r="G55" s="6">
        <v>0</v>
      </c>
      <c r="H55" s="6">
        <v>0</v>
      </c>
      <c r="I55" s="54">
        <v>0</v>
      </c>
      <c r="J55" s="149">
        <f t="shared" si="23"/>
        <v>96</v>
      </c>
      <c r="K55" s="20">
        <v>70</v>
      </c>
      <c r="L55" s="6">
        <v>0</v>
      </c>
      <c r="M55" s="6">
        <v>0</v>
      </c>
      <c r="N55" s="6">
        <v>0</v>
      </c>
      <c r="O55" s="6">
        <v>0</v>
      </c>
      <c r="P55" s="54">
        <v>0</v>
      </c>
      <c r="Q55" s="149">
        <f t="shared" si="24"/>
        <v>70</v>
      </c>
      <c r="R55" s="20">
        <v>46</v>
      </c>
      <c r="S55" s="6">
        <v>0</v>
      </c>
      <c r="T55" s="6">
        <v>0</v>
      </c>
      <c r="U55" s="6">
        <v>0</v>
      </c>
      <c r="V55" s="6">
        <v>0</v>
      </c>
      <c r="W55" s="54">
        <v>0</v>
      </c>
      <c r="X55" s="149">
        <f t="shared" si="25"/>
        <v>46</v>
      </c>
      <c r="Y55" s="177">
        <f t="shared" si="26"/>
        <v>212</v>
      </c>
      <c r="Z55" s="97">
        <v>10</v>
      </c>
      <c r="AA55" s="36" t="s">
        <v>68</v>
      </c>
      <c r="AB55" s="20">
        <v>31</v>
      </c>
      <c r="AC55" s="6">
        <v>19</v>
      </c>
      <c r="AD55" s="6">
        <v>12</v>
      </c>
      <c r="AE55" s="6">
        <v>13</v>
      </c>
      <c r="AF55" s="6">
        <v>17</v>
      </c>
      <c r="AG55" s="6">
        <v>26</v>
      </c>
      <c r="AH55" s="6">
        <v>14</v>
      </c>
      <c r="AI55" s="6">
        <v>13</v>
      </c>
      <c r="AJ55" s="6">
        <v>12</v>
      </c>
      <c r="AK55" s="6">
        <v>5</v>
      </c>
      <c r="AL55" s="6">
        <v>5</v>
      </c>
      <c r="AM55" s="6">
        <v>7</v>
      </c>
      <c r="AN55" s="6">
        <v>11</v>
      </c>
      <c r="AO55" s="6">
        <v>7</v>
      </c>
      <c r="AP55" s="6">
        <v>15</v>
      </c>
      <c r="AQ55" s="54">
        <v>5</v>
      </c>
      <c r="AR55" s="165">
        <f t="shared" si="27"/>
        <v>117</v>
      </c>
      <c r="AS55" s="144">
        <f t="shared" si="28"/>
        <v>95</v>
      </c>
      <c r="AT55" s="181">
        <f t="shared" si="29"/>
        <v>212</v>
      </c>
      <c r="AU55" s="181">
        <f t="shared" si="30"/>
        <v>212</v>
      </c>
      <c r="AV55" s="48">
        <v>481</v>
      </c>
      <c r="AW55" s="124">
        <v>96</v>
      </c>
      <c r="AX55" s="128">
        <v>50</v>
      </c>
      <c r="AY55" s="7"/>
      <c r="AZ55" s="206">
        <v>0</v>
      </c>
      <c r="BA55" s="223">
        <f t="shared" si="19"/>
        <v>45.094036343082287</v>
      </c>
      <c r="BB55" s="224">
        <f t="shared" si="31"/>
        <v>57.831325301204814</v>
      </c>
      <c r="BC55" s="224">
        <f t="shared" si="32"/>
        <v>52.720233665809445</v>
      </c>
      <c r="BD55" s="225">
        <f t="shared" si="20"/>
        <v>0.47169811320754718</v>
      </c>
      <c r="BE55" s="224">
        <f t="shared" si="21"/>
        <v>64.935412334038503</v>
      </c>
      <c r="BF55" s="224">
        <f t="shared" si="33"/>
        <v>143.39903557100169</v>
      </c>
      <c r="BG55" s="10">
        <f t="shared" si="22"/>
        <v>19.95841995841996</v>
      </c>
    </row>
    <row r="56" spans="1:59" s="80" customFormat="1" ht="33.75" customHeight="1">
      <c r="A56" s="96">
        <v>11</v>
      </c>
      <c r="B56" s="11" t="s">
        <v>69</v>
      </c>
      <c r="C56" s="222">
        <v>774644.85508701298</v>
      </c>
      <c r="D56" s="20">
        <v>182</v>
      </c>
      <c r="E56" s="6">
        <v>2</v>
      </c>
      <c r="F56" s="6">
        <v>3</v>
      </c>
      <c r="G56" s="6">
        <v>0</v>
      </c>
      <c r="H56" s="6">
        <v>0</v>
      </c>
      <c r="I56" s="54">
        <v>0</v>
      </c>
      <c r="J56" s="149">
        <f t="shared" si="23"/>
        <v>187</v>
      </c>
      <c r="K56" s="20">
        <v>113</v>
      </c>
      <c r="L56" s="6">
        <v>0</v>
      </c>
      <c r="M56" s="6">
        <v>0</v>
      </c>
      <c r="N56" s="6">
        <v>0</v>
      </c>
      <c r="O56" s="6">
        <v>0</v>
      </c>
      <c r="P56" s="54">
        <v>0</v>
      </c>
      <c r="Q56" s="149">
        <f t="shared" si="24"/>
        <v>113</v>
      </c>
      <c r="R56" s="20">
        <v>95</v>
      </c>
      <c r="S56" s="6">
        <v>0</v>
      </c>
      <c r="T56" s="6">
        <v>0</v>
      </c>
      <c r="U56" s="6">
        <v>0</v>
      </c>
      <c r="V56" s="6">
        <v>0</v>
      </c>
      <c r="W56" s="54">
        <v>2</v>
      </c>
      <c r="X56" s="149">
        <f t="shared" si="25"/>
        <v>97</v>
      </c>
      <c r="Y56" s="177">
        <f t="shared" si="26"/>
        <v>397</v>
      </c>
      <c r="Z56" s="97">
        <v>11</v>
      </c>
      <c r="AA56" s="36" t="s">
        <v>69</v>
      </c>
      <c r="AB56" s="20">
        <v>4</v>
      </c>
      <c r="AC56" s="6">
        <v>2</v>
      </c>
      <c r="AD56" s="6">
        <v>14</v>
      </c>
      <c r="AE56" s="6">
        <v>34</v>
      </c>
      <c r="AF56" s="6">
        <v>52</v>
      </c>
      <c r="AG56" s="6">
        <v>50</v>
      </c>
      <c r="AH56" s="6">
        <v>44</v>
      </c>
      <c r="AI56" s="6">
        <v>20</v>
      </c>
      <c r="AJ56" s="6">
        <v>21</v>
      </c>
      <c r="AK56" s="6">
        <v>26</v>
      </c>
      <c r="AL56" s="6">
        <v>15</v>
      </c>
      <c r="AM56" s="6">
        <v>32</v>
      </c>
      <c r="AN56" s="6">
        <v>23</v>
      </c>
      <c r="AO56" s="6">
        <v>12</v>
      </c>
      <c r="AP56" s="6">
        <v>25</v>
      </c>
      <c r="AQ56" s="54">
        <v>18</v>
      </c>
      <c r="AR56" s="165">
        <f t="shared" si="27"/>
        <v>198</v>
      </c>
      <c r="AS56" s="144">
        <f t="shared" si="28"/>
        <v>194</v>
      </c>
      <c r="AT56" s="181">
        <f t="shared" si="29"/>
        <v>392</v>
      </c>
      <c r="AU56" s="181">
        <f t="shared" si="30"/>
        <v>392</v>
      </c>
      <c r="AV56" s="48">
        <v>886</v>
      </c>
      <c r="AW56" s="124">
        <v>187</v>
      </c>
      <c r="AX56" s="128">
        <v>0</v>
      </c>
      <c r="AY56" s="7"/>
      <c r="AZ56" s="206">
        <v>0</v>
      </c>
      <c r="BA56" s="223">
        <f t="shared" si="19"/>
        <v>65.980056248317794</v>
      </c>
      <c r="BB56" s="224">
        <f t="shared" si="31"/>
        <v>61.333333333333329</v>
      </c>
      <c r="BC56" s="224">
        <f t="shared" si="32"/>
        <v>74.417403594649997</v>
      </c>
      <c r="BD56" s="225">
        <f t="shared" si="20"/>
        <v>1.7632241813602016</v>
      </c>
      <c r="BE56" s="224">
        <f t="shared" si="21"/>
        <v>95.011280997577643</v>
      </c>
      <c r="BF56" s="224">
        <f t="shared" si="33"/>
        <v>202.415337777448</v>
      </c>
      <c r="BG56" s="10">
        <f t="shared" si="22"/>
        <v>21.106094808126411</v>
      </c>
    </row>
    <row r="57" spans="1:59" s="80" customFormat="1" ht="33.75" customHeight="1">
      <c r="A57" s="96">
        <v>12</v>
      </c>
      <c r="B57" s="11" t="s">
        <v>70</v>
      </c>
      <c r="C57" s="222">
        <v>648150.30689206684</v>
      </c>
      <c r="D57" s="20">
        <v>74</v>
      </c>
      <c r="E57" s="6">
        <v>2</v>
      </c>
      <c r="F57" s="6">
        <v>0</v>
      </c>
      <c r="G57" s="6">
        <v>0</v>
      </c>
      <c r="H57" s="6">
        <v>0</v>
      </c>
      <c r="I57" s="54">
        <v>0</v>
      </c>
      <c r="J57" s="149">
        <f t="shared" si="23"/>
        <v>76</v>
      </c>
      <c r="K57" s="20">
        <v>45</v>
      </c>
      <c r="L57" s="6">
        <v>0</v>
      </c>
      <c r="M57" s="6">
        <v>0</v>
      </c>
      <c r="N57" s="6">
        <v>0</v>
      </c>
      <c r="O57" s="6">
        <v>0</v>
      </c>
      <c r="P57" s="54">
        <v>0</v>
      </c>
      <c r="Q57" s="149">
        <f t="shared" si="24"/>
        <v>45</v>
      </c>
      <c r="R57" s="20">
        <v>43</v>
      </c>
      <c r="S57" s="6">
        <v>0</v>
      </c>
      <c r="T57" s="6">
        <v>0</v>
      </c>
      <c r="U57" s="6">
        <v>0</v>
      </c>
      <c r="V57" s="6">
        <v>0</v>
      </c>
      <c r="W57" s="54">
        <v>0</v>
      </c>
      <c r="X57" s="149">
        <f t="shared" si="25"/>
        <v>43</v>
      </c>
      <c r="Y57" s="177">
        <f t="shared" si="26"/>
        <v>164</v>
      </c>
      <c r="Z57" s="97">
        <v>12</v>
      </c>
      <c r="AA57" s="36" t="s">
        <v>70</v>
      </c>
      <c r="AB57" s="20">
        <v>7</v>
      </c>
      <c r="AC57" s="6">
        <v>2</v>
      </c>
      <c r="AD57" s="6">
        <v>13</v>
      </c>
      <c r="AE57" s="6">
        <v>22</v>
      </c>
      <c r="AF57" s="6">
        <v>12</v>
      </c>
      <c r="AG57" s="6">
        <v>26</v>
      </c>
      <c r="AH57" s="6">
        <v>5</v>
      </c>
      <c r="AI57" s="6">
        <v>32</v>
      </c>
      <c r="AJ57" s="6">
        <v>2</v>
      </c>
      <c r="AK57" s="6">
        <v>14</v>
      </c>
      <c r="AL57" s="6">
        <v>4</v>
      </c>
      <c r="AM57" s="6">
        <v>13</v>
      </c>
      <c r="AN57" s="6">
        <v>2</v>
      </c>
      <c r="AO57" s="6">
        <v>4</v>
      </c>
      <c r="AP57" s="6">
        <v>5</v>
      </c>
      <c r="AQ57" s="54">
        <v>1</v>
      </c>
      <c r="AR57" s="165">
        <f t="shared" si="27"/>
        <v>50</v>
      </c>
      <c r="AS57" s="144">
        <f t="shared" si="28"/>
        <v>114</v>
      </c>
      <c r="AT57" s="181">
        <f t="shared" si="29"/>
        <v>164</v>
      </c>
      <c r="AU57" s="181">
        <f t="shared" si="30"/>
        <v>164</v>
      </c>
      <c r="AV57" s="48">
        <v>420</v>
      </c>
      <c r="AW57" s="124">
        <v>76</v>
      </c>
      <c r="AX57" s="128">
        <v>36</v>
      </c>
      <c r="AY57" s="7"/>
      <c r="AZ57" s="206">
        <v>0</v>
      </c>
      <c r="BA57" s="223">
        <f t="shared" si="19"/>
        <v>32.571320088299572</v>
      </c>
      <c r="BB57" s="224">
        <f t="shared" si="31"/>
        <v>62.809917355371901</v>
      </c>
      <c r="BC57" s="224">
        <f t="shared" si="32"/>
        <v>37.209960100874746</v>
      </c>
      <c r="BD57" s="225">
        <f t="shared" si="20"/>
        <v>1.2195121951219512</v>
      </c>
      <c r="BE57" s="224">
        <f t="shared" si="21"/>
        <v>46.902700927151393</v>
      </c>
      <c r="BF57" s="224">
        <f t="shared" si="33"/>
        <v>101.21109147437932</v>
      </c>
      <c r="BG57" s="10">
        <f t="shared" si="22"/>
        <v>18.095238095238095</v>
      </c>
    </row>
    <row r="58" spans="1:59" s="80" customFormat="1" ht="33.75" customHeight="1">
      <c r="A58" s="96">
        <v>13</v>
      </c>
      <c r="B58" s="11" t="s">
        <v>71</v>
      </c>
      <c r="C58" s="222">
        <v>673965.52080940292</v>
      </c>
      <c r="D58" s="20">
        <v>140</v>
      </c>
      <c r="E58" s="6">
        <v>13</v>
      </c>
      <c r="F58" s="6">
        <v>1</v>
      </c>
      <c r="G58" s="6">
        <v>0</v>
      </c>
      <c r="H58" s="6">
        <v>0</v>
      </c>
      <c r="I58" s="54">
        <v>0</v>
      </c>
      <c r="J58" s="149">
        <f t="shared" si="23"/>
        <v>154</v>
      </c>
      <c r="K58" s="20">
        <v>220</v>
      </c>
      <c r="L58" s="6">
        <v>0</v>
      </c>
      <c r="M58" s="6">
        <v>0</v>
      </c>
      <c r="N58" s="6">
        <v>0</v>
      </c>
      <c r="O58" s="6">
        <v>0</v>
      </c>
      <c r="P58" s="54">
        <v>0</v>
      </c>
      <c r="Q58" s="149">
        <f t="shared" si="24"/>
        <v>220</v>
      </c>
      <c r="R58" s="20">
        <v>35</v>
      </c>
      <c r="S58" s="6">
        <v>0</v>
      </c>
      <c r="T58" s="6">
        <v>0</v>
      </c>
      <c r="U58" s="6">
        <v>0</v>
      </c>
      <c r="V58" s="6">
        <v>0</v>
      </c>
      <c r="W58" s="54">
        <v>0</v>
      </c>
      <c r="X58" s="149">
        <f t="shared" si="25"/>
        <v>35</v>
      </c>
      <c r="Y58" s="177">
        <f t="shared" si="26"/>
        <v>409</v>
      </c>
      <c r="Z58" s="97">
        <v>13</v>
      </c>
      <c r="AA58" s="36" t="s">
        <v>71</v>
      </c>
      <c r="AB58" s="20">
        <v>22</v>
      </c>
      <c r="AC58" s="6">
        <v>15</v>
      </c>
      <c r="AD58" s="6">
        <v>21</v>
      </c>
      <c r="AE58" s="6">
        <v>19</v>
      </c>
      <c r="AF58" s="6">
        <v>35</v>
      </c>
      <c r="AG58" s="6">
        <v>47</v>
      </c>
      <c r="AH58" s="6">
        <v>31</v>
      </c>
      <c r="AI58" s="6">
        <v>43</v>
      </c>
      <c r="AJ58" s="6">
        <v>24</v>
      </c>
      <c r="AK58" s="6">
        <v>25</v>
      </c>
      <c r="AL58" s="6">
        <v>23</v>
      </c>
      <c r="AM58" s="6">
        <v>23</v>
      </c>
      <c r="AN58" s="6">
        <v>14</v>
      </c>
      <c r="AO58" s="6">
        <v>23</v>
      </c>
      <c r="AP58" s="6">
        <v>23</v>
      </c>
      <c r="AQ58" s="54">
        <v>20</v>
      </c>
      <c r="AR58" s="165">
        <f t="shared" si="27"/>
        <v>193</v>
      </c>
      <c r="AS58" s="144">
        <f t="shared" si="28"/>
        <v>215</v>
      </c>
      <c r="AT58" s="181">
        <f t="shared" si="29"/>
        <v>408</v>
      </c>
      <c r="AU58" s="181">
        <f t="shared" si="30"/>
        <v>408</v>
      </c>
      <c r="AV58" s="48">
        <v>620</v>
      </c>
      <c r="AW58" s="124">
        <v>154</v>
      </c>
      <c r="AX58" s="128">
        <v>0</v>
      </c>
      <c r="AY58" s="7"/>
      <c r="AZ58" s="206">
        <v>0</v>
      </c>
      <c r="BA58" s="223">
        <f t="shared" si="19"/>
        <v>63.059605703507458</v>
      </c>
      <c r="BB58" s="224">
        <f t="shared" si="31"/>
        <v>40.909090909090914</v>
      </c>
      <c r="BC58" s="224">
        <f t="shared" si="32"/>
        <v>89.025325699069342</v>
      </c>
      <c r="BD58" s="225">
        <f t="shared" si="20"/>
        <v>3.4229828850855744</v>
      </c>
      <c r="BE58" s="224">
        <f t="shared" si="21"/>
        <v>90.805832213050735</v>
      </c>
      <c r="BF58" s="224">
        <f t="shared" si="33"/>
        <v>242.14888590146865</v>
      </c>
      <c r="BG58" s="10">
        <f t="shared" si="22"/>
        <v>24.838709677419356</v>
      </c>
    </row>
    <row r="59" spans="1:59" s="80" customFormat="1" ht="33.75" customHeight="1">
      <c r="A59" s="96">
        <v>14</v>
      </c>
      <c r="B59" s="11" t="s">
        <v>72</v>
      </c>
      <c r="C59" s="222">
        <v>991492.65199263534</v>
      </c>
      <c r="D59" s="20">
        <v>87</v>
      </c>
      <c r="E59" s="6">
        <v>5</v>
      </c>
      <c r="F59" s="6">
        <v>0</v>
      </c>
      <c r="G59" s="6">
        <v>1</v>
      </c>
      <c r="H59" s="6">
        <v>0</v>
      </c>
      <c r="I59" s="54">
        <v>0</v>
      </c>
      <c r="J59" s="149">
        <f t="shared" si="23"/>
        <v>93</v>
      </c>
      <c r="K59" s="20">
        <v>99</v>
      </c>
      <c r="L59" s="6">
        <v>0</v>
      </c>
      <c r="M59" s="6">
        <v>0</v>
      </c>
      <c r="N59" s="6">
        <v>0</v>
      </c>
      <c r="O59" s="6">
        <v>0</v>
      </c>
      <c r="P59" s="54">
        <v>1</v>
      </c>
      <c r="Q59" s="149">
        <f t="shared" si="24"/>
        <v>100</v>
      </c>
      <c r="R59" s="20">
        <v>202</v>
      </c>
      <c r="S59" s="6">
        <v>0</v>
      </c>
      <c r="T59" s="6">
        <v>0</v>
      </c>
      <c r="U59" s="6">
        <v>0</v>
      </c>
      <c r="V59" s="6">
        <v>0</v>
      </c>
      <c r="W59" s="54">
        <v>7</v>
      </c>
      <c r="X59" s="149">
        <f t="shared" si="25"/>
        <v>209</v>
      </c>
      <c r="Y59" s="177">
        <f t="shared" si="26"/>
        <v>402</v>
      </c>
      <c r="Z59" s="97">
        <v>14</v>
      </c>
      <c r="AA59" s="36" t="s">
        <v>72</v>
      </c>
      <c r="AB59" s="20">
        <v>39</v>
      </c>
      <c r="AC59" s="6">
        <v>24</v>
      </c>
      <c r="AD59" s="6">
        <v>39</v>
      </c>
      <c r="AE59" s="6">
        <v>40</v>
      </c>
      <c r="AF59" s="6">
        <v>28</v>
      </c>
      <c r="AG59" s="6">
        <v>33</v>
      </c>
      <c r="AH59" s="6">
        <v>19</v>
      </c>
      <c r="AI59" s="6">
        <v>29</v>
      </c>
      <c r="AJ59" s="6">
        <v>21</v>
      </c>
      <c r="AK59" s="6">
        <v>18</v>
      </c>
      <c r="AL59" s="6">
        <v>16</v>
      </c>
      <c r="AM59" s="6">
        <v>16</v>
      </c>
      <c r="AN59" s="6">
        <v>18</v>
      </c>
      <c r="AO59" s="6">
        <v>19</v>
      </c>
      <c r="AP59" s="6">
        <v>16</v>
      </c>
      <c r="AQ59" s="54">
        <v>18</v>
      </c>
      <c r="AR59" s="165">
        <f t="shared" si="27"/>
        <v>196</v>
      </c>
      <c r="AS59" s="144">
        <f t="shared" si="28"/>
        <v>197</v>
      </c>
      <c r="AT59" s="181">
        <f t="shared" si="29"/>
        <v>393</v>
      </c>
      <c r="AU59" s="181">
        <f t="shared" si="30"/>
        <v>393</v>
      </c>
      <c r="AV59" s="48">
        <v>1343</v>
      </c>
      <c r="AW59" s="124">
        <v>93</v>
      </c>
      <c r="AX59" s="128">
        <v>17</v>
      </c>
      <c r="AY59" s="7"/>
      <c r="AZ59" s="206">
        <v>0</v>
      </c>
      <c r="BA59" s="223">
        <f t="shared" si="19"/>
        <v>25.774831012812566</v>
      </c>
      <c r="BB59" s="224">
        <f t="shared" si="31"/>
        <v>47.668393782383419</v>
      </c>
      <c r="BC59" s="224">
        <f t="shared" si="32"/>
        <v>58.290011056469339</v>
      </c>
      <c r="BD59" s="225">
        <f t="shared" si="20"/>
        <v>3.4825870646766171</v>
      </c>
      <c r="BE59" s="224">
        <f t="shared" si="21"/>
        <v>37.115756658450103</v>
      </c>
      <c r="BF59" s="224">
        <f t="shared" si="33"/>
        <v>158.54883007359663</v>
      </c>
      <c r="BG59" s="10">
        <f t="shared" si="22"/>
        <v>6.9247952345495163</v>
      </c>
    </row>
    <row r="60" spans="1:59" s="80" customFormat="1" ht="33.75" customHeight="1">
      <c r="A60" s="96">
        <v>15</v>
      </c>
      <c r="B60" s="11" t="s">
        <v>73</v>
      </c>
      <c r="C60" s="222">
        <v>621044.33227886411</v>
      </c>
      <c r="D60" s="20">
        <v>86</v>
      </c>
      <c r="E60" s="6">
        <v>4</v>
      </c>
      <c r="F60" s="6">
        <v>0</v>
      </c>
      <c r="G60" s="6">
        <v>1</v>
      </c>
      <c r="H60" s="6">
        <v>0</v>
      </c>
      <c r="I60" s="54">
        <v>0</v>
      </c>
      <c r="J60" s="149">
        <f t="shared" si="23"/>
        <v>91</v>
      </c>
      <c r="K60" s="20">
        <v>84</v>
      </c>
      <c r="L60" s="6">
        <v>0</v>
      </c>
      <c r="M60" s="6">
        <v>0</v>
      </c>
      <c r="N60" s="6">
        <v>0</v>
      </c>
      <c r="O60" s="6">
        <v>0</v>
      </c>
      <c r="P60" s="54">
        <v>0</v>
      </c>
      <c r="Q60" s="149">
        <f t="shared" si="24"/>
        <v>84</v>
      </c>
      <c r="R60" s="20">
        <v>154</v>
      </c>
      <c r="S60" s="6">
        <v>0</v>
      </c>
      <c r="T60" s="6">
        <v>0</v>
      </c>
      <c r="U60" s="6">
        <v>0</v>
      </c>
      <c r="V60" s="6">
        <v>0</v>
      </c>
      <c r="W60" s="54">
        <v>0</v>
      </c>
      <c r="X60" s="149">
        <f t="shared" si="25"/>
        <v>154</v>
      </c>
      <c r="Y60" s="177">
        <f t="shared" si="26"/>
        <v>329</v>
      </c>
      <c r="Z60" s="97">
        <v>15</v>
      </c>
      <c r="AA60" s="36" t="s">
        <v>73</v>
      </c>
      <c r="AB60" s="20">
        <v>35</v>
      </c>
      <c r="AC60" s="6">
        <v>35</v>
      </c>
      <c r="AD60" s="6">
        <v>25</v>
      </c>
      <c r="AE60" s="6">
        <v>32</v>
      </c>
      <c r="AF60" s="6">
        <v>33</v>
      </c>
      <c r="AG60" s="6">
        <v>35</v>
      </c>
      <c r="AH60" s="6">
        <v>14</v>
      </c>
      <c r="AI60" s="6">
        <v>30</v>
      </c>
      <c r="AJ60" s="6">
        <v>18</v>
      </c>
      <c r="AK60" s="6">
        <v>18</v>
      </c>
      <c r="AL60" s="6">
        <v>5</v>
      </c>
      <c r="AM60" s="6">
        <v>11</v>
      </c>
      <c r="AN60" s="6">
        <v>11</v>
      </c>
      <c r="AO60" s="6">
        <v>8</v>
      </c>
      <c r="AP60" s="6">
        <v>11</v>
      </c>
      <c r="AQ60" s="54">
        <v>7</v>
      </c>
      <c r="AR60" s="165">
        <f t="shared" si="27"/>
        <v>152</v>
      </c>
      <c r="AS60" s="144">
        <f t="shared" si="28"/>
        <v>176</v>
      </c>
      <c r="AT60" s="181">
        <f t="shared" si="29"/>
        <v>328</v>
      </c>
      <c r="AU60" s="181">
        <f t="shared" si="30"/>
        <v>328</v>
      </c>
      <c r="AV60" s="48">
        <v>815</v>
      </c>
      <c r="AW60" s="124">
        <v>91</v>
      </c>
      <c r="AX60" s="128">
        <v>0</v>
      </c>
      <c r="AY60" s="7"/>
      <c r="AZ60" s="206">
        <v>0</v>
      </c>
      <c r="BA60" s="223">
        <f t="shared" si="19"/>
        <v>40.254775223959996</v>
      </c>
      <c r="BB60" s="224">
        <f t="shared" si="31"/>
        <v>51.428571428571423</v>
      </c>
      <c r="BC60" s="224">
        <f t="shared" si="32"/>
        <v>77.668036902699285</v>
      </c>
      <c r="BD60" s="225">
        <f t="shared" si="20"/>
        <v>1.5197568389057752</v>
      </c>
      <c r="BE60" s="224">
        <f t="shared" si="21"/>
        <v>57.966876322502394</v>
      </c>
      <c r="BF60" s="224">
        <f t="shared" si="33"/>
        <v>211.25706037534206</v>
      </c>
      <c r="BG60" s="10">
        <f t="shared" si="22"/>
        <v>11.165644171779141</v>
      </c>
    </row>
    <row r="61" spans="1:59" s="80" customFormat="1" ht="33.75" customHeight="1">
      <c r="A61" s="96">
        <v>16</v>
      </c>
      <c r="B61" s="11" t="s">
        <v>74</v>
      </c>
      <c r="C61" s="222">
        <v>1598150.1790500302</v>
      </c>
      <c r="D61" s="20">
        <v>289</v>
      </c>
      <c r="E61" s="6">
        <v>10</v>
      </c>
      <c r="F61" s="6">
        <v>2</v>
      </c>
      <c r="G61" s="6">
        <v>0</v>
      </c>
      <c r="H61" s="6">
        <v>0</v>
      </c>
      <c r="I61" s="54">
        <v>0</v>
      </c>
      <c r="J61" s="149">
        <f t="shared" si="23"/>
        <v>301</v>
      </c>
      <c r="K61" s="20">
        <v>233</v>
      </c>
      <c r="L61" s="6">
        <v>0</v>
      </c>
      <c r="M61" s="6">
        <v>0</v>
      </c>
      <c r="N61" s="6">
        <v>0</v>
      </c>
      <c r="O61" s="6">
        <v>0</v>
      </c>
      <c r="P61" s="54">
        <v>0</v>
      </c>
      <c r="Q61" s="149">
        <f t="shared" si="24"/>
        <v>233</v>
      </c>
      <c r="R61" s="20">
        <v>263</v>
      </c>
      <c r="S61" s="6">
        <v>0</v>
      </c>
      <c r="T61" s="6">
        <v>0</v>
      </c>
      <c r="U61" s="6">
        <v>0</v>
      </c>
      <c r="V61" s="6">
        <v>0</v>
      </c>
      <c r="W61" s="54">
        <v>2</v>
      </c>
      <c r="X61" s="149">
        <f t="shared" si="25"/>
        <v>265</v>
      </c>
      <c r="Y61" s="177">
        <f t="shared" si="26"/>
        <v>799</v>
      </c>
      <c r="Z61" s="97">
        <v>16</v>
      </c>
      <c r="AA61" s="36" t="s">
        <v>74</v>
      </c>
      <c r="AB61" s="20">
        <v>12</v>
      </c>
      <c r="AC61" s="6">
        <v>13</v>
      </c>
      <c r="AD61" s="6">
        <v>39</v>
      </c>
      <c r="AE61" s="6">
        <v>65</v>
      </c>
      <c r="AF61" s="6">
        <v>101</v>
      </c>
      <c r="AG61" s="6">
        <v>126</v>
      </c>
      <c r="AH61" s="6">
        <v>55</v>
      </c>
      <c r="AI61" s="6">
        <v>79</v>
      </c>
      <c r="AJ61" s="6">
        <v>33</v>
      </c>
      <c r="AK61" s="6">
        <v>49</v>
      </c>
      <c r="AL61" s="6">
        <v>33</v>
      </c>
      <c r="AM61" s="6">
        <v>40</v>
      </c>
      <c r="AN61" s="6">
        <v>28</v>
      </c>
      <c r="AO61" s="6">
        <v>41</v>
      </c>
      <c r="AP61" s="6">
        <v>43</v>
      </c>
      <c r="AQ61" s="54">
        <v>38</v>
      </c>
      <c r="AR61" s="165">
        <f t="shared" si="27"/>
        <v>344</v>
      </c>
      <c r="AS61" s="144">
        <f t="shared" si="28"/>
        <v>451</v>
      </c>
      <c r="AT61" s="181">
        <f t="shared" si="29"/>
        <v>795</v>
      </c>
      <c r="AU61" s="181">
        <f t="shared" si="30"/>
        <v>795</v>
      </c>
      <c r="AV61" s="48">
        <v>2188</v>
      </c>
      <c r="AW61" s="124">
        <v>301</v>
      </c>
      <c r="AX61" s="128">
        <v>0</v>
      </c>
      <c r="AY61" s="7"/>
      <c r="AZ61" s="206">
        <v>0</v>
      </c>
      <c r="BA61" s="223">
        <f t="shared" si="19"/>
        <v>51.969806495235204</v>
      </c>
      <c r="BB61" s="224">
        <f t="shared" si="31"/>
        <v>55.992509363295881</v>
      </c>
      <c r="BC61" s="224">
        <f t="shared" si="32"/>
        <v>73.154429563920473</v>
      </c>
      <c r="BD61" s="225">
        <f t="shared" si="20"/>
        <v>1.7521902377972465</v>
      </c>
      <c r="BE61" s="224">
        <f t="shared" si="21"/>
        <v>74.836521353138693</v>
      </c>
      <c r="BF61" s="224">
        <f t="shared" si="33"/>
        <v>198.98004841386376</v>
      </c>
      <c r="BG61" s="10">
        <f t="shared" si="22"/>
        <v>13.756855575868373</v>
      </c>
    </row>
    <row r="62" spans="1:59" s="80" customFormat="1" ht="33.75" customHeight="1">
      <c r="A62" s="96">
        <v>17</v>
      </c>
      <c r="B62" s="11" t="s">
        <v>75</v>
      </c>
      <c r="C62" s="222">
        <v>2026682.7300778071</v>
      </c>
      <c r="D62" s="20">
        <v>379</v>
      </c>
      <c r="E62" s="6">
        <v>48</v>
      </c>
      <c r="F62" s="6">
        <v>1</v>
      </c>
      <c r="G62" s="6">
        <v>2</v>
      </c>
      <c r="H62" s="6">
        <v>2</v>
      </c>
      <c r="I62" s="54">
        <v>0</v>
      </c>
      <c r="J62" s="149">
        <f t="shared" si="23"/>
        <v>432</v>
      </c>
      <c r="K62" s="20">
        <v>342</v>
      </c>
      <c r="L62" s="6">
        <v>0</v>
      </c>
      <c r="M62" s="6">
        <v>0</v>
      </c>
      <c r="N62" s="6">
        <v>0</v>
      </c>
      <c r="O62" s="6">
        <v>0</v>
      </c>
      <c r="P62" s="54">
        <v>2</v>
      </c>
      <c r="Q62" s="149">
        <f t="shared" si="24"/>
        <v>344</v>
      </c>
      <c r="R62" s="20">
        <v>777</v>
      </c>
      <c r="S62" s="6">
        <v>0</v>
      </c>
      <c r="T62" s="6">
        <v>0</v>
      </c>
      <c r="U62" s="6">
        <v>0</v>
      </c>
      <c r="V62" s="6">
        <v>0</v>
      </c>
      <c r="W62" s="54">
        <v>1</v>
      </c>
      <c r="X62" s="149">
        <f t="shared" si="25"/>
        <v>778</v>
      </c>
      <c r="Y62" s="177">
        <f t="shared" si="26"/>
        <v>1554</v>
      </c>
      <c r="Z62" s="97">
        <v>17</v>
      </c>
      <c r="AA62" s="36" t="s">
        <v>75</v>
      </c>
      <c r="AB62" s="20">
        <v>89</v>
      </c>
      <c r="AC62" s="6">
        <v>84</v>
      </c>
      <c r="AD62" s="6">
        <v>202</v>
      </c>
      <c r="AE62" s="6">
        <v>227</v>
      </c>
      <c r="AF62" s="6">
        <v>92</v>
      </c>
      <c r="AG62" s="6">
        <v>115</v>
      </c>
      <c r="AH62" s="6">
        <v>77</v>
      </c>
      <c r="AI62" s="6">
        <v>93</v>
      </c>
      <c r="AJ62" s="6">
        <v>93</v>
      </c>
      <c r="AK62" s="6">
        <v>89</v>
      </c>
      <c r="AL62" s="6">
        <v>95</v>
      </c>
      <c r="AM62" s="6">
        <v>78</v>
      </c>
      <c r="AN62" s="6">
        <v>60</v>
      </c>
      <c r="AO62" s="6">
        <v>58</v>
      </c>
      <c r="AP62" s="6">
        <v>52</v>
      </c>
      <c r="AQ62" s="54">
        <v>42</v>
      </c>
      <c r="AR62" s="165">
        <f t="shared" si="27"/>
        <v>760</v>
      </c>
      <c r="AS62" s="144">
        <f t="shared" si="28"/>
        <v>786</v>
      </c>
      <c r="AT62" s="181">
        <f t="shared" si="29"/>
        <v>1546</v>
      </c>
      <c r="AU62" s="181">
        <f t="shared" si="30"/>
        <v>1546</v>
      </c>
      <c r="AV62" s="48">
        <v>2726</v>
      </c>
      <c r="AW62" s="124">
        <v>432</v>
      </c>
      <c r="AX62" s="128">
        <v>0</v>
      </c>
      <c r="AY62" s="7"/>
      <c r="AZ62" s="206">
        <v>0</v>
      </c>
      <c r="BA62" s="223">
        <f t="shared" si="19"/>
        <v>58.524755429557288</v>
      </c>
      <c r="BB62" s="224">
        <f t="shared" si="31"/>
        <v>55.02577319587629</v>
      </c>
      <c r="BC62" s="224">
        <f t="shared" si="32"/>
        <v>112.17983841394958</v>
      </c>
      <c r="BD62" s="225">
        <f t="shared" si="20"/>
        <v>3.6036036036036037</v>
      </c>
      <c r="BE62" s="224">
        <f t="shared" si="21"/>
        <v>84.27564781856249</v>
      </c>
      <c r="BF62" s="224">
        <f t="shared" si="33"/>
        <v>305.12916048594286</v>
      </c>
      <c r="BG62" s="10">
        <f t="shared" si="22"/>
        <v>15.847395451210563</v>
      </c>
    </row>
    <row r="63" spans="1:59" s="80" customFormat="1" ht="33.75" customHeight="1">
      <c r="A63" s="96">
        <v>18</v>
      </c>
      <c r="B63" s="11" t="s">
        <v>76</v>
      </c>
      <c r="C63" s="222">
        <v>1209631.209594124</v>
      </c>
      <c r="D63" s="20">
        <v>293</v>
      </c>
      <c r="E63" s="6">
        <v>11</v>
      </c>
      <c r="F63" s="6">
        <v>0</v>
      </c>
      <c r="G63" s="6">
        <v>0</v>
      </c>
      <c r="H63" s="6">
        <v>0</v>
      </c>
      <c r="I63" s="54">
        <v>0</v>
      </c>
      <c r="J63" s="149">
        <f t="shared" si="23"/>
        <v>304</v>
      </c>
      <c r="K63" s="20">
        <v>154</v>
      </c>
      <c r="L63" s="6">
        <v>0</v>
      </c>
      <c r="M63" s="6">
        <v>0</v>
      </c>
      <c r="N63" s="6">
        <v>0</v>
      </c>
      <c r="O63" s="6">
        <v>0</v>
      </c>
      <c r="P63" s="54">
        <v>0</v>
      </c>
      <c r="Q63" s="149">
        <f t="shared" si="24"/>
        <v>154</v>
      </c>
      <c r="R63" s="20">
        <v>217</v>
      </c>
      <c r="S63" s="6">
        <v>0</v>
      </c>
      <c r="T63" s="6">
        <v>0</v>
      </c>
      <c r="U63" s="6">
        <v>0</v>
      </c>
      <c r="V63" s="6">
        <v>0</v>
      </c>
      <c r="W63" s="54">
        <v>0</v>
      </c>
      <c r="X63" s="149">
        <f t="shared" si="25"/>
        <v>217</v>
      </c>
      <c r="Y63" s="177">
        <f t="shared" si="26"/>
        <v>675</v>
      </c>
      <c r="Z63" s="97">
        <v>18</v>
      </c>
      <c r="AA63" s="36" t="s">
        <v>76</v>
      </c>
      <c r="AB63" s="20">
        <v>26</v>
      </c>
      <c r="AC63" s="6">
        <v>21</v>
      </c>
      <c r="AD63" s="6">
        <v>86</v>
      </c>
      <c r="AE63" s="6">
        <v>81</v>
      </c>
      <c r="AF63" s="6">
        <v>62</v>
      </c>
      <c r="AG63" s="6">
        <v>68</v>
      </c>
      <c r="AH63" s="6">
        <v>60</v>
      </c>
      <c r="AI63" s="6">
        <v>40</v>
      </c>
      <c r="AJ63" s="6">
        <v>40</v>
      </c>
      <c r="AK63" s="6">
        <v>40</v>
      </c>
      <c r="AL63" s="6">
        <v>40</v>
      </c>
      <c r="AM63" s="6">
        <v>25</v>
      </c>
      <c r="AN63" s="6">
        <v>34</v>
      </c>
      <c r="AO63" s="6">
        <v>21</v>
      </c>
      <c r="AP63" s="6">
        <v>20</v>
      </c>
      <c r="AQ63" s="54">
        <v>11</v>
      </c>
      <c r="AR63" s="165">
        <f t="shared" si="27"/>
        <v>368</v>
      </c>
      <c r="AS63" s="144">
        <f t="shared" si="28"/>
        <v>307</v>
      </c>
      <c r="AT63" s="181">
        <f t="shared" si="29"/>
        <v>675</v>
      </c>
      <c r="AU63" s="181">
        <f t="shared" si="30"/>
        <v>675</v>
      </c>
      <c r="AV63" s="48">
        <v>1621</v>
      </c>
      <c r="AW63" s="124">
        <v>304</v>
      </c>
      <c r="AX63" s="128">
        <v>0</v>
      </c>
      <c r="AY63" s="7"/>
      <c r="AZ63" s="206">
        <v>0</v>
      </c>
      <c r="BA63" s="223">
        <f t="shared" si="19"/>
        <v>69.810074157047154</v>
      </c>
      <c r="BB63" s="224">
        <f t="shared" si="31"/>
        <v>66.375545851528386</v>
      </c>
      <c r="BC63" s="224">
        <f t="shared" si="32"/>
        <v>82.061958301869481</v>
      </c>
      <c r="BD63" s="225">
        <f t="shared" si="20"/>
        <v>1.6296296296296295</v>
      </c>
      <c r="BE63" s="224">
        <f t="shared" si="21"/>
        <v>100.52650678614791</v>
      </c>
      <c r="BF63" s="224">
        <f t="shared" si="33"/>
        <v>223.20852658108498</v>
      </c>
      <c r="BG63" s="10">
        <f t="shared" si="22"/>
        <v>18.753855644663791</v>
      </c>
    </row>
    <row r="64" spans="1:59" s="80" customFormat="1" ht="33.75" customHeight="1">
      <c r="A64" s="96">
        <v>19</v>
      </c>
      <c r="B64" s="11" t="s">
        <v>77</v>
      </c>
      <c r="C64" s="222">
        <v>2805011.429685486</v>
      </c>
      <c r="D64" s="20">
        <v>486</v>
      </c>
      <c r="E64" s="6">
        <v>58</v>
      </c>
      <c r="F64" s="6">
        <v>12</v>
      </c>
      <c r="G64" s="6">
        <v>1</v>
      </c>
      <c r="H64" s="6">
        <v>1</v>
      </c>
      <c r="I64" s="54">
        <v>0</v>
      </c>
      <c r="J64" s="149">
        <f t="shared" si="23"/>
        <v>558</v>
      </c>
      <c r="K64" s="20">
        <v>429</v>
      </c>
      <c r="L64" s="6">
        <v>0</v>
      </c>
      <c r="M64" s="6">
        <v>0</v>
      </c>
      <c r="N64" s="6">
        <v>0</v>
      </c>
      <c r="O64" s="6">
        <v>0</v>
      </c>
      <c r="P64" s="54">
        <v>0</v>
      </c>
      <c r="Q64" s="149">
        <f t="shared" si="24"/>
        <v>429</v>
      </c>
      <c r="R64" s="20">
        <v>841</v>
      </c>
      <c r="S64" s="6">
        <v>0</v>
      </c>
      <c r="T64" s="6">
        <v>0</v>
      </c>
      <c r="U64" s="6">
        <v>0</v>
      </c>
      <c r="V64" s="6">
        <v>0</v>
      </c>
      <c r="W64" s="54">
        <v>0</v>
      </c>
      <c r="X64" s="149">
        <f t="shared" si="25"/>
        <v>841</v>
      </c>
      <c r="Y64" s="177">
        <f t="shared" si="26"/>
        <v>1828</v>
      </c>
      <c r="Z64" s="97">
        <v>19</v>
      </c>
      <c r="AA64" s="36" t="s">
        <v>77</v>
      </c>
      <c r="AB64" s="20">
        <v>94</v>
      </c>
      <c r="AC64" s="6">
        <v>97</v>
      </c>
      <c r="AD64" s="6">
        <v>165</v>
      </c>
      <c r="AE64" s="6">
        <v>224</v>
      </c>
      <c r="AF64" s="6">
        <v>237</v>
      </c>
      <c r="AG64" s="6">
        <v>288</v>
      </c>
      <c r="AH64" s="6">
        <v>124</v>
      </c>
      <c r="AI64" s="6">
        <v>140</v>
      </c>
      <c r="AJ64" s="6">
        <v>57</v>
      </c>
      <c r="AK64" s="6">
        <v>68</v>
      </c>
      <c r="AL64" s="6">
        <v>50</v>
      </c>
      <c r="AM64" s="6">
        <v>52</v>
      </c>
      <c r="AN64" s="6">
        <v>63</v>
      </c>
      <c r="AO64" s="6">
        <v>59</v>
      </c>
      <c r="AP64" s="6">
        <v>49</v>
      </c>
      <c r="AQ64" s="54">
        <v>47</v>
      </c>
      <c r="AR64" s="165">
        <f t="shared" si="27"/>
        <v>839</v>
      </c>
      <c r="AS64" s="144">
        <f t="shared" si="28"/>
        <v>975</v>
      </c>
      <c r="AT64" s="181">
        <f t="shared" si="29"/>
        <v>1814</v>
      </c>
      <c r="AU64" s="181">
        <f t="shared" si="30"/>
        <v>1814</v>
      </c>
      <c r="AV64" s="48">
        <v>2758</v>
      </c>
      <c r="AW64" s="124">
        <v>558</v>
      </c>
      <c r="AX64" s="128">
        <v>12</v>
      </c>
      <c r="AY64" s="7"/>
      <c r="AZ64" s="206">
        <v>0</v>
      </c>
      <c r="BA64" s="223">
        <f t="shared" si="19"/>
        <v>53.871834357571423</v>
      </c>
      <c r="BB64" s="224">
        <f t="shared" si="31"/>
        <v>55.116514690982775</v>
      </c>
      <c r="BC64" s="224">
        <f t="shared" si="32"/>
        <v>95.102894433576026</v>
      </c>
      <c r="BD64" s="225">
        <f t="shared" si="20"/>
        <v>3.9387308533916849</v>
      </c>
      <c r="BE64" s="224">
        <f t="shared" si="21"/>
        <v>77.57544147490286</v>
      </c>
      <c r="BF64" s="224">
        <f t="shared" si="33"/>
        <v>258.67987285932679</v>
      </c>
      <c r="BG64" s="10">
        <f t="shared" si="22"/>
        <v>20.232052211747643</v>
      </c>
    </row>
    <row r="65" spans="1:59" s="80" customFormat="1" ht="33.75" customHeight="1">
      <c r="A65" s="96">
        <v>20</v>
      </c>
      <c r="B65" s="11" t="s">
        <v>78</v>
      </c>
      <c r="C65" s="222">
        <v>607995</v>
      </c>
      <c r="D65" s="20">
        <v>128</v>
      </c>
      <c r="E65" s="6">
        <v>12</v>
      </c>
      <c r="F65" s="6">
        <v>0</v>
      </c>
      <c r="G65" s="6">
        <v>0</v>
      </c>
      <c r="H65" s="6">
        <v>0</v>
      </c>
      <c r="I65" s="54">
        <v>0</v>
      </c>
      <c r="J65" s="149">
        <f t="shared" si="23"/>
        <v>140</v>
      </c>
      <c r="K65" s="20">
        <v>133</v>
      </c>
      <c r="L65" s="6">
        <v>0</v>
      </c>
      <c r="M65" s="6">
        <v>0</v>
      </c>
      <c r="N65" s="6">
        <v>0</v>
      </c>
      <c r="O65" s="6">
        <v>0</v>
      </c>
      <c r="P65" s="54">
        <v>1</v>
      </c>
      <c r="Q65" s="149">
        <f t="shared" si="24"/>
        <v>134</v>
      </c>
      <c r="R65" s="20">
        <v>68</v>
      </c>
      <c r="S65" s="6">
        <v>0</v>
      </c>
      <c r="T65" s="6">
        <v>0</v>
      </c>
      <c r="U65" s="6">
        <v>0</v>
      </c>
      <c r="V65" s="6">
        <v>0</v>
      </c>
      <c r="W65" s="54">
        <v>0</v>
      </c>
      <c r="X65" s="149">
        <f t="shared" si="25"/>
        <v>68</v>
      </c>
      <c r="Y65" s="177">
        <f t="shared" si="26"/>
        <v>342</v>
      </c>
      <c r="Z65" s="97">
        <v>20</v>
      </c>
      <c r="AA65" s="36" t="s">
        <v>78</v>
      </c>
      <c r="AB65" s="20">
        <v>8</v>
      </c>
      <c r="AC65" s="6">
        <v>4</v>
      </c>
      <c r="AD65" s="6">
        <v>45</v>
      </c>
      <c r="AE65" s="6">
        <v>33</v>
      </c>
      <c r="AF65" s="6">
        <v>27</v>
      </c>
      <c r="AG65" s="6">
        <v>27</v>
      </c>
      <c r="AH65" s="6">
        <v>11</v>
      </c>
      <c r="AI65" s="6">
        <v>33</v>
      </c>
      <c r="AJ65" s="6">
        <v>16</v>
      </c>
      <c r="AK65" s="6">
        <v>22</v>
      </c>
      <c r="AL65" s="6">
        <v>18</v>
      </c>
      <c r="AM65" s="6">
        <v>21</v>
      </c>
      <c r="AN65" s="6">
        <v>19</v>
      </c>
      <c r="AO65" s="6">
        <v>17</v>
      </c>
      <c r="AP65" s="6">
        <v>19</v>
      </c>
      <c r="AQ65" s="54">
        <v>21</v>
      </c>
      <c r="AR65" s="165">
        <f t="shared" si="27"/>
        <v>163</v>
      </c>
      <c r="AS65" s="144">
        <f t="shared" si="28"/>
        <v>178</v>
      </c>
      <c r="AT65" s="181">
        <f t="shared" si="29"/>
        <v>341</v>
      </c>
      <c r="AU65" s="181">
        <f t="shared" si="30"/>
        <v>341</v>
      </c>
      <c r="AV65" s="48">
        <v>561</v>
      </c>
      <c r="AW65" s="124">
        <v>140</v>
      </c>
      <c r="AX65" s="128">
        <v>492</v>
      </c>
      <c r="AY65" s="7"/>
      <c r="AZ65" s="206">
        <v>3</v>
      </c>
      <c r="BA65" s="223">
        <f t="shared" si="19"/>
        <v>63.962514311612573</v>
      </c>
      <c r="BB65" s="224">
        <f t="shared" si="31"/>
        <v>51.094890510948908</v>
      </c>
      <c r="BC65" s="224">
        <f t="shared" si="32"/>
        <v>82.479393454764278</v>
      </c>
      <c r="BD65" s="225">
        <f t="shared" si="20"/>
        <v>3.8011695906432745</v>
      </c>
      <c r="BE65" s="224">
        <f t="shared" si="21"/>
        <v>92.106020608722105</v>
      </c>
      <c r="BF65" s="224">
        <f t="shared" si="33"/>
        <v>224.34395019695884</v>
      </c>
      <c r="BG65" s="10">
        <f t="shared" si="22"/>
        <v>24.9554367201426</v>
      </c>
    </row>
    <row r="66" spans="1:59" s="80" customFormat="1" ht="33.75" customHeight="1">
      <c r="A66" s="96">
        <v>21</v>
      </c>
      <c r="B66" s="11" t="s">
        <v>79</v>
      </c>
      <c r="C66" s="222">
        <v>1435903</v>
      </c>
      <c r="D66" s="20">
        <v>331</v>
      </c>
      <c r="E66" s="6">
        <v>12</v>
      </c>
      <c r="F66" s="6">
        <v>3</v>
      </c>
      <c r="G66" s="6">
        <v>0</v>
      </c>
      <c r="H66" s="6">
        <v>0</v>
      </c>
      <c r="I66" s="54">
        <v>0</v>
      </c>
      <c r="J66" s="149">
        <f t="shared" si="23"/>
        <v>346</v>
      </c>
      <c r="K66" s="20">
        <v>195</v>
      </c>
      <c r="L66" s="6">
        <v>0</v>
      </c>
      <c r="M66" s="6">
        <v>0</v>
      </c>
      <c r="N66" s="6">
        <v>0</v>
      </c>
      <c r="O66" s="6">
        <v>0</v>
      </c>
      <c r="P66" s="54">
        <v>0</v>
      </c>
      <c r="Q66" s="149">
        <f t="shared" si="24"/>
        <v>195</v>
      </c>
      <c r="R66" s="20">
        <v>119</v>
      </c>
      <c r="S66" s="6">
        <v>0</v>
      </c>
      <c r="T66" s="6">
        <v>0</v>
      </c>
      <c r="U66" s="6">
        <v>0</v>
      </c>
      <c r="V66" s="6">
        <v>0</v>
      </c>
      <c r="W66" s="54">
        <v>0</v>
      </c>
      <c r="X66" s="149">
        <f t="shared" si="25"/>
        <v>119</v>
      </c>
      <c r="Y66" s="177">
        <f t="shared" si="26"/>
        <v>660</v>
      </c>
      <c r="Z66" s="97">
        <v>21</v>
      </c>
      <c r="AA66" s="36" t="s">
        <v>79</v>
      </c>
      <c r="AB66" s="20">
        <v>22</v>
      </c>
      <c r="AC66" s="6">
        <v>19</v>
      </c>
      <c r="AD66" s="6">
        <v>27</v>
      </c>
      <c r="AE66" s="6">
        <v>51</v>
      </c>
      <c r="AF66" s="6">
        <v>46</v>
      </c>
      <c r="AG66" s="6">
        <v>89</v>
      </c>
      <c r="AH66" s="6">
        <v>41</v>
      </c>
      <c r="AI66" s="6">
        <v>74</v>
      </c>
      <c r="AJ66" s="6">
        <v>31</v>
      </c>
      <c r="AK66" s="6">
        <v>43</v>
      </c>
      <c r="AL66" s="6">
        <v>23</v>
      </c>
      <c r="AM66" s="6">
        <v>42</v>
      </c>
      <c r="AN66" s="6">
        <v>47</v>
      </c>
      <c r="AO66" s="6">
        <v>29</v>
      </c>
      <c r="AP66" s="6">
        <v>47</v>
      </c>
      <c r="AQ66" s="54">
        <v>26</v>
      </c>
      <c r="AR66" s="165">
        <f t="shared" si="27"/>
        <v>284</v>
      </c>
      <c r="AS66" s="144">
        <f t="shared" si="28"/>
        <v>373</v>
      </c>
      <c r="AT66" s="181">
        <f t="shared" si="29"/>
        <v>657</v>
      </c>
      <c r="AU66" s="181">
        <f t="shared" si="30"/>
        <v>657</v>
      </c>
      <c r="AV66" s="48">
        <v>1687</v>
      </c>
      <c r="AW66" s="124">
        <v>346</v>
      </c>
      <c r="AX66" s="128">
        <v>2</v>
      </c>
      <c r="AY66" s="7"/>
      <c r="AZ66" s="206">
        <v>0</v>
      </c>
      <c r="BA66" s="223">
        <f t="shared" si="19"/>
        <v>66.353909545267186</v>
      </c>
      <c r="BB66" s="224">
        <f t="shared" si="31"/>
        <v>63.401109057301298</v>
      </c>
      <c r="BC66" s="224">
        <f t="shared" si="32"/>
        <v>67.287029178728304</v>
      </c>
      <c r="BD66" s="225">
        <f t="shared" si="20"/>
        <v>2.2727272727272729</v>
      </c>
      <c r="BE66" s="224">
        <f t="shared" si="21"/>
        <v>95.549629745184731</v>
      </c>
      <c r="BF66" s="224">
        <f t="shared" si="33"/>
        <v>183.02071936614101</v>
      </c>
      <c r="BG66" s="10">
        <f t="shared" si="22"/>
        <v>20.509780675755778</v>
      </c>
    </row>
    <row r="67" spans="1:59" s="80" customFormat="1" ht="33.75" customHeight="1">
      <c r="A67" s="96">
        <v>22</v>
      </c>
      <c r="B67" s="11" t="s">
        <v>80</v>
      </c>
      <c r="C67" s="222">
        <v>1744006.1376829778</v>
      </c>
      <c r="D67" s="20">
        <v>212</v>
      </c>
      <c r="E67" s="6">
        <v>14</v>
      </c>
      <c r="F67" s="6">
        <v>0</v>
      </c>
      <c r="G67" s="6">
        <v>0</v>
      </c>
      <c r="H67" s="6">
        <v>0</v>
      </c>
      <c r="I67" s="54">
        <v>0</v>
      </c>
      <c r="J67" s="149">
        <f t="shared" si="23"/>
        <v>226</v>
      </c>
      <c r="K67" s="20">
        <v>442</v>
      </c>
      <c r="L67" s="6">
        <v>0</v>
      </c>
      <c r="M67" s="6">
        <v>0</v>
      </c>
      <c r="N67" s="6">
        <v>0</v>
      </c>
      <c r="O67" s="6">
        <v>0</v>
      </c>
      <c r="P67" s="54">
        <v>0</v>
      </c>
      <c r="Q67" s="149">
        <f t="shared" si="24"/>
        <v>442</v>
      </c>
      <c r="R67" s="20">
        <v>381</v>
      </c>
      <c r="S67" s="6">
        <v>0</v>
      </c>
      <c r="T67" s="6">
        <v>0</v>
      </c>
      <c r="U67" s="6">
        <v>0</v>
      </c>
      <c r="V67" s="6">
        <v>0</v>
      </c>
      <c r="W67" s="54">
        <v>0</v>
      </c>
      <c r="X67" s="149">
        <f t="shared" si="25"/>
        <v>381</v>
      </c>
      <c r="Y67" s="177">
        <f t="shared" si="26"/>
        <v>1049</v>
      </c>
      <c r="Z67" s="97">
        <v>22</v>
      </c>
      <c r="AA67" s="36" t="s">
        <v>80</v>
      </c>
      <c r="AB67" s="20">
        <v>80</v>
      </c>
      <c r="AC67" s="6">
        <v>43</v>
      </c>
      <c r="AD67" s="6">
        <v>156</v>
      </c>
      <c r="AE67" s="6">
        <v>125</v>
      </c>
      <c r="AF67" s="6">
        <v>32</v>
      </c>
      <c r="AG67" s="6">
        <v>66</v>
      </c>
      <c r="AH67" s="6">
        <v>70</v>
      </c>
      <c r="AI67" s="6">
        <v>72</v>
      </c>
      <c r="AJ67" s="6">
        <v>62</v>
      </c>
      <c r="AK67" s="6">
        <v>72</v>
      </c>
      <c r="AL67" s="6">
        <v>63</v>
      </c>
      <c r="AM67" s="6">
        <v>30</v>
      </c>
      <c r="AN67" s="6">
        <v>57</v>
      </c>
      <c r="AO67" s="6">
        <v>58</v>
      </c>
      <c r="AP67" s="6">
        <v>33</v>
      </c>
      <c r="AQ67" s="54">
        <v>30</v>
      </c>
      <c r="AR67" s="165">
        <f t="shared" si="27"/>
        <v>553</v>
      </c>
      <c r="AS67" s="144">
        <f t="shared" si="28"/>
        <v>496</v>
      </c>
      <c r="AT67" s="181">
        <f t="shared" si="29"/>
        <v>1049</v>
      </c>
      <c r="AU67" s="181">
        <f t="shared" si="30"/>
        <v>1049</v>
      </c>
      <c r="AV67" s="48">
        <v>1672</v>
      </c>
      <c r="AW67" s="124">
        <v>226</v>
      </c>
      <c r="AX67" s="128">
        <v>0</v>
      </c>
      <c r="AY67" s="7"/>
      <c r="AZ67" s="206">
        <v>0</v>
      </c>
      <c r="BA67" s="223">
        <f t="shared" si="19"/>
        <v>35.996305529739715</v>
      </c>
      <c r="BB67" s="224">
        <f t="shared" si="31"/>
        <v>33.832335329341319</v>
      </c>
      <c r="BC67" s="224">
        <f t="shared" si="32"/>
        <v>88.454221891273448</v>
      </c>
      <c r="BD67" s="225">
        <f t="shared" si="20"/>
        <v>1.3346043851286939</v>
      </c>
      <c r="BE67" s="224">
        <f t="shared" si="21"/>
        <v>51.834679962825192</v>
      </c>
      <c r="BF67" s="224">
        <f t="shared" si="33"/>
        <v>240.59548354426383</v>
      </c>
      <c r="BG67" s="10">
        <f t="shared" si="22"/>
        <v>13.516746411483254</v>
      </c>
    </row>
    <row r="68" spans="1:59" s="80" customFormat="1" ht="33.75" customHeight="1">
      <c r="A68" s="96">
        <v>23</v>
      </c>
      <c r="B68" s="11" t="s">
        <v>81</v>
      </c>
      <c r="C68" s="222">
        <v>321587.85083776695</v>
      </c>
      <c r="D68" s="20">
        <v>57</v>
      </c>
      <c r="E68" s="6">
        <v>4</v>
      </c>
      <c r="F68" s="6">
        <v>0</v>
      </c>
      <c r="G68" s="6">
        <v>0</v>
      </c>
      <c r="H68" s="6">
        <v>0</v>
      </c>
      <c r="I68" s="54">
        <v>0</v>
      </c>
      <c r="J68" s="149">
        <f t="shared" si="23"/>
        <v>61</v>
      </c>
      <c r="K68" s="20">
        <v>36</v>
      </c>
      <c r="L68" s="6">
        <v>0</v>
      </c>
      <c r="M68" s="6">
        <v>0</v>
      </c>
      <c r="N68" s="6">
        <v>0</v>
      </c>
      <c r="O68" s="6">
        <v>0</v>
      </c>
      <c r="P68" s="54">
        <v>1</v>
      </c>
      <c r="Q68" s="149">
        <f t="shared" si="24"/>
        <v>37</v>
      </c>
      <c r="R68" s="20">
        <v>31</v>
      </c>
      <c r="S68" s="6">
        <v>0</v>
      </c>
      <c r="T68" s="6">
        <v>0</v>
      </c>
      <c r="U68" s="6">
        <v>0</v>
      </c>
      <c r="V68" s="6">
        <v>0</v>
      </c>
      <c r="W68" s="54">
        <v>0</v>
      </c>
      <c r="X68" s="149">
        <f t="shared" si="25"/>
        <v>31</v>
      </c>
      <c r="Y68" s="177">
        <f t="shared" si="26"/>
        <v>129</v>
      </c>
      <c r="Z68" s="97">
        <v>23</v>
      </c>
      <c r="AA68" s="36" t="s">
        <v>81</v>
      </c>
      <c r="AB68" s="20">
        <v>8</v>
      </c>
      <c r="AC68" s="6">
        <v>2</v>
      </c>
      <c r="AD68" s="6">
        <v>4</v>
      </c>
      <c r="AE68" s="6">
        <v>2</v>
      </c>
      <c r="AF68" s="6">
        <v>10</v>
      </c>
      <c r="AG68" s="6">
        <v>15</v>
      </c>
      <c r="AH68" s="6">
        <v>3</v>
      </c>
      <c r="AI68" s="6">
        <v>9</v>
      </c>
      <c r="AJ68" s="6">
        <v>9</v>
      </c>
      <c r="AK68" s="6">
        <v>3</v>
      </c>
      <c r="AL68" s="6">
        <v>14</v>
      </c>
      <c r="AM68" s="6">
        <v>9</v>
      </c>
      <c r="AN68" s="6">
        <v>6</v>
      </c>
      <c r="AO68" s="6">
        <v>13</v>
      </c>
      <c r="AP68" s="6">
        <v>11</v>
      </c>
      <c r="AQ68" s="54">
        <v>10</v>
      </c>
      <c r="AR68" s="165">
        <f t="shared" si="27"/>
        <v>65</v>
      </c>
      <c r="AS68" s="144">
        <f t="shared" si="28"/>
        <v>63</v>
      </c>
      <c r="AT68" s="181">
        <f t="shared" si="29"/>
        <v>128</v>
      </c>
      <c r="AU68" s="181">
        <f t="shared" si="30"/>
        <v>128</v>
      </c>
      <c r="AV68" s="48">
        <v>304</v>
      </c>
      <c r="AW68" s="124">
        <v>61</v>
      </c>
      <c r="AX68" s="128">
        <v>43</v>
      </c>
      <c r="AY68" s="7"/>
      <c r="AZ68" s="206">
        <v>0</v>
      </c>
      <c r="BA68" s="223">
        <f t="shared" si="19"/>
        <v>52.689939623970716</v>
      </c>
      <c r="BB68" s="224">
        <f t="shared" si="31"/>
        <v>62.244897959183675</v>
      </c>
      <c r="BC68" s="224">
        <f t="shared" si="32"/>
        <v>58.533086255365738</v>
      </c>
      <c r="BD68" s="225">
        <f t="shared" si="20"/>
        <v>3.8759689922480618</v>
      </c>
      <c r="BE68" s="224">
        <f t="shared" si="21"/>
        <v>75.873513058517844</v>
      </c>
      <c r="BF68" s="224">
        <f t="shared" si="33"/>
        <v>159.20999461459482</v>
      </c>
      <c r="BG68" s="10">
        <f t="shared" si="22"/>
        <v>20.065789473684212</v>
      </c>
    </row>
    <row r="69" spans="1:59" s="80" customFormat="1" ht="33.75" customHeight="1">
      <c r="A69" s="96">
        <v>24</v>
      </c>
      <c r="B69" s="11" t="s">
        <v>82</v>
      </c>
      <c r="C69" s="222">
        <v>243303.552</v>
      </c>
      <c r="D69" s="20"/>
      <c r="E69" s="6"/>
      <c r="F69" s="6"/>
      <c r="G69" s="6"/>
      <c r="H69" s="6"/>
      <c r="I69" s="54">
        <v>0</v>
      </c>
      <c r="J69" s="149">
        <f t="shared" si="23"/>
        <v>0</v>
      </c>
      <c r="K69" s="20"/>
      <c r="L69" s="6">
        <v>0</v>
      </c>
      <c r="M69" s="6">
        <v>0</v>
      </c>
      <c r="N69" s="6">
        <v>0</v>
      </c>
      <c r="O69" s="6">
        <v>0</v>
      </c>
      <c r="P69" s="54">
        <v>0</v>
      </c>
      <c r="Q69" s="149">
        <f t="shared" si="24"/>
        <v>0</v>
      </c>
      <c r="R69" s="20"/>
      <c r="S69" s="6">
        <v>0</v>
      </c>
      <c r="T69" s="6">
        <v>0</v>
      </c>
      <c r="U69" s="6">
        <v>0</v>
      </c>
      <c r="V69" s="6">
        <v>0</v>
      </c>
      <c r="W69" s="54">
        <v>0</v>
      </c>
      <c r="X69" s="149">
        <f t="shared" si="25"/>
        <v>0</v>
      </c>
      <c r="Y69" s="177">
        <f t="shared" si="26"/>
        <v>0</v>
      </c>
      <c r="Z69" s="97">
        <v>24</v>
      </c>
      <c r="AA69" s="36" t="s">
        <v>82</v>
      </c>
      <c r="AB69" s="20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54"/>
      <c r="AR69" s="165">
        <f t="shared" si="27"/>
        <v>0</v>
      </c>
      <c r="AS69" s="144">
        <f t="shared" si="28"/>
        <v>0</v>
      </c>
      <c r="AT69" s="181">
        <f t="shared" si="29"/>
        <v>0</v>
      </c>
      <c r="AU69" s="181">
        <f t="shared" si="30"/>
        <v>0</v>
      </c>
      <c r="AV69" s="48">
        <v>0</v>
      </c>
      <c r="AW69" s="124">
        <v>0</v>
      </c>
      <c r="AX69" s="128">
        <v>0</v>
      </c>
      <c r="AY69" s="7"/>
      <c r="AZ69" s="206">
        <v>0</v>
      </c>
      <c r="BA69" s="223">
        <f t="shared" si="19"/>
        <v>0</v>
      </c>
      <c r="BB69" s="224" t="e">
        <f t="shared" si="31"/>
        <v>#DIV/0!</v>
      </c>
      <c r="BC69" s="224">
        <f t="shared" si="32"/>
        <v>0</v>
      </c>
      <c r="BD69" s="225" t="e">
        <f t="shared" si="20"/>
        <v>#DIV/0!</v>
      </c>
      <c r="BE69" s="224">
        <f t="shared" si="21"/>
        <v>0</v>
      </c>
      <c r="BF69" s="224">
        <f t="shared" si="33"/>
        <v>0</v>
      </c>
      <c r="BG69" s="10" t="e">
        <f t="shared" si="22"/>
        <v>#DIV/0!</v>
      </c>
    </row>
    <row r="70" spans="1:59" s="80" customFormat="1" ht="33.75" customHeight="1" thickBot="1">
      <c r="A70" s="98">
        <v>25</v>
      </c>
      <c r="B70" s="17" t="s">
        <v>83</v>
      </c>
      <c r="C70" s="222">
        <v>792715.50482914818</v>
      </c>
      <c r="D70" s="21">
        <v>51</v>
      </c>
      <c r="E70" s="22">
        <v>0</v>
      </c>
      <c r="F70" s="22">
        <v>0</v>
      </c>
      <c r="G70" s="22">
        <v>0</v>
      </c>
      <c r="H70" s="22">
        <v>0</v>
      </c>
      <c r="I70" s="83">
        <v>0</v>
      </c>
      <c r="J70" s="153">
        <f t="shared" si="23"/>
        <v>51</v>
      </c>
      <c r="K70" s="21">
        <v>2</v>
      </c>
      <c r="L70" s="22">
        <v>0</v>
      </c>
      <c r="M70" s="22">
        <v>0</v>
      </c>
      <c r="N70" s="22">
        <v>0</v>
      </c>
      <c r="O70" s="22">
        <v>0</v>
      </c>
      <c r="P70" s="83">
        <v>0</v>
      </c>
      <c r="Q70" s="153">
        <f t="shared" si="24"/>
        <v>2</v>
      </c>
      <c r="R70" s="21">
        <v>111</v>
      </c>
      <c r="S70" s="22">
        <v>0</v>
      </c>
      <c r="T70" s="22">
        <v>0</v>
      </c>
      <c r="U70" s="22">
        <v>0</v>
      </c>
      <c r="V70" s="22">
        <v>0</v>
      </c>
      <c r="W70" s="83">
        <v>0</v>
      </c>
      <c r="X70" s="153">
        <f t="shared" si="25"/>
        <v>111</v>
      </c>
      <c r="Y70" s="178">
        <f t="shared" si="26"/>
        <v>164</v>
      </c>
      <c r="Z70" s="99">
        <v>25</v>
      </c>
      <c r="AA70" s="37" t="s">
        <v>83</v>
      </c>
      <c r="AB70" s="21">
        <v>2</v>
      </c>
      <c r="AC70" s="22">
        <v>5</v>
      </c>
      <c r="AD70" s="22">
        <v>16</v>
      </c>
      <c r="AE70" s="22">
        <v>11</v>
      </c>
      <c r="AF70" s="22">
        <v>17</v>
      </c>
      <c r="AG70" s="22">
        <v>25</v>
      </c>
      <c r="AH70" s="22">
        <v>13</v>
      </c>
      <c r="AI70" s="22">
        <v>15</v>
      </c>
      <c r="AJ70" s="22">
        <v>8</v>
      </c>
      <c r="AK70" s="22">
        <v>20</v>
      </c>
      <c r="AL70" s="22">
        <v>3</v>
      </c>
      <c r="AM70" s="22">
        <v>5</v>
      </c>
      <c r="AN70" s="22">
        <v>4</v>
      </c>
      <c r="AO70" s="22">
        <v>5</v>
      </c>
      <c r="AP70" s="22">
        <v>12</v>
      </c>
      <c r="AQ70" s="83">
        <v>3</v>
      </c>
      <c r="AR70" s="166">
        <f t="shared" si="27"/>
        <v>75</v>
      </c>
      <c r="AS70" s="145">
        <f t="shared" si="28"/>
        <v>89</v>
      </c>
      <c r="AT70" s="182">
        <f t="shared" si="29"/>
        <v>164</v>
      </c>
      <c r="AU70" s="190">
        <f t="shared" si="30"/>
        <v>164</v>
      </c>
      <c r="AV70" s="49">
        <v>300</v>
      </c>
      <c r="AW70" s="125">
        <v>51</v>
      </c>
      <c r="AX70" s="129">
        <v>0</v>
      </c>
      <c r="AY70" s="50"/>
      <c r="AZ70" s="207">
        <v>0</v>
      </c>
      <c r="BA70" s="226">
        <f t="shared" si="19"/>
        <v>17.871060399808844</v>
      </c>
      <c r="BB70" s="227">
        <f t="shared" si="31"/>
        <v>96.226415094339629</v>
      </c>
      <c r="BC70" s="227">
        <f t="shared" si="32"/>
        <v>30.424088985141694</v>
      </c>
      <c r="BD70" s="228">
        <f t="shared" si="20"/>
        <v>0</v>
      </c>
      <c r="BE70" s="227">
        <f t="shared" si="21"/>
        <v>25.734326975724734</v>
      </c>
      <c r="BF70" s="227">
        <f t="shared" si="33"/>
        <v>82.75352203958542</v>
      </c>
      <c r="BG70" s="28">
        <f t="shared" si="22"/>
        <v>17</v>
      </c>
    </row>
    <row r="71" spans="1:59" s="80" customFormat="1" ht="36" customHeight="1" thickBot="1">
      <c r="A71" s="255" t="s">
        <v>84</v>
      </c>
      <c r="B71" s="255"/>
      <c r="C71" s="100">
        <f>SUM(C44:C70)</f>
        <v>24767363.17560111</v>
      </c>
      <c r="D71" s="139">
        <f t="shared" ref="D71:I71" si="34">SUM(D46:D70)</f>
        <v>3942</v>
      </c>
      <c r="E71" s="139">
        <f t="shared" si="34"/>
        <v>308</v>
      </c>
      <c r="F71" s="139">
        <f t="shared" si="34"/>
        <v>39</v>
      </c>
      <c r="G71" s="139">
        <f t="shared" si="34"/>
        <v>11</v>
      </c>
      <c r="H71" s="139">
        <f t="shared" si="34"/>
        <v>10</v>
      </c>
      <c r="I71" s="139">
        <f t="shared" si="34"/>
        <v>0</v>
      </c>
      <c r="J71" s="151">
        <f t="shared" si="23"/>
        <v>4310</v>
      </c>
      <c r="K71" s="139">
        <f t="shared" ref="K71:P71" si="35">SUM(K46:K70)</f>
        <v>3741</v>
      </c>
      <c r="L71" s="139">
        <f t="shared" si="35"/>
        <v>0</v>
      </c>
      <c r="M71" s="139">
        <f t="shared" si="35"/>
        <v>0</v>
      </c>
      <c r="N71" s="139">
        <f t="shared" si="35"/>
        <v>0</v>
      </c>
      <c r="O71" s="139">
        <f t="shared" si="35"/>
        <v>0</v>
      </c>
      <c r="P71" s="139">
        <f t="shared" si="35"/>
        <v>34</v>
      </c>
      <c r="Q71" s="151">
        <f t="shared" si="24"/>
        <v>3775</v>
      </c>
      <c r="R71" s="139">
        <f t="shared" ref="R71:W71" si="36">SUM(R46:R70)</f>
        <v>4299</v>
      </c>
      <c r="S71" s="139">
        <f t="shared" si="36"/>
        <v>0</v>
      </c>
      <c r="T71" s="139">
        <f t="shared" si="36"/>
        <v>0</v>
      </c>
      <c r="U71" s="139">
        <f t="shared" si="36"/>
        <v>0</v>
      </c>
      <c r="V71" s="139">
        <f t="shared" si="36"/>
        <v>0</v>
      </c>
      <c r="W71" s="139">
        <f t="shared" si="36"/>
        <v>24</v>
      </c>
      <c r="X71" s="151">
        <f t="shared" si="25"/>
        <v>4323</v>
      </c>
      <c r="Y71" s="151">
        <f t="shared" ref="Y71" si="37">J71+Q71+X71</f>
        <v>12408</v>
      </c>
      <c r="Z71" s="446" t="s">
        <v>84</v>
      </c>
      <c r="AA71" s="446"/>
      <c r="AB71" s="139">
        <f t="shared" ref="AB71:AQ71" si="38">SUM(AB46:AB70)</f>
        <v>582</v>
      </c>
      <c r="AC71" s="139">
        <f t="shared" si="38"/>
        <v>457</v>
      </c>
      <c r="AD71" s="139">
        <f t="shared" si="38"/>
        <v>1041</v>
      </c>
      <c r="AE71" s="139">
        <f t="shared" si="38"/>
        <v>1213</v>
      </c>
      <c r="AF71" s="139">
        <f t="shared" si="38"/>
        <v>1084</v>
      </c>
      <c r="AG71" s="139">
        <f t="shared" si="38"/>
        <v>1425</v>
      </c>
      <c r="AH71" s="139">
        <f t="shared" si="38"/>
        <v>811</v>
      </c>
      <c r="AI71" s="139">
        <f t="shared" si="38"/>
        <v>990</v>
      </c>
      <c r="AJ71" s="139">
        <f t="shared" si="38"/>
        <v>596</v>
      </c>
      <c r="AK71" s="139">
        <f t="shared" si="38"/>
        <v>714</v>
      </c>
      <c r="AL71" s="139">
        <f t="shared" si="38"/>
        <v>597</v>
      </c>
      <c r="AM71" s="139">
        <f t="shared" si="38"/>
        <v>636</v>
      </c>
      <c r="AN71" s="139">
        <f t="shared" si="38"/>
        <v>564</v>
      </c>
      <c r="AO71" s="139">
        <f t="shared" si="38"/>
        <v>549</v>
      </c>
      <c r="AP71" s="139">
        <f t="shared" si="38"/>
        <v>597</v>
      </c>
      <c r="AQ71" s="139">
        <f t="shared" si="38"/>
        <v>434</v>
      </c>
      <c r="AR71" s="169">
        <f t="shared" si="27"/>
        <v>5872</v>
      </c>
      <c r="AS71" s="169">
        <f t="shared" si="28"/>
        <v>6418</v>
      </c>
      <c r="AT71" s="169">
        <f t="shared" si="29"/>
        <v>12290</v>
      </c>
      <c r="AU71" s="169">
        <f t="shared" si="30"/>
        <v>12290</v>
      </c>
      <c r="AV71" s="139">
        <f>SUM(AV46:AV70)</f>
        <v>26746</v>
      </c>
      <c r="AW71" s="102">
        <f>SUM(AW46:AW70)</f>
        <v>4310</v>
      </c>
      <c r="AX71" s="102">
        <f>SUM(AX46:AX70)</f>
        <v>2572</v>
      </c>
      <c r="AY71" s="102">
        <f>SUM(AY46:AY70)</f>
        <v>0</v>
      </c>
      <c r="AZ71" s="102">
        <f>SUM(AZ46:AZ70)</f>
        <v>46</v>
      </c>
      <c r="BA71" s="104">
        <f t="shared" si="19"/>
        <v>47.66577480151571</v>
      </c>
      <c r="BB71" s="104">
        <f>(D71+E71)/(J71+Q71)*100</f>
        <v>52.566481137909705</v>
      </c>
      <c r="BC71" s="104">
        <f>(4*AU71)/(C71*0.00272)*100</f>
        <v>72.973167485060927</v>
      </c>
      <c r="BD71" s="105">
        <f t="shared" si="20"/>
        <v>3.433268858800774</v>
      </c>
      <c r="BE71" s="104">
        <f t="shared" si="21"/>
        <v>68.638715714182624</v>
      </c>
      <c r="BF71" s="104">
        <f t="shared" si="33"/>
        <v>198.48701555936574</v>
      </c>
      <c r="BG71" s="103">
        <f t="shared" si="22"/>
        <v>16.114559186420401</v>
      </c>
    </row>
    <row r="77" spans="1:59" ht="15" customHeight="1">
      <c r="A77" s="256" t="s">
        <v>84</v>
      </c>
      <c r="B77" s="256"/>
      <c r="C77" s="256"/>
      <c r="D77" s="257" t="s">
        <v>0</v>
      </c>
      <c r="E77" s="257"/>
      <c r="F77" s="257"/>
      <c r="G77" s="257"/>
      <c r="H77" s="257"/>
      <c r="I77" s="257"/>
      <c r="J77" s="257"/>
      <c r="K77" s="257"/>
      <c r="L77" s="257"/>
      <c r="M77" s="257"/>
      <c r="N77" s="257"/>
      <c r="O77" s="257"/>
      <c r="P77" s="257"/>
      <c r="Q77" s="257"/>
      <c r="R77" s="257"/>
      <c r="S77" s="257"/>
      <c r="T77" s="257"/>
      <c r="U77" s="257"/>
      <c r="V77" s="257"/>
      <c r="W77" s="257"/>
      <c r="X77" s="257"/>
      <c r="Y77" s="257"/>
      <c r="Z77" s="257" t="s">
        <v>6</v>
      </c>
      <c r="AA77" s="257"/>
      <c r="AB77" s="257"/>
      <c r="AC77" s="257"/>
      <c r="AD77" s="257"/>
      <c r="AE77" s="257"/>
      <c r="AF77" s="257"/>
      <c r="AG77" s="257"/>
      <c r="AH77" s="257"/>
      <c r="AI77" s="257"/>
      <c r="AJ77" s="257"/>
      <c r="AK77" s="257"/>
      <c r="AL77" s="257"/>
      <c r="AM77" s="257"/>
      <c r="AN77" s="257"/>
      <c r="AO77" s="257"/>
      <c r="AP77" s="257"/>
      <c r="AQ77" s="257"/>
      <c r="AR77" s="257"/>
      <c r="AS77" s="257"/>
      <c r="AT77" s="257"/>
      <c r="AU77" s="87"/>
      <c r="AV77" s="259" t="s">
        <v>18</v>
      </c>
      <c r="AW77" s="260"/>
      <c r="AX77" s="259" t="s">
        <v>19</v>
      </c>
      <c r="AY77" s="262"/>
      <c r="AZ77" s="262"/>
      <c r="BA77" s="249" t="s">
        <v>28</v>
      </c>
      <c r="BB77" s="249" t="s">
        <v>55</v>
      </c>
      <c r="BC77" s="249" t="s">
        <v>52</v>
      </c>
      <c r="BD77" s="384" t="s">
        <v>94</v>
      </c>
      <c r="BE77" s="384" t="s">
        <v>30</v>
      </c>
      <c r="BF77" s="384" t="s">
        <v>53</v>
      </c>
      <c r="BG77" s="384" t="s">
        <v>54</v>
      </c>
    </row>
    <row r="78" spans="1:59" ht="15" customHeight="1" thickBot="1">
      <c r="A78" s="256"/>
      <c r="B78" s="256"/>
      <c r="C78" s="256"/>
      <c r="D78" s="258"/>
      <c r="E78" s="258"/>
      <c r="F78" s="258"/>
      <c r="G78" s="258"/>
      <c r="H78" s="258"/>
      <c r="I78" s="258"/>
      <c r="J78" s="258"/>
      <c r="K78" s="258"/>
      <c r="L78" s="258"/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  <c r="Z78" s="257"/>
      <c r="AA78" s="257"/>
      <c r="AB78" s="258"/>
      <c r="AC78" s="258"/>
      <c r="AD78" s="258"/>
      <c r="AE78" s="258"/>
      <c r="AF78" s="258"/>
      <c r="AG78" s="258"/>
      <c r="AH78" s="258"/>
      <c r="AI78" s="258"/>
      <c r="AJ78" s="258"/>
      <c r="AK78" s="258"/>
      <c r="AL78" s="258"/>
      <c r="AM78" s="258"/>
      <c r="AN78" s="258"/>
      <c r="AO78" s="258"/>
      <c r="AP78" s="258"/>
      <c r="AQ78" s="258"/>
      <c r="AR78" s="258"/>
      <c r="AS78" s="258"/>
      <c r="AT78" s="258"/>
      <c r="AU78" s="85"/>
      <c r="AV78" s="243"/>
      <c r="AW78" s="261"/>
      <c r="AX78" s="243"/>
      <c r="AY78" s="244"/>
      <c r="AZ78" s="244"/>
      <c r="BA78" s="249"/>
      <c r="BB78" s="249"/>
      <c r="BC78" s="249"/>
      <c r="BD78" s="384"/>
      <c r="BE78" s="384"/>
      <c r="BF78" s="384"/>
      <c r="BG78" s="384"/>
    </row>
    <row r="79" spans="1:59" ht="19.5" thickBot="1">
      <c r="A79" s="256" t="s">
        <v>91</v>
      </c>
      <c r="B79" s="256"/>
      <c r="C79" s="410"/>
      <c r="D79" s="358" t="s">
        <v>35</v>
      </c>
      <c r="E79" s="359"/>
      <c r="F79" s="359"/>
      <c r="G79" s="359"/>
      <c r="H79" s="359"/>
      <c r="I79" s="359"/>
      <c r="J79" s="359"/>
      <c r="K79" s="359"/>
      <c r="L79" s="359"/>
      <c r="M79" s="359"/>
      <c r="N79" s="359"/>
      <c r="O79" s="359"/>
      <c r="P79" s="359"/>
      <c r="Q79" s="360"/>
      <c r="R79" s="416" t="s">
        <v>37</v>
      </c>
      <c r="S79" s="381"/>
      <c r="T79" s="381"/>
      <c r="U79" s="381"/>
      <c r="V79" s="381"/>
      <c r="W79" s="381"/>
      <c r="X79" s="382"/>
      <c r="Y79" s="304" t="s">
        <v>25</v>
      </c>
      <c r="Z79" s="375" t="s">
        <v>26</v>
      </c>
      <c r="AA79" s="397" t="s">
        <v>7</v>
      </c>
      <c r="AB79" s="399" t="s">
        <v>47</v>
      </c>
      <c r="AC79" s="400"/>
      <c r="AD79" s="400"/>
      <c r="AE79" s="400"/>
      <c r="AF79" s="400"/>
      <c r="AG79" s="400"/>
      <c r="AH79" s="400"/>
      <c r="AI79" s="400"/>
      <c r="AJ79" s="400"/>
      <c r="AK79" s="400"/>
      <c r="AL79" s="400"/>
      <c r="AM79" s="400"/>
      <c r="AN79" s="400"/>
      <c r="AO79" s="400"/>
      <c r="AP79" s="400"/>
      <c r="AQ79" s="400"/>
      <c r="AR79" s="400"/>
      <c r="AS79" s="400"/>
      <c r="AT79" s="401"/>
      <c r="AU79" s="162"/>
      <c r="AV79" s="244"/>
      <c r="AW79" s="261"/>
      <c r="AX79" s="243"/>
      <c r="AY79" s="244"/>
      <c r="AZ79" s="244"/>
      <c r="BA79" s="249"/>
      <c r="BB79" s="249"/>
      <c r="BC79" s="249"/>
      <c r="BD79" s="384"/>
      <c r="BE79" s="384"/>
      <c r="BF79" s="384"/>
      <c r="BG79" s="384"/>
    </row>
    <row r="80" spans="1:59" ht="19.5" thickBot="1">
      <c r="A80" s="256"/>
      <c r="B80" s="256"/>
      <c r="C80" s="410"/>
      <c r="D80" s="367" t="s">
        <v>36</v>
      </c>
      <c r="E80" s="368"/>
      <c r="F80" s="368"/>
      <c r="G80" s="368"/>
      <c r="H80" s="368"/>
      <c r="I80" s="368"/>
      <c r="J80" s="369"/>
      <c r="K80" s="370" t="s">
        <v>46</v>
      </c>
      <c r="L80" s="371"/>
      <c r="M80" s="371"/>
      <c r="N80" s="371"/>
      <c r="O80" s="371"/>
      <c r="P80" s="371"/>
      <c r="Q80" s="372"/>
      <c r="R80" s="251" t="s">
        <v>38</v>
      </c>
      <c r="S80" s="252"/>
      <c r="T80" s="252"/>
      <c r="U80" s="252"/>
      <c r="V80" s="252"/>
      <c r="W80" s="252"/>
      <c r="X80" s="253"/>
      <c r="Y80" s="305"/>
      <c r="Z80" s="375"/>
      <c r="AA80" s="397"/>
      <c r="AB80" s="402"/>
      <c r="AC80" s="403"/>
      <c r="AD80" s="403"/>
      <c r="AE80" s="403"/>
      <c r="AF80" s="403"/>
      <c r="AG80" s="403"/>
      <c r="AH80" s="403"/>
      <c r="AI80" s="403"/>
      <c r="AJ80" s="403"/>
      <c r="AK80" s="403"/>
      <c r="AL80" s="403"/>
      <c r="AM80" s="403"/>
      <c r="AN80" s="403"/>
      <c r="AO80" s="403"/>
      <c r="AP80" s="403"/>
      <c r="AQ80" s="403"/>
      <c r="AR80" s="404"/>
      <c r="AS80" s="404"/>
      <c r="AT80" s="405"/>
      <c r="AU80" s="162"/>
      <c r="AV80" s="244"/>
      <c r="AW80" s="261"/>
      <c r="AX80" s="243"/>
      <c r="AY80" s="244"/>
      <c r="AZ80" s="244"/>
      <c r="BA80" s="249"/>
      <c r="BB80" s="249"/>
      <c r="BC80" s="249"/>
      <c r="BD80" s="384"/>
      <c r="BE80" s="384"/>
      <c r="BF80" s="384"/>
      <c r="BG80" s="384"/>
    </row>
    <row r="81" spans="1:59" ht="16.5" thickBot="1">
      <c r="A81" s="280" t="s">
        <v>34</v>
      </c>
      <c r="B81" s="418" t="s">
        <v>32</v>
      </c>
      <c r="C81" s="419" t="s">
        <v>33</v>
      </c>
      <c r="D81" s="363" t="s">
        <v>40</v>
      </c>
      <c r="E81" s="361" t="s">
        <v>39</v>
      </c>
      <c r="F81" s="297" t="s">
        <v>45</v>
      </c>
      <c r="G81" s="297"/>
      <c r="H81" s="297"/>
      <c r="I81" s="298"/>
      <c r="J81" s="351" t="s">
        <v>17</v>
      </c>
      <c r="K81" s="363" t="s">
        <v>40</v>
      </c>
      <c r="L81" s="361" t="s">
        <v>39</v>
      </c>
      <c r="M81" s="297" t="s">
        <v>45</v>
      </c>
      <c r="N81" s="297"/>
      <c r="O81" s="297"/>
      <c r="P81" s="298"/>
      <c r="Q81" s="351" t="s">
        <v>17</v>
      </c>
      <c r="R81" s="414" t="s">
        <v>40</v>
      </c>
      <c r="S81" s="373" t="s">
        <v>39</v>
      </c>
      <c r="T81" s="299" t="s">
        <v>45</v>
      </c>
      <c r="U81" s="299"/>
      <c r="V81" s="299"/>
      <c r="W81" s="300"/>
      <c r="X81" s="378" t="s">
        <v>17</v>
      </c>
      <c r="Y81" s="305"/>
      <c r="Z81" s="375"/>
      <c r="AA81" s="397"/>
      <c r="AB81" s="409" t="s">
        <v>8</v>
      </c>
      <c r="AC81" s="377"/>
      <c r="AD81" s="377" t="s">
        <v>9</v>
      </c>
      <c r="AE81" s="377"/>
      <c r="AF81" s="377" t="s">
        <v>10</v>
      </c>
      <c r="AG81" s="377"/>
      <c r="AH81" s="377" t="s">
        <v>11</v>
      </c>
      <c r="AI81" s="377"/>
      <c r="AJ81" s="377" t="s">
        <v>12</v>
      </c>
      <c r="AK81" s="377"/>
      <c r="AL81" s="377" t="s">
        <v>13</v>
      </c>
      <c r="AM81" s="377"/>
      <c r="AN81" s="377" t="s">
        <v>14</v>
      </c>
      <c r="AO81" s="377"/>
      <c r="AP81" s="377" t="s">
        <v>15</v>
      </c>
      <c r="AQ81" s="406"/>
      <c r="AR81" s="407" t="s">
        <v>16</v>
      </c>
      <c r="AS81" s="408"/>
      <c r="AT81" s="274"/>
      <c r="AU81" s="208"/>
      <c r="AV81" s="365" t="s">
        <v>48</v>
      </c>
      <c r="AW81" s="366"/>
      <c r="AX81" s="247" t="s">
        <v>51</v>
      </c>
      <c r="AY81" s="247"/>
      <c r="AZ81" s="248"/>
      <c r="BA81" s="250"/>
      <c r="BB81" s="249"/>
      <c r="BC81" s="249"/>
      <c r="BD81" s="384"/>
      <c r="BE81" s="384"/>
      <c r="BF81" s="384"/>
      <c r="BG81" s="384"/>
    </row>
    <row r="82" spans="1:59" ht="79.5" thickBot="1">
      <c r="A82" s="281"/>
      <c r="B82" s="280"/>
      <c r="C82" s="419"/>
      <c r="D82" s="363"/>
      <c r="E82" s="361"/>
      <c r="F82" s="140" t="s">
        <v>41</v>
      </c>
      <c r="G82" s="140" t="s">
        <v>42</v>
      </c>
      <c r="H82" s="140" t="s">
        <v>43</v>
      </c>
      <c r="I82" s="81" t="s">
        <v>44</v>
      </c>
      <c r="J82" s="267"/>
      <c r="K82" s="363"/>
      <c r="L82" s="361"/>
      <c r="M82" s="140" t="s">
        <v>41</v>
      </c>
      <c r="N82" s="140" t="s">
        <v>42</v>
      </c>
      <c r="O82" s="140" t="s">
        <v>57</v>
      </c>
      <c r="P82" s="81" t="s">
        <v>44</v>
      </c>
      <c r="Q82" s="267"/>
      <c r="R82" s="414"/>
      <c r="S82" s="373"/>
      <c r="T82" s="142" t="s">
        <v>41</v>
      </c>
      <c r="U82" s="142" t="s">
        <v>42</v>
      </c>
      <c r="V82" s="142" t="s">
        <v>58</v>
      </c>
      <c r="W82" s="136" t="s">
        <v>44</v>
      </c>
      <c r="X82" s="420"/>
      <c r="Y82" s="305"/>
      <c r="Z82" s="375"/>
      <c r="AA82" s="397"/>
      <c r="AB82" s="38" t="s">
        <v>3</v>
      </c>
      <c r="AC82" s="35" t="s">
        <v>4</v>
      </c>
      <c r="AD82" s="35" t="s">
        <v>3</v>
      </c>
      <c r="AE82" s="35" t="s">
        <v>4</v>
      </c>
      <c r="AF82" s="35" t="s">
        <v>3</v>
      </c>
      <c r="AG82" s="35" t="s">
        <v>4</v>
      </c>
      <c r="AH82" s="35" t="s">
        <v>3</v>
      </c>
      <c r="AI82" s="35" t="s">
        <v>4</v>
      </c>
      <c r="AJ82" s="35" t="s">
        <v>3</v>
      </c>
      <c r="AK82" s="35" t="s">
        <v>4</v>
      </c>
      <c r="AL82" s="35" t="s">
        <v>3</v>
      </c>
      <c r="AM82" s="35" t="s">
        <v>4</v>
      </c>
      <c r="AN82" s="35" t="s">
        <v>3</v>
      </c>
      <c r="AO82" s="35" t="s">
        <v>4</v>
      </c>
      <c r="AP82" s="35" t="s">
        <v>3</v>
      </c>
      <c r="AQ82" s="202" t="s">
        <v>4</v>
      </c>
      <c r="AR82" s="74" t="s">
        <v>3</v>
      </c>
      <c r="AS82" s="76" t="s">
        <v>4</v>
      </c>
      <c r="AT82" s="90" t="s">
        <v>17</v>
      </c>
      <c r="AU82" s="209" t="s">
        <v>88</v>
      </c>
      <c r="AV82" s="46" t="s">
        <v>49</v>
      </c>
      <c r="AW82" s="47" t="s">
        <v>50</v>
      </c>
      <c r="AX82" s="204" t="s">
        <v>85</v>
      </c>
      <c r="AY82" s="43" t="s">
        <v>86</v>
      </c>
      <c r="AZ82" s="47" t="s">
        <v>87</v>
      </c>
      <c r="BA82" s="250"/>
      <c r="BB82" s="249"/>
      <c r="BC82" s="249"/>
      <c r="BD82" s="384"/>
      <c r="BE82" s="384"/>
      <c r="BF82" s="384"/>
      <c r="BG82" s="384"/>
    </row>
    <row r="83" spans="1:59" s="80" customFormat="1" ht="30.75" customHeight="1">
      <c r="A83" s="96">
        <v>1</v>
      </c>
      <c r="B83" s="11" t="s">
        <v>59</v>
      </c>
      <c r="C83" s="221">
        <v>1218666.5344651919</v>
      </c>
      <c r="D83" s="20">
        <v>197</v>
      </c>
      <c r="E83" s="6">
        <v>15</v>
      </c>
      <c r="F83" s="6">
        <v>0</v>
      </c>
      <c r="G83" s="6">
        <v>0</v>
      </c>
      <c r="H83" s="6">
        <v>0</v>
      </c>
      <c r="I83" s="54">
        <v>0</v>
      </c>
      <c r="J83" s="152">
        <f>D83+E83+F83+G83+H83+I83</f>
        <v>212</v>
      </c>
      <c r="K83" s="20">
        <v>91</v>
      </c>
      <c r="L83" s="6">
        <v>2</v>
      </c>
      <c r="M83" s="6">
        <v>0</v>
      </c>
      <c r="N83" s="6">
        <v>0</v>
      </c>
      <c r="O83" s="6">
        <v>0</v>
      </c>
      <c r="P83" s="54">
        <v>0</v>
      </c>
      <c r="Q83" s="152">
        <f>SUM(K83:P83)</f>
        <v>93</v>
      </c>
      <c r="R83" s="20">
        <v>151</v>
      </c>
      <c r="S83" s="6">
        <v>1</v>
      </c>
      <c r="T83" s="6">
        <v>0</v>
      </c>
      <c r="U83" s="6">
        <v>0</v>
      </c>
      <c r="V83" s="6">
        <v>0</v>
      </c>
      <c r="W83" s="54">
        <v>0</v>
      </c>
      <c r="X83" s="152">
        <f>SUM(R83:W83)</f>
        <v>152</v>
      </c>
      <c r="Y83" s="152">
        <f>J83+Q83+X83</f>
        <v>457</v>
      </c>
      <c r="Z83" s="97">
        <v>1</v>
      </c>
      <c r="AA83" s="36" t="s">
        <v>59</v>
      </c>
      <c r="AB83" s="20">
        <v>8</v>
      </c>
      <c r="AC83" s="6">
        <v>11</v>
      </c>
      <c r="AD83" s="6">
        <v>29</v>
      </c>
      <c r="AE83" s="6">
        <v>15</v>
      </c>
      <c r="AF83" s="6">
        <v>40</v>
      </c>
      <c r="AG83" s="6">
        <v>60</v>
      </c>
      <c r="AH83" s="6">
        <v>37</v>
      </c>
      <c r="AI83" s="6">
        <v>40</v>
      </c>
      <c r="AJ83" s="6">
        <v>35</v>
      </c>
      <c r="AK83" s="6">
        <v>20</v>
      </c>
      <c r="AL83" s="6">
        <v>16</v>
      </c>
      <c r="AM83" s="6">
        <v>34</v>
      </c>
      <c r="AN83" s="6">
        <v>29</v>
      </c>
      <c r="AO83" s="6">
        <v>21</v>
      </c>
      <c r="AP83" s="6">
        <v>40</v>
      </c>
      <c r="AQ83" s="54">
        <v>22</v>
      </c>
      <c r="AR83" s="163">
        <f>AP83+AN83+AL83+AJ83+AH83+AF83+AD83+AB83</f>
        <v>234</v>
      </c>
      <c r="AS83" s="179">
        <f>AQ83+AO83+AM83+AK83+AI83+AG83+AE83+AC83</f>
        <v>223</v>
      </c>
      <c r="AT83" s="180">
        <f>SUM(AR83:AS83)</f>
        <v>457</v>
      </c>
      <c r="AU83" s="164">
        <f>D83+E83+K83+L83+R83+S83</f>
        <v>457</v>
      </c>
      <c r="AV83" s="48">
        <v>280</v>
      </c>
      <c r="AW83" s="124">
        <v>193</v>
      </c>
      <c r="AX83" s="183"/>
      <c r="AY83" s="7">
        <v>9</v>
      </c>
      <c r="AZ83" s="7">
        <v>3</v>
      </c>
      <c r="BA83" s="44">
        <f t="shared" ref="BA83:BA108" si="39">((D83+E83)*4)/(C83*0.00144)*100</f>
        <v>48.322397656330239</v>
      </c>
      <c r="BB83" s="8">
        <f>(D83+E83)/(J83+Q83)*100</f>
        <v>69.508196721311478</v>
      </c>
      <c r="BC83" s="8">
        <f>(4*AU83)/(C83*0.00272)*100</f>
        <v>55.14706480590629</v>
      </c>
      <c r="BD83" s="9">
        <f t="shared" ref="BD83:BD108" si="40">(E83+F83+G83+H83+I83+L83+M83+N83+O83+P83+S83+T83+U83+V83+W83)/Y83*100</f>
        <v>3.9387308533916849</v>
      </c>
      <c r="BE83" s="8">
        <f t="shared" ref="BE83:BE108" si="41">((D83+E83)*4)/(C83)*100000</f>
        <v>69.584252625115553</v>
      </c>
      <c r="BF83" s="8">
        <f>(AU83*4)/(C83)*100000</f>
        <v>150.00001627206512</v>
      </c>
      <c r="BG83" s="10">
        <f t="shared" ref="BG83:BG108" si="42">AW83/AV83*100</f>
        <v>68.928571428571431</v>
      </c>
    </row>
    <row r="84" spans="1:59" s="80" customFormat="1" ht="30.75" customHeight="1">
      <c r="A84" s="96">
        <v>2</v>
      </c>
      <c r="B84" s="11" t="s">
        <v>60</v>
      </c>
      <c r="C84" s="222">
        <v>934699.18137449585</v>
      </c>
      <c r="D84" s="20">
        <v>213</v>
      </c>
      <c r="E84" s="6">
        <v>9</v>
      </c>
      <c r="F84" s="6">
        <v>3</v>
      </c>
      <c r="G84" s="6">
        <v>2</v>
      </c>
      <c r="H84" s="6">
        <v>5</v>
      </c>
      <c r="I84" s="54">
        <v>0</v>
      </c>
      <c r="J84" s="149">
        <f t="shared" ref="J84:J107" si="43">D84+E84+F84+G84+H84+I84</f>
        <v>232</v>
      </c>
      <c r="K84" s="20">
        <v>171</v>
      </c>
      <c r="L84" s="6">
        <v>2</v>
      </c>
      <c r="M84" s="6">
        <v>0</v>
      </c>
      <c r="N84" s="6">
        <v>0</v>
      </c>
      <c r="O84" s="6">
        <v>0</v>
      </c>
      <c r="P84" s="54">
        <v>0</v>
      </c>
      <c r="Q84" s="149">
        <f t="shared" ref="Q84:Q107" si="44">SUM(K84:P84)</f>
        <v>173</v>
      </c>
      <c r="R84" s="20">
        <v>60</v>
      </c>
      <c r="S84" s="6">
        <v>0</v>
      </c>
      <c r="T84" s="6">
        <v>0</v>
      </c>
      <c r="U84" s="6">
        <v>0</v>
      </c>
      <c r="V84" s="6">
        <v>0</v>
      </c>
      <c r="W84" s="54">
        <v>0</v>
      </c>
      <c r="X84" s="149">
        <f t="shared" ref="X84:X108" si="45">SUM(R84:W84)</f>
        <v>60</v>
      </c>
      <c r="Y84" s="149">
        <f t="shared" ref="Y84:Y107" si="46">J84+Q84+X84</f>
        <v>465</v>
      </c>
      <c r="Z84" s="97">
        <v>2</v>
      </c>
      <c r="AA84" s="36" t="s">
        <v>60</v>
      </c>
      <c r="AB84" s="20">
        <v>10</v>
      </c>
      <c r="AC84" s="6">
        <v>6</v>
      </c>
      <c r="AD84" s="6">
        <v>22</v>
      </c>
      <c r="AE84" s="6">
        <v>32</v>
      </c>
      <c r="AF84" s="6">
        <v>50</v>
      </c>
      <c r="AG84" s="6">
        <v>60</v>
      </c>
      <c r="AH84" s="6">
        <v>27</v>
      </c>
      <c r="AI84" s="6">
        <v>35</v>
      </c>
      <c r="AJ84" s="6">
        <v>14</v>
      </c>
      <c r="AK84" s="6">
        <v>31</v>
      </c>
      <c r="AL84" s="6">
        <v>21</v>
      </c>
      <c r="AM84" s="6">
        <v>38</v>
      </c>
      <c r="AN84" s="6">
        <v>33</v>
      </c>
      <c r="AO84" s="6">
        <v>29</v>
      </c>
      <c r="AP84" s="6">
        <v>26</v>
      </c>
      <c r="AQ84" s="54">
        <v>21</v>
      </c>
      <c r="AR84" s="165">
        <f t="shared" ref="AR84:AR108" si="47">AP84+AN84+AL84+AJ84+AH84+AF84+AD84+AB84</f>
        <v>203</v>
      </c>
      <c r="AS84" s="144">
        <f t="shared" ref="AS84:AS108" si="48">AQ84+AO84+AM84+AK84+AI84+AG84+AE84+AC84</f>
        <v>252</v>
      </c>
      <c r="AT84" s="181">
        <f t="shared" ref="AT84:AT108" si="49">SUM(AR84:AS84)</f>
        <v>455</v>
      </c>
      <c r="AU84" s="167">
        <f t="shared" ref="AU84:AU108" si="50">D84+E84+K84+L84+R84+S84</f>
        <v>455</v>
      </c>
      <c r="AV84" s="48">
        <v>398</v>
      </c>
      <c r="AW84" s="124">
        <v>227</v>
      </c>
      <c r="AX84" s="183"/>
      <c r="AY84" s="7">
        <v>173</v>
      </c>
      <c r="AZ84" s="7">
        <v>13</v>
      </c>
      <c r="BA84" s="44">
        <f t="shared" si="39"/>
        <v>65.97488036309656</v>
      </c>
      <c r="BB84" s="8">
        <f t="shared" ref="BB84:BB107" si="51">(D84+E84)/(J84+Q84)*100</f>
        <v>54.814814814814817</v>
      </c>
      <c r="BC84" s="8">
        <f t="shared" ref="BC84:BC107" si="52">(4*AU84)/(C84*0.00272)*100</f>
        <v>71.586416292231164</v>
      </c>
      <c r="BD84" s="9">
        <f t="shared" si="40"/>
        <v>4.5161290322580641</v>
      </c>
      <c r="BE84" s="8">
        <f t="shared" si="41"/>
        <v>95.003827722859057</v>
      </c>
      <c r="BF84" s="8">
        <f t="shared" ref="BF84:BF108" si="53">(AU84*4)/(C84)*100000</f>
        <v>194.71505231486879</v>
      </c>
      <c r="BG84" s="10">
        <f t="shared" si="42"/>
        <v>57.035175879396981</v>
      </c>
    </row>
    <row r="85" spans="1:59" s="80" customFormat="1" ht="30.75" customHeight="1">
      <c r="A85" s="96">
        <v>3</v>
      </c>
      <c r="B85" s="11" t="s">
        <v>61</v>
      </c>
      <c r="C85" s="222">
        <v>418394.90302777686</v>
      </c>
      <c r="D85" s="20">
        <v>28</v>
      </c>
      <c r="E85" s="6">
        <v>9</v>
      </c>
      <c r="F85" s="6">
        <v>5</v>
      </c>
      <c r="G85" s="6">
        <v>0</v>
      </c>
      <c r="H85" s="6">
        <v>0</v>
      </c>
      <c r="I85" s="54">
        <v>0</v>
      </c>
      <c r="J85" s="149">
        <f t="shared" si="43"/>
        <v>42</v>
      </c>
      <c r="K85" s="20">
        <v>46</v>
      </c>
      <c r="L85" s="6">
        <v>0</v>
      </c>
      <c r="M85" s="6">
        <v>0</v>
      </c>
      <c r="N85" s="6">
        <v>0</v>
      </c>
      <c r="O85" s="6">
        <v>0</v>
      </c>
      <c r="P85" s="54">
        <v>0</v>
      </c>
      <c r="Q85" s="149">
        <f t="shared" si="44"/>
        <v>46</v>
      </c>
      <c r="R85" s="20">
        <v>124</v>
      </c>
      <c r="S85" s="6">
        <v>0</v>
      </c>
      <c r="T85" s="6">
        <v>0</v>
      </c>
      <c r="U85" s="6">
        <v>0</v>
      </c>
      <c r="V85" s="6">
        <v>0</v>
      </c>
      <c r="W85" s="54">
        <v>0</v>
      </c>
      <c r="X85" s="149">
        <f t="shared" si="45"/>
        <v>124</v>
      </c>
      <c r="Y85" s="149">
        <f t="shared" si="46"/>
        <v>212</v>
      </c>
      <c r="Z85" s="97">
        <v>3</v>
      </c>
      <c r="AA85" s="36" t="s">
        <v>61</v>
      </c>
      <c r="AB85" s="20">
        <v>12</v>
      </c>
      <c r="AC85" s="6">
        <v>8</v>
      </c>
      <c r="AD85" s="6">
        <v>31</v>
      </c>
      <c r="AE85" s="6">
        <v>22</v>
      </c>
      <c r="AF85" s="6">
        <v>25</v>
      </c>
      <c r="AG85" s="6">
        <v>27</v>
      </c>
      <c r="AH85" s="6">
        <v>10</v>
      </c>
      <c r="AI85" s="6">
        <v>22</v>
      </c>
      <c r="AJ85" s="6">
        <v>12</v>
      </c>
      <c r="AK85" s="6">
        <v>11</v>
      </c>
      <c r="AL85" s="6">
        <v>3</v>
      </c>
      <c r="AM85" s="6">
        <v>5</v>
      </c>
      <c r="AN85" s="6">
        <v>9</v>
      </c>
      <c r="AO85" s="6">
        <v>2</v>
      </c>
      <c r="AP85" s="6">
        <v>4</v>
      </c>
      <c r="AQ85" s="54">
        <v>4</v>
      </c>
      <c r="AR85" s="165">
        <f t="shared" si="47"/>
        <v>106</v>
      </c>
      <c r="AS85" s="144">
        <f t="shared" si="48"/>
        <v>101</v>
      </c>
      <c r="AT85" s="181">
        <f t="shared" si="49"/>
        <v>207</v>
      </c>
      <c r="AU85" s="167">
        <f t="shared" si="50"/>
        <v>207</v>
      </c>
      <c r="AV85" s="48">
        <v>84</v>
      </c>
      <c r="AW85" s="124">
        <v>39</v>
      </c>
      <c r="AX85" s="183"/>
      <c r="AY85" s="7">
        <v>0</v>
      </c>
      <c r="AZ85" s="7">
        <v>0</v>
      </c>
      <c r="BA85" s="44">
        <f t="shared" si="39"/>
        <v>24.564777685868332</v>
      </c>
      <c r="BB85" s="8">
        <f t="shared" si="51"/>
        <v>42.045454545454547</v>
      </c>
      <c r="BC85" s="8">
        <f t="shared" si="52"/>
        <v>72.757044242881875</v>
      </c>
      <c r="BD85" s="9">
        <f t="shared" si="40"/>
        <v>6.6037735849056602</v>
      </c>
      <c r="BE85" s="8">
        <f t="shared" si="41"/>
        <v>35.373279867650396</v>
      </c>
      <c r="BF85" s="8">
        <f t="shared" si="53"/>
        <v>197.89916034063873</v>
      </c>
      <c r="BG85" s="10">
        <f t="shared" si="42"/>
        <v>46.428571428571431</v>
      </c>
    </row>
    <row r="86" spans="1:59" s="80" customFormat="1" ht="30.75" customHeight="1">
      <c r="A86" s="96">
        <v>4</v>
      </c>
      <c r="B86" s="11" t="s">
        <v>62</v>
      </c>
      <c r="C86" s="222">
        <v>695908.45263913844</v>
      </c>
      <c r="D86" s="20">
        <v>34</v>
      </c>
      <c r="E86" s="6">
        <v>5</v>
      </c>
      <c r="F86" s="6">
        <v>2</v>
      </c>
      <c r="G86" s="6">
        <v>0</v>
      </c>
      <c r="H86" s="6">
        <v>0</v>
      </c>
      <c r="I86" s="54">
        <v>0</v>
      </c>
      <c r="J86" s="149">
        <f t="shared" si="43"/>
        <v>41</v>
      </c>
      <c r="K86" s="20">
        <v>65</v>
      </c>
      <c r="L86" s="6">
        <v>1</v>
      </c>
      <c r="M86" s="6">
        <v>0</v>
      </c>
      <c r="N86" s="6">
        <v>0</v>
      </c>
      <c r="O86" s="6">
        <v>0</v>
      </c>
      <c r="P86" s="54">
        <v>0</v>
      </c>
      <c r="Q86" s="149">
        <f t="shared" si="44"/>
        <v>66</v>
      </c>
      <c r="R86" s="20">
        <v>102</v>
      </c>
      <c r="S86" s="6">
        <v>0</v>
      </c>
      <c r="T86" s="6">
        <v>0</v>
      </c>
      <c r="U86" s="6">
        <v>0</v>
      </c>
      <c r="V86" s="6">
        <v>0</v>
      </c>
      <c r="W86" s="54">
        <v>0</v>
      </c>
      <c r="X86" s="149">
        <f t="shared" si="45"/>
        <v>102</v>
      </c>
      <c r="Y86" s="149">
        <f t="shared" si="46"/>
        <v>209</v>
      </c>
      <c r="Z86" s="97">
        <v>4</v>
      </c>
      <c r="AA86" s="36" t="s">
        <v>62</v>
      </c>
      <c r="AB86" s="20">
        <v>11</v>
      </c>
      <c r="AC86" s="6">
        <v>6</v>
      </c>
      <c r="AD86" s="6">
        <v>17</v>
      </c>
      <c r="AE86" s="6">
        <v>15</v>
      </c>
      <c r="AF86" s="6">
        <v>24</v>
      </c>
      <c r="AG86" s="6">
        <v>27</v>
      </c>
      <c r="AH86" s="6">
        <v>9</v>
      </c>
      <c r="AI86" s="6">
        <v>28</v>
      </c>
      <c r="AJ86" s="6">
        <v>5</v>
      </c>
      <c r="AK86" s="6">
        <v>17</v>
      </c>
      <c r="AL86" s="6">
        <v>10</v>
      </c>
      <c r="AM86" s="6">
        <v>6</v>
      </c>
      <c r="AN86" s="6">
        <v>8</v>
      </c>
      <c r="AO86" s="6">
        <v>7</v>
      </c>
      <c r="AP86" s="6">
        <v>8</v>
      </c>
      <c r="AQ86" s="54">
        <v>9</v>
      </c>
      <c r="AR86" s="165">
        <f t="shared" si="47"/>
        <v>92</v>
      </c>
      <c r="AS86" s="144">
        <f t="shared" si="48"/>
        <v>115</v>
      </c>
      <c r="AT86" s="181">
        <f t="shared" si="49"/>
        <v>207</v>
      </c>
      <c r="AU86" s="167">
        <f t="shared" si="50"/>
        <v>207</v>
      </c>
      <c r="AV86" s="48">
        <v>94</v>
      </c>
      <c r="AW86" s="124">
        <v>35</v>
      </c>
      <c r="AX86" s="183"/>
      <c r="AY86" s="7">
        <v>56</v>
      </c>
      <c r="AZ86" s="7">
        <v>5</v>
      </c>
      <c r="BA86" s="44">
        <f t="shared" si="39"/>
        <v>15.567181706515253</v>
      </c>
      <c r="BB86" s="8">
        <f t="shared" si="51"/>
        <v>36.44859813084112</v>
      </c>
      <c r="BC86" s="8">
        <f t="shared" si="52"/>
        <v>43.743076197945577</v>
      </c>
      <c r="BD86" s="9">
        <f t="shared" si="40"/>
        <v>3.8277511961722488</v>
      </c>
      <c r="BE86" s="8">
        <f t="shared" si="41"/>
        <v>22.416741657381966</v>
      </c>
      <c r="BF86" s="8">
        <f t="shared" si="53"/>
        <v>118.98116725841197</v>
      </c>
      <c r="BG86" s="10">
        <f t="shared" si="42"/>
        <v>37.234042553191486</v>
      </c>
    </row>
    <row r="87" spans="1:59" s="80" customFormat="1" ht="30.75" customHeight="1">
      <c r="A87" s="96">
        <v>5</v>
      </c>
      <c r="B87" s="11" t="s">
        <v>63</v>
      </c>
      <c r="C87" s="222">
        <v>1416152.9209328122</v>
      </c>
      <c r="D87" s="20">
        <v>87</v>
      </c>
      <c r="E87" s="6">
        <v>9</v>
      </c>
      <c r="F87" s="6">
        <v>0</v>
      </c>
      <c r="G87" s="6">
        <v>0</v>
      </c>
      <c r="H87" s="6">
        <v>0</v>
      </c>
      <c r="I87" s="54">
        <v>0</v>
      </c>
      <c r="J87" s="149">
        <f t="shared" si="43"/>
        <v>96</v>
      </c>
      <c r="K87" s="20">
        <v>119</v>
      </c>
      <c r="L87" s="6">
        <v>0</v>
      </c>
      <c r="M87" s="6">
        <v>0</v>
      </c>
      <c r="N87" s="6">
        <v>0</v>
      </c>
      <c r="O87" s="6">
        <v>0</v>
      </c>
      <c r="P87" s="54">
        <v>0</v>
      </c>
      <c r="Q87" s="149">
        <f t="shared" si="44"/>
        <v>119</v>
      </c>
      <c r="R87" s="20">
        <v>84</v>
      </c>
      <c r="S87" s="6">
        <v>0</v>
      </c>
      <c r="T87" s="6">
        <v>0</v>
      </c>
      <c r="U87" s="6">
        <v>0</v>
      </c>
      <c r="V87" s="6">
        <v>0</v>
      </c>
      <c r="W87" s="54">
        <v>0</v>
      </c>
      <c r="X87" s="149">
        <f t="shared" si="45"/>
        <v>84</v>
      </c>
      <c r="Y87" s="149">
        <f t="shared" si="46"/>
        <v>299</v>
      </c>
      <c r="Z87" s="97">
        <v>5</v>
      </c>
      <c r="AA87" s="36" t="s">
        <v>63</v>
      </c>
      <c r="AB87" s="20">
        <v>6</v>
      </c>
      <c r="AC87" s="6">
        <v>17</v>
      </c>
      <c r="AD87" s="6">
        <v>10</v>
      </c>
      <c r="AE87" s="6">
        <v>22</v>
      </c>
      <c r="AF87" s="6">
        <v>34</v>
      </c>
      <c r="AG87" s="6">
        <v>40</v>
      </c>
      <c r="AH87" s="6">
        <v>26</v>
      </c>
      <c r="AI87" s="6">
        <v>36</v>
      </c>
      <c r="AJ87" s="6">
        <v>17</v>
      </c>
      <c r="AK87" s="6">
        <v>24</v>
      </c>
      <c r="AL87" s="6">
        <v>12</v>
      </c>
      <c r="AM87" s="6">
        <v>14</v>
      </c>
      <c r="AN87" s="6">
        <v>14</v>
      </c>
      <c r="AO87" s="6">
        <v>10</v>
      </c>
      <c r="AP87" s="6">
        <v>11</v>
      </c>
      <c r="AQ87" s="54">
        <v>6</v>
      </c>
      <c r="AR87" s="165">
        <f t="shared" si="47"/>
        <v>130</v>
      </c>
      <c r="AS87" s="144">
        <f t="shared" si="48"/>
        <v>169</v>
      </c>
      <c r="AT87" s="181">
        <f t="shared" si="49"/>
        <v>299</v>
      </c>
      <c r="AU87" s="167">
        <f t="shared" si="50"/>
        <v>299</v>
      </c>
      <c r="AV87" s="48">
        <v>202</v>
      </c>
      <c r="AW87" s="124">
        <v>81</v>
      </c>
      <c r="AX87" s="183"/>
      <c r="AY87" s="7">
        <v>76</v>
      </c>
      <c r="AZ87" s="7">
        <v>2</v>
      </c>
      <c r="BA87" s="44">
        <f t="shared" si="39"/>
        <v>18.830358129051117</v>
      </c>
      <c r="BB87" s="8">
        <f t="shared" si="51"/>
        <v>44.651162790697676</v>
      </c>
      <c r="BC87" s="8">
        <f t="shared" si="52"/>
        <v>31.049322135586127</v>
      </c>
      <c r="BD87" s="9">
        <f t="shared" si="40"/>
        <v>3.0100334448160537</v>
      </c>
      <c r="BE87" s="8">
        <f t="shared" si="41"/>
        <v>27.115715705833612</v>
      </c>
      <c r="BF87" s="8">
        <f t="shared" si="53"/>
        <v>84.454156208794274</v>
      </c>
      <c r="BG87" s="10">
        <f t="shared" si="42"/>
        <v>40.099009900990104</v>
      </c>
    </row>
    <row r="88" spans="1:59" s="80" customFormat="1" ht="30.75" customHeight="1">
      <c r="A88" s="96">
        <v>6</v>
      </c>
      <c r="B88" s="11" t="s">
        <v>64</v>
      </c>
      <c r="C88" s="222">
        <v>433884.03137817845</v>
      </c>
      <c r="D88" s="20">
        <v>51</v>
      </c>
      <c r="E88" s="6">
        <v>6</v>
      </c>
      <c r="F88" s="6">
        <v>0</v>
      </c>
      <c r="G88" s="6">
        <v>0</v>
      </c>
      <c r="H88" s="6">
        <v>0</v>
      </c>
      <c r="I88" s="54">
        <v>0</v>
      </c>
      <c r="J88" s="149">
        <f t="shared" si="43"/>
        <v>57</v>
      </c>
      <c r="K88" s="20">
        <v>31</v>
      </c>
      <c r="L88" s="6">
        <v>0</v>
      </c>
      <c r="M88" s="6">
        <v>0</v>
      </c>
      <c r="N88" s="6">
        <v>0</v>
      </c>
      <c r="O88" s="6">
        <v>0</v>
      </c>
      <c r="P88" s="54">
        <v>0</v>
      </c>
      <c r="Q88" s="149">
        <f t="shared" si="44"/>
        <v>31</v>
      </c>
      <c r="R88" s="20">
        <v>82</v>
      </c>
      <c r="S88" s="6">
        <v>0</v>
      </c>
      <c r="T88" s="6">
        <v>0</v>
      </c>
      <c r="U88" s="6">
        <v>0</v>
      </c>
      <c r="V88" s="6">
        <v>0</v>
      </c>
      <c r="W88" s="54">
        <v>0</v>
      </c>
      <c r="X88" s="149">
        <f t="shared" si="45"/>
        <v>82</v>
      </c>
      <c r="Y88" s="149">
        <f t="shared" si="46"/>
        <v>170</v>
      </c>
      <c r="Z88" s="97">
        <v>6</v>
      </c>
      <c r="AA88" s="36" t="s">
        <v>64</v>
      </c>
      <c r="AB88" s="20">
        <v>7</v>
      </c>
      <c r="AC88" s="6">
        <v>5</v>
      </c>
      <c r="AD88" s="6">
        <v>16</v>
      </c>
      <c r="AE88" s="6">
        <v>16</v>
      </c>
      <c r="AF88" s="6">
        <v>20</v>
      </c>
      <c r="AG88" s="6">
        <v>18</v>
      </c>
      <c r="AH88" s="6">
        <v>3</v>
      </c>
      <c r="AI88" s="6">
        <v>16</v>
      </c>
      <c r="AJ88" s="6">
        <v>7</v>
      </c>
      <c r="AK88" s="6">
        <v>7</v>
      </c>
      <c r="AL88" s="6">
        <v>7</v>
      </c>
      <c r="AM88" s="6">
        <v>7</v>
      </c>
      <c r="AN88" s="6">
        <v>4</v>
      </c>
      <c r="AO88" s="6">
        <v>15</v>
      </c>
      <c r="AP88" s="6">
        <v>13</v>
      </c>
      <c r="AQ88" s="54">
        <v>9</v>
      </c>
      <c r="AR88" s="165">
        <f t="shared" si="47"/>
        <v>77</v>
      </c>
      <c r="AS88" s="144">
        <f t="shared" si="48"/>
        <v>93</v>
      </c>
      <c r="AT88" s="181">
        <f t="shared" si="49"/>
        <v>170</v>
      </c>
      <c r="AU88" s="167">
        <f t="shared" si="50"/>
        <v>170</v>
      </c>
      <c r="AV88" s="48">
        <v>88</v>
      </c>
      <c r="AW88" s="124">
        <v>56</v>
      </c>
      <c r="AX88" s="183"/>
      <c r="AY88" s="7">
        <v>76</v>
      </c>
      <c r="AZ88" s="7">
        <v>0</v>
      </c>
      <c r="BA88" s="44">
        <f t="shared" si="39"/>
        <v>36.49208587612852</v>
      </c>
      <c r="BB88" s="8">
        <f t="shared" si="51"/>
        <v>64.772727272727266</v>
      </c>
      <c r="BC88" s="8">
        <f t="shared" si="52"/>
        <v>57.619082962308198</v>
      </c>
      <c r="BD88" s="9">
        <f t="shared" si="40"/>
        <v>3.5294117647058822</v>
      </c>
      <c r="BE88" s="8">
        <f t="shared" si="41"/>
        <v>52.548603661625087</v>
      </c>
      <c r="BF88" s="8">
        <f t="shared" si="53"/>
        <v>156.7239056574783</v>
      </c>
      <c r="BG88" s="10">
        <f t="shared" si="42"/>
        <v>63.636363636363633</v>
      </c>
    </row>
    <row r="89" spans="1:59" s="80" customFormat="1" ht="30.75" customHeight="1">
      <c r="A89" s="96">
        <v>7</v>
      </c>
      <c r="B89" s="11" t="s">
        <v>65</v>
      </c>
      <c r="C89" s="222">
        <v>1179943.7135891879</v>
      </c>
      <c r="D89" s="20">
        <v>147</v>
      </c>
      <c r="E89" s="6">
        <v>21</v>
      </c>
      <c r="F89" s="6">
        <v>2</v>
      </c>
      <c r="G89" s="6">
        <v>0</v>
      </c>
      <c r="H89" s="6">
        <v>5</v>
      </c>
      <c r="I89" s="54">
        <v>3</v>
      </c>
      <c r="J89" s="149">
        <f t="shared" si="43"/>
        <v>178</v>
      </c>
      <c r="K89" s="20">
        <v>125</v>
      </c>
      <c r="L89" s="6">
        <v>0</v>
      </c>
      <c r="M89" s="6">
        <v>0</v>
      </c>
      <c r="N89" s="6">
        <v>0</v>
      </c>
      <c r="O89" s="6">
        <v>0</v>
      </c>
      <c r="P89" s="54">
        <v>0</v>
      </c>
      <c r="Q89" s="149">
        <f t="shared" si="44"/>
        <v>125</v>
      </c>
      <c r="R89" s="20">
        <v>104</v>
      </c>
      <c r="S89" s="6">
        <v>0</v>
      </c>
      <c r="T89" s="6">
        <v>0</v>
      </c>
      <c r="U89" s="6">
        <v>0</v>
      </c>
      <c r="V89" s="6">
        <v>0</v>
      </c>
      <c r="W89" s="54">
        <v>0</v>
      </c>
      <c r="X89" s="149">
        <f t="shared" si="45"/>
        <v>104</v>
      </c>
      <c r="Y89" s="149">
        <f t="shared" si="46"/>
        <v>407</v>
      </c>
      <c r="Z89" s="97">
        <v>7</v>
      </c>
      <c r="AA89" s="36" t="s">
        <v>65</v>
      </c>
      <c r="AB89" s="20">
        <v>3</v>
      </c>
      <c r="AC89" s="6">
        <v>1</v>
      </c>
      <c r="AD89" s="6">
        <v>17</v>
      </c>
      <c r="AE89" s="6">
        <v>19</v>
      </c>
      <c r="AF89" s="6">
        <v>30</v>
      </c>
      <c r="AG89" s="6">
        <v>41</v>
      </c>
      <c r="AH89" s="6">
        <v>20</v>
      </c>
      <c r="AI89" s="6">
        <v>51</v>
      </c>
      <c r="AJ89" s="6">
        <v>24</v>
      </c>
      <c r="AK89" s="6">
        <v>32</v>
      </c>
      <c r="AL89" s="6">
        <v>29</v>
      </c>
      <c r="AM89" s="6">
        <v>27</v>
      </c>
      <c r="AN89" s="6">
        <v>35</v>
      </c>
      <c r="AO89" s="6">
        <v>21</v>
      </c>
      <c r="AP89" s="6">
        <v>25</v>
      </c>
      <c r="AQ89" s="54">
        <v>22</v>
      </c>
      <c r="AR89" s="165">
        <f t="shared" si="47"/>
        <v>183</v>
      </c>
      <c r="AS89" s="144">
        <f t="shared" si="48"/>
        <v>214</v>
      </c>
      <c r="AT89" s="181">
        <f t="shared" si="49"/>
        <v>397</v>
      </c>
      <c r="AU89" s="167">
        <f t="shared" si="50"/>
        <v>397</v>
      </c>
      <c r="AV89" s="48">
        <v>291</v>
      </c>
      <c r="AW89" s="124">
        <v>175</v>
      </c>
      <c r="AX89" s="183"/>
      <c r="AY89" s="7">
        <v>9</v>
      </c>
      <c r="AZ89" s="7">
        <v>5</v>
      </c>
      <c r="BA89" s="44">
        <f t="shared" si="39"/>
        <v>39.549909143305321</v>
      </c>
      <c r="BB89" s="8">
        <f t="shared" si="51"/>
        <v>55.445544554455452</v>
      </c>
      <c r="BC89" s="8">
        <f t="shared" si="52"/>
        <v>49.478930451341014</v>
      </c>
      <c r="BD89" s="9">
        <f t="shared" si="40"/>
        <v>7.6167076167076173</v>
      </c>
      <c r="BE89" s="8">
        <f t="shared" si="41"/>
        <v>56.951869166359671</v>
      </c>
      <c r="BF89" s="8">
        <f t="shared" si="53"/>
        <v>134.58269082764755</v>
      </c>
      <c r="BG89" s="10">
        <f t="shared" si="42"/>
        <v>60.137457044673539</v>
      </c>
    </row>
    <row r="90" spans="1:59" s="80" customFormat="1" ht="30.75" customHeight="1">
      <c r="A90" s="96">
        <v>8</v>
      </c>
      <c r="B90" s="11" t="s">
        <v>66</v>
      </c>
      <c r="C90" s="222">
        <v>428720.98859471123</v>
      </c>
      <c r="D90" s="20">
        <v>95</v>
      </c>
      <c r="E90" s="6">
        <v>14</v>
      </c>
      <c r="F90" s="6">
        <v>0</v>
      </c>
      <c r="G90" s="6">
        <v>0</v>
      </c>
      <c r="H90" s="6">
        <v>0</v>
      </c>
      <c r="I90" s="54">
        <v>0</v>
      </c>
      <c r="J90" s="149">
        <f t="shared" si="43"/>
        <v>109</v>
      </c>
      <c r="K90" s="20">
        <v>164</v>
      </c>
      <c r="L90" s="6">
        <v>0</v>
      </c>
      <c r="M90" s="6">
        <v>0</v>
      </c>
      <c r="N90" s="6">
        <v>0</v>
      </c>
      <c r="O90" s="6">
        <v>0</v>
      </c>
      <c r="P90" s="54">
        <v>0</v>
      </c>
      <c r="Q90" s="149">
        <f t="shared" si="44"/>
        <v>164</v>
      </c>
      <c r="R90" s="20">
        <v>46</v>
      </c>
      <c r="S90" s="6">
        <v>0</v>
      </c>
      <c r="T90" s="6">
        <v>0</v>
      </c>
      <c r="U90" s="6">
        <v>0</v>
      </c>
      <c r="V90" s="6">
        <v>0</v>
      </c>
      <c r="W90" s="54">
        <v>0</v>
      </c>
      <c r="X90" s="149">
        <f t="shared" si="45"/>
        <v>46</v>
      </c>
      <c r="Y90" s="149">
        <f t="shared" si="46"/>
        <v>319</v>
      </c>
      <c r="Z90" s="97">
        <v>8</v>
      </c>
      <c r="AA90" s="36" t="s">
        <v>66</v>
      </c>
      <c r="AB90" s="20">
        <v>9</v>
      </c>
      <c r="AC90" s="6">
        <v>12</v>
      </c>
      <c r="AD90" s="6">
        <v>29</v>
      </c>
      <c r="AE90" s="6">
        <v>33</v>
      </c>
      <c r="AF90" s="6">
        <v>25</v>
      </c>
      <c r="AG90" s="6">
        <v>37</v>
      </c>
      <c r="AH90" s="6">
        <v>18</v>
      </c>
      <c r="AI90" s="6">
        <v>31</v>
      </c>
      <c r="AJ90" s="6">
        <v>20</v>
      </c>
      <c r="AK90" s="6">
        <v>21</v>
      </c>
      <c r="AL90" s="6">
        <v>16</v>
      </c>
      <c r="AM90" s="6">
        <v>21</v>
      </c>
      <c r="AN90" s="6">
        <v>12</v>
      </c>
      <c r="AO90" s="6">
        <v>20</v>
      </c>
      <c r="AP90" s="6">
        <v>9</v>
      </c>
      <c r="AQ90" s="54">
        <v>6</v>
      </c>
      <c r="AR90" s="165">
        <f t="shared" si="47"/>
        <v>138</v>
      </c>
      <c r="AS90" s="144">
        <f t="shared" si="48"/>
        <v>181</v>
      </c>
      <c r="AT90" s="181">
        <f t="shared" si="49"/>
        <v>319</v>
      </c>
      <c r="AU90" s="167">
        <f t="shared" si="50"/>
        <v>319</v>
      </c>
      <c r="AV90" s="48">
        <v>271</v>
      </c>
      <c r="AW90" s="124">
        <v>107</v>
      </c>
      <c r="AX90" s="183"/>
      <c r="AY90" s="7">
        <v>72</v>
      </c>
      <c r="AZ90" s="7">
        <v>19</v>
      </c>
      <c r="BA90" s="44">
        <f t="shared" si="39"/>
        <v>70.623502425258408</v>
      </c>
      <c r="BB90" s="8">
        <f t="shared" si="51"/>
        <v>39.926739926739927</v>
      </c>
      <c r="BC90" s="8">
        <f t="shared" si="52"/>
        <v>109.4225987387571</v>
      </c>
      <c r="BD90" s="9">
        <f t="shared" si="40"/>
        <v>4.3887147335423196</v>
      </c>
      <c r="BE90" s="8">
        <f t="shared" si="41"/>
        <v>101.69784349237213</v>
      </c>
      <c r="BF90" s="8">
        <f t="shared" si="53"/>
        <v>297.62946856941937</v>
      </c>
      <c r="BG90" s="10">
        <f t="shared" si="42"/>
        <v>39.483394833948338</v>
      </c>
    </row>
    <row r="91" spans="1:59" s="80" customFormat="1" ht="30.75" customHeight="1">
      <c r="A91" s="96">
        <v>9</v>
      </c>
      <c r="B91" s="11" t="s">
        <v>67</v>
      </c>
      <c r="C91" s="222">
        <v>955351.35250836483</v>
      </c>
      <c r="D91" s="20">
        <v>109</v>
      </c>
      <c r="E91" s="6">
        <v>20</v>
      </c>
      <c r="F91" s="6">
        <v>0</v>
      </c>
      <c r="G91" s="6">
        <v>0</v>
      </c>
      <c r="H91" s="6">
        <v>1</v>
      </c>
      <c r="I91" s="54">
        <v>0</v>
      </c>
      <c r="J91" s="149">
        <f t="shared" si="43"/>
        <v>130</v>
      </c>
      <c r="K91" s="20">
        <v>160</v>
      </c>
      <c r="L91" s="6">
        <v>4</v>
      </c>
      <c r="M91" s="6">
        <v>0</v>
      </c>
      <c r="N91" s="6">
        <v>1</v>
      </c>
      <c r="O91" s="6">
        <v>1</v>
      </c>
      <c r="P91" s="54">
        <v>0</v>
      </c>
      <c r="Q91" s="149">
        <f t="shared" si="44"/>
        <v>166</v>
      </c>
      <c r="R91" s="20">
        <v>103</v>
      </c>
      <c r="S91" s="6">
        <v>5</v>
      </c>
      <c r="T91" s="6">
        <v>0</v>
      </c>
      <c r="U91" s="6">
        <v>0</v>
      </c>
      <c r="V91" s="6">
        <v>6</v>
      </c>
      <c r="W91" s="54">
        <v>0</v>
      </c>
      <c r="X91" s="149">
        <f t="shared" si="45"/>
        <v>114</v>
      </c>
      <c r="Y91" s="149">
        <f t="shared" si="46"/>
        <v>410</v>
      </c>
      <c r="Z91" s="97">
        <v>9</v>
      </c>
      <c r="AA91" s="36" t="s">
        <v>67</v>
      </c>
      <c r="AB91" s="20">
        <v>5</v>
      </c>
      <c r="AC91" s="6">
        <v>1</v>
      </c>
      <c r="AD91" s="6">
        <v>36</v>
      </c>
      <c r="AE91" s="6">
        <v>46</v>
      </c>
      <c r="AF91" s="6">
        <v>30</v>
      </c>
      <c r="AG91" s="6">
        <v>58</v>
      </c>
      <c r="AH91" s="6">
        <v>29</v>
      </c>
      <c r="AI91" s="6">
        <v>25</v>
      </c>
      <c r="AJ91" s="6">
        <v>21</v>
      </c>
      <c r="AK91" s="6">
        <v>22</v>
      </c>
      <c r="AL91" s="6">
        <v>25</v>
      </c>
      <c r="AM91" s="6">
        <v>16</v>
      </c>
      <c r="AN91" s="6">
        <v>22</v>
      </c>
      <c r="AO91" s="6">
        <v>19</v>
      </c>
      <c r="AP91" s="6">
        <v>22</v>
      </c>
      <c r="AQ91" s="54">
        <v>24</v>
      </c>
      <c r="AR91" s="165">
        <f t="shared" si="47"/>
        <v>190</v>
      </c>
      <c r="AS91" s="144">
        <f t="shared" si="48"/>
        <v>211</v>
      </c>
      <c r="AT91" s="181">
        <f t="shared" si="49"/>
        <v>401</v>
      </c>
      <c r="AU91" s="167">
        <f t="shared" si="50"/>
        <v>401</v>
      </c>
      <c r="AV91" s="48">
        <v>283</v>
      </c>
      <c r="AW91" s="124">
        <v>129</v>
      </c>
      <c r="AX91" s="183"/>
      <c r="AY91" s="7">
        <v>0</v>
      </c>
      <c r="AZ91" s="7">
        <v>0</v>
      </c>
      <c r="BA91" s="44">
        <f t="shared" si="39"/>
        <v>37.508015495293478</v>
      </c>
      <c r="BB91" s="8">
        <f t="shared" si="51"/>
        <v>43.581081081081081</v>
      </c>
      <c r="BC91" s="8">
        <f t="shared" si="52"/>
        <v>61.726597319887901</v>
      </c>
      <c r="BD91" s="9">
        <f t="shared" si="40"/>
        <v>9.2682926829268286</v>
      </c>
      <c r="BE91" s="8">
        <f t="shared" si="41"/>
        <v>54.01154231322262</v>
      </c>
      <c r="BF91" s="8">
        <f t="shared" si="53"/>
        <v>167.89634471009509</v>
      </c>
      <c r="BG91" s="10">
        <f t="shared" si="42"/>
        <v>45.583038869257955</v>
      </c>
    </row>
    <row r="92" spans="1:59" s="80" customFormat="1" ht="30.75" customHeight="1">
      <c r="A92" s="96">
        <v>10</v>
      </c>
      <c r="B92" s="11" t="s">
        <v>68</v>
      </c>
      <c r="C92" s="222">
        <v>591356.83627392782</v>
      </c>
      <c r="D92" s="20">
        <v>83</v>
      </c>
      <c r="E92" s="6">
        <v>0</v>
      </c>
      <c r="F92" s="6">
        <v>0</v>
      </c>
      <c r="G92" s="6">
        <v>0</v>
      </c>
      <c r="H92" s="6">
        <v>6</v>
      </c>
      <c r="I92" s="54">
        <v>0</v>
      </c>
      <c r="J92" s="149">
        <f t="shared" si="43"/>
        <v>89</v>
      </c>
      <c r="K92" s="20">
        <v>41</v>
      </c>
      <c r="L92" s="6">
        <v>0</v>
      </c>
      <c r="M92" s="6">
        <v>0</v>
      </c>
      <c r="N92" s="6">
        <v>0</v>
      </c>
      <c r="O92" s="6">
        <v>0</v>
      </c>
      <c r="P92" s="54">
        <v>0</v>
      </c>
      <c r="Q92" s="149">
        <f t="shared" si="44"/>
        <v>41</v>
      </c>
      <c r="R92" s="20">
        <v>36</v>
      </c>
      <c r="S92" s="6">
        <v>0</v>
      </c>
      <c r="T92" s="6">
        <v>0</v>
      </c>
      <c r="U92" s="6">
        <v>0</v>
      </c>
      <c r="V92" s="6">
        <v>0</v>
      </c>
      <c r="W92" s="54">
        <v>0</v>
      </c>
      <c r="X92" s="149">
        <f t="shared" si="45"/>
        <v>36</v>
      </c>
      <c r="Y92" s="149">
        <f t="shared" si="46"/>
        <v>166</v>
      </c>
      <c r="Z92" s="97">
        <v>10</v>
      </c>
      <c r="AA92" s="36" t="s">
        <v>68</v>
      </c>
      <c r="AB92" s="20">
        <v>15</v>
      </c>
      <c r="AC92" s="6">
        <v>14</v>
      </c>
      <c r="AD92" s="6">
        <v>13</v>
      </c>
      <c r="AE92" s="6">
        <v>9</v>
      </c>
      <c r="AF92" s="6">
        <v>13</v>
      </c>
      <c r="AG92" s="6">
        <v>12</v>
      </c>
      <c r="AH92" s="6">
        <v>8</v>
      </c>
      <c r="AI92" s="6">
        <v>11</v>
      </c>
      <c r="AJ92" s="6">
        <v>10</v>
      </c>
      <c r="AK92" s="6">
        <v>7</v>
      </c>
      <c r="AL92" s="6">
        <v>11</v>
      </c>
      <c r="AM92" s="6">
        <v>10</v>
      </c>
      <c r="AN92" s="6">
        <v>7</v>
      </c>
      <c r="AO92" s="6">
        <v>8</v>
      </c>
      <c r="AP92" s="6">
        <v>7</v>
      </c>
      <c r="AQ92" s="54">
        <v>5</v>
      </c>
      <c r="AR92" s="165">
        <f t="shared" si="47"/>
        <v>84</v>
      </c>
      <c r="AS92" s="144">
        <f t="shared" si="48"/>
        <v>76</v>
      </c>
      <c r="AT92" s="181">
        <f t="shared" si="49"/>
        <v>160</v>
      </c>
      <c r="AU92" s="167">
        <f t="shared" si="50"/>
        <v>160</v>
      </c>
      <c r="AV92" s="48">
        <v>130</v>
      </c>
      <c r="AW92" s="124">
        <v>89</v>
      </c>
      <c r="AX92" s="183"/>
      <c r="AY92" s="7">
        <v>0</v>
      </c>
      <c r="AZ92" s="7">
        <v>0</v>
      </c>
      <c r="BA92" s="44">
        <f t="shared" si="39"/>
        <v>38.987552254956562</v>
      </c>
      <c r="BB92" s="8">
        <f t="shared" si="51"/>
        <v>63.84615384615384</v>
      </c>
      <c r="BC92" s="8">
        <f t="shared" si="52"/>
        <v>39.788855596837315</v>
      </c>
      <c r="BD92" s="9">
        <f t="shared" si="40"/>
        <v>3.6144578313253009</v>
      </c>
      <c r="BE92" s="8">
        <f t="shared" si="41"/>
        <v>56.142075247137456</v>
      </c>
      <c r="BF92" s="8">
        <f t="shared" si="53"/>
        <v>108.22568722339751</v>
      </c>
      <c r="BG92" s="10">
        <f t="shared" si="42"/>
        <v>68.461538461538467</v>
      </c>
    </row>
    <row r="93" spans="1:59" s="80" customFormat="1" ht="30.75" customHeight="1">
      <c r="A93" s="96">
        <v>11</v>
      </c>
      <c r="B93" s="11" t="s">
        <v>69</v>
      </c>
      <c r="C93" s="222">
        <v>774644.85508701298</v>
      </c>
      <c r="D93" s="20">
        <v>155</v>
      </c>
      <c r="E93" s="6">
        <v>14</v>
      </c>
      <c r="F93" s="6">
        <v>6</v>
      </c>
      <c r="G93" s="6">
        <v>1</v>
      </c>
      <c r="H93" s="6">
        <v>0</v>
      </c>
      <c r="I93" s="54">
        <v>0</v>
      </c>
      <c r="J93" s="149">
        <f t="shared" si="43"/>
        <v>176</v>
      </c>
      <c r="K93" s="20">
        <v>102</v>
      </c>
      <c r="L93" s="6">
        <v>2</v>
      </c>
      <c r="M93" s="6">
        <v>0</v>
      </c>
      <c r="N93" s="6">
        <v>0</v>
      </c>
      <c r="O93" s="6">
        <v>0</v>
      </c>
      <c r="P93" s="54">
        <v>0</v>
      </c>
      <c r="Q93" s="149">
        <f t="shared" si="44"/>
        <v>104</v>
      </c>
      <c r="R93" s="20">
        <v>70</v>
      </c>
      <c r="S93" s="6">
        <v>2</v>
      </c>
      <c r="T93" s="6">
        <v>0</v>
      </c>
      <c r="U93" s="6">
        <v>0</v>
      </c>
      <c r="V93" s="6">
        <v>0</v>
      </c>
      <c r="W93" s="54">
        <v>0</v>
      </c>
      <c r="X93" s="149">
        <f t="shared" si="45"/>
        <v>72</v>
      </c>
      <c r="Y93" s="149">
        <f t="shared" si="46"/>
        <v>352</v>
      </c>
      <c r="Z93" s="97">
        <v>11</v>
      </c>
      <c r="AA93" s="36" t="s">
        <v>69</v>
      </c>
      <c r="AB93" s="20">
        <v>3</v>
      </c>
      <c r="AC93" s="6">
        <v>2</v>
      </c>
      <c r="AD93" s="6">
        <v>10</v>
      </c>
      <c r="AE93" s="6">
        <v>23</v>
      </c>
      <c r="AF93" s="6">
        <v>52</v>
      </c>
      <c r="AG93" s="6">
        <v>50</v>
      </c>
      <c r="AH93" s="6">
        <v>29</v>
      </c>
      <c r="AI93" s="6">
        <v>22</v>
      </c>
      <c r="AJ93" s="6">
        <v>20</v>
      </c>
      <c r="AK93" s="6">
        <v>27</v>
      </c>
      <c r="AL93" s="6">
        <v>22</v>
      </c>
      <c r="AM93" s="6">
        <v>19</v>
      </c>
      <c r="AN93" s="6">
        <v>15</v>
      </c>
      <c r="AO93" s="6">
        <v>13</v>
      </c>
      <c r="AP93" s="6">
        <v>26</v>
      </c>
      <c r="AQ93" s="54">
        <v>12</v>
      </c>
      <c r="AR93" s="165">
        <f t="shared" si="47"/>
        <v>177</v>
      </c>
      <c r="AS93" s="144">
        <f t="shared" si="48"/>
        <v>168</v>
      </c>
      <c r="AT93" s="181">
        <f t="shared" si="49"/>
        <v>345</v>
      </c>
      <c r="AU93" s="167">
        <f t="shared" si="50"/>
        <v>345</v>
      </c>
      <c r="AV93" s="48">
        <v>280</v>
      </c>
      <c r="AW93" s="124">
        <v>176</v>
      </c>
      <c r="AX93" s="183"/>
      <c r="AY93" s="7">
        <v>136</v>
      </c>
      <c r="AZ93" s="7">
        <v>11</v>
      </c>
      <c r="BA93" s="44">
        <f t="shared" si="39"/>
        <v>60.601247315031024</v>
      </c>
      <c r="BB93" s="8">
        <f t="shared" si="51"/>
        <v>60.357142857142854</v>
      </c>
      <c r="BC93" s="8">
        <f t="shared" si="52"/>
        <v>65.494908775903696</v>
      </c>
      <c r="BD93" s="9">
        <f t="shared" si="40"/>
        <v>7.1022727272727275</v>
      </c>
      <c r="BE93" s="8">
        <f t="shared" si="41"/>
        <v>87.26579613364467</v>
      </c>
      <c r="BF93" s="8">
        <f t="shared" si="53"/>
        <v>178.14615187045806</v>
      </c>
      <c r="BG93" s="10">
        <f t="shared" si="42"/>
        <v>62.857142857142854</v>
      </c>
    </row>
    <row r="94" spans="1:59" s="80" customFormat="1" ht="30.75" customHeight="1">
      <c r="A94" s="96">
        <v>12</v>
      </c>
      <c r="B94" s="11" t="s">
        <v>70</v>
      </c>
      <c r="C94" s="222">
        <v>648150.30689206684</v>
      </c>
      <c r="D94" s="20">
        <v>47</v>
      </c>
      <c r="E94" s="6">
        <v>1</v>
      </c>
      <c r="F94" s="6">
        <v>0</v>
      </c>
      <c r="G94" s="6">
        <v>0</v>
      </c>
      <c r="H94" s="6">
        <v>0</v>
      </c>
      <c r="I94" s="54">
        <v>0</v>
      </c>
      <c r="J94" s="149">
        <f t="shared" si="43"/>
        <v>48</v>
      </c>
      <c r="K94" s="20">
        <v>25</v>
      </c>
      <c r="L94" s="6">
        <v>0</v>
      </c>
      <c r="M94" s="6">
        <v>0</v>
      </c>
      <c r="N94" s="6">
        <v>0</v>
      </c>
      <c r="O94" s="6">
        <v>0</v>
      </c>
      <c r="P94" s="54">
        <v>0</v>
      </c>
      <c r="Q94" s="149">
        <f t="shared" si="44"/>
        <v>25</v>
      </c>
      <c r="R94" s="20">
        <v>24</v>
      </c>
      <c r="S94" s="6">
        <v>0</v>
      </c>
      <c r="T94" s="6">
        <v>0</v>
      </c>
      <c r="U94" s="6">
        <v>0</v>
      </c>
      <c r="V94" s="6">
        <v>0</v>
      </c>
      <c r="W94" s="54">
        <v>0</v>
      </c>
      <c r="X94" s="149">
        <f t="shared" si="45"/>
        <v>24</v>
      </c>
      <c r="Y94" s="149">
        <f t="shared" si="46"/>
        <v>97</v>
      </c>
      <c r="Z94" s="97">
        <v>12</v>
      </c>
      <c r="AA94" s="36" t="s">
        <v>70</v>
      </c>
      <c r="AB94" s="20">
        <v>4</v>
      </c>
      <c r="AC94" s="6">
        <v>2</v>
      </c>
      <c r="AD94" s="6">
        <v>7</v>
      </c>
      <c r="AE94" s="6">
        <v>8</v>
      </c>
      <c r="AF94" s="6">
        <v>9</v>
      </c>
      <c r="AG94" s="6">
        <v>24</v>
      </c>
      <c r="AH94" s="6">
        <v>3</v>
      </c>
      <c r="AI94" s="6">
        <v>16</v>
      </c>
      <c r="AJ94" s="6">
        <v>3</v>
      </c>
      <c r="AK94" s="6">
        <v>4</v>
      </c>
      <c r="AL94" s="6">
        <v>4</v>
      </c>
      <c r="AM94" s="6">
        <v>5</v>
      </c>
      <c r="AN94" s="6">
        <v>1</v>
      </c>
      <c r="AO94" s="6">
        <v>3</v>
      </c>
      <c r="AP94" s="6">
        <v>1</v>
      </c>
      <c r="AQ94" s="54">
        <v>3</v>
      </c>
      <c r="AR94" s="165">
        <f t="shared" si="47"/>
        <v>32</v>
      </c>
      <c r="AS94" s="144">
        <f t="shared" si="48"/>
        <v>65</v>
      </c>
      <c r="AT94" s="181">
        <f t="shared" si="49"/>
        <v>97</v>
      </c>
      <c r="AU94" s="167">
        <f t="shared" si="50"/>
        <v>97</v>
      </c>
      <c r="AV94" s="48">
        <v>76</v>
      </c>
      <c r="AW94" s="124">
        <v>48</v>
      </c>
      <c r="AX94" s="183"/>
      <c r="AY94" s="7">
        <v>0</v>
      </c>
      <c r="AZ94" s="7">
        <v>0</v>
      </c>
      <c r="BA94" s="44">
        <f t="shared" si="39"/>
        <v>20.57136005576815</v>
      </c>
      <c r="BB94" s="8">
        <f t="shared" si="51"/>
        <v>65.753424657534239</v>
      </c>
      <c r="BC94" s="8">
        <f t="shared" si="52"/>
        <v>22.008330059663724</v>
      </c>
      <c r="BD94" s="9">
        <f t="shared" si="40"/>
        <v>1.0309278350515463</v>
      </c>
      <c r="BE94" s="8">
        <f t="shared" si="41"/>
        <v>29.622758480306135</v>
      </c>
      <c r="BF94" s="8">
        <f t="shared" si="53"/>
        <v>59.862657762285316</v>
      </c>
      <c r="BG94" s="10">
        <f t="shared" si="42"/>
        <v>63.157894736842103</v>
      </c>
    </row>
    <row r="95" spans="1:59" s="80" customFormat="1" ht="30.75" customHeight="1">
      <c r="A95" s="96">
        <v>13</v>
      </c>
      <c r="B95" s="11" t="s">
        <v>71</v>
      </c>
      <c r="C95" s="222">
        <v>673965.52080940292</v>
      </c>
      <c r="D95" s="20">
        <v>124</v>
      </c>
      <c r="E95" s="6">
        <v>10</v>
      </c>
      <c r="F95" s="6">
        <v>0</v>
      </c>
      <c r="G95" s="6">
        <v>2</v>
      </c>
      <c r="H95" s="6">
        <v>0</v>
      </c>
      <c r="I95" s="54">
        <v>0</v>
      </c>
      <c r="J95" s="149">
        <f t="shared" si="43"/>
        <v>136</v>
      </c>
      <c r="K95" s="20">
        <v>192</v>
      </c>
      <c r="L95" s="6">
        <v>0</v>
      </c>
      <c r="M95" s="6">
        <v>0</v>
      </c>
      <c r="N95" s="6">
        <v>0</v>
      </c>
      <c r="O95" s="6">
        <v>0</v>
      </c>
      <c r="P95" s="54">
        <v>0</v>
      </c>
      <c r="Q95" s="149">
        <f t="shared" si="44"/>
        <v>192</v>
      </c>
      <c r="R95" s="20">
        <v>52</v>
      </c>
      <c r="S95" s="6">
        <v>0</v>
      </c>
      <c r="T95" s="6">
        <v>0</v>
      </c>
      <c r="U95" s="6">
        <v>0</v>
      </c>
      <c r="V95" s="6">
        <v>0</v>
      </c>
      <c r="W95" s="54">
        <v>0</v>
      </c>
      <c r="X95" s="149">
        <f t="shared" si="45"/>
        <v>52</v>
      </c>
      <c r="Y95" s="149">
        <f t="shared" si="46"/>
        <v>380</v>
      </c>
      <c r="Z95" s="97">
        <v>13</v>
      </c>
      <c r="AA95" s="36" t="s">
        <v>71</v>
      </c>
      <c r="AB95" s="20">
        <v>16</v>
      </c>
      <c r="AC95" s="6">
        <v>18</v>
      </c>
      <c r="AD95" s="6">
        <v>14</v>
      </c>
      <c r="AE95" s="6">
        <v>18</v>
      </c>
      <c r="AF95" s="6">
        <v>26</v>
      </c>
      <c r="AG95" s="6">
        <v>38</v>
      </c>
      <c r="AH95" s="6">
        <v>34</v>
      </c>
      <c r="AI95" s="6">
        <v>40</v>
      </c>
      <c r="AJ95" s="6">
        <v>18</v>
      </c>
      <c r="AK95" s="6">
        <v>27</v>
      </c>
      <c r="AL95" s="6">
        <v>24</v>
      </c>
      <c r="AM95" s="6">
        <v>17</v>
      </c>
      <c r="AN95" s="6">
        <v>16</v>
      </c>
      <c r="AO95" s="6">
        <v>17</v>
      </c>
      <c r="AP95" s="6">
        <v>26</v>
      </c>
      <c r="AQ95" s="54">
        <v>29</v>
      </c>
      <c r="AR95" s="165">
        <f t="shared" si="47"/>
        <v>174</v>
      </c>
      <c r="AS95" s="144">
        <f t="shared" si="48"/>
        <v>204</v>
      </c>
      <c r="AT95" s="181">
        <f t="shared" si="49"/>
        <v>378</v>
      </c>
      <c r="AU95" s="167">
        <f t="shared" si="50"/>
        <v>378</v>
      </c>
      <c r="AV95" s="48">
        <v>327</v>
      </c>
      <c r="AW95" s="124">
        <v>134</v>
      </c>
      <c r="AX95" s="183"/>
      <c r="AY95" s="7">
        <v>0</v>
      </c>
      <c r="AZ95" s="7">
        <v>0</v>
      </c>
      <c r="BA95" s="44">
        <f t="shared" si="39"/>
        <v>55.228674276274504</v>
      </c>
      <c r="BB95" s="8">
        <f t="shared" si="51"/>
        <v>40.853658536585364</v>
      </c>
      <c r="BC95" s="8">
        <f t="shared" si="52"/>
        <v>82.479345868255422</v>
      </c>
      <c r="BD95" s="9">
        <f t="shared" si="40"/>
        <v>3.1578947368421053</v>
      </c>
      <c r="BE95" s="8">
        <f t="shared" si="41"/>
        <v>79.529290957835286</v>
      </c>
      <c r="BF95" s="8">
        <f t="shared" si="53"/>
        <v>224.34382076165477</v>
      </c>
      <c r="BG95" s="10">
        <f t="shared" si="42"/>
        <v>40.978593272171253</v>
      </c>
    </row>
    <row r="96" spans="1:59" s="80" customFormat="1" ht="30.75" customHeight="1">
      <c r="A96" s="96">
        <v>14</v>
      </c>
      <c r="B96" s="11" t="s">
        <v>72</v>
      </c>
      <c r="C96" s="222">
        <v>991492.65199263534</v>
      </c>
      <c r="D96" s="20">
        <v>96</v>
      </c>
      <c r="E96" s="6">
        <v>12</v>
      </c>
      <c r="F96" s="6">
        <v>3</v>
      </c>
      <c r="G96" s="6">
        <v>1</v>
      </c>
      <c r="H96" s="6">
        <v>0</v>
      </c>
      <c r="I96" s="54">
        <v>0</v>
      </c>
      <c r="J96" s="149">
        <f t="shared" si="43"/>
        <v>112</v>
      </c>
      <c r="K96" s="20">
        <v>38</v>
      </c>
      <c r="L96" s="6">
        <v>0</v>
      </c>
      <c r="M96" s="6">
        <v>0</v>
      </c>
      <c r="N96" s="6">
        <v>0</v>
      </c>
      <c r="O96" s="6">
        <v>0</v>
      </c>
      <c r="P96" s="54">
        <v>0</v>
      </c>
      <c r="Q96" s="149">
        <f t="shared" si="44"/>
        <v>38</v>
      </c>
      <c r="R96" s="20">
        <v>284</v>
      </c>
      <c r="S96" s="6">
        <v>0</v>
      </c>
      <c r="T96" s="6">
        <v>0</v>
      </c>
      <c r="U96" s="6">
        <v>0</v>
      </c>
      <c r="V96" s="6">
        <v>0</v>
      </c>
      <c r="W96" s="54">
        <v>0</v>
      </c>
      <c r="X96" s="149">
        <f t="shared" si="45"/>
        <v>284</v>
      </c>
      <c r="Y96" s="149">
        <f t="shared" si="46"/>
        <v>434</v>
      </c>
      <c r="Z96" s="97">
        <v>14</v>
      </c>
      <c r="AA96" s="36" t="s">
        <v>72</v>
      </c>
      <c r="AB96" s="20">
        <v>45</v>
      </c>
      <c r="AC96" s="6">
        <v>27</v>
      </c>
      <c r="AD96" s="6">
        <v>34</v>
      </c>
      <c r="AE96" s="6">
        <v>38</v>
      </c>
      <c r="AF96" s="6">
        <v>42</v>
      </c>
      <c r="AG96" s="6">
        <v>63</v>
      </c>
      <c r="AH96" s="6">
        <v>26</v>
      </c>
      <c r="AI96" s="6">
        <v>35</v>
      </c>
      <c r="AJ96" s="6">
        <v>11</v>
      </c>
      <c r="AK96" s="6">
        <v>18</v>
      </c>
      <c r="AL96" s="6">
        <v>22</v>
      </c>
      <c r="AM96" s="6">
        <v>11</v>
      </c>
      <c r="AN96" s="6">
        <v>13</v>
      </c>
      <c r="AO96" s="6">
        <v>11</v>
      </c>
      <c r="AP96" s="6">
        <v>25</v>
      </c>
      <c r="AQ96" s="54">
        <v>9</v>
      </c>
      <c r="AR96" s="165">
        <f t="shared" si="47"/>
        <v>218</v>
      </c>
      <c r="AS96" s="144">
        <f t="shared" si="48"/>
        <v>212</v>
      </c>
      <c r="AT96" s="181">
        <f t="shared" si="49"/>
        <v>430</v>
      </c>
      <c r="AU96" s="167">
        <f t="shared" si="50"/>
        <v>430</v>
      </c>
      <c r="AV96" s="48">
        <v>96</v>
      </c>
      <c r="AW96" s="124">
        <v>78</v>
      </c>
      <c r="AX96" s="183"/>
      <c r="AY96" s="7">
        <v>0</v>
      </c>
      <c r="AZ96" s="7">
        <v>0</v>
      </c>
      <c r="BA96" s="44">
        <f t="shared" si="39"/>
        <v>30.257410319388669</v>
      </c>
      <c r="BB96" s="8">
        <f t="shared" si="51"/>
        <v>72</v>
      </c>
      <c r="BC96" s="8">
        <f t="shared" si="52"/>
        <v>63.777874692829052</v>
      </c>
      <c r="BD96" s="9">
        <f t="shared" si="40"/>
        <v>3.6866359447004609</v>
      </c>
      <c r="BE96" s="8">
        <f t="shared" si="41"/>
        <v>43.57067085991968</v>
      </c>
      <c r="BF96" s="8">
        <f t="shared" si="53"/>
        <v>173.47581916449502</v>
      </c>
      <c r="BG96" s="10">
        <f t="shared" si="42"/>
        <v>81.25</v>
      </c>
    </row>
    <row r="97" spans="1:59" s="80" customFormat="1" ht="30.75" customHeight="1">
      <c r="A97" s="96">
        <v>15</v>
      </c>
      <c r="B97" s="11" t="s">
        <v>73</v>
      </c>
      <c r="C97" s="222">
        <v>621044.33227886411</v>
      </c>
      <c r="D97" s="20">
        <v>80</v>
      </c>
      <c r="E97" s="6">
        <v>5</v>
      </c>
      <c r="F97" s="6">
        <v>0</v>
      </c>
      <c r="G97" s="6">
        <v>0</v>
      </c>
      <c r="H97" s="6">
        <v>0</v>
      </c>
      <c r="I97" s="54">
        <v>0</v>
      </c>
      <c r="J97" s="149">
        <f t="shared" si="43"/>
        <v>85</v>
      </c>
      <c r="K97" s="20">
        <v>54</v>
      </c>
      <c r="L97" s="6">
        <v>1</v>
      </c>
      <c r="M97" s="6">
        <v>0</v>
      </c>
      <c r="N97" s="6">
        <v>0</v>
      </c>
      <c r="O97" s="6">
        <v>0</v>
      </c>
      <c r="P97" s="54">
        <v>0</v>
      </c>
      <c r="Q97" s="149">
        <f t="shared" si="44"/>
        <v>55</v>
      </c>
      <c r="R97" s="20">
        <v>113</v>
      </c>
      <c r="S97" s="6">
        <v>0</v>
      </c>
      <c r="T97" s="6">
        <v>0</v>
      </c>
      <c r="U97" s="6">
        <v>0</v>
      </c>
      <c r="V97" s="6">
        <v>0</v>
      </c>
      <c r="W97" s="54">
        <v>0</v>
      </c>
      <c r="X97" s="149">
        <f t="shared" si="45"/>
        <v>113</v>
      </c>
      <c r="Y97" s="149">
        <f t="shared" si="46"/>
        <v>253</v>
      </c>
      <c r="Z97" s="97">
        <v>15</v>
      </c>
      <c r="AA97" s="36" t="s">
        <v>73</v>
      </c>
      <c r="AB97" s="20">
        <v>36</v>
      </c>
      <c r="AC97" s="6">
        <v>18</v>
      </c>
      <c r="AD97" s="6">
        <v>25</v>
      </c>
      <c r="AE97" s="6">
        <v>23</v>
      </c>
      <c r="AF97" s="6">
        <v>16</v>
      </c>
      <c r="AG97" s="6">
        <v>26</v>
      </c>
      <c r="AH97" s="6">
        <v>14</v>
      </c>
      <c r="AI97" s="6">
        <v>18</v>
      </c>
      <c r="AJ97" s="6">
        <v>11</v>
      </c>
      <c r="AK97" s="6">
        <v>20</v>
      </c>
      <c r="AL97" s="6">
        <v>11</v>
      </c>
      <c r="AM97" s="6">
        <v>8</v>
      </c>
      <c r="AN97" s="6">
        <v>5</v>
      </c>
      <c r="AO97" s="6">
        <v>7</v>
      </c>
      <c r="AP97" s="6">
        <v>11</v>
      </c>
      <c r="AQ97" s="54">
        <v>4</v>
      </c>
      <c r="AR97" s="165">
        <f t="shared" si="47"/>
        <v>129</v>
      </c>
      <c r="AS97" s="144">
        <f t="shared" si="48"/>
        <v>124</v>
      </c>
      <c r="AT97" s="181">
        <f t="shared" si="49"/>
        <v>253</v>
      </c>
      <c r="AU97" s="167">
        <f t="shared" si="50"/>
        <v>253</v>
      </c>
      <c r="AV97" s="48">
        <v>136</v>
      </c>
      <c r="AW97" s="124">
        <v>80</v>
      </c>
      <c r="AX97" s="183"/>
      <c r="AY97" s="7">
        <v>0</v>
      </c>
      <c r="AZ97" s="7">
        <v>0</v>
      </c>
      <c r="BA97" s="44">
        <f t="shared" si="39"/>
        <v>38.018398822628882</v>
      </c>
      <c r="BB97" s="8">
        <f t="shared" si="51"/>
        <v>60.714285714285708</v>
      </c>
      <c r="BC97" s="8">
        <f t="shared" si="52"/>
        <v>59.908577245069885</v>
      </c>
      <c r="BD97" s="9">
        <f t="shared" si="40"/>
        <v>2.3715415019762842</v>
      </c>
      <c r="BE97" s="8">
        <f t="shared" si="41"/>
        <v>54.746494304585603</v>
      </c>
      <c r="BF97" s="8">
        <f t="shared" si="53"/>
        <v>162.95133010659006</v>
      </c>
      <c r="BG97" s="10">
        <f t="shared" si="42"/>
        <v>58.82352941176471</v>
      </c>
    </row>
    <row r="98" spans="1:59" s="80" customFormat="1" ht="30.75" customHeight="1">
      <c r="A98" s="96">
        <v>16</v>
      </c>
      <c r="B98" s="11" t="s">
        <v>74</v>
      </c>
      <c r="C98" s="222">
        <v>1598150.1790500302</v>
      </c>
      <c r="D98" s="20">
        <v>274</v>
      </c>
      <c r="E98" s="6">
        <v>18</v>
      </c>
      <c r="F98" s="6">
        <v>1</v>
      </c>
      <c r="G98" s="6">
        <v>0</v>
      </c>
      <c r="H98" s="6">
        <v>0</v>
      </c>
      <c r="I98" s="54">
        <v>0</v>
      </c>
      <c r="J98" s="149">
        <f t="shared" si="43"/>
        <v>293</v>
      </c>
      <c r="K98" s="20">
        <v>165</v>
      </c>
      <c r="L98" s="6">
        <v>1</v>
      </c>
      <c r="M98" s="6">
        <v>0</v>
      </c>
      <c r="N98" s="6">
        <v>0</v>
      </c>
      <c r="O98" s="6">
        <v>0</v>
      </c>
      <c r="P98" s="54">
        <v>0</v>
      </c>
      <c r="Q98" s="149">
        <f t="shared" si="44"/>
        <v>166</v>
      </c>
      <c r="R98" s="20">
        <v>197</v>
      </c>
      <c r="S98" s="6">
        <v>0</v>
      </c>
      <c r="T98" s="6">
        <v>0</v>
      </c>
      <c r="U98" s="6">
        <v>0</v>
      </c>
      <c r="V98" s="6">
        <v>0</v>
      </c>
      <c r="W98" s="54">
        <v>0</v>
      </c>
      <c r="X98" s="149">
        <f t="shared" si="45"/>
        <v>197</v>
      </c>
      <c r="Y98" s="149">
        <f t="shared" si="46"/>
        <v>656</v>
      </c>
      <c r="Z98" s="97">
        <v>16</v>
      </c>
      <c r="AA98" s="36" t="s">
        <v>74</v>
      </c>
      <c r="AB98" s="20">
        <v>10</v>
      </c>
      <c r="AC98" s="6">
        <v>7</v>
      </c>
      <c r="AD98" s="6">
        <v>37</v>
      </c>
      <c r="AE98" s="6">
        <v>50</v>
      </c>
      <c r="AF98" s="6">
        <v>72</v>
      </c>
      <c r="AG98" s="6">
        <v>113</v>
      </c>
      <c r="AH98" s="6">
        <v>44</v>
      </c>
      <c r="AI98" s="6">
        <v>83</v>
      </c>
      <c r="AJ98" s="6">
        <v>39</v>
      </c>
      <c r="AK98" s="6">
        <v>37</v>
      </c>
      <c r="AL98" s="6">
        <v>26</v>
      </c>
      <c r="AM98" s="6">
        <v>37</v>
      </c>
      <c r="AN98" s="6">
        <v>28</v>
      </c>
      <c r="AO98" s="6">
        <v>25</v>
      </c>
      <c r="AP98" s="6">
        <v>27</v>
      </c>
      <c r="AQ98" s="54">
        <v>20</v>
      </c>
      <c r="AR98" s="165">
        <f t="shared" si="47"/>
        <v>283</v>
      </c>
      <c r="AS98" s="144">
        <f t="shared" si="48"/>
        <v>372</v>
      </c>
      <c r="AT98" s="181">
        <f t="shared" si="49"/>
        <v>655</v>
      </c>
      <c r="AU98" s="167">
        <f t="shared" si="50"/>
        <v>655</v>
      </c>
      <c r="AV98" s="48">
        <v>447</v>
      </c>
      <c r="AW98" s="124">
        <v>291</v>
      </c>
      <c r="AX98" s="183"/>
      <c r="AY98" s="7">
        <v>0</v>
      </c>
      <c r="AZ98" s="7">
        <v>0</v>
      </c>
      <c r="BA98" s="44">
        <f t="shared" si="39"/>
        <v>50.753122062236379</v>
      </c>
      <c r="BB98" s="8">
        <f t="shared" si="51"/>
        <v>63.61655773420479</v>
      </c>
      <c r="BC98" s="8">
        <f t="shared" si="52"/>
        <v>60.271888508638881</v>
      </c>
      <c r="BD98" s="9">
        <f t="shared" si="40"/>
        <v>3.0487804878048781</v>
      </c>
      <c r="BE98" s="8">
        <f t="shared" si="41"/>
        <v>73.084495769620389</v>
      </c>
      <c r="BF98" s="8">
        <f t="shared" si="53"/>
        <v>163.9395367434978</v>
      </c>
      <c r="BG98" s="10">
        <f t="shared" si="42"/>
        <v>65.100671140939596</v>
      </c>
    </row>
    <row r="99" spans="1:59" s="80" customFormat="1" ht="30.75" customHeight="1">
      <c r="A99" s="96">
        <v>17</v>
      </c>
      <c r="B99" s="11" t="s">
        <v>75</v>
      </c>
      <c r="C99" s="222">
        <v>2026682.7300778071</v>
      </c>
      <c r="D99" s="20">
        <v>307</v>
      </c>
      <c r="E99" s="6">
        <v>28</v>
      </c>
      <c r="F99" s="6">
        <v>1</v>
      </c>
      <c r="G99" s="6">
        <v>0</v>
      </c>
      <c r="H99" s="6">
        <v>0</v>
      </c>
      <c r="I99" s="54">
        <v>0</v>
      </c>
      <c r="J99" s="149">
        <f t="shared" si="43"/>
        <v>336</v>
      </c>
      <c r="K99" s="20">
        <v>247</v>
      </c>
      <c r="L99" s="6">
        <v>2</v>
      </c>
      <c r="M99" s="6">
        <v>0</v>
      </c>
      <c r="N99" s="6">
        <v>0</v>
      </c>
      <c r="O99" s="6">
        <v>0</v>
      </c>
      <c r="P99" s="54">
        <v>1</v>
      </c>
      <c r="Q99" s="149">
        <f t="shared" si="44"/>
        <v>250</v>
      </c>
      <c r="R99" s="20">
        <v>504</v>
      </c>
      <c r="S99" s="6">
        <v>0</v>
      </c>
      <c r="T99" s="6">
        <v>0</v>
      </c>
      <c r="U99" s="6">
        <v>0</v>
      </c>
      <c r="V99" s="6">
        <v>0</v>
      </c>
      <c r="W99" s="54">
        <v>0</v>
      </c>
      <c r="X99" s="149">
        <f t="shared" si="45"/>
        <v>504</v>
      </c>
      <c r="Y99" s="149">
        <f t="shared" si="46"/>
        <v>1090</v>
      </c>
      <c r="Z99" s="97">
        <v>17</v>
      </c>
      <c r="AA99" s="36" t="s">
        <v>75</v>
      </c>
      <c r="AB99" s="20">
        <v>56</v>
      </c>
      <c r="AC99" s="6">
        <v>40</v>
      </c>
      <c r="AD99" s="6">
        <v>112</v>
      </c>
      <c r="AE99" s="6">
        <v>117</v>
      </c>
      <c r="AF99" s="6">
        <v>126</v>
      </c>
      <c r="AG99" s="6">
        <v>172</v>
      </c>
      <c r="AH99" s="6">
        <v>87</v>
      </c>
      <c r="AI99" s="6">
        <v>89</v>
      </c>
      <c r="AJ99" s="6">
        <v>42</v>
      </c>
      <c r="AK99" s="6">
        <v>29</v>
      </c>
      <c r="AL99" s="6">
        <v>29</v>
      </c>
      <c r="AM99" s="6">
        <v>40</v>
      </c>
      <c r="AN99" s="6">
        <v>44</v>
      </c>
      <c r="AO99" s="6">
        <v>32</v>
      </c>
      <c r="AP99" s="6">
        <v>51</v>
      </c>
      <c r="AQ99" s="54">
        <v>22</v>
      </c>
      <c r="AR99" s="165">
        <f t="shared" si="47"/>
        <v>547</v>
      </c>
      <c r="AS99" s="144">
        <f t="shared" si="48"/>
        <v>541</v>
      </c>
      <c r="AT99" s="181">
        <f t="shared" si="49"/>
        <v>1088</v>
      </c>
      <c r="AU99" s="167">
        <f t="shared" si="50"/>
        <v>1088</v>
      </c>
      <c r="AV99" s="48">
        <v>500</v>
      </c>
      <c r="AW99" s="124">
        <v>314</v>
      </c>
      <c r="AX99" s="183"/>
      <c r="AY99" s="7">
        <v>0</v>
      </c>
      <c r="AZ99" s="7">
        <v>0</v>
      </c>
      <c r="BA99" s="44">
        <f t="shared" si="39"/>
        <v>45.915206250355247</v>
      </c>
      <c r="BB99" s="8">
        <f t="shared" si="51"/>
        <v>57.167235494880543</v>
      </c>
      <c r="BC99" s="8">
        <f t="shared" si="52"/>
        <v>78.946742687177974</v>
      </c>
      <c r="BD99" s="9">
        <f t="shared" si="40"/>
        <v>2.9357798165137616</v>
      </c>
      <c r="BE99" s="8">
        <f t="shared" si="41"/>
        <v>66.117897000511547</v>
      </c>
      <c r="BF99" s="8">
        <f t="shared" si="53"/>
        <v>214.7351401091241</v>
      </c>
      <c r="BG99" s="10">
        <f t="shared" si="42"/>
        <v>62.8</v>
      </c>
    </row>
    <row r="100" spans="1:59" s="80" customFormat="1" ht="30.75" customHeight="1">
      <c r="A100" s="96">
        <v>18</v>
      </c>
      <c r="B100" s="11" t="s">
        <v>76</v>
      </c>
      <c r="C100" s="222">
        <v>1209631.209594124</v>
      </c>
      <c r="D100" s="20">
        <v>232</v>
      </c>
      <c r="E100" s="6">
        <v>20</v>
      </c>
      <c r="F100" s="6">
        <v>0</v>
      </c>
      <c r="G100" s="6">
        <v>1</v>
      </c>
      <c r="H100" s="6">
        <v>0</v>
      </c>
      <c r="I100" s="54">
        <v>0</v>
      </c>
      <c r="J100" s="149">
        <f t="shared" si="43"/>
        <v>253</v>
      </c>
      <c r="K100" s="20">
        <v>153</v>
      </c>
      <c r="L100" s="6">
        <v>0</v>
      </c>
      <c r="M100" s="6">
        <v>0</v>
      </c>
      <c r="N100" s="6">
        <v>0</v>
      </c>
      <c r="O100" s="6">
        <v>0</v>
      </c>
      <c r="P100" s="54">
        <v>0</v>
      </c>
      <c r="Q100" s="149">
        <f t="shared" si="44"/>
        <v>153</v>
      </c>
      <c r="R100" s="20">
        <v>176</v>
      </c>
      <c r="S100" s="6">
        <v>0</v>
      </c>
      <c r="T100" s="6">
        <v>0</v>
      </c>
      <c r="U100" s="6">
        <v>0</v>
      </c>
      <c r="V100" s="6">
        <v>0</v>
      </c>
      <c r="W100" s="54">
        <v>0</v>
      </c>
      <c r="X100" s="149">
        <f t="shared" si="45"/>
        <v>176</v>
      </c>
      <c r="Y100" s="149">
        <f t="shared" si="46"/>
        <v>582</v>
      </c>
      <c r="Z100" s="97">
        <v>18</v>
      </c>
      <c r="AA100" s="36" t="s">
        <v>76</v>
      </c>
      <c r="AB100" s="20">
        <v>17</v>
      </c>
      <c r="AC100" s="6">
        <v>24</v>
      </c>
      <c r="AD100" s="6">
        <v>23</v>
      </c>
      <c r="AE100" s="6">
        <v>45</v>
      </c>
      <c r="AF100" s="6">
        <v>82</v>
      </c>
      <c r="AG100" s="6">
        <v>84</v>
      </c>
      <c r="AH100" s="6">
        <v>41</v>
      </c>
      <c r="AI100" s="6">
        <v>38</v>
      </c>
      <c r="AJ100" s="6">
        <v>32</v>
      </c>
      <c r="AK100" s="6">
        <v>21</v>
      </c>
      <c r="AL100" s="6">
        <v>44</v>
      </c>
      <c r="AM100" s="6">
        <v>30</v>
      </c>
      <c r="AN100" s="6">
        <v>25</v>
      </c>
      <c r="AO100" s="6">
        <v>28</v>
      </c>
      <c r="AP100" s="6">
        <v>31</v>
      </c>
      <c r="AQ100" s="54">
        <v>16</v>
      </c>
      <c r="AR100" s="165">
        <f t="shared" si="47"/>
        <v>295</v>
      </c>
      <c r="AS100" s="144">
        <f t="shared" si="48"/>
        <v>286</v>
      </c>
      <c r="AT100" s="181">
        <f t="shared" si="49"/>
        <v>581</v>
      </c>
      <c r="AU100" s="167">
        <f t="shared" si="50"/>
        <v>581</v>
      </c>
      <c r="AV100" s="48">
        <v>381</v>
      </c>
      <c r="AW100" s="124">
        <v>237</v>
      </c>
      <c r="AX100" s="183"/>
      <c r="AY100" s="7">
        <v>0</v>
      </c>
      <c r="AZ100" s="7">
        <v>0</v>
      </c>
      <c r="BA100" s="44">
        <f t="shared" si="39"/>
        <v>57.868877261762776</v>
      </c>
      <c r="BB100" s="8">
        <f t="shared" si="51"/>
        <v>62.068965517241381</v>
      </c>
      <c r="BC100" s="8">
        <f t="shared" si="52"/>
        <v>70.634070775386917</v>
      </c>
      <c r="BD100" s="9">
        <f t="shared" si="40"/>
        <v>3.608247422680412</v>
      </c>
      <c r="BE100" s="8">
        <f t="shared" si="41"/>
        <v>83.331183256938388</v>
      </c>
      <c r="BF100" s="8">
        <f t="shared" si="53"/>
        <v>192.1246725090524</v>
      </c>
      <c r="BG100" s="10">
        <f t="shared" si="42"/>
        <v>62.204724409448822</v>
      </c>
    </row>
    <row r="101" spans="1:59" s="80" customFormat="1" ht="30.75" customHeight="1">
      <c r="A101" s="96">
        <v>19</v>
      </c>
      <c r="B101" s="11" t="s">
        <v>77</v>
      </c>
      <c r="C101" s="222">
        <v>2805011.429685486</v>
      </c>
      <c r="D101" s="20">
        <v>362</v>
      </c>
      <c r="E101" s="6">
        <v>40</v>
      </c>
      <c r="F101" s="6">
        <v>10</v>
      </c>
      <c r="G101" s="6">
        <v>1</v>
      </c>
      <c r="H101" s="6">
        <v>0</v>
      </c>
      <c r="I101" s="54">
        <v>0</v>
      </c>
      <c r="J101" s="149">
        <f t="shared" si="43"/>
        <v>413</v>
      </c>
      <c r="K101" s="20">
        <v>234</v>
      </c>
      <c r="L101" s="6">
        <v>1</v>
      </c>
      <c r="M101" s="6">
        <v>0</v>
      </c>
      <c r="N101" s="6">
        <v>0</v>
      </c>
      <c r="O101" s="6">
        <v>0</v>
      </c>
      <c r="P101" s="54">
        <v>0</v>
      </c>
      <c r="Q101" s="149">
        <f t="shared" si="44"/>
        <v>235</v>
      </c>
      <c r="R101" s="20">
        <v>596</v>
      </c>
      <c r="S101" s="6">
        <v>0</v>
      </c>
      <c r="T101" s="6">
        <v>0</v>
      </c>
      <c r="U101" s="6">
        <v>0</v>
      </c>
      <c r="V101" s="6">
        <v>0</v>
      </c>
      <c r="W101" s="54">
        <v>0</v>
      </c>
      <c r="X101" s="149">
        <f t="shared" si="45"/>
        <v>596</v>
      </c>
      <c r="Y101" s="149">
        <f t="shared" si="46"/>
        <v>1244</v>
      </c>
      <c r="Z101" s="97">
        <v>19</v>
      </c>
      <c r="AA101" s="36" t="s">
        <v>77</v>
      </c>
      <c r="AB101" s="20">
        <v>41</v>
      </c>
      <c r="AC101" s="6">
        <v>30</v>
      </c>
      <c r="AD101" s="6">
        <v>74</v>
      </c>
      <c r="AE101" s="6">
        <v>123</v>
      </c>
      <c r="AF101" s="6">
        <v>210</v>
      </c>
      <c r="AG101" s="6">
        <v>233</v>
      </c>
      <c r="AH101" s="6">
        <v>89</v>
      </c>
      <c r="AI101" s="6">
        <v>98</v>
      </c>
      <c r="AJ101" s="6">
        <v>48</v>
      </c>
      <c r="AK101" s="6">
        <v>62</v>
      </c>
      <c r="AL101" s="6">
        <v>32</v>
      </c>
      <c r="AM101" s="6">
        <v>48</v>
      </c>
      <c r="AN101" s="6">
        <v>37</v>
      </c>
      <c r="AO101" s="6">
        <v>40</v>
      </c>
      <c r="AP101" s="6">
        <v>39</v>
      </c>
      <c r="AQ101" s="54">
        <v>29</v>
      </c>
      <c r="AR101" s="165">
        <f t="shared" si="47"/>
        <v>570</v>
      </c>
      <c r="AS101" s="144">
        <f t="shared" si="48"/>
        <v>663</v>
      </c>
      <c r="AT101" s="181">
        <f t="shared" si="49"/>
        <v>1233</v>
      </c>
      <c r="AU101" s="167">
        <f t="shared" si="50"/>
        <v>1233</v>
      </c>
      <c r="AV101" s="48">
        <v>592</v>
      </c>
      <c r="AW101" s="124">
        <v>338</v>
      </c>
      <c r="AX101" s="183"/>
      <c r="AY101" s="7">
        <v>0</v>
      </c>
      <c r="AZ101" s="7">
        <v>0</v>
      </c>
      <c r="BA101" s="44">
        <f t="shared" si="39"/>
        <v>39.809701124528878</v>
      </c>
      <c r="BB101" s="8">
        <f t="shared" si="51"/>
        <v>62.037037037037038</v>
      </c>
      <c r="BC101" s="8">
        <f t="shared" si="52"/>
        <v>64.642706084123063</v>
      </c>
      <c r="BD101" s="9">
        <f t="shared" si="40"/>
        <v>4.180064308681672</v>
      </c>
      <c r="BE101" s="8">
        <f t="shared" si="41"/>
        <v>57.32596961932159</v>
      </c>
      <c r="BF101" s="8">
        <f t="shared" si="53"/>
        <v>175.82816054881474</v>
      </c>
      <c r="BG101" s="10">
        <f t="shared" si="42"/>
        <v>57.094594594594597</v>
      </c>
    </row>
    <row r="102" spans="1:59" s="80" customFormat="1" ht="30.75" customHeight="1">
      <c r="A102" s="96">
        <v>20</v>
      </c>
      <c r="B102" s="11" t="s">
        <v>78</v>
      </c>
      <c r="C102" s="222">
        <v>607995</v>
      </c>
      <c r="D102" s="20">
        <v>128</v>
      </c>
      <c r="E102" s="6">
        <v>14</v>
      </c>
      <c r="F102" s="6">
        <v>3</v>
      </c>
      <c r="G102" s="6">
        <v>4</v>
      </c>
      <c r="H102" s="6">
        <v>0</v>
      </c>
      <c r="I102" s="54">
        <v>0</v>
      </c>
      <c r="J102" s="149">
        <f t="shared" si="43"/>
        <v>149</v>
      </c>
      <c r="K102" s="20">
        <v>117</v>
      </c>
      <c r="L102" s="6">
        <v>0</v>
      </c>
      <c r="M102" s="6">
        <v>0</v>
      </c>
      <c r="N102" s="6">
        <v>0</v>
      </c>
      <c r="O102" s="6">
        <v>0</v>
      </c>
      <c r="P102" s="54">
        <v>0</v>
      </c>
      <c r="Q102" s="149">
        <f t="shared" si="44"/>
        <v>117</v>
      </c>
      <c r="R102" s="20">
        <v>95</v>
      </c>
      <c r="S102" s="6">
        <v>1</v>
      </c>
      <c r="T102" s="6">
        <v>0</v>
      </c>
      <c r="U102" s="6">
        <v>0</v>
      </c>
      <c r="V102" s="6">
        <v>1</v>
      </c>
      <c r="W102" s="54">
        <v>1</v>
      </c>
      <c r="X102" s="149">
        <f t="shared" si="45"/>
        <v>98</v>
      </c>
      <c r="Y102" s="149">
        <f t="shared" si="46"/>
        <v>364</v>
      </c>
      <c r="Z102" s="97">
        <v>20</v>
      </c>
      <c r="AA102" s="36" t="s">
        <v>78</v>
      </c>
      <c r="AB102" s="20">
        <v>18</v>
      </c>
      <c r="AC102" s="6">
        <v>10</v>
      </c>
      <c r="AD102" s="6">
        <v>61</v>
      </c>
      <c r="AE102" s="6">
        <v>42</v>
      </c>
      <c r="AF102" s="6">
        <v>41</v>
      </c>
      <c r="AG102" s="6">
        <v>44</v>
      </c>
      <c r="AH102" s="6">
        <v>18</v>
      </c>
      <c r="AI102" s="6">
        <v>36</v>
      </c>
      <c r="AJ102" s="6">
        <v>19</v>
      </c>
      <c r="AK102" s="6">
        <v>20</v>
      </c>
      <c r="AL102" s="6">
        <v>15</v>
      </c>
      <c r="AM102" s="6">
        <v>11</v>
      </c>
      <c r="AN102" s="6">
        <v>12</v>
      </c>
      <c r="AO102" s="6">
        <v>3</v>
      </c>
      <c r="AP102" s="6">
        <v>3</v>
      </c>
      <c r="AQ102" s="54">
        <v>2</v>
      </c>
      <c r="AR102" s="165">
        <f t="shared" si="47"/>
        <v>187</v>
      </c>
      <c r="AS102" s="144">
        <f t="shared" si="48"/>
        <v>168</v>
      </c>
      <c r="AT102" s="181">
        <f t="shared" si="49"/>
        <v>355</v>
      </c>
      <c r="AU102" s="167">
        <f t="shared" si="50"/>
        <v>355</v>
      </c>
      <c r="AV102" s="48">
        <v>266</v>
      </c>
      <c r="AW102" s="124">
        <v>149</v>
      </c>
      <c r="AX102" s="183"/>
      <c r="AY102" s="7">
        <v>46</v>
      </c>
      <c r="AZ102" s="7">
        <v>1</v>
      </c>
      <c r="BA102" s="44">
        <f t="shared" si="39"/>
        <v>64.876264516064168</v>
      </c>
      <c r="BB102" s="8">
        <f t="shared" si="51"/>
        <v>53.383458646616546</v>
      </c>
      <c r="BC102" s="8">
        <f t="shared" si="52"/>
        <v>85.865644212437886</v>
      </c>
      <c r="BD102" s="9">
        <f t="shared" si="40"/>
        <v>6.593406593406594</v>
      </c>
      <c r="BE102" s="8">
        <f t="shared" si="41"/>
        <v>93.421820903132428</v>
      </c>
      <c r="BF102" s="8">
        <f t="shared" si="53"/>
        <v>233.55455225783106</v>
      </c>
      <c r="BG102" s="10">
        <f t="shared" si="42"/>
        <v>56.015037593984964</v>
      </c>
    </row>
    <row r="103" spans="1:59" s="80" customFormat="1" ht="30.75" customHeight="1">
      <c r="A103" s="96">
        <v>21</v>
      </c>
      <c r="B103" s="11" t="s">
        <v>79</v>
      </c>
      <c r="C103" s="222">
        <v>1435903</v>
      </c>
      <c r="D103" s="20">
        <v>251</v>
      </c>
      <c r="E103" s="6">
        <v>13</v>
      </c>
      <c r="F103" s="6">
        <v>1</v>
      </c>
      <c r="G103" s="6">
        <v>0</v>
      </c>
      <c r="H103" s="6">
        <v>0</v>
      </c>
      <c r="I103" s="54">
        <v>0</v>
      </c>
      <c r="J103" s="149">
        <f t="shared" si="43"/>
        <v>265</v>
      </c>
      <c r="K103" s="20">
        <v>183</v>
      </c>
      <c r="L103" s="6">
        <v>0</v>
      </c>
      <c r="M103" s="6">
        <v>0</v>
      </c>
      <c r="N103" s="6">
        <v>0</v>
      </c>
      <c r="O103" s="6">
        <v>0</v>
      </c>
      <c r="P103" s="54">
        <v>0</v>
      </c>
      <c r="Q103" s="149">
        <f t="shared" si="44"/>
        <v>183</v>
      </c>
      <c r="R103" s="20">
        <v>136</v>
      </c>
      <c r="S103" s="6">
        <v>0</v>
      </c>
      <c r="T103" s="6">
        <v>0</v>
      </c>
      <c r="U103" s="6">
        <v>0</v>
      </c>
      <c r="V103" s="6">
        <v>0</v>
      </c>
      <c r="W103" s="54">
        <v>0</v>
      </c>
      <c r="X103" s="149">
        <f t="shared" si="45"/>
        <v>136</v>
      </c>
      <c r="Y103" s="149">
        <f t="shared" si="46"/>
        <v>584</v>
      </c>
      <c r="Z103" s="97">
        <v>21</v>
      </c>
      <c r="AA103" s="36" t="s">
        <v>79</v>
      </c>
      <c r="AB103" s="20">
        <v>29</v>
      </c>
      <c r="AC103" s="6">
        <v>27</v>
      </c>
      <c r="AD103" s="6">
        <v>36</v>
      </c>
      <c r="AE103" s="6">
        <v>49</v>
      </c>
      <c r="AF103" s="6">
        <v>64</v>
      </c>
      <c r="AG103" s="6">
        <v>90</v>
      </c>
      <c r="AH103" s="6">
        <v>45</v>
      </c>
      <c r="AI103" s="6">
        <v>52</v>
      </c>
      <c r="AJ103" s="6">
        <v>22</v>
      </c>
      <c r="AK103" s="6">
        <v>24</v>
      </c>
      <c r="AL103" s="6">
        <v>27</v>
      </c>
      <c r="AM103" s="6">
        <v>22</v>
      </c>
      <c r="AN103" s="6">
        <v>31</v>
      </c>
      <c r="AO103" s="6">
        <v>24</v>
      </c>
      <c r="AP103" s="6">
        <v>23</v>
      </c>
      <c r="AQ103" s="54">
        <v>18</v>
      </c>
      <c r="AR103" s="165">
        <f t="shared" si="47"/>
        <v>277</v>
      </c>
      <c r="AS103" s="144">
        <f t="shared" si="48"/>
        <v>306</v>
      </c>
      <c r="AT103" s="181">
        <f t="shared" si="49"/>
        <v>583</v>
      </c>
      <c r="AU103" s="167">
        <f t="shared" si="50"/>
        <v>583</v>
      </c>
      <c r="AV103" s="48">
        <v>445</v>
      </c>
      <c r="AW103" s="124">
        <v>262</v>
      </c>
      <c r="AX103" s="183"/>
      <c r="AY103" s="7">
        <v>244</v>
      </c>
      <c r="AZ103" s="7">
        <v>0</v>
      </c>
      <c r="BA103" s="44">
        <f t="shared" si="39"/>
        <v>51.071230670409726</v>
      </c>
      <c r="BB103" s="8">
        <f t="shared" si="51"/>
        <v>58.928571428571431</v>
      </c>
      <c r="BC103" s="8">
        <f t="shared" si="52"/>
        <v>59.708277033787823</v>
      </c>
      <c r="BD103" s="9">
        <f t="shared" si="40"/>
        <v>2.3972602739726026</v>
      </c>
      <c r="BE103" s="8">
        <f t="shared" si="41"/>
        <v>73.542572165389998</v>
      </c>
      <c r="BF103" s="8">
        <f t="shared" si="53"/>
        <v>162.40651353190293</v>
      </c>
      <c r="BG103" s="10">
        <f t="shared" si="42"/>
        <v>58.876404494382015</v>
      </c>
    </row>
    <row r="104" spans="1:59" s="80" customFormat="1" ht="30.75" customHeight="1">
      <c r="A104" s="96">
        <v>22</v>
      </c>
      <c r="B104" s="11" t="s">
        <v>80</v>
      </c>
      <c r="C104" s="222">
        <v>1744006.1376829778</v>
      </c>
      <c r="D104" s="20">
        <v>225</v>
      </c>
      <c r="E104" s="6">
        <v>4</v>
      </c>
      <c r="F104" s="6">
        <v>1</v>
      </c>
      <c r="G104" s="6">
        <v>0</v>
      </c>
      <c r="H104" s="6">
        <v>0</v>
      </c>
      <c r="I104" s="54">
        <v>0</v>
      </c>
      <c r="J104" s="149">
        <f t="shared" si="43"/>
        <v>230</v>
      </c>
      <c r="K104" s="20">
        <v>558</v>
      </c>
      <c r="L104" s="6">
        <v>0</v>
      </c>
      <c r="M104" s="6">
        <v>0</v>
      </c>
      <c r="N104" s="6">
        <v>0</v>
      </c>
      <c r="O104" s="6">
        <v>0</v>
      </c>
      <c r="P104" s="54">
        <v>0</v>
      </c>
      <c r="Q104" s="149">
        <f t="shared" si="44"/>
        <v>558</v>
      </c>
      <c r="R104" s="20">
        <v>405</v>
      </c>
      <c r="S104" s="6">
        <v>1</v>
      </c>
      <c r="T104" s="6">
        <v>0</v>
      </c>
      <c r="U104" s="6">
        <v>0</v>
      </c>
      <c r="V104" s="6">
        <v>0</v>
      </c>
      <c r="W104" s="54">
        <v>0</v>
      </c>
      <c r="X104" s="149">
        <f t="shared" si="45"/>
        <v>406</v>
      </c>
      <c r="Y104" s="149">
        <f t="shared" si="46"/>
        <v>1194</v>
      </c>
      <c r="Z104" s="97">
        <v>22</v>
      </c>
      <c r="AA104" s="36" t="s">
        <v>80</v>
      </c>
      <c r="AB104" s="20">
        <v>85</v>
      </c>
      <c r="AC104" s="6">
        <v>69</v>
      </c>
      <c r="AD104" s="6">
        <v>246</v>
      </c>
      <c r="AE104" s="6">
        <v>194</v>
      </c>
      <c r="AF104" s="6">
        <v>99</v>
      </c>
      <c r="AG104" s="6">
        <v>136</v>
      </c>
      <c r="AH104" s="6">
        <v>56</v>
      </c>
      <c r="AI104" s="6">
        <v>78</v>
      </c>
      <c r="AJ104" s="6">
        <v>33</v>
      </c>
      <c r="AK104" s="6">
        <v>29</v>
      </c>
      <c r="AL104" s="6">
        <v>26</v>
      </c>
      <c r="AM104" s="6">
        <v>28</v>
      </c>
      <c r="AN104" s="6">
        <v>29</v>
      </c>
      <c r="AO104" s="6">
        <v>32</v>
      </c>
      <c r="AP104" s="6">
        <v>37</v>
      </c>
      <c r="AQ104" s="54">
        <v>16</v>
      </c>
      <c r="AR104" s="165">
        <f t="shared" si="47"/>
        <v>611</v>
      </c>
      <c r="AS104" s="144">
        <f t="shared" si="48"/>
        <v>582</v>
      </c>
      <c r="AT104" s="181">
        <f t="shared" si="49"/>
        <v>1193</v>
      </c>
      <c r="AU104" s="167">
        <f t="shared" si="50"/>
        <v>1193</v>
      </c>
      <c r="AV104" s="48">
        <v>782</v>
      </c>
      <c r="AW104" s="124">
        <v>226</v>
      </c>
      <c r="AX104" s="183"/>
      <c r="AY104" s="7">
        <v>0</v>
      </c>
      <c r="AZ104" s="7">
        <v>0</v>
      </c>
      <c r="BA104" s="44">
        <f t="shared" si="39"/>
        <v>36.474132594293778</v>
      </c>
      <c r="BB104" s="8">
        <f t="shared" si="51"/>
        <v>29.060913705583758</v>
      </c>
      <c r="BC104" s="8">
        <f t="shared" si="52"/>
        <v>100.59665082582386</v>
      </c>
      <c r="BD104" s="9">
        <f t="shared" si="40"/>
        <v>0.50251256281407031</v>
      </c>
      <c r="BE104" s="8">
        <f t="shared" si="41"/>
        <v>52.522750935783051</v>
      </c>
      <c r="BF104" s="8">
        <f t="shared" si="53"/>
        <v>273.62289024624096</v>
      </c>
      <c r="BG104" s="10">
        <f t="shared" si="42"/>
        <v>28.900255754475701</v>
      </c>
    </row>
    <row r="105" spans="1:59" s="80" customFormat="1" ht="30.75" customHeight="1">
      <c r="A105" s="96">
        <v>23</v>
      </c>
      <c r="B105" s="11" t="s">
        <v>81</v>
      </c>
      <c r="C105" s="222">
        <v>321587.85083776695</v>
      </c>
      <c r="D105" s="20">
        <v>46</v>
      </c>
      <c r="E105" s="6">
        <v>5</v>
      </c>
      <c r="F105" s="6">
        <v>0</v>
      </c>
      <c r="G105" s="6">
        <v>0</v>
      </c>
      <c r="H105" s="6">
        <v>0</v>
      </c>
      <c r="I105" s="54">
        <v>0</v>
      </c>
      <c r="J105" s="149">
        <f t="shared" si="43"/>
        <v>51</v>
      </c>
      <c r="K105" s="20">
        <v>44</v>
      </c>
      <c r="L105" s="6">
        <v>0</v>
      </c>
      <c r="M105" s="6">
        <v>0</v>
      </c>
      <c r="N105" s="6">
        <v>0</v>
      </c>
      <c r="O105" s="6">
        <v>0</v>
      </c>
      <c r="P105" s="54">
        <v>0</v>
      </c>
      <c r="Q105" s="149">
        <f t="shared" si="44"/>
        <v>44</v>
      </c>
      <c r="R105" s="20">
        <v>22</v>
      </c>
      <c r="S105" s="6">
        <v>0</v>
      </c>
      <c r="T105" s="6">
        <v>0</v>
      </c>
      <c r="U105" s="6">
        <v>0</v>
      </c>
      <c r="V105" s="6">
        <v>1</v>
      </c>
      <c r="W105" s="54">
        <v>0</v>
      </c>
      <c r="X105" s="149">
        <f t="shared" si="45"/>
        <v>23</v>
      </c>
      <c r="Y105" s="149">
        <f t="shared" si="46"/>
        <v>118</v>
      </c>
      <c r="Z105" s="97">
        <v>23</v>
      </c>
      <c r="AA105" s="36" t="s">
        <v>81</v>
      </c>
      <c r="AB105" s="20">
        <v>4</v>
      </c>
      <c r="AC105" s="6">
        <v>0</v>
      </c>
      <c r="AD105" s="6">
        <v>1</v>
      </c>
      <c r="AE105" s="6">
        <v>6</v>
      </c>
      <c r="AF105" s="6">
        <v>12</v>
      </c>
      <c r="AG105" s="6">
        <v>11</v>
      </c>
      <c r="AH105" s="6">
        <v>5</v>
      </c>
      <c r="AI105" s="6">
        <v>8</v>
      </c>
      <c r="AJ105" s="6">
        <v>5</v>
      </c>
      <c r="AK105" s="6">
        <v>5</v>
      </c>
      <c r="AL105" s="6">
        <v>11</v>
      </c>
      <c r="AM105" s="6">
        <v>13</v>
      </c>
      <c r="AN105" s="6">
        <v>10</v>
      </c>
      <c r="AO105" s="6">
        <v>7</v>
      </c>
      <c r="AP105" s="6">
        <v>10</v>
      </c>
      <c r="AQ105" s="54">
        <v>9</v>
      </c>
      <c r="AR105" s="165">
        <f t="shared" si="47"/>
        <v>58</v>
      </c>
      <c r="AS105" s="144">
        <f t="shared" si="48"/>
        <v>59</v>
      </c>
      <c r="AT105" s="181">
        <f t="shared" si="49"/>
        <v>117</v>
      </c>
      <c r="AU105" s="167">
        <f t="shared" si="50"/>
        <v>117</v>
      </c>
      <c r="AV105" s="48">
        <v>95</v>
      </c>
      <c r="AW105" s="124">
        <v>51</v>
      </c>
      <c r="AX105" s="183"/>
      <c r="AY105" s="7">
        <v>10</v>
      </c>
      <c r="AZ105" s="7">
        <v>0</v>
      </c>
      <c r="BA105" s="44">
        <f t="shared" si="39"/>
        <v>44.052244603647651</v>
      </c>
      <c r="BB105" s="8">
        <f t="shared" si="51"/>
        <v>53.684210526315788</v>
      </c>
      <c r="BC105" s="8">
        <f t="shared" si="52"/>
        <v>53.502899155295246</v>
      </c>
      <c r="BD105" s="9">
        <f t="shared" si="40"/>
        <v>5.0847457627118651</v>
      </c>
      <c r="BE105" s="8">
        <f t="shared" si="41"/>
        <v>63.435232229252627</v>
      </c>
      <c r="BF105" s="8">
        <f t="shared" si="53"/>
        <v>145.5278857024031</v>
      </c>
      <c r="BG105" s="10">
        <f t="shared" si="42"/>
        <v>53.684210526315788</v>
      </c>
    </row>
    <row r="106" spans="1:59" s="80" customFormat="1" ht="30.75" customHeight="1">
      <c r="A106" s="96">
        <v>24</v>
      </c>
      <c r="B106" s="11" t="s">
        <v>82</v>
      </c>
      <c r="C106" s="222">
        <v>243303.552</v>
      </c>
      <c r="D106" s="20">
        <v>0</v>
      </c>
      <c r="E106" s="6">
        <v>0</v>
      </c>
      <c r="F106" s="6">
        <v>0</v>
      </c>
      <c r="G106" s="6">
        <v>0</v>
      </c>
      <c r="H106" s="6">
        <v>0</v>
      </c>
      <c r="I106" s="54">
        <v>0</v>
      </c>
      <c r="J106" s="149">
        <f t="shared" si="43"/>
        <v>0</v>
      </c>
      <c r="K106" s="20">
        <v>47</v>
      </c>
      <c r="L106" s="6">
        <v>0</v>
      </c>
      <c r="M106" s="6">
        <v>0</v>
      </c>
      <c r="N106" s="6">
        <v>0</v>
      </c>
      <c r="O106" s="6">
        <v>0</v>
      </c>
      <c r="P106" s="54">
        <v>0</v>
      </c>
      <c r="Q106" s="149">
        <f t="shared" si="44"/>
        <v>47</v>
      </c>
      <c r="R106" s="20">
        <v>0</v>
      </c>
      <c r="S106" s="6">
        <v>0</v>
      </c>
      <c r="T106" s="6">
        <v>0</v>
      </c>
      <c r="U106" s="6">
        <v>0</v>
      </c>
      <c r="V106" s="6">
        <v>0</v>
      </c>
      <c r="W106" s="54">
        <v>0</v>
      </c>
      <c r="X106" s="149">
        <f t="shared" si="45"/>
        <v>0</v>
      </c>
      <c r="Y106" s="149">
        <f t="shared" si="46"/>
        <v>47</v>
      </c>
      <c r="Z106" s="97">
        <v>24</v>
      </c>
      <c r="AA106" s="36" t="s">
        <v>82</v>
      </c>
      <c r="AB106" s="20">
        <v>16</v>
      </c>
      <c r="AC106" s="6">
        <v>9</v>
      </c>
      <c r="AD106" s="6">
        <v>4</v>
      </c>
      <c r="AE106" s="6">
        <v>7</v>
      </c>
      <c r="AF106" s="6">
        <v>0</v>
      </c>
      <c r="AG106" s="6">
        <v>1</v>
      </c>
      <c r="AH106" s="6">
        <v>1</v>
      </c>
      <c r="AI106" s="6">
        <v>4</v>
      </c>
      <c r="AJ106" s="6">
        <v>0</v>
      </c>
      <c r="AK106" s="6">
        <v>0</v>
      </c>
      <c r="AL106" s="6">
        <v>2</v>
      </c>
      <c r="AM106" s="6">
        <v>1</v>
      </c>
      <c r="AN106" s="6">
        <v>0</v>
      </c>
      <c r="AO106" s="6">
        <v>0</v>
      </c>
      <c r="AP106" s="6">
        <v>2</v>
      </c>
      <c r="AQ106" s="54">
        <v>0</v>
      </c>
      <c r="AR106" s="165">
        <f t="shared" si="47"/>
        <v>25</v>
      </c>
      <c r="AS106" s="144">
        <f t="shared" si="48"/>
        <v>22</v>
      </c>
      <c r="AT106" s="181">
        <f t="shared" si="49"/>
        <v>47</v>
      </c>
      <c r="AU106" s="167">
        <f t="shared" si="50"/>
        <v>47</v>
      </c>
      <c r="AV106" s="48">
        <v>0</v>
      </c>
      <c r="AW106" s="124">
        <v>0</v>
      </c>
      <c r="AX106" s="183"/>
      <c r="AY106" s="7">
        <v>0</v>
      </c>
      <c r="AZ106" s="7">
        <v>0</v>
      </c>
      <c r="BA106" s="44">
        <f t="shared" si="39"/>
        <v>0</v>
      </c>
      <c r="BB106" s="8">
        <f t="shared" si="51"/>
        <v>0</v>
      </c>
      <c r="BC106" s="8">
        <f t="shared" si="52"/>
        <v>28.407989316499389</v>
      </c>
      <c r="BD106" s="9">
        <f t="shared" si="40"/>
        <v>0</v>
      </c>
      <c r="BE106" s="8">
        <f t="shared" si="41"/>
        <v>0</v>
      </c>
      <c r="BF106" s="8">
        <f t="shared" si="53"/>
        <v>77.269730940878333</v>
      </c>
      <c r="BG106" s="10" t="e">
        <f t="shared" si="42"/>
        <v>#DIV/0!</v>
      </c>
    </row>
    <row r="107" spans="1:59" s="80" customFormat="1" ht="30.75" customHeight="1" thickBot="1">
      <c r="A107" s="98">
        <v>25</v>
      </c>
      <c r="B107" s="17" t="s">
        <v>83</v>
      </c>
      <c r="C107" s="222">
        <v>792715.50482914818</v>
      </c>
      <c r="D107" s="23">
        <v>42</v>
      </c>
      <c r="E107" s="24">
        <v>0</v>
      </c>
      <c r="F107" s="24">
        <v>0</v>
      </c>
      <c r="G107" s="24">
        <v>0</v>
      </c>
      <c r="H107" s="24">
        <v>0</v>
      </c>
      <c r="I107" s="82">
        <v>0</v>
      </c>
      <c r="J107" s="153">
        <f t="shared" si="43"/>
        <v>42</v>
      </c>
      <c r="K107" s="21">
        <v>1</v>
      </c>
      <c r="L107" s="22">
        <v>0</v>
      </c>
      <c r="M107" s="22">
        <v>0</v>
      </c>
      <c r="N107" s="22">
        <v>0</v>
      </c>
      <c r="O107" s="22">
        <v>0</v>
      </c>
      <c r="P107" s="83">
        <v>0</v>
      </c>
      <c r="Q107" s="153">
        <f t="shared" si="44"/>
        <v>1</v>
      </c>
      <c r="R107" s="21">
        <v>124</v>
      </c>
      <c r="S107" s="22">
        <v>0</v>
      </c>
      <c r="T107" s="22">
        <v>0</v>
      </c>
      <c r="U107" s="22">
        <v>0</v>
      </c>
      <c r="V107" s="22">
        <v>0</v>
      </c>
      <c r="W107" s="83">
        <v>0</v>
      </c>
      <c r="X107" s="153">
        <f t="shared" si="45"/>
        <v>124</v>
      </c>
      <c r="Y107" s="153">
        <f t="shared" si="46"/>
        <v>167</v>
      </c>
      <c r="Z107" s="99">
        <v>25</v>
      </c>
      <c r="AA107" s="37" t="s">
        <v>83</v>
      </c>
      <c r="AB107" s="21">
        <v>11</v>
      </c>
      <c r="AC107" s="22">
        <v>13</v>
      </c>
      <c r="AD107" s="22">
        <v>16</v>
      </c>
      <c r="AE107" s="22">
        <v>16</v>
      </c>
      <c r="AF107" s="22">
        <v>15</v>
      </c>
      <c r="AG107" s="22">
        <v>19</v>
      </c>
      <c r="AH107" s="22">
        <v>9</v>
      </c>
      <c r="AI107" s="22">
        <v>15</v>
      </c>
      <c r="AJ107" s="22">
        <v>9</v>
      </c>
      <c r="AK107" s="22">
        <v>12</v>
      </c>
      <c r="AL107" s="22">
        <v>5</v>
      </c>
      <c r="AM107" s="22">
        <v>3</v>
      </c>
      <c r="AN107" s="22">
        <v>7</v>
      </c>
      <c r="AO107" s="22">
        <v>6</v>
      </c>
      <c r="AP107" s="22">
        <v>5</v>
      </c>
      <c r="AQ107" s="83">
        <v>6</v>
      </c>
      <c r="AR107" s="166">
        <f t="shared" si="47"/>
        <v>77</v>
      </c>
      <c r="AS107" s="145">
        <f t="shared" si="48"/>
        <v>90</v>
      </c>
      <c r="AT107" s="182">
        <f t="shared" si="49"/>
        <v>167</v>
      </c>
      <c r="AU107" s="168">
        <f t="shared" si="50"/>
        <v>167</v>
      </c>
      <c r="AV107" s="49">
        <v>35</v>
      </c>
      <c r="AW107" s="125">
        <v>34</v>
      </c>
      <c r="AX107" s="184"/>
      <c r="AY107" s="7">
        <v>0</v>
      </c>
      <c r="AZ107" s="50">
        <v>0</v>
      </c>
      <c r="BA107" s="45">
        <f t="shared" si="39"/>
        <v>14.717343858666107</v>
      </c>
      <c r="BB107" s="26">
        <f t="shared" si="51"/>
        <v>97.674418604651152</v>
      </c>
      <c r="BC107" s="26">
        <f t="shared" si="52"/>
        <v>30.980627198284534</v>
      </c>
      <c r="BD107" s="27">
        <f t="shared" si="40"/>
        <v>0</v>
      </c>
      <c r="BE107" s="26">
        <f t="shared" si="41"/>
        <v>21.192975156479196</v>
      </c>
      <c r="BF107" s="26">
        <f t="shared" si="53"/>
        <v>84.267305979333941</v>
      </c>
      <c r="BG107" s="28">
        <f t="shared" si="42"/>
        <v>97.142857142857139</v>
      </c>
    </row>
    <row r="108" spans="1:59" ht="45" customHeight="1" thickBot="1">
      <c r="A108" s="255" t="s">
        <v>84</v>
      </c>
      <c r="B108" s="255"/>
      <c r="C108" s="100">
        <f t="shared" ref="C108:I108" si="54">SUM(C83:C107)</f>
        <v>24767363.17560111</v>
      </c>
      <c r="D108" s="139">
        <f t="shared" si="54"/>
        <v>3413</v>
      </c>
      <c r="E108" s="139">
        <f t="shared" si="54"/>
        <v>292</v>
      </c>
      <c r="F108" s="139">
        <f t="shared" si="54"/>
        <v>38</v>
      </c>
      <c r="G108" s="139">
        <f t="shared" si="54"/>
        <v>12</v>
      </c>
      <c r="H108" s="139">
        <f t="shared" si="54"/>
        <v>17</v>
      </c>
      <c r="I108" s="139">
        <f t="shared" si="54"/>
        <v>3</v>
      </c>
      <c r="J108" s="151">
        <f t="shared" ref="J108" si="55">D108+E108+F108+G108+H108+I108</f>
        <v>3775</v>
      </c>
      <c r="K108" s="139">
        <f t="shared" ref="K108:P108" si="56">SUM(K83:K107)</f>
        <v>3173</v>
      </c>
      <c r="L108" s="139">
        <f t="shared" si="56"/>
        <v>16</v>
      </c>
      <c r="M108" s="139">
        <f t="shared" si="56"/>
        <v>0</v>
      </c>
      <c r="N108" s="139">
        <f t="shared" si="56"/>
        <v>1</v>
      </c>
      <c r="O108" s="139">
        <f t="shared" si="56"/>
        <v>1</v>
      </c>
      <c r="P108" s="139">
        <f t="shared" si="56"/>
        <v>1</v>
      </c>
      <c r="Q108" s="151">
        <f t="shared" ref="Q108" si="57">SUM(K108:P108)</f>
        <v>3192</v>
      </c>
      <c r="R108" s="139">
        <f t="shared" ref="R108:W108" si="58">SUM(R83:R107)</f>
        <v>3690</v>
      </c>
      <c r="S108" s="139">
        <f t="shared" si="58"/>
        <v>10</v>
      </c>
      <c r="T108" s="139">
        <f t="shared" si="58"/>
        <v>0</v>
      </c>
      <c r="U108" s="139">
        <f t="shared" si="58"/>
        <v>0</v>
      </c>
      <c r="V108" s="139">
        <f t="shared" si="58"/>
        <v>8</v>
      </c>
      <c r="W108" s="139">
        <f t="shared" si="58"/>
        <v>1</v>
      </c>
      <c r="X108" s="151">
        <f t="shared" si="45"/>
        <v>3709</v>
      </c>
      <c r="Y108" s="151">
        <f t="shared" ref="Y108" si="59">J108+Q108+X108</f>
        <v>10676</v>
      </c>
      <c r="Z108" s="446" t="s">
        <v>84</v>
      </c>
      <c r="AA108" s="446"/>
      <c r="AB108" s="139">
        <f t="shared" ref="AB108:AQ108" si="60">SUM(AB83:AB107)</f>
        <v>477</v>
      </c>
      <c r="AC108" s="139">
        <f t="shared" si="60"/>
        <v>377</v>
      </c>
      <c r="AD108" s="139">
        <f t="shared" si="60"/>
        <v>920</v>
      </c>
      <c r="AE108" s="139">
        <f t="shared" si="60"/>
        <v>988</v>
      </c>
      <c r="AF108" s="139">
        <f t="shared" si="60"/>
        <v>1157</v>
      </c>
      <c r="AG108" s="139">
        <f t="shared" si="60"/>
        <v>1484</v>
      </c>
      <c r="AH108" s="139">
        <f t="shared" si="60"/>
        <v>688</v>
      </c>
      <c r="AI108" s="139">
        <f t="shared" si="60"/>
        <v>927</v>
      </c>
      <c r="AJ108" s="139">
        <f t="shared" si="60"/>
        <v>477</v>
      </c>
      <c r="AK108" s="139">
        <f t="shared" si="60"/>
        <v>527</v>
      </c>
      <c r="AL108" s="139">
        <f t="shared" si="60"/>
        <v>450</v>
      </c>
      <c r="AM108" s="139">
        <f t="shared" si="60"/>
        <v>471</v>
      </c>
      <c r="AN108" s="139">
        <f t="shared" si="60"/>
        <v>446</v>
      </c>
      <c r="AO108" s="139">
        <f t="shared" si="60"/>
        <v>400</v>
      </c>
      <c r="AP108" s="139">
        <f t="shared" si="60"/>
        <v>482</v>
      </c>
      <c r="AQ108" s="139">
        <f t="shared" si="60"/>
        <v>323</v>
      </c>
      <c r="AR108" s="169">
        <f t="shared" si="47"/>
        <v>5097</v>
      </c>
      <c r="AS108" s="169">
        <f t="shared" si="48"/>
        <v>5497</v>
      </c>
      <c r="AT108" s="169">
        <f t="shared" si="49"/>
        <v>10594</v>
      </c>
      <c r="AU108" s="169">
        <f t="shared" si="50"/>
        <v>10594</v>
      </c>
      <c r="AV108" s="139">
        <f>SUM(AV83:AV107)</f>
        <v>6579</v>
      </c>
      <c r="AW108" s="102">
        <f>SUM(AW83:AW107)</f>
        <v>3549</v>
      </c>
      <c r="AX108" s="102">
        <f>SUM(AX83:AX107)</f>
        <v>0</v>
      </c>
      <c r="AY108" s="102">
        <f>SUM(AY83:AY107)</f>
        <v>907</v>
      </c>
      <c r="AZ108" s="102">
        <f>SUM(AZ83:AZ107)</f>
        <v>59</v>
      </c>
      <c r="BA108" s="104">
        <f t="shared" si="39"/>
        <v>41.553340150497817</v>
      </c>
      <c r="BB108" s="104">
        <f>(D108+E108)/(J108+Q108)*100</f>
        <v>53.179273718960815</v>
      </c>
      <c r="BC108" s="104">
        <f>(4*AU108)/(C108*0.00272)*100</f>
        <v>62.902989124225826</v>
      </c>
      <c r="BD108" s="105">
        <f t="shared" si="40"/>
        <v>3.7467216185837393</v>
      </c>
      <c r="BE108" s="104">
        <f t="shared" si="41"/>
        <v>59.836809816716858</v>
      </c>
      <c r="BF108" s="104">
        <f t="shared" si="53"/>
        <v>171.0961304178943</v>
      </c>
      <c r="BG108" s="103">
        <f t="shared" si="42"/>
        <v>53.94436844505244</v>
      </c>
    </row>
    <row r="115" spans="1:59" ht="15" customHeight="1">
      <c r="A115" s="256" t="s">
        <v>84</v>
      </c>
      <c r="B115" s="256"/>
      <c r="C115" s="256"/>
      <c r="D115" s="257" t="s">
        <v>0</v>
      </c>
      <c r="E115" s="257"/>
      <c r="F115" s="257"/>
      <c r="G115" s="257"/>
      <c r="H115" s="257"/>
      <c r="I115" s="257"/>
      <c r="J115" s="257"/>
      <c r="K115" s="257"/>
      <c r="L115" s="257"/>
      <c r="M115" s="257"/>
      <c r="N115" s="257"/>
      <c r="O115" s="257"/>
      <c r="P115" s="257"/>
      <c r="Q115" s="257"/>
      <c r="R115" s="257"/>
      <c r="S115" s="257"/>
      <c r="T115" s="257"/>
      <c r="U115" s="257"/>
      <c r="V115" s="257"/>
      <c r="W115" s="257"/>
      <c r="X115" s="257"/>
      <c r="Y115" s="257"/>
      <c r="Z115" s="257" t="s">
        <v>6</v>
      </c>
      <c r="AA115" s="257"/>
      <c r="AB115" s="257"/>
      <c r="AC115" s="257"/>
      <c r="AD115" s="257"/>
      <c r="AE115" s="257"/>
      <c r="AF115" s="257"/>
      <c r="AG115" s="257"/>
      <c r="AH115" s="257"/>
      <c r="AI115" s="257"/>
      <c r="AJ115" s="257"/>
      <c r="AK115" s="257"/>
      <c r="AL115" s="257"/>
      <c r="AM115" s="257"/>
      <c r="AN115" s="257"/>
      <c r="AO115" s="257"/>
      <c r="AP115" s="257"/>
      <c r="AQ115" s="257"/>
      <c r="AR115" s="257"/>
      <c r="AS115" s="257"/>
      <c r="AT115" s="257"/>
      <c r="AU115" s="87"/>
      <c r="AV115" s="259" t="s">
        <v>18</v>
      </c>
      <c r="AW115" s="260"/>
      <c r="AX115" s="259" t="s">
        <v>19</v>
      </c>
      <c r="AY115" s="262"/>
      <c r="AZ115" s="262"/>
      <c r="BA115" s="249" t="s">
        <v>28</v>
      </c>
      <c r="BB115" s="249" t="s">
        <v>55</v>
      </c>
      <c r="BC115" s="249" t="s">
        <v>52</v>
      </c>
      <c r="BD115" s="384" t="s">
        <v>94</v>
      </c>
      <c r="BE115" s="384" t="s">
        <v>30</v>
      </c>
      <c r="BF115" s="384" t="s">
        <v>53</v>
      </c>
      <c r="BG115" s="384" t="s">
        <v>54</v>
      </c>
    </row>
    <row r="116" spans="1:59" ht="15" customHeight="1" thickBot="1">
      <c r="A116" s="256"/>
      <c r="B116" s="256"/>
      <c r="C116" s="256"/>
      <c r="D116" s="258"/>
      <c r="E116" s="258"/>
      <c r="F116" s="258"/>
      <c r="G116" s="258"/>
      <c r="H116" s="258"/>
      <c r="I116" s="258"/>
      <c r="J116" s="258"/>
      <c r="K116" s="258"/>
      <c r="L116" s="258"/>
      <c r="M116" s="258"/>
      <c r="N116" s="258"/>
      <c r="O116" s="258"/>
      <c r="P116" s="258"/>
      <c r="Q116" s="258"/>
      <c r="R116" s="258"/>
      <c r="S116" s="258"/>
      <c r="T116" s="258"/>
      <c r="U116" s="258"/>
      <c r="V116" s="258"/>
      <c r="W116" s="258"/>
      <c r="X116" s="258"/>
      <c r="Y116" s="258"/>
      <c r="Z116" s="257"/>
      <c r="AA116" s="257"/>
      <c r="AB116" s="258"/>
      <c r="AC116" s="258"/>
      <c r="AD116" s="258"/>
      <c r="AE116" s="258"/>
      <c r="AF116" s="258"/>
      <c r="AG116" s="258"/>
      <c r="AH116" s="258"/>
      <c r="AI116" s="258"/>
      <c r="AJ116" s="258"/>
      <c r="AK116" s="258"/>
      <c r="AL116" s="258"/>
      <c r="AM116" s="258"/>
      <c r="AN116" s="258"/>
      <c r="AO116" s="258"/>
      <c r="AP116" s="258"/>
      <c r="AQ116" s="258"/>
      <c r="AR116" s="258"/>
      <c r="AS116" s="258"/>
      <c r="AT116" s="258"/>
      <c r="AU116" s="85"/>
      <c r="AV116" s="243"/>
      <c r="AW116" s="261"/>
      <c r="AX116" s="243"/>
      <c r="AY116" s="244"/>
      <c r="AZ116" s="244"/>
      <c r="BA116" s="249"/>
      <c r="BB116" s="249"/>
      <c r="BC116" s="249"/>
      <c r="BD116" s="384"/>
      <c r="BE116" s="384"/>
      <c r="BF116" s="384"/>
      <c r="BG116" s="384"/>
    </row>
    <row r="117" spans="1:59" ht="19.5" thickBot="1">
      <c r="A117" s="421" t="s">
        <v>92</v>
      </c>
      <c r="B117" s="421"/>
      <c r="C117" s="421"/>
      <c r="D117" s="358" t="s">
        <v>35</v>
      </c>
      <c r="E117" s="359"/>
      <c r="F117" s="359"/>
      <c r="G117" s="359"/>
      <c r="H117" s="359"/>
      <c r="I117" s="359"/>
      <c r="J117" s="359"/>
      <c r="K117" s="359"/>
      <c r="L117" s="359"/>
      <c r="M117" s="359"/>
      <c r="N117" s="359"/>
      <c r="O117" s="359"/>
      <c r="P117" s="359"/>
      <c r="Q117" s="360"/>
      <c r="R117" s="423" t="s">
        <v>37</v>
      </c>
      <c r="S117" s="424"/>
      <c r="T117" s="424"/>
      <c r="U117" s="424"/>
      <c r="V117" s="424"/>
      <c r="W117" s="424"/>
      <c r="X117" s="425"/>
      <c r="Y117" s="304" t="s">
        <v>25</v>
      </c>
      <c r="Z117" s="375" t="s">
        <v>26</v>
      </c>
      <c r="AA117" s="397" t="s">
        <v>7</v>
      </c>
      <c r="AB117" s="399" t="s">
        <v>47</v>
      </c>
      <c r="AC117" s="400"/>
      <c r="AD117" s="400"/>
      <c r="AE117" s="400"/>
      <c r="AF117" s="400"/>
      <c r="AG117" s="400"/>
      <c r="AH117" s="400"/>
      <c r="AI117" s="400"/>
      <c r="AJ117" s="400"/>
      <c r="AK117" s="400"/>
      <c r="AL117" s="400"/>
      <c r="AM117" s="400"/>
      <c r="AN117" s="400"/>
      <c r="AO117" s="400"/>
      <c r="AP117" s="400"/>
      <c r="AQ117" s="400"/>
      <c r="AR117" s="400"/>
      <c r="AS117" s="400"/>
      <c r="AT117" s="401"/>
      <c r="AU117" s="162"/>
      <c r="AV117" s="243"/>
      <c r="AW117" s="261"/>
      <c r="AX117" s="243"/>
      <c r="AY117" s="244"/>
      <c r="AZ117" s="244"/>
      <c r="BA117" s="249"/>
      <c r="BB117" s="249"/>
      <c r="BC117" s="249"/>
      <c r="BD117" s="384"/>
      <c r="BE117" s="384"/>
      <c r="BF117" s="384"/>
      <c r="BG117" s="384"/>
    </row>
    <row r="118" spans="1:59" ht="19.5" thickBot="1">
      <c r="A118" s="422"/>
      <c r="B118" s="422"/>
      <c r="C118" s="422"/>
      <c r="D118" s="263" t="s">
        <v>36</v>
      </c>
      <c r="E118" s="264"/>
      <c r="F118" s="264"/>
      <c r="G118" s="264"/>
      <c r="H118" s="264"/>
      <c r="I118" s="264"/>
      <c r="J118" s="265"/>
      <c r="K118" s="429" t="s">
        <v>46</v>
      </c>
      <c r="L118" s="430"/>
      <c r="M118" s="430"/>
      <c r="N118" s="430"/>
      <c r="O118" s="430"/>
      <c r="P118" s="430"/>
      <c r="Q118" s="431"/>
      <c r="R118" s="432" t="s">
        <v>38</v>
      </c>
      <c r="S118" s="433"/>
      <c r="T118" s="433"/>
      <c r="U118" s="433"/>
      <c r="V118" s="433"/>
      <c r="W118" s="433"/>
      <c r="X118" s="434"/>
      <c r="Y118" s="305"/>
      <c r="Z118" s="375"/>
      <c r="AA118" s="397"/>
      <c r="AB118" s="426"/>
      <c r="AC118" s="427"/>
      <c r="AD118" s="427"/>
      <c r="AE118" s="427"/>
      <c r="AF118" s="427"/>
      <c r="AG118" s="427"/>
      <c r="AH118" s="427"/>
      <c r="AI118" s="427"/>
      <c r="AJ118" s="427"/>
      <c r="AK118" s="427"/>
      <c r="AL118" s="427"/>
      <c r="AM118" s="427"/>
      <c r="AN118" s="427"/>
      <c r="AO118" s="427"/>
      <c r="AP118" s="427"/>
      <c r="AQ118" s="427"/>
      <c r="AR118" s="427"/>
      <c r="AS118" s="427"/>
      <c r="AT118" s="428"/>
      <c r="AU118" s="162"/>
      <c r="AV118" s="243"/>
      <c r="AW118" s="261"/>
      <c r="AX118" s="243"/>
      <c r="AY118" s="244"/>
      <c r="AZ118" s="244"/>
      <c r="BA118" s="249"/>
      <c r="BB118" s="249"/>
      <c r="BC118" s="249"/>
      <c r="BD118" s="384"/>
      <c r="BE118" s="384"/>
      <c r="BF118" s="384"/>
      <c r="BG118" s="384"/>
    </row>
    <row r="119" spans="1:59" ht="16.5" thickBot="1">
      <c r="A119" s="280" t="s">
        <v>34</v>
      </c>
      <c r="B119" s="418" t="s">
        <v>32</v>
      </c>
      <c r="C119" s="419" t="s">
        <v>33</v>
      </c>
      <c r="D119" s="435" t="s">
        <v>40</v>
      </c>
      <c r="E119" s="436" t="s">
        <v>39</v>
      </c>
      <c r="F119" s="263" t="s">
        <v>45</v>
      </c>
      <c r="G119" s="264"/>
      <c r="H119" s="264"/>
      <c r="I119" s="265"/>
      <c r="J119" s="266" t="s">
        <v>17</v>
      </c>
      <c r="K119" s="435" t="s">
        <v>40</v>
      </c>
      <c r="L119" s="436" t="s">
        <v>39</v>
      </c>
      <c r="M119" s="263" t="s">
        <v>45</v>
      </c>
      <c r="N119" s="264"/>
      <c r="O119" s="264"/>
      <c r="P119" s="265"/>
      <c r="Q119" s="266" t="s">
        <v>17</v>
      </c>
      <c r="R119" s="268" t="s">
        <v>40</v>
      </c>
      <c r="S119" s="438" t="s">
        <v>39</v>
      </c>
      <c r="T119" s="440" t="s">
        <v>45</v>
      </c>
      <c r="U119" s="441"/>
      <c r="V119" s="441"/>
      <c r="W119" s="442"/>
      <c r="X119" s="443" t="s">
        <v>17</v>
      </c>
      <c r="Y119" s="305"/>
      <c r="Z119" s="375"/>
      <c r="AA119" s="397"/>
      <c r="AB119" s="445" t="s">
        <v>8</v>
      </c>
      <c r="AC119" s="270"/>
      <c r="AD119" s="270" t="s">
        <v>9</v>
      </c>
      <c r="AE119" s="270"/>
      <c r="AF119" s="270" t="s">
        <v>10</v>
      </c>
      <c r="AG119" s="270"/>
      <c r="AH119" s="270" t="s">
        <v>11</v>
      </c>
      <c r="AI119" s="270"/>
      <c r="AJ119" s="270" t="s">
        <v>12</v>
      </c>
      <c r="AK119" s="270"/>
      <c r="AL119" s="270" t="s">
        <v>13</v>
      </c>
      <c r="AM119" s="270"/>
      <c r="AN119" s="270" t="s">
        <v>14</v>
      </c>
      <c r="AO119" s="270"/>
      <c r="AP119" s="270" t="s">
        <v>15</v>
      </c>
      <c r="AQ119" s="271"/>
      <c r="AR119" s="272" t="s">
        <v>16</v>
      </c>
      <c r="AS119" s="273"/>
      <c r="AT119" s="274"/>
      <c r="AU119" s="91"/>
      <c r="AV119" s="275" t="s">
        <v>48</v>
      </c>
      <c r="AW119" s="276"/>
      <c r="AX119" s="277" t="s">
        <v>51</v>
      </c>
      <c r="AY119" s="278"/>
      <c r="AZ119" s="279"/>
      <c r="BA119" s="250"/>
      <c r="BB119" s="249"/>
      <c r="BC119" s="249"/>
      <c r="BD119" s="384"/>
      <c r="BE119" s="384"/>
      <c r="BF119" s="384"/>
      <c r="BG119" s="384"/>
    </row>
    <row r="120" spans="1:59" ht="79.5" thickBot="1">
      <c r="A120" s="281"/>
      <c r="B120" s="280"/>
      <c r="C120" s="419"/>
      <c r="D120" s="364"/>
      <c r="E120" s="437"/>
      <c r="F120" s="111" t="s">
        <v>41</v>
      </c>
      <c r="G120" s="112" t="s">
        <v>42</v>
      </c>
      <c r="H120" s="112" t="s">
        <v>43</v>
      </c>
      <c r="I120" s="113" t="s">
        <v>44</v>
      </c>
      <c r="J120" s="267"/>
      <c r="K120" s="364"/>
      <c r="L120" s="437"/>
      <c r="M120" s="111" t="s">
        <v>41</v>
      </c>
      <c r="N120" s="112" t="s">
        <v>42</v>
      </c>
      <c r="O120" s="112" t="s">
        <v>57</v>
      </c>
      <c r="P120" s="113" t="s">
        <v>44</v>
      </c>
      <c r="Q120" s="267"/>
      <c r="R120" s="269"/>
      <c r="S120" s="439"/>
      <c r="T120" s="114" t="s">
        <v>41</v>
      </c>
      <c r="U120" s="115" t="s">
        <v>42</v>
      </c>
      <c r="V120" s="115" t="s">
        <v>58</v>
      </c>
      <c r="W120" s="116" t="s">
        <v>44</v>
      </c>
      <c r="X120" s="444"/>
      <c r="Y120" s="306"/>
      <c r="Z120" s="375"/>
      <c r="AA120" s="397"/>
      <c r="AB120" s="117" t="s">
        <v>3</v>
      </c>
      <c r="AC120" s="118" t="s">
        <v>4</v>
      </c>
      <c r="AD120" s="118" t="s">
        <v>3</v>
      </c>
      <c r="AE120" s="118" t="s">
        <v>4</v>
      </c>
      <c r="AF120" s="118" t="s">
        <v>3</v>
      </c>
      <c r="AG120" s="118" t="s">
        <v>4</v>
      </c>
      <c r="AH120" s="118" t="s">
        <v>3</v>
      </c>
      <c r="AI120" s="118" t="s">
        <v>4</v>
      </c>
      <c r="AJ120" s="118" t="s">
        <v>3</v>
      </c>
      <c r="AK120" s="118" t="s">
        <v>4</v>
      </c>
      <c r="AL120" s="118" t="s">
        <v>3</v>
      </c>
      <c r="AM120" s="118" t="s">
        <v>4</v>
      </c>
      <c r="AN120" s="118" t="s">
        <v>3</v>
      </c>
      <c r="AO120" s="118" t="s">
        <v>4</v>
      </c>
      <c r="AP120" s="118" t="s">
        <v>3</v>
      </c>
      <c r="AQ120" s="119" t="s">
        <v>4</v>
      </c>
      <c r="AR120" s="117" t="s">
        <v>3</v>
      </c>
      <c r="AS120" s="119" t="s">
        <v>4</v>
      </c>
      <c r="AT120" s="90" t="s">
        <v>17</v>
      </c>
      <c r="AU120" s="90" t="s">
        <v>88</v>
      </c>
      <c r="AV120" s="120" t="s">
        <v>49</v>
      </c>
      <c r="AW120" s="122" t="s">
        <v>50</v>
      </c>
      <c r="AX120" s="130" t="s">
        <v>85</v>
      </c>
      <c r="AY120" s="121" t="s">
        <v>86</v>
      </c>
      <c r="AZ120" s="122" t="s">
        <v>87</v>
      </c>
      <c r="BA120" s="250"/>
      <c r="BB120" s="249"/>
      <c r="BC120" s="249"/>
      <c r="BD120" s="384"/>
      <c r="BE120" s="384"/>
      <c r="BF120" s="384"/>
      <c r="BG120" s="384"/>
    </row>
    <row r="121" spans="1:59" s="80" customFormat="1" ht="30.75" customHeight="1">
      <c r="A121" s="96">
        <v>1</v>
      </c>
      <c r="B121" s="11" t="s">
        <v>59</v>
      </c>
      <c r="C121" s="221">
        <v>1218666.5344651919</v>
      </c>
      <c r="D121" s="62"/>
      <c r="E121" s="64"/>
      <c r="F121" s="62"/>
      <c r="G121" s="63"/>
      <c r="H121" s="63"/>
      <c r="I121" s="108"/>
      <c r="J121" s="148">
        <f>D121+E121+F121+G121+H121+I121</f>
        <v>0</v>
      </c>
      <c r="K121" s="65"/>
      <c r="L121" s="64"/>
      <c r="M121" s="62"/>
      <c r="N121" s="63"/>
      <c r="O121" s="63"/>
      <c r="P121" s="108"/>
      <c r="Q121" s="148">
        <f>SUM(K121:P121)</f>
        <v>0</v>
      </c>
      <c r="R121" s="62"/>
      <c r="S121" s="64"/>
      <c r="T121" s="62"/>
      <c r="U121" s="63"/>
      <c r="V121" s="63"/>
      <c r="W121" s="108"/>
      <c r="X121" s="158">
        <f>SUM(R121:W121)</f>
        <v>0</v>
      </c>
      <c r="Y121" s="148">
        <f>J121+Q121+X121</f>
        <v>0</v>
      </c>
      <c r="Z121" s="97">
        <v>1</v>
      </c>
      <c r="AA121" s="36" t="s">
        <v>59</v>
      </c>
      <c r="AB121" s="197"/>
      <c r="AC121" s="198"/>
      <c r="AD121" s="198"/>
      <c r="AE121" s="198"/>
      <c r="AF121" s="198"/>
      <c r="AG121" s="198"/>
      <c r="AH121" s="198"/>
      <c r="AI121" s="198"/>
      <c r="AJ121" s="198"/>
      <c r="AK121" s="198"/>
      <c r="AL121" s="198"/>
      <c r="AM121" s="198"/>
      <c r="AN121" s="198"/>
      <c r="AO121" s="198"/>
      <c r="AP121" s="198"/>
      <c r="AQ121" s="199"/>
      <c r="AR121" s="163">
        <f>AP121+AN121+AL121+AJ121+AH121+AF121+AD121+AB121</f>
        <v>0</v>
      </c>
      <c r="AS121" s="179">
        <f>AQ121+AO121+AM121+AK121+AI121+AG121+AE121+AC121</f>
        <v>0</v>
      </c>
      <c r="AT121" s="180">
        <f>SUM(AR121:AS121)</f>
        <v>0</v>
      </c>
      <c r="AU121" s="164">
        <f>D121+E121+K121+L121+R121+S121</f>
        <v>0</v>
      </c>
      <c r="AV121" s="70"/>
      <c r="AW121" s="123"/>
      <c r="AX121" s="127"/>
      <c r="AY121" s="71"/>
      <c r="AZ121" s="123"/>
      <c r="BA121" s="44">
        <f t="shared" ref="BA121:BA146" si="61">((D121+E121)*4)/(C121*0.00144)*100</f>
        <v>0</v>
      </c>
      <c r="BB121" s="8" t="e">
        <f>(D121+E121)/(J121+Q121)*100</f>
        <v>#DIV/0!</v>
      </c>
      <c r="BC121" s="8">
        <f>(4*AU121)/(C121*0.00272)*100</f>
        <v>0</v>
      </c>
      <c r="BD121" s="9" t="e">
        <f t="shared" ref="BD121:BD146" si="62">(E121+F121+G121+H121+I121+L121+M121+N121+O121+P121+S121+T121+U121+V121+W121)/Y121*100</f>
        <v>#DIV/0!</v>
      </c>
      <c r="BE121" s="8">
        <f t="shared" ref="BE121:BE146" si="63">((D121+E121)*4)/(C121)*100000</f>
        <v>0</v>
      </c>
      <c r="BF121" s="8">
        <f>(AU121*4)/(C121)*100000</f>
        <v>0</v>
      </c>
      <c r="BG121" s="10" t="e">
        <f t="shared" ref="BG121:BG146" si="64">AW121/AV121*100</f>
        <v>#DIV/0!</v>
      </c>
    </row>
    <row r="122" spans="1:59" s="80" customFormat="1" ht="30.75" customHeight="1">
      <c r="A122" s="96">
        <v>2</v>
      </c>
      <c r="B122" s="11" t="s">
        <v>60</v>
      </c>
      <c r="C122" s="222">
        <v>934699.18137449585</v>
      </c>
      <c r="D122" s="20"/>
      <c r="E122" s="54"/>
      <c r="F122" s="20"/>
      <c r="G122" s="6"/>
      <c r="H122" s="6"/>
      <c r="I122" s="109"/>
      <c r="J122" s="149">
        <f t="shared" ref="J122:J145" si="65">D122+E122+F122+G122+H122+I122</f>
        <v>0</v>
      </c>
      <c r="K122" s="14"/>
      <c r="L122" s="54"/>
      <c r="M122" s="20"/>
      <c r="N122" s="6"/>
      <c r="O122" s="6"/>
      <c r="P122" s="109"/>
      <c r="Q122" s="149">
        <f t="shared" ref="Q122:Q145" si="66">SUM(K122:P122)</f>
        <v>0</v>
      </c>
      <c r="R122" s="20"/>
      <c r="S122" s="54"/>
      <c r="T122" s="20"/>
      <c r="U122" s="6"/>
      <c r="V122" s="6"/>
      <c r="W122" s="109"/>
      <c r="X122" s="159">
        <f t="shared" ref="X122:X146" si="67">SUM(R122:W122)</f>
        <v>0</v>
      </c>
      <c r="Y122" s="149">
        <f t="shared" ref="Y122:Y145" si="68">J122+Q122+X122</f>
        <v>0</v>
      </c>
      <c r="Z122" s="97">
        <v>2</v>
      </c>
      <c r="AA122" s="36" t="s">
        <v>60</v>
      </c>
      <c r="AB122" s="20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109"/>
      <c r="AR122" s="165">
        <f t="shared" ref="AR122:AR146" si="69">AP122+AN122+AL122+AJ122+AH122+AF122+AD122+AB122</f>
        <v>0</v>
      </c>
      <c r="AS122" s="144">
        <f t="shared" ref="AS122:AS146" si="70">AQ122+AO122+AM122+AK122+AI122+AG122+AE122+AC122</f>
        <v>0</v>
      </c>
      <c r="AT122" s="181">
        <f t="shared" ref="AT122:AT146" si="71">SUM(AR122:AS122)</f>
        <v>0</v>
      </c>
      <c r="AU122" s="167">
        <f t="shared" ref="AU122:AU146" si="72">D122+E122+K122+L122+R122+S122</f>
        <v>0</v>
      </c>
      <c r="AV122" s="48"/>
      <c r="AW122" s="124"/>
      <c r="AX122" s="128"/>
      <c r="AY122" s="7"/>
      <c r="AZ122" s="124"/>
      <c r="BA122" s="44">
        <f t="shared" si="61"/>
        <v>0</v>
      </c>
      <c r="BB122" s="8" t="e">
        <f t="shared" ref="BB122:BB145" si="73">(D122+E122)/(J122+Q122)*100</f>
        <v>#DIV/0!</v>
      </c>
      <c r="BC122" s="8">
        <f t="shared" ref="BC122:BC145" si="74">(4*AU122)/(C122*0.00272)*100</f>
        <v>0</v>
      </c>
      <c r="BD122" s="9" t="e">
        <f t="shared" si="62"/>
        <v>#DIV/0!</v>
      </c>
      <c r="BE122" s="8">
        <f t="shared" si="63"/>
        <v>0</v>
      </c>
      <c r="BF122" s="8">
        <f t="shared" ref="BF122:BF146" si="75">(AU122*4)/(C122)*100000</f>
        <v>0</v>
      </c>
      <c r="BG122" s="10" t="e">
        <f t="shared" si="64"/>
        <v>#DIV/0!</v>
      </c>
    </row>
    <row r="123" spans="1:59" s="80" customFormat="1" ht="30.75" customHeight="1">
      <c r="A123" s="96">
        <v>3</v>
      </c>
      <c r="B123" s="11" t="s">
        <v>61</v>
      </c>
      <c r="C123" s="222">
        <v>418394.90302777686</v>
      </c>
      <c r="D123" s="20"/>
      <c r="E123" s="54"/>
      <c r="F123" s="20"/>
      <c r="G123" s="6"/>
      <c r="H123" s="6"/>
      <c r="I123" s="109"/>
      <c r="J123" s="149">
        <f t="shared" si="65"/>
        <v>0</v>
      </c>
      <c r="K123" s="14"/>
      <c r="L123" s="54"/>
      <c r="M123" s="20"/>
      <c r="N123" s="6"/>
      <c r="O123" s="6"/>
      <c r="P123" s="109"/>
      <c r="Q123" s="149">
        <f t="shared" si="66"/>
        <v>0</v>
      </c>
      <c r="R123" s="20"/>
      <c r="S123" s="54"/>
      <c r="T123" s="20"/>
      <c r="U123" s="6"/>
      <c r="V123" s="6"/>
      <c r="W123" s="109"/>
      <c r="X123" s="159">
        <f t="shared" si="67"/>
        <v>0</v>
      </c>
      <c r="Y123" s="149">
        <f t="shared" si="68"/>
        <v>0</v>
      </c>
      <c r="Z123" s="97">
        <v>3</v>
      </c>
      <c r="AA123" s="36" t="s">
        <v>61</v>
      </c>
      <c r="AB123" s="20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109"/>
      <c r="AR123" s="165">
        <f t="shared" si="69"/>
        <v>0</v>
      </c>
      <c r="AS123" s="144">
        <f t="shared" si="70"/>
        <v>0</v>
      </c>
      <c r="AT123" s="181">
        <f t="shared" si="71"/>
        <v>0</v>
      </c>
      <c r="AU123" s="167">
        <f t="shared" si="72"/>
        <v>0</v>
      </c>
      <c r="AV123" s="48"/>
      <c r="AW123" s="124"/>
      <c r="AX123" s="128"/>
      <c r="AY123" s="7"/>
      <c r="AZ123" s="124"/>
      <c r="BA123" s="44">
        <f t="shared" si="61"/>
        <v>0</v>
      </c>
      <c r="BB123" s="8" t="e">
        <f t="shared" si="73"/>
        <v>#DIV/0!</v>
      </c>
      <c r="BC123" s="8">
        <f t="shared" si="74"/>
        <v>0</v>
      </c>
      <c r="BD123" s="9" t="e">
        <f t="shared" si="62"/>
        <v>#DIV/0!</v>
      </c>
      <c r="BE123" s="8">
        <f t="shared" si="63"/>
        <v>0</v>
      </c>
      <c r="BF123" s="8">
        <f t="shared" si="75"/>
        <v>0</v>
      </c>
      <c r="BG123" s="10" t="e">
        <f t="shared" si="64"/>
        <v>#DIV/0!</v>
      </c>
    </row>
    <row r="124" spans="1:59" s="80" customFormat="1" ht="30.75" customHeight="1">
      <c r="A124" s="96">
        <v>4</v>
      </c>
      <c r="B124" s="11" t="s">
        <v>62</v>
      </c>
      <c r="C124" s="222">
        <v>695908.45263913844</v>
      </c>
      <c r="D124" s="20"/>
      <c r="E124" s="54"/>
      <c r="F124" s="20"/>
      <c r="G124" s="6"/>
      <c r="H124" s="6"/>
      <c r="I124" s="109"/>
      <c r="J124" s="149">
        <f t="shared" si="65"/>
        <v>0</v>
      </c>
      <c r="K124" s="14"/>
      <c r="L124" s="54"/>
      <c r="M124" s="20"/>
      <c r="N124" s="6"/>
      <c r="O124" s="6"/>
      <c r="P124" s="109"/>
      <c r="Q124" s="149">
        <f t="shared" si="66"/>
        <v>0</v>
      </c>
      <c r="R124" s="20"/>
      <c r="S124" s="54"/>
      <c r="T124" s="20"/>
      <c r="U124" s="6"/>
      <c r="V124" s="6"/>
      <c r="W124" s="109"/>
      <c r="X124" s="159">
        <f t="shared" si="67"/>
        <v>0</v>
      </c>
      <c r="Y124" s="149">
        <f t="shared" si="68"/>
        <v>0</v>
      </c>
      <c r="Z124" s="97">
        <v>4</v>
      </c>
      <c r="AA124" s="36" t="s">
        <v>62</v>
      </c>
      <c r="AB124" s="20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109"/>
      <c r="AR124" s="165">
        <f t="shared" si="69"/>
        <v>0</v>
      </c>
      <c r="AS124" s="144">
        <f t="shared" si="70"/>
        <v>0</v>
      </c>
      <c r="AT124" s="181">
        <f t="shared" si="71"/>
        <v>0</v>
      </c>
      <c r="AU124" s="167">
        <f t="shared" si="72"/>
        <v>0</v>
      </c>
      <c r="AV124" s="48"/>
      <c r="AW124" s="124"/>
      <c r="AX124" s="128"/>
      <c r="AY124" s="7"/>
      <c r="AZ124" s="124"/>
      <c r="BA124" s="44">
        <f t="shared" si="61"/>
        <v>0</v>
      </c>
      <c r="BB124" s="8" t="e">
        <f t="shared" si="73"/>
        <v>#DIV/0!</v>
      </c>
      <c r="BC124" s="8">
        <f t="shared" si="74"/>
        <v>0</v>
      </c>
      <c r="BD124" s="9" t="e">
        <f t="shared" si="62"/>
        <v>#DIV/0!</v>
      </c>
      <c r="BE124" s="8">
        <f t="shared" si="63"/>
        <v>0</v>
      </c>
      <c r="BF124" s="8">
        <f t="shared" si="75"/>
        <v>0</v>
      </c>
      <c r="BG124" s="10" t="e">
        <f t="shared" si="64"/>
        <v>#DIV/0!</v>
      </c>
    </row>
    <row r="125" spans="1:59" s="80" customFormat="1" ht="30.75" customHeight="1">
      <c r="A125" s="96">
        <v>5</v>
      </c>
      <c r="B125" s="11" t="s">
        <v>63</v>
      </c>
      <c r="C125" s="222">
        <v>1416152.9209328122</v>
      </c>
      <c r="D125" s="20"/>
      <c r="E125" s="54"/>
      <c r="F125" s="20"/>
      <c r="G125" s="6"/>
      <c r="H125" s="6"/>
      <c r="I125" s="109"/>
      <c r="J125" s="149">
        <f t="shared" si="65"/>
        <v>0</v>
      </c>
      <c r="K125" s="14"/>
      <c r="L125" s="54"/>
      <c r="M125" s="20"/>
      <c r="N125" s="6"/>
      <c r="O125" s="6"/>
      <c r="P125" s="109"/>
      <c r="Q125" s="149">
        <f t="shared" si="66"/>
        <v>0</v>
      </c>
      <c r="R125" s="20"/>
      <c r="S125" s="54"/>
      <c r="T125" s="20"/>
      <c r="U125" s="6"/>
      <c r="V125" s="6"/>
      <c r="W125" s="109"/>
      <c r="X125" s="159">
        <f t="shared" si="67"/>
        <v>0</v>
      </c>
      <c r="Y125" s="149">
        <f t="shared" si="68"/>
        <v>0</v>
      </c>
      <c r="Z125" s="97">
        <v>5</v>
      </c>
      <c r="AA125" s="36" t="s">
        <v>63</v>
      </c>
      <c r="AB125" s="20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109"/>
      <c r="AR125" s="165">
        <f t="shared" si="69"/>
        <v>0</v>
      </c>
      <c r="AS125" s="144">
        <f t="shared" si="70"/>
        <v>0</v>
      </c>
      <c r="AT125" s="181">
        <f t="shared" si="71"/>
        <v>0</v>
      </c>
      <c r="AU125" s="167">
        <f t="shared" si="72"/>
        <v>0</v>
      </c>
      <c r="AV125" s="48"/>
      <c r="AW125" s="124"/>
      <c r="AX125" s="128"/>
      <c r="AY125" s="7"/>
      <c r="AZ125" s="124"/>
      <c r="BA125" s="44">
        <f t="shared" si="61"/>
        <v>0</v>
      </c>
      <c r="BB125" s="8" t="e">
        <f t="shared" si="73"/>
        <v>#DIV/0!</v>
      </c>
      <c r="BC125" s="8">
        <f t="shared" si="74"/>
        <v>0</v>
      </c>
      <c r="BD125" s="9" t="e">
        <f t="shared" si="62"/>
        <v>#DIV/0!</v>
      </c>
      <c r="BE125" s="8">
        <f t="shared" si="63"/>
        <v>0</v>
      </c>
      <c r="BF125" s="8">
        <f t="shared" si="75"/>
        <v>0</v>
      </c>
      <c r="BG125" s="10" t="e">
        <f t="shared" si="64"/>
        <v>#DIV/0!</v>
      </c>
    </row>
    <row r="126" spans="1:59" s="80" customFormat="1" ht="30.75" customHeight="1">
      <c r="A126" s="96">
        <v>6</v>
      </c>
      <c r="B126" s="11" t="s">
        <v>64</v>
      </c>
      <c r="C126" s="222">
        <v>433884.03137817845</v>
      </c>
      <c r="D126" s="20"/>
      <c r="E126" s="54"/>
      <c r="F126" s="20"/>
      <c r="G126" s="6"/>
      <c r="H126" s="6"/>
      <c r="I126" s="109"/>
      <c r="J126" s="149">
        <f t="shared" si="65"/>
        <v>0</v>
      </c>
      <c r="K126" s="14"/>
      <c r="L126" s="54"/>
      <c r="M126" s="20"/>
      <c r="N126" s="6"/>
      <c r="O126" s="6"/>
      <c r="P126" s="109"/>
      <c r="Q126" s="149">
        <f t="shared" si="66"/>
        <v>0</v>
      </c>
      <c r="R126" s="20"/>
      <c r="S126" s="54"/>
      <c r="T126" s="20"/>
      <c r="U126" s="6"/>
      <c r="V126" s="6"/>
      <c r="W126" s="109"/>
      <c r="X126" s="159">
        <f t="shared" si="67"/>
        <v>0</v>
      </c>
      <c r="Y126" s="149">
        <f t="shared" si="68"/>
        <v>0</v>
      </c>
      <c r="Z126" s="97">
        <v>6</v>
      </c>
      <c r="AA126" s="36" t="s">
        <v>64</v>
      </c>
      <c r="AB126" s="20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109"/>
      <c r="AR126" s="165">
        <f t="shared" si="69"/>
        <v>0</v>
      </c>
      <c r="AS126" s="144">
        <f t="shared" si="70"/>
        <v>0</v>
      </c>
      <c r="AT126" s="181">
        <f t="shared" si="71"/>
        <v>0</v>
      </c>
      <c r="AU126" s="167">
        <f t="shared" si="72"/>
        <v>0</v>
      </c>
      <c r="AV126" s="48"/>
      <c r="AW126" s="124"/>
      <c r="AX126" s="128"/>
      <c r="AY126" s="7"/>
      <c r="AZ126" s="124"/>
      <c r="BA126" s="44">
        <f t="shared" si="61"/>
        <v>0</v>
      </c>
      <c r="BB126" s="8" t="e">
        <f t="shared" si="73"/>
        <v>#DIV/0!</v>
      </c>
      <c r="BC126" s="8">
        <f t="shared" si="74"/>
        <v>0</v>
      </c>
      <c r="BD126" s="9" t="e">
        <f t="shared" si="62"/>
        <v>#DIV/0!</v>
      </c>
      <c r="BE126" s="8">
        <f t="shared" si="63"/>
        <v>0</v>
      </c>
      <c r="BF126" s="8">
        <f t="shared" si="75"/>
        <v>0</v>
      </c>
      <c r="BG126" s="10" t="e">
        <f t="shared" si="64"/>
        <v>#DIV/0!</v>
      </c>
    </row>
    <row r="127" spans="1:59" s="80" customFormat="1" ht="30.75" customHeight="1">
      <c r="A127" s="96">
        <v>7</v>
      </c>
      <c r="B127" s="11" t="s">
        <v>65</v>
      </c>
      <c r="C127" s="222">
        <v>1179943.7135891879</v>
      </c>
      <c r="D127" s="20"/>
      <c r="E127" s="54"/>
      <c r="F127" s="20"/>
      <c r="G127" s="6"/>
      <c r="H127" s="6"/>
      <c r="I127" s="109"/>
      <c r="J127" s="149">
        <f t="shared" si="65"/>
        <v>0</v>
      </c>
      <c r="K127" s="14"/>
      <c r="L127" s="54"/>
      <c r="M127" s="20"/>
      <c r="N127" s="6"/>
      <c r="O127" s="6"/>
      <c r="P127" s="109"/>
      <c r="Q127" s="149">
        <f t="shared" si="66"/>
        <v>0</v>
      </c>
      <c r="R127" s="20"/>
      <c r="S127" s="54"/>
      <c r="T127" s="20"/>
      <c r="U127" s="6"/>
      <c r="V127" s="6"/>
      <c r="W127" s="109"/>
      <c r="X127" s="159">
        <f t="shared" si="67"/>
        <v>0</v>
      </c>
      <c r="Y127" s="149">
        <f t="shared" si="68"/>
        <v>0</v>
      </c>
      <c r="Z127" s="97">
        <v>7</v>
      </c>
      <c r="AA127" s="36" t="s">
        <v>65</v>
      </c>
      <c r="AB127" s="20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109"/>
      <c r="AR127" s="165">
        <f t="shared" si="69"/>
        <v>0</v>
      </c>
      <c r="AS127" s="144">
        <f t="shared" si="70"/>
        <v>0</v>
      </c>
      <c r="AT127" s="181">
        <f t="shared" si="71"/>
        <v>0</v>
      </c>
      <c r="AU127" s="167">
        <f t="shared" si="72"/>
        <v>0</v>
      </c>
      <c r="AV127" s="48"/>
      <c r="AW127" s="124"/>
      <c r="AX127" s="128"/>
      <c r="AY127" s="7"/>
      <c r="AZ127" s="124"/>
      <c r="BA127" s="44">
        <f t="shared" si="61"/>
        <v>0</v>
      </c>
      <c r="BB127" s="8" t="e">
        <f t="shared" si="73"/>
        <v>#DIV/0!</v>
      </c>
      <c r="BC127" s="8">
        <f t="shared" si="74"/>
        <v>0</v>
      </c>
      <c r="BD127" s="9" t="e">
        <f t="shared" si="62"/>
        <v>#DIV/0!</v>
      </c>
      <c r="BE127" s="8">
        <f t="shared" si="63"/>
        <v>0</v>
      </c>
      <c r="BF127" s="8">
        <f t="shared" si="75"/>
        <v>0</v>
      </c>
      <c r="BG127" s="10" t="e">
        <f t="shared" si="64"/>
        <v>#DIV/0!</v>
      </c>
    </row>
    <row r="128" spans="1:59" s="80" customFormat="1" ht="30.75" customHeight="1">
      <c r="A128" s="96">
        <v>8</v>
      </c>
      <c r="B128" s="11" t="s">
        <v>66</v>
      </c>
      <c r="C128" s="222">
        <v>428720.98859471123</v>
      </c>
      <c r="D128" s="20"/>
      <c r="E128" s="54"/>
      <c r="F128" s="20"/>
      <c r="G128" s="6"/>
      <c r="H128" s="6"/>
      <c r="I128" s="109"/>
      <c r="J128" s="149">
        <f t="shared" si="65"/>
        <v>0</v>
      </c>
      <c r="K128" s="14"/>
      <c r="L128" s="54"/>
      <c r="M128" s="20"/>
      <c r="N128" s="6"/>
      <c r="O128" s="6"/>
      <c r="P128" s="109"/>
      <c r="Q128" s="149">
        <f t="shared" si="66"/>
        <v>0</v>
      </c>
      <c r="R128" s="20"/>
      <c r="S128" s="54"/>
      <c r="T128" s="20"/>
      <c r="U128" s="6"/>
      <c r="V128" s="6"/>
      <c r="W128" s="109"/>
      <c r="X128" s="159">
        <f t="shared" si="67"/>
        <v>0</v>
      </c>
      <c r="Y128" s="149">
        <f t="shared" si="68"/>
        <v>0</v>
      </c>
      <c r="Z128" s="97">
        <v>8</v>
      </c>
      <c r="AA128" s="36" t="s">
        <v>66</v>
      </c>
      <c r="AB128" s="20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109"/>
      <c r="AR128" s="165">
        <f t="shared" si="69"/>
        <v>0</v>
      </c>
      <c r="AS128" s="144">
        <f t="shared" si="70"/>
        <v>0</v>
      </c>
      <c r="AT128" s="181">
        <f t="shared" si="71"/>
        <v>0</v>
      </c>
      <c r="AU128" s="167">
        <f t="shared" si="72"/>
        <v>0</v>
      </c>
      <c r="AV128" s="48"/>
      <c r="AW128" s="124"/>
      <c r="AX128" s="128"/>
      <c r="AY128" s="7"/>
      <c r="AZ128" s="124"/>
      <c r="BA128" s="44">
        <f t="shared" si="61"/>
        <v>0</v>
      </c>
      <c r="BB128" s="8" t="e">
        <f t="shared" si="73"/>
        <v>#DIV/0!</v>
      </c>
      <c r="BC128" s="8">
        <f t="shared" si="74"/>
        <v>0</v>
      </c>
      <c r="BD128" s="9" t="e">
        <f t="shared" si="62"/>
        <v>#DIV/0!</v>
      </c>
      <c r="BE128" s="8">
        <f t="shared" si="63"/>
        <v>0</v>
      </c>
      <c r="BF128" s="8">
        <f t="shared" si="75"/>
        <v>0</v>
      </c>
      <c r="BG128" s="10" t="e">
        <f t="shared" si="64"/>
        <v>#DIV/0!</v>
      </c>
    </row>
    <row r="129" spans="1:59" s="80" customFormat="1" ht="30.75" customHeight="1">
      <c r="A129" s="96">
        <v>9</v>
      </c>
      <c r="B129" s="11" t="s">
        <v>67</v>
      </c>
      <c r="C129" s="222">
        <v>955351.35250836483</v>
      </c>
      <c r="D129" s="20"/>
      <c r="E129" s="54"/>
      <c r="F129" s="20"/>
      <c r="G129" s="6"/>
      <c r="H129" s="6"/>
      <c r="I129" s="109"/>
      <c r="J129" s="149">
        <f t="shared" si="65"/>
        <v>0</v>
      </c>
      <c r="K129" s="14"/>
      <c r="L129" s="54"/>
      <c r="M129" s="20"/>
      <c r="N129" s="6"/>
      <c r="O129" s="6"/>
      <c r="P129" s="109"/>
      <c r="Q129" s="149">
        <f t="shared" si="66"/>
        <v>0</v>
      </c>
      <c r="R129" s="20"/>
      <c r="S129" s="54"/>
      <c r="T129" s="20"/>
      <c r="U129" s="6"/>
      <c r="V129" s="6"/>
      <c r="W129" s="109"/>
      <c r="X129" s="159">
        <f t="shared" si="67"/>
        <v>0</v>
      </c>
      <c r="Y129" s="149">
        <f t="shared" si="68"/>
        <v>0</v>
      </c>
      <c r="Z129" s="97">
        <v>9</v>
      </c>
      <c r="AA129" s="36" t="s">
        <v>67</v>
      </c>
      <c r="AB129" s="20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109"/>
      <c r="AR129" s="165">
        <f t="shared" si="69"/>
        <v>0</v>
      </c>
      <c r="AS129" s="144">
        <f t="shared" si="70"/>
        <v>0</v>
      </c>
      <c r="AT129" s="181">
        <f t="shared" si="71"/>
        <v>0</v>
      </c>
      <c r="AU129" s="167">
        <f t="shared" si="72"/>
        <v>0</v>
      </c>
      <c r="AV129" s="48"/>
      <c r="AW129" s="124"/>
      <c r="AX129" s="128"/>
      <c r="AY129" s="7"/>
      <c r="AZ129" s="124"/>
      <c r="BA129" s="44">
        <f t="shared" si="61"/>
        <v>0</v>
      </c>
      <c r="BB129" s="8" t="e">
        <f t="shared" si="73"/>
        <v>#DIV/0!</v>
      </c>
      <c r="BC129" s="8">
        <f t="shared" si="74"/>
        <v>0</v>
      </c>
      <c r="BD129" s="9" t="e">
        <f t="shared" si="62"/>
        <v>#DIV/0!</v>
      </c>
      <c r="BE129" s="8">
        <f t="shared" si="63"/>
        <v>0</v>
      </c>
      <c r="BF129" s="8">
        <f t="shared" si="75"/>
        <v>0</v>
      </c>
      <c r="BG129" s="10" t="e">
        <f t="shared" si="64"/>
        <v>#DIV/0!</v>
      </c>
    </row>
    <row r="130" spans="1:59" s="80" customFormat="1" ht="30.75" customHeight="1">
      <c r="A130" s="96">
        <v>10</v>
      </c>
      <c r="B130" s="11" t="s">
        <v>68</v>
      </c>
      <c r="C130" s="222">
        <v>591356.83627392782</v>
      </c>
      <c r="D130" s="20"/>
      <c r="E130" s="54"/>
      <c r="F130" s="20"/>
      <c r="G130" s="6"/>
      <c r="H130" s="6"/>
      <c r="I130" s="109"/>
      <c r="J130" s="149">
        <f t="shared" si="65"/>
        <v>0</v>
      </c>
      <c r="K130" s="14"/>
      <c r="L130" s="54"/>
      <c r="M130" s="20"/>
      <c r="N130" s="6"/>
      <c r="O130" s="6"/>
      <c r="P130" s="109"/>
      <c r="Q130" s="149">
        <f t="shared" si="66"/>
        <v>0</v>
      </c>
      <c r="R130" s="20"/>
      <c r="S130" s="54"/>
      <c r="T130" s="20"/>
      <c r="U130" s="6"/>
      <c r="V130" s="6"/>
      <c r="W130" s="109"/>
      <c r="X130" s="159">
        <f t="shared" si="67"/>
        <v>0</v>
      </c>
      <c r="Y130" s="149">
        <f t="shared" si="68"/>
        <v>0</v>
      </c>
      <c r="Z130" s="97">
        <v>10</v>
      </c>
      <c r="AA130" s="36" t="s">
        <v>68</v>
      </c>
      <c r="AB130" s="20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109"/>
      <c r="AR130" s="165">
        <f t="shared" si="69"/>
        <v>0</v>
      </c>
      <c r="AS130" s="144">
        <f t="shared" si="70"/>
        <v>0</v>
      </c>
      <c r="AT130" s="181">
        <f t="shared" si="71"/>
        <v>0</v>
      </c>
      <c r="AU130" s="167">
        <f t="shared" si="72"/>
        <v>0</v>
      </c>
      <c r="AV130" s="48"/>
      <c r="AW130" s="124"/>
      <c r="AX130" s="128"/>
      <c r="AY130" s="7"/>
      <c r="AZ130" s="124"/>
      <c r="BA130" s="44">
        <f t="shared" si="61"/>
        <v>0</v>
      </c>
      <c r="BB130" s="8" t="e">
        <f t="shared" si="73"/>
        <v>#DIV/0!</v>
      </c>
      <c r="BC130" s="8">
        <f t="shared" si="74"/>
        <v>0</v>
      </c>
      <c r="BD130" s="9" t="e">
        <f t="shared" si="62"/>
        <v>#DIV/0!</v>
      </c>
      <c r="BE130" s="8">
        <f t="shared" si="63"/>
        <v>0</v>
      </c>
      <c r="BF130" s="8">
        <f t="shared" si="75"/>
        <v>0</v>
      </c>
      <c r="BG130" s="10" t="e">
        <f t="shared" si="64"/>
        <v>#DIV/0!</v>
      </c>
    </row>
    <row r="131" spans="1:59" s="80" customFormat="1" ht="30.75" customHeight="1">
      <c r="A131" s="96">
        <v>11</v>
      </c>
      <c r="B131" s="11" t="s">
        <v>69</v>
      </c>
      <c r="C131" s="222">
        <v>774644.85508701298</v>
      </c>
      <c r="D131" s="20"/>
      <c r="E131" s="54"/>
      <c r="F131" s="20"/>
      <c r="G131" s="6"/>
      <c r="H131" s="6"/>
      <c r="I131" s="109"/>
      <c r="J131" s="149">
        <f t="shared" si="65"/>
        <v>0</v>
      </c>
      <c r="K131" s="14"/>
      <c r="L131" s="54"/>
      <c r="M131" s="20"/>
      <c r="N131" s="6"/>
      <c r="O131" s="6"/>
      <c r="P131" s="109"/>
      <c r="Q131" s="149">
        <f t="shared" si="66"/>
        <v>0</v>
      </c>
      <c r="R131" s="20"/>
      <c r="S131" s="54"/>
      <c r="T131" s="20"/>
      <c r="U131" s="6"/>
      <c r="V131" s="6"/>
      <c r="W131" s="109"/>
      <c r="X131" s="159">
        <f t="shared" si="67"/>
        <v>0</v>
      </c>
      <c r="Y131" s="149">
        <f t="shared" si="68"/>
        <v>0</v>
      </c>
      <c r="Z131" s="97">
        <v>11</v>
      </c>
      <c r="AA131" s="36" t="s">
        <v>69</v>
      </c>
      <c r="AB131" s="20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109"/>
      <c r="AR131" s="165">
        <f t="shared" si="69"/>
        <v>0</v>
      </c>
      <c r="AS131" s="144">
        <f t="shared" si="70"/>
        <v>0</v>
      </c>
      <c r="AT131" s="181">
        <f t="shared" si="71"/>
        <v>0</v>
      </c>
      <c r="AU131" s="167">
        <f t="shared" si="72"/>
        <v>0</v>
      </c>
      <c r="AV131" s="48"/>
      <c r="AW131" s="124"/>
      <c r="AX131" s="128"/>
      <c r="AY131" s="7"/>
      <c r="AZ131" s="124"/>
      <c r="BA131" s="44">
        <f t="shared" si="61"/>
        <v>0</v>
      </c>
      <c r="BB131" s="8" t="e">
        <f t="shared" si="73"/>
        <v>#DIV/0!</v>
      </c>
      <c r="BC131" s="8">
        <f t="shared" si="74"/>
        <v>0</v>
      </c>
      <c r="BD131" s="9" t="e">
        <f t="shared" si="62"/>
        <v>#DIV/0!</v>
      </c>
      <c r="BE131" s="8">
        <f t="shared" si="63"/>
        <v>0</v>
      </c>
      <c r="BF131" s="8">
        <f t="shared" si="75"/>
        <v>0</v>
      </c>
      <c r="BG131" s="10" t="e">
        <f t="shared" si="64"/>
        <v>#DIV/0!</v>
      </c>
    </row>
    <row r="132" spans="1:59" s="80" customFormat="1" ht="30.75" customHeight="1">
      <c r="A132" s="96">
        <v>12</v>
      </c>
      <c r="B132" s="11" t="s">
        <v>70</v>
      </c>
      <c r="C132" s="222">
        <v>648150.30689206684</v>
      </c>
      <c r="D132" s="20"/>
      <c r="E132" s="54"/>
      <c r="F132" s="20"/>
      <c r="G132" s="6"/>
      <c r="H132" s="6"/>
      <c r="I132" s="109"/>
      <c r="J132" s="149">
        <f t="shared" si="65"/>
        <v>0</v>
      </c>
      <c r="K132" s="14"/>
      <c r="L132" s="54"/>
      <c r="M132" s="20"/>
      <c r="N132" s="6"/>
      <c r="O132" s="6"/>
      <c r="P132" s="109"/>
      <c r="Q132" s="149">
        <f t="shared" si="66"/>
        <v>0</v>
      </c>
      <c r="R132" s="20"/>
      <c r="S132" s="54"/>
      <c r="T132" s="20"/>
      <c r="U132" s="6"/>
      <c r="V132" s="6"/>
      <c r="W132" s="109"/>
      <c r="X132" s="159">
        <f t="shared" si="67"/>
        <v>0</v>
      </c>
      <c r="Y132" s="149">
        <f t="shared" si="68"/>
        <v>0</v>
      </c>
      <c r="Z132" s="97">
        <v>12</v>
      </c>
      <c r="AA132" s="36" t="s">
        <v>70</v>
      </c>
      <c r="AB132" s="20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109"/>
      <c r="AR132" s="165">
        <f t="shared" si="69"/>
        <v>0</v>
      </c>
      <c r="AS132" s="144">
        <f t="shared" si="70"/>
        <v>0</v>
      </c>
      <c r="AT132" s="181">
        <f t="shared" si="71"/>
        <v>0</v>
      </c>
      <c r="AU132" s="167">
        <f t="shared" si="72"/>
        <v>0</v>
      </c>
      <c r="AV132" s="48"/>
      <c r="AW132" s="124"/>
      <c r="AX132" s="128"/>
      <c r="AY132" s="7"/>
      <c r="AZ132" s="124"/>
      <c r="BA132" s="44">
        <f t="shared" si="61"/>
        <v>0</v>
      </c>
      <c r="BB132" s="8" t="e">
        <f t="shared" si="73"/>
        <v>#DIV/0!</v>
      </c>
      <c r="BC132" s="8">
        <f t="shared" si="74"/>
        <v>0</v>
      </c>
      <c r="BD132" s="9" t="e">
        <f t="shared" si="62"/>
        <v>#DIV/0!</v>
      </c>
      <c r="BE132" s="8">
        <f t="shared" si="63"/>
        <v>0</v>
      </c>
      <c r="BF132" s="8">
        <f t="shared" si="75"/>
        <v>0</v>
      </c>
      <c r="BG132" s="10" t="e">
        <f t="shared" si="64"/>
        <v>#DIV/0!</v>
      </c>
    </row>
    <row r="133" spans="1:59" s="80" customFormat="1" ht="30.75" customHeight="1">
      <c r="A133" s="96">
        <v>13</v>
      </c>
      <c r="B133" s="11" t="s">
        <v>71</v>
      </c>
      <c r="C133" s="222">
        <v>673965.52080940292</v>
      </c>
      <c r="D133" s="20"/>
      <c r="E133" s="54"/>
      <c r="F133" s="20"/>
      <c r="G133" s="6"/>
      <c r="H133" s="6"/>
      <c r="I133" s="109"/>
      <c r="J133" s="149">
        <f t="shared" si="65"/>
        <v>0</v>
      </c>
      <c r="K133" s="14"/>
      <c r="L133" s="54"/>
      <c r="M133" s="20"/>
      <c r="N133" s="6"/>
      <c r="O133" s="6"/>
      <c r="P133" s="109"/>
      <c r="Q133" s="149">
        <f t="shared" si="66"/>
        <v>0</v>
      </c>
      <c r="R133" s="20"/>
      <c r="S133" s="54"/>
      <c r="T133" s="20"/>
      <c r="U133" s="6"/>
      <c r="V133" s="6"/>
      <c r="W133" s="109"/>
      <c r="X133" s="159">
        <f t="shared" si="67"/>
        <v>0</v>
      </c>
      <c r="Y133" s="149">
        <f t="shared" si="68"/>
        <v>0</v>
      </c>
      <c r="Z133" s="97">
        <v>13</v>
      </c>
      <c r="AA133" s="36" t="s">
        <v>71</v>
      </c>
      <c r="AB133" s="20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109"/>
      <c r="AR133" s="165">
        <f t="shared" si="69"/>
        <v>0</v>
      </c>
      <c r="AS133" s="144">
        <f t="shared" si="70"/>
        <v>0</v>
      </c>
      <c r="AT133" s="181">
        <f t="shared" si="71"/>
        <v>0</v>
      </c>
      <c r="AU133" s="167">
        <f t="shared" si="72"/>
        <v>0</v>
      </c>
      <c r="AV133" s="48"/>
      <c r="AW133" s="124"/>
      <c r="AX133" s="128"/>
      <c r="AY133" s="7"/>
      <c r="AZ133" s="124"/>
      <c r="BA133" s="44">
        <f t="shared" si="61"/>
        <v>0</v>
      </c>
      <c r="BB133" s="8" t="e">
        <f t="shared" si="73"/>
        <v>#DIV/0!</v>
      </c>
      <c r="BC133" s="8">
        <f t="shared" si="74"/>
        <v>0</v>
      </c>
      <c r="BD133" s="9" t="e">
        <f t="shared" si="62"/>
        <v>#DIV/0!</v>
      </c>
      <c r="BE133" s="8">
        <f t="shared" si="63"/>
        <v>0</v>
      </c>
      <c r="BF133" s="8">
        <f t="shared" si="75"/>
        <v>0</v>
      </c>
      <c r="BG133" s="10" t="e">
        <f t="shared" si="64"/>
        <v>#DIV/0!</v>
      </c>
    </row>
    <row r="134" spans="1:59" s="80" customFormat="1" ht="30.75" customHeight="1">
      <c r="A134" s="96">
        <v>14</v>
      </c>
      <c r="B134" s="11" t="s">
        <v>72</v>
      </c>
      <c r="C134" s="222">
        <v>991492.65199263534</v>
      </c>
      <c r="D134" s="20"/>
      <c r="E134" s="54"/>
      <c r="F134" s="20"/>
      <c r="G134" s="6"/>
      <c r="H134" s="6"/>
      <c r="I134" s="109"/>
      <c r="J134" s="149">
        <f t="shared" si="65"/>
        <v>0</v>
      </c>
      <c r="K134" s="14"/>
      <c r="L134" s="54"/>
      <c r="M134" s="20"/>
      <c r="N134" s="6"/>
      <c r="O134" s="6"/>
      <c r="P134" s="109"/>
      <c r="Q134" s="149">
        <f t="shared" si="66"/>
        <v>0</v>
      </c>
      <c r="R134" s="20"/>
      <c r="S134" s="54"/>
      <c r="T134" s="20"/>
      <c r="U134" s="6"/>
      <c r="V134" s="6"/>
      <c r="W134" s="109"/>
      <c r="X134" s="159">
        <f t="shared" si="67"/>
        <v>0</v>
      </c>
      <c r="Y134" s="149">
        <f t="shared" si="68"/>
        <v>0</v>
      </c>
      <c r="Z134" s="97">
        <v>14</v>
      </c>
      <c r="AA134" s="36" t="s">
        <v>72</v>
      </c>
      <c r="AB134" s="20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109"/>
      <c r="AR134" s="165">
        <f t="shared" si="69"/>
        <v>0</v>
      </c>
      <c r="AS134" s="144">
        <f t="shared" si="70"/>
        <v>0</v>
      </c>
      <c r="AT134" s="181">
        <f t="shared" si="71"/>
        <v>0</v>
      </c>
      <c r="AU134" s="167">
        <f t="shared" si="72"/>
        <v>0</v>
      </c>
      <c r="AV134" s="48"/>
      <c r="AW134" s="124"/>
      <c r="AX134" s="128"/>
      <c r="AY134" s="7"/>
      <c r="AZ134" s="124"/>
      <c r="BA134" s="44">
        <f t="shared" si="61"/>
        <v>0</v>
      </c>
      <c r="BB134" s="8" t="e">
        <f t="shared" si="73"/>
        <v>#DIV/0!</v>
      </c>
      <c r="BC134" s="8">
        <f t="shared" si="74"/>
        <v>0</v>
      </c>
      <c r="BD134" s="9" t="e">
        <f t="shared" si="62"/>
        <v>#DIV/0!</v>
      </c>
      <c r="BE134" s="8">
        <f t="shared" si="63"/>
        <v>0</v>
      </c>
      <c r="BF134" s="8">
        <f t="shared" si="75"/>
        <v>0</v>
      </c>
      <c r="BG134" s="10" t="e">
        <f t="shared" si="64"/>
        <v>#DIV/0!</v>
      </c>
    </row>
    <row r="135" spans="1:59" s="80" customFormat="1" ht="30.75" customHeight="1">
      <c r="A135" s="96">
        <v>15</v>
      </c>
      <c r="B135" s="11" t="s">
        <v>73</v>
      </c>
      <c r="C135" s="222">
        <v>621044.33227886411</v>
      </c>
      <c r="D135" s="20"/>
      <c r="E135" s="54"/>
      <c r="F135" s="20"/>
      <c r="G135" s="6"/>
      <c r="H135" s="6"/>
      <c r="I135" s="109"/>
      <c r="J135" s="149">
        <f t="shared" si="65"/>
        <v>0</v>
      </c>
      <c r="K135" s="14"/>
      <c r="L135" s="54"/>
      <c r="M135" s="20"/>
      <c r="N135" s="6"/>
      <c r="O135" s="6"/>
      <c r="P135" s="109"/>
      <c r="Q135" s="149">
        <f t="shared" si="66"/>
        <v>0</v>
      </c>
      <c r="R135" s="20"/>
      <c r="S135" s="54"/>
      <c r="T135" s="20"/>
      <c r="U135" s="6"/>
      <c r="V135" s="6"/>
      <c r="W135" s="109"/>
      <c r="X135" s="159">
        <f t="shared" si="67"/>
        <v>0</v>
      </c>
      <c r="Y135" s="149">
        <f t="shared" si="68"/>
        <v>0</v>
      </c>
      <c r="Z135" s="97">
        <v>15</v>
      </c>
      <c r="AA135" s="36" t="s">
        <v>73</v>
      </c>
      <c r="AB135" s="20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109"/>
      <c r="AR135" s="165">
        <f t="shared" si="69"/>
        <v>0</v>
      </c>
      <c r="AS135" s="144">
        <f t="shared" si="70"/>
        <v>0</v>
      </c>
      <c r="AT135" s="181">
        <f t="shared" si="71"/>
        <v>0</v>
      </c>
      <c r="AU135" s="167">
        <f t="shared" si="72"/>
        <v>0</v>
      </c>
      <c r="AV135" s="48"/>
      <c r="AW135" s="124"/>
      <c r="AX135" s="128"/>
      <c r="AY135" s="7"/>
      <c r="AZ135" s="124"/>
      <c r="BA135" s="44">
        <f t="shared" si="61"/>
        <v>0</v>
      </c>
      <c r="BB135" s="8" t="e">
        <f t="shared" si="73"/>
        <v>#DIV/0!</v>
      </c>
      <c r="BC135" s="8">
        <f t="shared" si="74"/>
        <v>0</v>
      </c>
      <c r="BD135" s="9" t="e">
        <f t="shared" si="62"/>
        <v>#DIV/0!</v>
      </c>
      <c r="BE135" s="8">
        <f t="shared" si="63"/>
        <v>0</v>
      </c>
      <c r="BF135" s="8">
        <f t="shared" si="75"/>
        <v>0</v>
      </c>
      <c r="BG135" s="10" t="e">
        <f t="shared" si="64"/>
        <v>#DIV/0!</v>
      </c>
    </row>
    <row r="136" spans="1:59" s="80" customFormat="1" ht="30.75" customHeight="1">
      <c r="A136" s="96">
        <v>16</v>
      </c>
      <c r="B136" s="11" t="s">
        <v>74</v>
      </c>
      <c r="C136" s="222">
        <v>1598150.1790500302</v>
      </c>
      <c r="D136" s="20"/>
      <c r="E136" s="54"/>
      <c r="F136" s="20"/>
      <c r="G136" s="6"/>
      <c r="H136" s="6"/>
      <c r="I136" s="109"/>
      <c r="J136" s="149">
        <f t="shared" si="65"/>
        <v>0</v>
      </c>
      <c r="K136" s="14"/>
      <c r="L136" s="54"/>
      <c r="M136" s="20"/>
      <c r="N136" s="6"/>
      <c r="O136" s="6"/>
      <c r="P136" s="109"/>
      <c r="Q136" s="149">
        <f t="shared" si="66"/>
        <v>0</v>
      </c>
      <c r="R136" s="20"/>
      <c r="S136" s="54"/>
      <c r="T136" s="20"/>
      <c r="U136" s="6"/>
      <c r="V136" s="6"/>
      <c r="W136" s="109"/>
      <c r="X136" s="159">
        <f t="shared" si="67"/>
        <v>0</v>
      </c>
      <c r="Y136" s="149">
        <f t="shared" si="68"/>
        <v>0</v>
      </c>
      <c r="Z136" s="97">
        <v>16</v>
      </c>
      <c r="AA136" s="36" t="s">
        <v>74</v>
      </c>
      <c r="AB136" s="20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109"/>
      <c r="AR136" s="165">
        <f t="shared" si="69"/>
        <v>0</v>
      </c>
      <c r="AS136" s="144">
        <f t="shared" si="70"/>
        <v>0</v>
      </c>
      <c r="AT136" s="181">
        <f t="shared" si="71"/>
        <v>0</v>
      </c>
      <c r="AU136" s="167">
        <f t="shared" si="72"/>
        <v>0</v>
      </c>
      <c r="AV136" s="48"/>
      <c r="AW136" s="124"/>
      <c r="AX136" s="128"/>
      <c r="AY136" s="7"/>
      <c r="AZ136" s="124"/>
      <c r="BA136" s="44">
        <f t="shared" si="61"/>
        <v>0</v>
      </c>
      <c r="BB136" s="8" t="e">
        <f t="shared" si="73"/>
        <v>#DIV/0!</v>
      </c>
      <c r="BC136" s="8">
        <f t="shared" si="74"/>
        <v>0</v>
      </c>
      <c r="BD136" s="9" t="e">
        <f t="shared" si="62"/>
        <v>#DIV/0!</v>
      </c>
      <c r="BE136" s="8">
        <f t="shared" si="63"/>
        <v>0</v>
      </c>
      <c r="BF136" s="8">
        <f t="shared" si="75"/>
        <v>0</v>
      </c>
      <c r="BG136" s="10" t="e">
        <f t="shared" si="64"/>
        <v>#DIV/0!</v>
      </c>
    </row>
    <row r="137" spans="1:59" s="80" customFormat="1" ht="30.75" customHeight="1">
      <c r="A137" s="96">
        <v>17</v>
      </c>
      <c r="B137" s="11" t="s">
        <v>75</v>
      </c>
      <c r="C137" s="222">
        <v>2026682.7300778071</v>
      </c>
      <c r="D137" s="20"/>
      <c r="E137" s="54"/>
      <c r="F137" s="20"/>
      <c r="G137" s="6"/>
      <c r="H137" s="6"/>
      <c r="I137" s="109"/>
      <c r="J137" s="149">
        <f t="shared" si="65"/>
        <v>0</v>
      </c>
      <c r="K137" s="14"/>
      <c r="L137" s="54"/>
      <c r="M137" s="20"/>
      <c r="N137" s="6"/>
      <c r="O137" s="6"/>
      <c r="P137" s="109"/>
      <c r="Q137" s="149">
        <f t="shared" si="66"/>
        <v>0</v>
      </c>
      <c r="R137" s="20"/>
      <c r="S137" s="54"/>
      <c r="T137" s="20"/>
      <c r="U137" s="6"/>
      <c r="V137" s="6"/>
      <c r="W137" s="109"/>
      <c r="X137" s="159">
        <f t="shared" si="67"/>
        <v>0</v>
      </c>
      <c r="Y137" s="149">
        <f t="shared" si="68"/>
        <v>0</v>
      </c>
      <c r="Z137" s="97">
        <v>17</v>
      </c>
      <c r="AA137" s="36" t="s">
        <v>75</v>
      </c>
      <c r="AB137" s="20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109"/>
      <c r="AR137" s="165">
        <f t="shared" si="69"/>
        <v>0</v>
      </c>
      <c r="AS137" s="144">
        <f t="shared" si="70"/>
        <v>0</v>
      </c>
      <c r="AT137" s="181">
        <f t="shared" si="71"/>
        <v>0</v>
      </c>
      <c r="AU137" s="167">
        <f t="shared" si="72"/>
        <v>0</v>
      </c>
      <c r="AV137" s="48"/>
      <c r="AW137" s="124"/>
      <c r="AX137" s="128"/>
      <c r="AY137" s="7"/>
      <c r="AZ137" s="124"/>
      <c r="BA137" s="44">
        <f t="shared" si="61"/>
        <v>0</v>
      </c>
      <c r="BB137" s="8" t="e">
        <f t="shared" si="73"/>
        <v>#DIV/0!</v>
      </c>
      <c r="BC137" s="8">
        <f t="shared" si="74"/>
        <v>0</v>
      </c>
      <c r="BD137" s="9" t="e">
        <f t="shared" si="62"/>
        <v>#DIV/0!</v>
      </c>
      <c r="BE137" s="8">
        <f t="shared" si="63"/>
        <v>0</v>
      </c>
      <c r="BF137" s="8">
        <f t="shared" si="75"/>
        <v>0</v>
      </c>
      <c r="BG137" s="10" t="e">
        <f t="shared" si="64"/>
        <v>#DIV/0!</v>
      </c>
    </row>
    <row r="138" spans="1:59" s="80" customFormat="1" ht="30.75" customHeight="1">
      <c r="A138" s="96">
        <v>18</v>
      </c>
      <c r="B138" s="11" t="s">
        <v>76</v>
      </c>
      <c r="C138" s="222">
        <v>1209631.209594124</v>
      </c>
      <c r="D138" s="20"/>
      <c r="E138" s="54"/>
      <c r="F138" s="20"/>
      <c r="G138" s="6"/>
      <c r="H138" s="6"/>
      <c r="I138" s="109"/>
      <c r="J138" s="149">
        <f t="shared" si="65"/>
        <v>0</v>
      </c>
      <c r="K138" s="14"/>
      <c r="L138" s="54"/>
      <c r="M138" s="20"/>
      <c r="N138" s="6"/>
      <c r="O138" s="6"/>
      <c r="P138" s="109"/>
      <c r="Q138" s="149">
        <f t="shared" si="66"/>
        <v>0</v>
      </c>
      <c r="R138" s="20"/>
      <c r="S138" s="54"/>
      <c r="T138" s="20"/>
      <c r="U138" s="6"/>
      <c r="V138" s="6"/>
      <c r="W138" s="109"/>
      <c r="X138" s="159">
        <f t="shared" si="67"/>
        <v>0</v>
      </c>
      <c r="Y138" s="149">
        <f t="shared" si="68"/>
        <v>0</v>
      </c>
      <c r="Z138" s="97">
        <v>18</v>
      </c>
      <c r="AA138" s="36" t="s">
        <v>76</v>
      </c>
      <c r="AB138" s="20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109"/>
      <c r="AR138" s="165">
        <f t="shared" si="69"/>
        <v>0</v>
      </c>
      <c r="AS138" s="144">
        <f t="shared" si="70"/>
        <v>0</v>
      </c>
      <c r="AT138" s="181">
        <f t="shared" si="71"/>
        <v>0</v>
      </c>
      <c r="AU138" s="167">
        <f t="shared" si="72"/>
        <v>0</v>
      </c>
      <c r="AV138" s="48"/>
      <c r="AW138" s="124"/>
      <c r="AX138" s="128"/>
      <c r="AY138" s="7"/>
      <c r="AZ138" s="124"/>
      <c r="BA138" s="44">
        <f t="shared" si="61"/>
        <v>0</v>
      </c>
      <c r="BB138" s="8" t="e">
        <f t="shared" si="73"/>
        <v>#DIV/0!</v>
      </c>
      <c r="BC138" s="8">
        <f t="shared" si="74"/>
        <v>0</v>
      </c>
      <c r="BD138" s="9" t="e">
        <f t="shared" si="62"/>
        <v>#DIV/0!</v>
      </c>
      <c r="BE138" s="8">
        <f t="shared" si="63"/>
        <v>0</v>
      </c>
      <c r="BF138" s="8">
        <f t="shared" si="75"/>
        <v>0</v>
      </c>
      <c r="BG138" s="10" t="e">
        <f t="shared" si="64"/>
        <v>#DIV/0!</v>
      </c>
    </row>
    <row r="139" spans="1:59" s="80" customFormat="1" ht="30.75" customHeight="1">
      <c r="A139" s="96">
        <v>19</v>
      </c>
      <c r="B139" s="11" t="s">
        <v>77</v>
      </c>
      <c r="C139" s="222">
        <v>2805011.429685486</v>
      </c>
      <c r="D139" s="20"/>
      <c r="E139" s="54"/>
      <c r="F139" s="20"/>
      <c r="G139" s="6"/>
      <c r="H139" s="6"/>
      <c r="I139" s="109"/>
      <c r="J139" s="149">
        <f t="shared" si="65"/>
        <v>0</v>
      </c>
      <c r="K139" s="14"/>
      <c r="L139" s="54"/>
      <c r="M139" s="20"/>
      <c r="N139" s="6"/>
      <c r="O139" s="6"/>
      <c r="P139" s="109"/>
      <c r="Q139" s="149">
        <f t="shared" si="66"/>
        <v>0</v>
      </c>
      <c r="R139" s="20"/>
      <c r="S139" s="54"/>
      <c r="T139" s="20"/>
      <c r="U139" s="6"/>
      <c r="V139" s="6"/>
      <c r="W139" s="109"/>
      <c r="X139" s="159">
        <f t="shared" si="67"/>
        <v>0</v>
      </c>
      <c r="Y139" s="149">
        <f t="shared" si="68"/>
        <v>0</v>
      </c>
      <c r="Z139" s="97">
        <v>19</v>
      </c>
      <c r="AA139" s="36" t="s">
        <v>77</v>
      </c>
      <c r="AB139" s="20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109"/>
      <c r="AR139" s="165">
        <f t="shared" si="69"/>
        <v>0</v>
      </c>
      <c r="AS139" s="144">
        <f t="shared" si="70"/>
        <v>0</v>
      </c>
      <c r="AT139" s="181">
        <f t="shared" si="71"/>
        <v>0</v>
      </c>
      <c r="AU139" s="167">
        <f t="shared" si="72"/>
        <v>0</v>
      </c>
      <c r="AV139" s="48"/>
      <c r="AW139" s="124"/>
      <c r="AX139" s="128"/>
      <c r="AY139" s="7"/>
      <c r="AZ139" s="124"/>
      <c r="BA139" s="44">
        <f t="shared" si="61"/>
        <v>0</v>
      </c>
      <c r="BB139" s="8" t="e">
        <f t="shared" si="73"/>
        <v>#DIV/0!</v>
      </c>
      <c r="BC139" s="8">
        <f t="shared" si="74"/>
        <v>0</v>
      </c>
      <c r="BD139" s="9" t="e">
        <f t="shared" si="62"/>
        <v>#DIV/0!</v>
      </c>
      <c r="BE139" s="8">
        <f t="shared" si="63"/>
        <v>0</v>
      </c>
      <c r="BF139" s="8">
        <f t="shared" si="75"/>
        <v>0</v>
      </c>
      <c r="BG139" s="10" t="e">
        <f t="shared" si="64"/>
        <v>#DIV/0!</v>
      </c>
    </row>
    <row r="140" spans="1:59" s="80" customFormat="1" ht="30.75" customHeight="1">
      <c r="A140" s="96">
        <v>20</v>
      </c>
      <c r="B140" s="11" t="s">
        <v>78</v>
      </c>
      <c r="C140" s="222">
        <v>607995</v>
      </c>
      <c r="D140" s="20"/>
      <c r="E140" s="54"/>
      <c r="F140" s="20"/>
      <c r="G140" s="6"/>
      <c r="H140" s="6"/>
      <c r="I140" s="109"/>
      <c r="J140" s="149">
        <f t="shared" si="65"/>
        <v>0</v>
      </c>
      <c r="K140" s="14"/>
      <c r="L140" s="54"/>
      <c r="M140" s="20"/>
      <c r="N140" s="6"/>
      <c r="O140" s="6"/>
      <c r="P140" s="109"/>
      <c r="Q140" s="149">
        <f t="shared" si="66"/>
        <v>0</v>
      </c>
      <c r="R140" s="20"/>
      <c r="S140" s="54"/>
      <c r="T140" s="20"/>
      <c r="U140" s="6"/>
      <c r="V140" s="6"/>
      <c r="W140" s="109"/>
      <c r="X140" s="159">
        <f t="shared" si="67"/>
        <v>0</v>
      </c>
      <c r="Y140" s="149">
        <f t="shared" si="68"/>
        <v>0</v>
      </c>
      <c r="Z140" s="97">
        <v>20</v>
      </c>
      <c r="AA140" s="36" t="s">
        <v>78</v>
      </c>
      <c r="AB140" s="20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109"/>
      <c r="AR140" s="165">
        <f t="shared" si="69"/>
        <v>0</v>
      </c>
      <c r="AS140" s="144">
        <f t="shared" si="70"/>
        <v>0</v>
      </c>
      <c r="AT140" s="181">
        <f t="shared" si="71"/>
        <v>0</v>
      </c>
      <c r="AU140" s="167">
        <f t="shared" si="72"/>
        <v>0</v>
      </c>
      <c r="AV140" s="48"/>
      <c r="AW140" s="124"/>
      <c r="AX140" s="128"/>
      <c r="AY140" s="7"/>
      <c r="AZ140" s="124"/>
      <c r="BA140" s="44">
        <f t="shared" si="61"/>
        <v>0</v>
      </c>
      <c r="BB140" s="8" t="e">
        <f t="shared" si="73"/>
        <v>#DIV/0!</v>
      </c>
      <c r="BC140" s="8">
        <f t="shared" si="74"/>
        <v>0</v>
      </c>
      <c r="BD140" s="9" t="e">
        <f t="shared" si="62"/>
        <v>#DIV/0!</v>
      </c>
      <c r="BE140" s="8">
        <f t="shared" si="63"/>
        <v>0</v>
      </c>
      <c r="BF140" s="8">
        <f t="shared" si="75"/>
        <v>0</v>
      </c>
      <c r="BG140" s="10" t="e">
        <f t="shared" si="64"/>
        <v>#DIV/0!</v>
      </c>
    </row>
    <row r="141" spans="1:59" s="80" customFormat="1" ht="30.75" customHeight="1">
      <c r="A141" s="96">
        <v>21</v>
      </c>
      <c r="B141" s="11" t="s">
        <v>79</v>
      </c>
      <c r="C141" s="222">
        <v>1435903</v>
      </c>
      <c r="D141" s="20"/>
      <c r="E141" s="54"/>
      <c r="F141" s="20"/>
      <c r="G141" s="6"/>
      <c r="H141" s="6"/>
      <c r="I141" s="109"/>
      <c r="J141" s="149">
        <f t="shared" si="65"/>
        <v>0</v>
      </c>
      <c r="K141" s="14"/>
      <c r="L141" s="54"/>
      <c r="M141" s="20"/>
      <c r="N141" s="6"/>
      <c r="O141" s="6"/>
      <c r="P141" s="109"/>
      <c r="Q141" s="149">
        <f t="shared" si="66"/>
        <v>0</v>
      </c>
      <c r="R141" s="20"/>
      <c r="S141" s="54"/>
      <c r="T141" s="20"/>
      <c r="U141" s="6"/>
      <c r="V141" s="6"/>
      <c r="W141" s="109"/>
      <c r="X141" s="159">
        <f t="shared" si="67"/>
        <v>0</v>
      </c>
      <c r="Y141" s="149">
        <f t="shared" si="68"/>
        <v>0</v>
      </c>
      <c r="Z141" s="97">
        <v>21</v>
      </c>
      <c r="AA141" s="36" t="s">
        <v>79</v>
      </c>
      <c r="AB141" s="20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109"/>
      <c r="AR141" s="165">
        <f t="shared" si="69"/>
        <v>0</v>
      </c>
      <c r="AS141" s="144">
        <f t="shared" si="70"/>
        <v>0</v>
      </c>
      <c r="AT141" s="181">
        <f t="shared" si="71"/>
        <v>0</v>
      </c>
      <c r="AU141" s="167">
        <f t="shared" si="72"/>
        <v>0</v>
      </c>
      <c r="AV141" s="48"/>
      <c r="AW141" s="124"/>
      <c r="AX141" s="128"/>
      <c r="AY141" s="7"/>
      <c r="AZ141" s="124"/>
      <c r="BA141" s="44">
        <f t="shared" si="61"/>
        <v>0</v>
      </c>
      <c r="BB141" s="8" t="e">
        <f t="shared" si="73"/>
        <v>#DIV/0!</v>
      </c>
      <c r="BC141" s="8">
        <f t="shared" si="74"/>
        <v>0</v>
      </c>
      <c r="BD141" s="9" t="e">
        <f t="shared" si="62"/>
        <v>#DIV/0!</v>
      </c>
      <c r="BE141" s="8">
        <f t="shared" si="63"/>
        <v>0</v>
      </c>
      <c r="BF141" s="8">
        <f t="shared" si="75"/>
        <v>0</v>
      </c>
      <c r="BG141" s="10" t="e">
        <f t="shared" si="64"/>
        <v>#DIV/0!</v>
      </c>
    </row>
    <row r="142" spans="1:59" s="80" customFormat="1" ht="30.75" customHeight="1">
      <c r="A142" s="96">
        <v>22</v>
      </c>
      <c r="B142" s="11" t="s">
        <v>80</v>
      </c>
      <c r="C142" s="222">
        <v>1744006.1376829778</v>
      </c>
      <c r="D142" s="20"/>
      <c r="E142" s="54"/>
      <c r="F142" s="20"/>
      <c r="G142" s="6"/>
      <c r="H142" s="6"/>
      <c r="I142" s="109"/>
      <c r="J142" s="149">
        <f t="shared" si="65"/>
        <v>0</v>
      </c>
      <c r="K142" s="14"/>
      <c r="L142" s="54"/>
      <c r="M142" s="20"/>
      <c r="N142" s="6"/>
      <c r="O142" s="6"/>
      <c r="P142" s="109"/>
      <c r="Q142" s="149">
        <f t="shared" si="66"/>
        <v>0</v>
      </c>
      <c r="R142" s="20"/>
      <c r="S142" s="54"/>
      <c r="T142" s="20"/>
      <c r="U142" s="6"/>
      <c r="V142" s="6"/>
      <c r="W142" s="109"/>
      <c r="X142" s="159">
        <f t="shared" si="67"/>
        <v>0</v>
      </c>
      <c r="Y142" s="149">
        <f t="shared" si="68"/>
        <v>0</v>
      </c>
      <c r="Z142" s="97">
        <v>22</v>
      </c>
      <c r="AA142" s="36" t="s">
        <v>80</v>
      </c>
      <c r="AB142" s="20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109"/>
      <c r="AR142" s="165">
        <f t="shared" si="69"/>
        <v>0</v>
      </c>
      <c r="AS142" s="144">
        <f t="shared" si="70"/>
        <v>0</v>
      </c>
      <c r="AT142" s="181">
        <f t="shared" si="71"/>
        <v>0</v>
      </c>
      <c r="AU142" s="167">
        <f t="shared" si="72"/>
        <v>0</v>
      </c>
      <c r="AV142" s="48"/>
      <c r="AW142" s="124"/>
      <c r="AX142" s="128"/>
      <c r="AY142" s="7"/>
      <c r="AZ142" s="124"/>
      <c r="BA142" s="44">
        <f t="shared" si="61"/>
        <v>0</v>
      </c>
      <c r="BB142" s="8" t="e">
        <f t="shared" si="73"/>
        <v>#DIV/0!</v>
      </c>
      <c r="BC142" s="8">
        <f t="shared" si="74"/>
        <v>0</v>
      </c>
      <c r="BD142" s="9" t="e">
        <f t="shared" si="62"/>
        <v>#DIV/0!</v>
      </c>
      <c r="BE142" s="8">
        <f t="shared" si="63"/>
        <v>0</v>
      </c>
      <c r="BF142" s="8">
        <f t="shared" si="75"/>
        <v>0</v>
      </c>
      <c r="BG142" s="10" t="e">
        <f t="shared" si="64"/>
        <v>#DIV/0!</v>
      </c>
    </row>
    <row r="143" spans="1:59" s="80" customFormat="1" ht="30.75" customHeight="1">
      <c r="A143" s="96">
        <v>23</v>
      </c>
      <c r="B143" s="11" t="s">
        <v>81</v>
      </c>
      <c r="C143" s="222">
        <v>321587.85083776695</v>
      </c>
      <c r="D143" s="20"/>
      <c r="E143" s="54"/>
      <c r="F143" s="20"/>
      <c r="G143" s="6"/>
      <c r="H143" s="6"/>
      <c r="I143" s="109"/>
      <c r="J143" s="149">
        <f t="shared" si="65"/>
        <v>0</v>
      </c>
      <c r="K143" s="14"/>
      <c r="L143" s="54"/>
      <c r="M143" s="20"/>
      <c r="N143" s="6"/>
      <c r="O143" s="6"/>
      <c r="P143" s="109"/>
      <c r="Q143" s="149">
        <f t="shared" si="66"/>
        <v>0</v>
      </c>
      <c r="R143" s="20"/>
      <c r="S143" s="54"/>
      <c r="T143" s="20"/>
      <c r="U143" s="6"/>
      <c r="V143" s="6"/>
      <c r="W143" s="109"/>
      <c r="X143" s="159">
        <f t="shared" si="67"/>
        <v>0</v>
      </c>
      <c r="Y143" s="149">
        <f t="shared" si="68"/>
        <v>0</v>
      </c>
      <c r="Z143" s="97">
        <v>23</v>
      </c>
      <c r="AA143" s="36" t="s">
        <v>81</v>
      </c>
      <c r="AB143" s="20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109"/>
      <c r="AR143" s="165">
        <f t="shared" si="69"/>
        <v>0</v>
      </c>
      <c r="AS143" s="144">
        <f t="shared" si="70"/>
        <v>0</v>
      </c>
      <c r="AT143" s="181">
        <f t="shared" si="71"/>
        <v>0</v>
      </c>
      <c r="AU143" s="167">
        <f t="shared" si="72"/>
        <v>0</v>
      </c>
      <c r="AV143" s="48"/>
      <c r="AW143" s="124"/>
      <c r="AX143" s="128"/>
      <c r="AY143" s="7"/>
      <c r="AZ143" s="124"/>
      <c r="BA143" s="44">
        <f t="shared" si="61"/>
        <v>0</v>
      </c>
      <c r="BB143" s="8" t="e">
        <f t="shared" si="73"/>
        <v>#DIV/0!</v>
      </c>
      <c r="BC143" s="8">
        <f t="shared" si="74"/>
        <v>0</v>
      </c>
      <c r="BD143" s="9" t="e">
        <f t="shared" si="62"/>
        <v>#DIV/0!</v>
      </c>
      <c r="BE143" s="8">
        <f t="shared" si="63"/>
        <v>0</v>
      </c>
      <c r="BF143" s="8">
        <f t="shared" si="75"/>
        <v>0</v>
      </c>
      <c r="BG143" s="10" t="e">
        <f t="shared" si="64"/>
        <v>#DIV/0!</v>
      </c>
    </row>
    <row r="144" spans="1:59" s="80" customFormat="1" ht="30.75" customHeight="1">
      <c r="A144" s="96">
        <v>24</v>
      </c>
      <c r="B144" s="11" t="s">
        <v>82</v>
      </c>
      <c r="C144" s="222">
        <v>243303.552</v>
      </c>
      <c r="D144" s="20"/>
      <c r="E144" s="54"/>
      <c r="F144" s="20"/>
      <c r="G144" s="6"/>
      <c r="H144" s="6"/>
      <c r="I144" s="109"/>
      <c r="J144" s="149">
        <f t="shared" si="65"/>
        <v>0</v>
      </c>
      <c r="K144" s="14"/>
      <c r="L144" s="54"/>
      <c r="M144" s="20"/>
      <c r="N144" s="6"/>
      <c r="O144" s="6"/>
      <c r="P144" s="109"/>
      <c r="Q144" s="149">
        <f t="shared" si="66"/>
        <v>0</v>
      </c>
      <c r="R144" s="20"/>
      <c r="S144" s="54"/>
      <c r="T144" s="20"/>
      <c r="U144" s="6"/>
      <c r="V144" s="6"/>
      <c r="W144" s="109"/>
      <c r="X144" s="159">
        <f t="shared" si="67"/>
        <v>0</v>
      </c>
      <c r="Y144" s="149">
        <f t="shared" si="68"/>
        <v>0</v>
      </c>
      <c r="Z144" s="97">
        <v>24</v>
      </c>
      <c r="AA144" s="36" t="s">
        <v>82</v>
      </c>
      <c r="AB144" s="20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109"/>
      <c r="AR144" s="165">
        <f t="shared" si="69"/>
        <v>0</v>
      </c>
      <c r="AS144" s="144">
        <f t="shared" si="70"/>
        <v>0</v>
      </c>
      <c r="AT144" s="181">
        <f t="shared" si="71"/>
        <v>0</v>
      </c>
      <c r="AU144" s="167">
        <f t="shared" si="72"/>
        <v>0</v>
      </c>
      <c r="AV144" s="48"/>
      <c r="AW144" s="124"/>
      <c r="AX144" s="128"/>
      <c r="AY144" s="7"/>
      <c r="AZ144" s="124"/>
      <c r="BA144" s="44">
        <f t="shared" si="61"/>
        <v>0</v>
      </c>
      <c r="BB144" s="8" t="e">
        <f t="shared" si="73"/>
        <v>#DIV/0!</v>
      </c>
      <c r="BC144" s="8">
        <f t="shared" si="74"/>
        <v>0</v>
      </c>
      <c r="BD144" s="9" t="e">
        <f t="shared" si="62"/>
        <v>#DIV/0!</v>
      </c>
      <c r="BE144" s="8">
        <f t="shared" si="63"/>
        <v>0</v>
      </c>
      <c r="BF144" s="8">
        <f t="shared" si="75"/>
        <v>0</v>
      </c>
      <c r="BG144" s="10" t="e">
        <f t="shared" si="64"/>
        <v>#DIV/0!</v>
      </c>
    </row>
    <row r="145" spans="1:59" s="80" customFormat="1" ht="30.75" customHeight="1" thickBot="1">
      <c r="A145" s="98">
        <v>25</v>
      </c>
      <c r="B145" s="17" t="s">
        <v>83</v>
      </c>
      <c r="C145" s="222">
        <v>792715.50482914818</v>
      </c>
      <c r="D145" s="23"/>
      <c r="E145" s="82"/>
      <c r="F145" s="21"/>
      <c r="G145" s="22"/>
      <c r="H145" s="22"/>
      <c r="I145" s="110"/>
      <c r="J145" s="150">
        <f t="shared" si="65"/>
        <v>0</v>
      </c>
      <c r="K145" s="25"/>
      <c r="L145" s="82"/>
      <c r="M145" s="21"/>
      <c r="N145" s="22"/>
      <c r="O145" s="22"/>
      <c r="P145" s="110"/>
      <c r="Q145" s="150">
        <f t="shared" si="66"/>
        <v>0</v>
      </c>
      <c r="R145" s="21"/>
      <c r="S145" s="83"/>
      <c r="T145" s="21"/>
      <c r="U145" s="22"/>
      <c r="V145" s="22"/>
      <c r="W145" s="110"/>
      <c r="X145" s="160">
        <f t="shared" si="67"/>
        <v>0</v>
      </c>
      <c r="Y145" s="153">
        <f t="shared" si="68"/>
        <v>0</v>
      </c>
      <c r="Z145" s="99">
        <v>25</v>
      </c>
      <c r="AA145" s="37" t="s">
        <v>83</v>
      </c>
      <c r="AB145" s="21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110"/>
      <c r="AR145" s="166">
        <f t="shared" si="69"/>
        <v>0</v>
      </c>
      <c r="AS145" s="145">
        <f t="shared" si="70"/>
        <v>0</v>
      </c>
      <c r="AT145" s="182">
        <f t="shared" si="71"/>
        <v>0</v>
      </c>
      <c r="AU145" s="94">
        <f t="shared" si="72"/>
        <v>0</v>
      </c>
      <c r="AV145" s="49"/>
      <c r="AW145" s="125"/>
      <c r="AX145" s="129"/>
      <c r="AY145" s="50"/>
      <c r="AZ145" s="125"/>
      <c r="BA145" s="45">
        <f t="shared" si="61"/>
        <v>0</v>
      </c>
      <c r="BB145" s="26" t="e">
        <f t="shared" si="73"/>
        <v>#DIV/0!</v>
      </c>
      <c r="BC145" s="26">
        <f t="shared" si="74"/>
        <v>0</v>
      </c>
      <c r="BD145" s="27" t="e">
        <f t="shared" si="62"/>
        <v>#DIV/0!</v>
      </c>
      <c r="BE145" s="26">
        <f t="shared" si="63"/>
        <v>0</v>
      </c>
      <c r="BF145" s="26">
        <f t="shared" si="75"/>
        <v>0</v>
      </c>
      <c r="BG145" s="28" t="e">
        <f t="shared" si="64"/>
        <v>#DIV/0!</v>
      </c>
    </row>
    <row r="146" spans="1:59" s="80" customFormat="1" ht="43.5" customHeight="1" thickBot="1">
      <c r="A146" s="255" t="s">
        <v>84</v>
      </c>
      <c r="B146" s="255"/>
      <c r="C146" s="100">
        <f t="shared" ref="C146:I146" si="76">SUM(C121:C145)</f>
        <v>24767363.17560111</v>
      </c>
      <c r="D146" s="101">
        <f t="shared" si="76"/>
        <v>0</v>
      </c>
      <c r="E146" s="101">
        <f t="shared" si="76"/>
        <v>0</v>
      </c>
      <c r="F146" s="101">
        <f t="shared" si="76"/>
        <v>0</v>
      </c>
      <c r="G146" s="101">
        <f t="shared" si="76"/>
        <v>0</v>
      </c>
      <c r="H146" s="101">
        <f t="shared" si="76"/>
        <v>0</v>
      </c>
      <c r="I146" s="106">
        <f t="shared" si="76"/>
        <v>0</v>
      </c>
      <c r="J146" s="151">
        <f t="shared" ref="J146" si="77">D146+E146+F146+G146+H146+I146</f>
        <v>0</v>
      </c>
      <c r="K146" s="107">
        <f t="shared" ref="K146:P146" si="78">SUM(K121:K145)</f>
        <v>0</v>
      </c>
      <c r="L146" s="101">
        <f t="shared" si="78"/>
        <v>0</v>
      </c>
      <c r="M146" s="101">
        <f t="shared" si="78"/>
        <v>0</v>
      </c>
      <c r="N146" s="101">
        <f t="shared" si="78"/>
        <v>0</v>
      </c>
      <c r="O146" s="101">
        <f t="shared" si="78"/>
        <v>0</v>
      </c>
      <c r="P146" s="106">
        <f t="shared" si="78"/>
        <v>0</v>
      </c>
      <c r="Q146" s="151">
        <f t="shared" ref="Q146" si="79">SUM(K146:P146)</f>
        <v>0</v>
      </c>
      <c r="R146" s="101">
        <f t="shared" ref="R146:W146" si="80">SUM(R121:R145)</f>
        <v>0</v>
      </c>
      <c r="S146" s="106">
        <f t="shared" si="80"/>
        <v>0</v>
      </c>
      <c r="T146" s="101">
        <f t="shared" si="80"/>
        <v>0</v>
      </c>
      <c r="U146" s="101">
        <f t="shared" si="80"/>
        <v>0</v>
      </c>
      <c r="V146" s="101">
        <f t="shared" si="80"/>
        <v>0</v>
      </c>
      <c r="W146" s="101">
        <f t="shared" si="80"/>
        <v>0</v>
      </c>
      <c r="X146" s="161">
        <f t="shared" si="67"/>
        <v>0</v>
      </c>
      <c r="Y146" s="151">
        <f t="shared" ref="Y146" si="81">J146+Q146+X146</f>
        <v>0</v>
      </c>
      <c r="Z146" s="446" t="s">
        <v>84</v>
      </c>
      <c r="AA146" s="446"/>
      <c r="AB146" s="101">
        <f t="shared" ref="AB146:AQ146" si="82">SUM(AB121:AB145)</f>
        <v>0</v>
      </c>
      <c r="AC146" s="101">
        <f t="shared" si="82"/>
        <v>0</v>
      </c>
      <c r="AD146" s="101">
        <f t="shared" si="82"/>
        <v>0</v>
      </c>
      <c r="AE146" s="101">
        <f t="shared" si="82"/>
        <v>0</v>
      </c>
      <c r="AF146" s="101">
        <f t="shared" si="82"/>
        <v>0</v>
      </c>
      <c r="AG146" s="101">
        <f t="shared" si="82"/>
        <v>0</v>
      </c>
      <c r="AH146" s="101">
        <f t="shared" si="82"/>
        <v>0</v>
      </c>
      <c r="AI146" s="101">
        <f t="shared" si="82"/>
        <v>0</v>
      </c>
      <c r="AJ146" s="101">
        <f t="shared" si="82"/>
        <v>0</v>
      </c>
      <c r="AK146" s="101">
        <f t="shared" si="82"/>
        <v>0</v>
      </c>
      <c r="AL146" s="101">
        <f t="shared" si="82"/>
        <v>0</v>
      </c>
      <c r="AM146" s="101">
        <f t="shared" si="82"/>
        <v>0</v>
      </c>
      <c r="AN146" s="101">
        <f t="shared" si="82"/>
        <v>0</v>
      </c>
      <c r="AO146" s="101">
        <f t="shared" si="82"/>
        <v>0</v>
      </c>
      <c r="AP146" s="101">
        <f t="shared" si="82"/>
        <v>0</v>
      </c>
      <c r="AQ146" s="101">
        <f t="shared" si="82"/>
        <v>0</v>
      </c>
      <c r="AR146" s="169">
        <f t="shared" si="69"/>
        <v>0</v>
      </c>
      <c r="AS146" s="210">
        <f t="shared" si="70"/>
        <v>0</v>
      </c>
      <c r="AT146" s="169">
        <f t="shared" si="71"/>
        <v>0</v>
      </c>
      <c r="AU146" s="169">
        <f t="shared" si="72"/>
        <v>0</v>
      </c>
      <c r="AV146" s="101">
        <f>SUM(AV121:AV145)</f>
        <v>0</v>
      </c>
      <c r="AW146" s="102">
        <f>SUM(AW121:AW145)</f>
        <v>0</v>
      </c>
      <c r="AX146" s="102">
        <f>SUM(AX121:AX145)</f>
        <v>0</v>
      </c>
      <c r="AY146" s="102">
        <f>SUM(AY121:AY145)</f>
        <v>0</v>
      </c>
      <c r="AZ146" s="102">
        <f>SUM(AZ121:AZ145)</f>
        <v>0</v>
      </c>
      <c r="BA146" s="126">
        <f t="shared" si="61"/>
        <v>0</v>
      </c>
      <c r="BB146" s="104" t="e">
        <f>(D146+E146)/(J146+Q146)*100</f>
        <v>#DIV/0!</v>
      </c>
      <c r="BC146" s="104">
        <f>(4*AU146)/(C146*0.00272)*100</f>
        <v>0</v>
      </c>
      <c r="BD146" s="105" t="e">
        <f t="shared" si="62"/>
        <v>#DIV/0!</v>
      </c>
      <c r="BE146" s="104">
        <f t="shared" si="63"/>
        <v>0</v>
      </c>
      <c r="BF146" s="104">
        <f t="shared" si="75"/>
        <v>0</v>
      </c>
      <c r="BG146" s="103" t="e">
        <f t="shared" si="64"/>
        <v>#DIV/0!</v>
      </c>
    </row>
    <row r="154" spans="1:59" ht="19.5" customHeight="1">
      <c r="B154" s="254" t="s">
        <v>31</v>
      </c>
      <c r="C154" s="254"/>
      <c r="D154" s="254"/>
      <c r="E154" s="254"/>
      <c r="F154" s="254"/>
      <c r="G154" s="254"/>
    </row>
    <row r="155" spans="1:59">
      <c r="B155" s="254"/>
      <c r="C155" s="254"/>
      <c r="D155" s="254"/>
      <c r="E155" s="254"/>
      <c r="F155" s="254"/>
      <c r="G155" s="254"/>
    </row>
    <row r="156" spans="1:59">
      <c r="B156" s="254"/>
      <c r="C156" s="254"/>
      <c r="D156" s="254"/>
      <c r="E156" s="254"/>
      <c r="F156" s="254"/>
      <c r="G156" s="254"/>
    </row>
    <row r="157" spans="1:59" ht="15.75" thickBot="1"/>
    <row r="158" spans="1:59" ht="19.5" thickBot="1">
      <c r="A158" s="285" t="s">
        <v>84</v>
      </c>
      <c r="B158" s="286"/>
      <c r="C158" s="287"/>
      <c r="D158" s="355" t="s">
        <v>0</v>
      </c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57"/>
      <c r="Z158" s="313" t="s">
        <v>6</v>
      </c>
      <c r="AA158" s="314"/>
      <c r="AB158" s="314"/>
      <c r="AC158" s="314"/>
      <c r="AD158" s="314"/>
      <c r="AE158" s="314"/>
      <c r="AF158" s="314"/>
      <c r="AG158" s="314"/>
      <c r="AH158" s="314"/>
      <c r="AI158" s="314"/>
      <c r="AJ158" s="314"/>
      <c r="AK158" s="314"/>
      <c r="AL158" s="314"/>
      <c r="AM158" s="314"/>
      <c r="AN158" s="314"/>
      <c r="AO158" s="314"/>
      <c r="AP158" s="314"/>
      <c r="AQ158" s="314"/>
      <c r="AR158" s="314"/>
      <c r="AS158" s="314"/>
      <c r="AT158" s="315"/>
      <c r="AU158" s="95"/>
      <c r="AV158" s="316" t="s">
        <v>18</v>
      </c>
      <c r="AW158" s="317"/>
      <c r="AX158" s="352" t="s">
        <v>19</v>
      </c>
      <c r="AY158" s="352"/>
      <c r="AZ158" s="352"/>
      <c r="BA158" s="288" t="s">
        <v>27</v>
      </c>
      <c r="BB158" s="289"/>
      <c r="BC158" s="289"/>
      <c r="BD158" s="289"/>
      <c r="BE158" s="289"/>
      <c r="BF158" s="289"/>
      <c r="BG158" s="290"/>
    </row>
    <row r="159" spans="1:59" ht="70.5" customHeight="1" thickBot="1">
      <c r="A159" s="355" t="s">
        <v>93</v>
      </c>
      <c r="B159" s="356"/>
      <c r="C159" s="356"/>
      <c r="D159" s="456" t="s">
        <v>21</v>
      </c>
      <c r="E159" s="457"/>
      <c r="F159" s="457"/>
      <c r="G159" s="457"/>
      <c r="H159" s="457"/>
      <c r="I159" s="457"/>
      <c r="J159" s="457"/>
      <c r="K159" s="457"/>
      <c r="L159" s="457"/>
      <c r="M159" s="457"/>
      <c r="N159" s="457"/>
      <c r="O159" s="457"/>
      <c r="P159" s="457"/>
      <c r="Q159" s="458"/>
      <c r="R159" s="301" t="s">
        <v>22</v>
      </c>
      <c r="S159" s="302"/>
      <c r="T159" s="302"/>
      <c r="U159" s="302"/>
      <c r="V159" s="302"/>
      <c r="W159" s="302"/>
      <c r="X159" s="302"/>
      <c r="Y159" s="303"/>
      <c r="Z159" s="311" t="s">
        <v>47</v>
      </c>
      <c r="AA159" s="311"/>
      <c r="AB159" s="311"/>
      <c r="AC159" s="311"/>
      <c r="AD159" s="311"/>
      <c r="AE159" s="311"/>
      <c r="AF159" s="311"/>
      <c r="AG159" s="311"/>
      <c r="AH159" s="311"/>
      <c r="AI159" s="311"/>
      <c r="AJ159" s="311"/>
      <c r="AK159" s="311"/>
      <c r="AL159" s="311"/>
      <c r="AM159" s="311"/>
      <c r="AN159" s="311"/>
      <c r="AO159" s="311"/>
      <c r="AP159" s="311"/>
      <c r="AQ159" s="311"/>
      <c r="AR159" s="311"/>
      <c r="AS159" s="311"/>
      <c r="AT159" s="312"/>
      <c r="AU159" s="170"/>
      <c r="AV159" s="318"/>
      <c r="AW159" s="319"/>
      <c r="AX159" s="353"/>
      <c r="AY159" s="353"/>
      <c r="AZ159" s="353"/>
      <c r="BA159" s="291"/>
      <c r="BB159" s="292"/>
      <c r="BC159" s="292"/>
      <c r="BD159" s="292"/>
      <c r="BE159" s="292"/>
      <c r="BF159" s="292"/>
      <c r="BG159" s="293"/>
    </row>
    <row r="160" spans="1:59" ht="54.75" customHeight="1" thickBot="1">
      <c r="A160" s="282" t="s">
        <v>26</v>
      </c>
      <c r="B160" s="282" t="s">
        <v>1</v>
      </c>
      <c r="C160" s="282" t="s">
        <v>2</v>
      </c>
      <c r="D160" s="327" t="s">
        <v>24</v>
      </c>
      <c r="E160" s="328"/>
      <c r="F160" s="328"/>
      <c r="G160" s="328"/>
      <c r="H160" s="328"/>
      <c r="I160" s="328"/>
      <c r="J160" s="328"/>
      <c r="K160" s="329" t="s">
        <v>29</v>
      </c>
      <c r="L160" s="330"/>
      <c r="M160" s="330"/>
      <c r="N160" s="330"/>
      <c r="O160" s="330"/>
      <c r="P160" s="330"/>
      <c r="Q160" s="331"/>
      <c r="R160" s="450" t="s">
        <v>23</v>
      </c>
      <c r="S160" s="451"/>
      <c r="T160" s="451"/>
      <c r="U160" s="451"/>
      <c r="V160" s="451"/>
      <c r="W160" s="451"/>
      <c r="X160" s="452"/>
      <c r="Y160" s="304" t="s">
        <v>25</v>
      </c>
      <c r="Z160" s="242" t="s">
        <v>26</v>
      </c>
      <c r="AA160" s="307" t="s">
        <v>7</v>
      </c>
      <c r="AB160" s="453" t="s">
        <v>56</v>
      </c>
      <c r="AC160" s="454"/>
      <c r="AD160" s="454"/>
      <c r="AE160" s="454"/>
      <c r="AF160" s="454"/>
      <c r="AG160" s="454"/>
      <c r="AH160" s="454"/>
      <c r="AI160" s="454"/>
      <c r="AJ160" s="454"/>
      <c r="AK160" s="454"/>
      <c r="AL160" s="454"/>
      <c r="AM160" s="454"/>
      <c r="AN160" s="454"/>
      <c r="AO160" s="454"/>
      <c r="AP160" s="454"/>
      <c r="AQ160" s="454"/>
      <c r="AR160" s="454"/>
      <c r="AS160" s="454"/>
      <c r="AT160" s="455"/>
      <c r="AU160" s="171"/>
      <c r="AV160" s="320"/>
      <c r="AW160" s="321"/>
      <c r="AX160" s="354"/>
      <c r="AY160" s="354"/>
      <c r="AZ160" s="354"/>
      <c r="BA160" s="294"/>
      <c r="BB160" s="295"/>
      <c r="BC160" s="295"/>
      <c r="BD160" s="295"/>
      <c r="BE160" s="295"/>
      <c r="BF160" s="295"/>
      <c r="BG160" s="296"/>
    </row>
    <row r="161" spans="1:59" ht="64.5" customHeight="1" thickBot="1">
      <c r="A161" s="283"/>
      <c r="B161" s="283"/>
      <c r="C161" s="283"/>
      <c r="D161" s="363" t="s">
        <v>40</v>
      </c>
      <c r="E161" s="361" t="s">
        <v>39</v>
      </c>
      <c r="F161" s="297" t="s">
        <v>45</v>
      </c>
      <c r="G161" s="297"/>
      <c r="H161" s="297"/>
      <c r="I161" s="298"/>
      <c r="J161" s="351" t="s">
        <v>17</v>
      </c>
      <c r="K161" s="322" t="s">
        <v>40</v>
      </c>
      <c r="L161" s="361" t="s">
        <v>39</v>
      </c>
      <c r="M161" s="297" t="s">
        <v>45</v>
      </c>
      <c r="N161" s="297"/>
      <c r="O161" s="297"/>
      <c r="P161" s="298"/>
      <c r="Q161" s="351" t="s">
        <v>17</v>
      </c>
      <c r="R161" s="414" t="s">
        <v>40</v>
      </c>
      <c r="S161" s="373" t="s">
        <v>39</v>
      </c>
      <c r="T161" s="299" t="s">
        <v>45</v>
      </c>
      <c r="U161" s="299"/>
      <c r="V161" s="299"/>
      <c r="W161" s="300"/>
      <c r="X161" s="325" t="s">
        <v>5</v>
      </c>
      <c r="Y161" s="305"/>
      <c r="Z161" s="245"/>
      <c r="AA161" s="308"/>
      <c r="AB161" s="350" t="s">
        <v>8</v>
      </c>
      <c r="AC161" s="324"/>
      <c r="AD161" s="323" t="s">
        <v>9</v>
      </c>
      <c r="AE161" s="324"/>
      <c r="AF161" s="323" t="s">
        <v>10</v>
      </c>
      <c r="AG161" s="324"/>
      <c r="AH161" s="323" t="s">
        <v>11</v>
      </c>
      <c r="AI161" s="324"/>
      <c r="AJ161" s="323" t="s">
        <v>12</v>
      </c>
      <c r="AK161" s="324"/>
      <c r="AL161" s="323" t="s">
        <v>13</v>
      </c>
      <c r="AM161" s="324"/>
      <c r="AN161" s="323" t="s">
        <v>14</v>
      </c>
      <c r="AO161" s="324"/>
      <c r="AP161" s="323" t="s">
        <v>15</v>
      </c>
      <c r="AQ161" s="342"/>
      <c r="AR161" s="343" t="s">
        <v>16</v>
      </c>
      <c r="AS161" s="344"/>
      <c r="AT161" s="345"/>
      <c r="AU161" s="88"/>
      <c r="AV161" s="346" t="s">
        <v>20</v>
      </c>
      <c r="AW161" s="347"/>
      <c r="AX161" s="348" t="s">
        <v>51</v>
      </c>
      <c r="AY161" s="349"/>
      <c r="AZ161" s="349"/>
      <c r="BA161" s="334" t="s">
        <v>28</v>
      </c>
      <c r="BB161" s="336" t="s">
        <v>55</v>
      </c>
      <c r="BC161" s="336" t="s">
        <v>52</v>
      </c>
      <c r="BD161" s="338" t="s">
        <v>94</v>
      </c>
      <c r="BE161" s="338" t="s">
        <v>30</v>
      </c>
      <c r="BF161" s="340" t="s">
        <v>53</v>
      </c>
      <c r="BG161" s="332" t="s">
        <v>54</v>
      </c>
    </row>
    <row r="162" spans="1:59" ht="79.5" thickBot="1">
      <c r="A162" s="284"/>
      <c r="B162" s="284"/>
      <c r="C162" s="284"/>
      <c r="D162" s="363"/>
      <c r="E162" s="361"/>
      <c r="F162" s="19" t="s">
        <v>41</v>
      </c>
      <c r="G162" s="19" t="s">
        <v>42</v>
      </c>
      <c r="H162" s="19" t="s">
        <v>43</v>
      </c>
      <c r="I162" s="81" t="s">
        <v>44</v>
      </c>
      <c r="J162" s="267"/>
      <c r="K162" s="322"/>
      <c r="L162" s="361"/>
      <c r="M162" s="19" t="s">
        <v>41</v>
      </c>
      <c r="N162" s="19" t="s">
        <v>42</v>
      </c>
      <c r="O162" s="19" t="s">
        <v>57</v>
      </c>
      <c r="P162" s="81" t="s">
        <v>44</v>
      </c>
      <c r="Q162" s="267"/>
      <c r="R162" s="414"/>
      <c r="S162" s="373"/>
      <c r="T162" s="32" t="s">
        <v>41</v>
      </c>
      <c r="U162" s="32" t="s">
        <v>42</v>
      </c>
      <c r="V162" s="32" t="s">
        <v>58</v>
      </c>
      <c r="W162" s="92" t="s">
        <v>44</v>
      </c>
      <c r="X162" s="326"/>
      <c r="Y162" s="306"/>
      <c r="Z162" s="310"/>
      <c r="AA162" s="309"/>
      <c r="AB162" s="39" t="s">
        <v>3</v>
      </c>
      <c r="AC162" s="40" t="s">
        <v>4</v>
      </c>
      <c r="AD162" s="40" t="s">
        <v>3</v>
      </c>
      <c r="AE162" s="40" t="s">
        <v>4</v>
      </c>
      <c r="AF162" s="40" t="s">
        <v>3</v>
      </c>
      <c r="AG162" s="40" t="s">
        <v>4</v>
      </c>
      <c r="AH162" s="40" t="s">
        <v>3</v>
      </c>
      <c r="AI162" s="40" t="s">
        <v>4</v>
      </c>
      <c r="AJ162" s="40" t="s">
        <v>3</v>
      </c>
      <c r="AK162" s="40" t="s">
        <v>4</v>
      </c>
      <c r="AL162" s="40" t="s">
        <v>3</v>
      </c>
      <c r="AM162" s="40" t="s">
        <v>4</v>
      </c>
      <c r="AN162" s="40" t="s">
        <v>3</v>
      </c>
      <c r="AO162" s="40" t="s">
        <v>4</v>
      </c>
      <c r="AP162" s="40" t="s">
        <v>3</v>
      </c>
      <c r="AQ162" s="41" t="s">
        <v>4</v>
      </c>
      <c r="AR162" s="39" t="s">
        <v>3</v>
      </c>
      <c r="AS162" s="40" t="s">
        <v>4</v>
      </c>
      <c r="AT162" s="42" t="s">
        <v>17</v>
      </c>
      <c r="AU162" s="89" t="s">
        <v>88</v>
      </c>
      <c r="AV162" s="51" t="s">
        <v>49</v>
      </c>
      <c r="AW162" s="52" t="s">
        <v>50</v>
      </c>
      <c r="AX162" s="43" t="s">
        <v>85</v>
      </c>
      <c r="AY162" s="43" t="s">
        <v>86</v>
      </c>
      <c r="AZ162" s="43" t="s">
        <v>87</v>
      </c>
      <c r="BA162" s="335"/>
      <c r="BB162" s="337"/>
      <c r="BC162" s="337"/>
      <c r="BD162" s="339"/>
      <c r="BE162" s="339"/>
      <c r="BF162" s="341"/>
      <c r="BG162" s="333"/>
    </row>
    <row r="163" spans="1:59" s="80" customFormat="1" ht="33.75" customHeight="1">
      <c r="A163" s="131">
        <v>1</v>
      </c>
      <c r="B163" s="61" t="s">
        <v>59</v>
      </c>
      <c r="C163" s="221">
        <v>1218666.5344651919</v>
      </c>
      <c r="D163" s="29">
        <f t="shared" ref="D163:I172" si="83">D121+D83+D46+D9</f>
        <v>506</v>
      </c>
      <c r="E163" s="2">
        <f t="shared" si="83"/>
        <v>58</v>
      </c>
      <c r="F163" s="2">
        <f t="shared" si="83"/>
        <v>1</v>
      </c>
      <c r="G163" s="2">
        <f t="shared" si="83"/>
        <v>0</v>
      </c>
      <c r="H163" s="2">
        <f t="shared" si="83"/>
        <v>0</v>
      </c>
      <c r="I163" s="132">
        <f t="shared" si="83"/>
        <v>0</v>
      </c>
      <c r="J163" s="154">
        <f>D163+E163+F163+G163+H163+I163</f>
        <v>565</v>
      </c>
      <c r="K163" s="2">
        <f t="shared" ref="K163:P172" si="84">K121+K83+K46+K9</f>
        <v>268</v>
      </c>
      <c r="L163" s="1">
        <f t="shared" si="84"/>
        <v>2</v>
      </c>
      <c r="M163" s="1">
        <f t="shared" si="84"/>
        <v>0</v>
      </c>
      <c r="N163" s="1">
        <f t="shared" si="84"/>
        <v>0</v>
      </c>
      <c r="O163" s="1">
        <f t="shared" si="84"/>
        <v>0</v>
      </c>
      <c r="P163" s="134">
        <f t="shared" si="84"/>
        <v>0</v>
      </c>
      <c r="Q163" s="154">
        <f>SUM(K163:P163)</f>
        <v>270</v>
      </c>
      <c r="R163" s="29">
        <f t="shared" ref="R163:W172" si="85">R121+R83+R46+R9</f>
        <v>411</v>
      </c>
      <c r="S163" s="1">
        <f t="shared" si="85"/>
        <v>1</v>
      </c>
      <c r="T163" s="1">
        <f t="shared" si="85"/>
        <v>0</v>
      </c>
      <c r="U163" s="1">
        <f t="shared" si="85"/>
        <v>0</v>
      </c>
      <c r="V163" s="1">
        <f t="shared" si="85"/>
        <v>0</v>
      </c>
      <c r="W163" s="134">
        <f t="shared" si="85"/>
        <v>0</v>
      </c>
      <c r="X163" s="154">
        <f>SUM(R163:W163)</f>
        <v>412</v>
      </c>
      <c r="Y163" s="154">
        <f>J163+Q163+X163</f>
        <v>1247</v>
      </c>
      <c r="Z163" s="97">
        <v>1</v>
      </c>
      <c r="AA163" s="36" t="s">
        <v>59</v>
      </c>
      <c r="AB163" s="20">
        <f t="shared" ref="AB163:AQ163" si="86">AB121+AB83+AB46+AB9</f>
        <v>21</v>
      </c>
      <c r="AC163" s="14">
        <f t="shared" si="86"/>
        <v>20</v>
      </c>
      <c r="AD163" s="14">
        <f t="shared" si="86"/>
        <v>47</v>
      </c>
      <c r="AE163" s="14">
        <f t="shared" si="86"/>
        <v>55</v>
      </c>
      <c r="AF163" s="14">
        <f t="shared" si="86"/>
        <v>132</v>
      </c>
      <c r="AG163" s="14">
        <f t="shared" si="86"/>
        <v>166</v>
      </c>
      <c r="AH163" s="14">
        <f t="shared" si="86"/>
        <v>91</v>
      </c>
      <c r="AI163" s="14">
        <f t="shared" si="86"/>
        <v>118</v>
      </c>
      <c r="AJ163" s="14">
        <f t="shared" si="86"/>
        <v>89</v>
      </c>
      <c r="AK163" s="14">
        <f t="shared" si="86"/>
        <v>75</v>
      </c>
      <c r="AL163" s="14">
        <f t="shared" si="86"/>
        <v>60</v>
      </c>
      <c r="AM163" s="14">
        <f t="shared" si="86"/>
        <v>72</v>
      </c>
      <c r="AN163" s="14">
        <f t="shared" si="86"/>
        <v>67</v>
      </c>
      <c r="AO163" s="14">
        <f t="shared" si="86"/>
        <v>55</v>
      </c>
      <c r="AP163" s="14">
        <f t="shared" si="86"/>
        <v>115</v>
      </c>
      <c r="AQ163" s="14">
        <f t="shared" si="86"/>
        <v>63</v>
      </c>
      <c r="AR163" s="172">
        <f>AP163+AN163+AL163+AJ163+AH163+AF163+AD163+AB163</f>
        <v>622</v>
      </c>
      <c r="AS163" s="93">
        <f>AQ163+AO163+AM163+AK163+AI163+AG163+AE163+AC163</f>
        <v>624</v>
      </c>
      <c r="AT163" s="173">
        <f>SUM(AR163:AS163)</f>
        <v>1246</v>
      </c>
      <c r="AU163" s="174">
        <f>D163+E163+K163+L163+R163+S163</f>
        <v>1246</v>
      </c>
      <c r="AV163" s="3">
        <f>AV121+AV83+AV46+AV9</f>
        <v>2755</v>
      </c>
      <c r="AW163" s="4">
        <f>AW121+AW83+AW46+AW9</f>
        <v>549</v>
      </c>
      <c r="AX163" s="4">
        <f>AX121+AX83+AX46+AX9</f>
        <v>158</v>
      </c>
      <c r="AY163" s="4">
        <f>AY121+AY83+AY46+AY9</f>
        <v>9</v>
      </c>
      <c r="AZ163" s="4">
        <f t="shared" ref="AZ163" si="87">AZ121+AZ83+AZ46+AZ9</f>
        <v>43</v>
      </c>
      <c r="BA163" s="230">
        <f>((D163+E163))/(C163*0.00144)*100</f>
        <v>32.138953158219643</v>
      </c>
      <c r="BB163" s="231">
        <f>(D163+E163)/(J163+Q163)*100</f>
        <v>67.544910179640709</v>
      </c>
      <c r="BC163" s="231">
        <f>(AU163)/(C163*0.00272)*100</f>
        <v>37.589301284550999</v>
      </c>
      <c r="BD163" s="231">
        <f t="shared" ref="BD163:BD188" si="88">(E163+F163+G163+H163+I163+L163+M163+N163+O163+P163+S163+T163+U163+V163+W163)/Y163*100</f>
        <v>4.9719326383319968</v>
      </c>
      <c r="BE163" s="231">
        <f>((D163+E163))/(C163)*100000</f>
        <v>46.28009254783629</v>
      </c>
      <c r="BF163" s="232">
        <f>(AU163)/(C163)*100000</f>
        <v>102.24289949397874</v>
      </c>
      <c r="BG163" s="229">
        <f t="shared" ref="BG163:BG188" si="89">AW163/AV163*100</f>
        <v>19.927404718693285</v>
      </c>
    </row>
    <row r="164" spans="1:59" s="80" customFormat="1" ht="33.75" customHeight="1">
      <c r="A164" s="96">
        <v>2</v>
      </c>
      <c r="B164" s="11" t="s">
        <v>60</v>
      </c>
      <c r="C164" s="222">
        <v>934699.18137449585</v>
      </c>
      <c r="D164" s="29">
        <f t="shared" si="83"/>
        <v>662</v>
      </c>
      <c r="E164" s="2">
        <f t="shared" si="83"/>
        <v>44</v>
      </c>
      <c r="F164" s="2">
        <f t="shared" si="83"/>
        <v>5</v>
      </c>
      <c r="G164" s="2">
        <f t="shared" si="83"/>
        <v>5</v>
      </c>
      <c r="H164" s="2">
        <f t="shared" si="83"/>
        <v>7</v>
      </c>
      <c r="I164" s="132">
        <f t="shared" si="83"/>
        <v>0</v>
      </c>
      <c r="J164" s="155">
        <f t="shared" ref="J164:J187" si="90">D164+E164+F164+G164+H164+I164</f>
        <v>723</v>
      </c>
      <c r="K164" s="2">
        <f t="shared" si="84"/>
        <v>512</v>
      </c>
      <c r="L164" s="1">
        <f t="shared" si="84"/>
        <v>2</v>
      </c>
      <c r="M164" s="1">
        <f t="shared" si="84"/>
        <v>0</v>
      </c>
      <c r="N164" s="1">
        <f t="shared" si="84"/>
        <v>0</v>
      </c>
      <c r="O164" s="1">
        <f t="shared" si="84"/>
        <v>0</v>
      </c>
      <c r="P164" s="134">
        <f t="shared" si="84"/>
        <v>4</v>
      </c>
      <c r="Q164" s="155">
        <f t="shared" ref="Q164:Q187" si="91">SUM(K164:P164)</f>
        <v>518</v>
      </c>
      <c r="R164" s="29">
        <f t="shared" si="85"/>
        <v>160</v>
      </c>
      <c r="S164" s="1">
        <f t="shared" si="85"/>
        <v>0</v>
      </c>
      <c r="T164" s="1">
        <f t="shared" si="85"/>
        <v>0</v>
      </c>
      <c r="U164" s="1">
        <f t="shared" si="85"/>
        <v>0</v>
      </c>
      <c r="V164" s="1">
        <f t="shared" si="85"/>
        <v>0</v>
      </c>
      <c r="W164" s="134">
        <f t="shared" si="85"/>
        <v>0</v>
      </c>
      <c r="X164" s="155">
        <f t="shared" ref="X164:X187" si="92">SUM(R164:W164)</f>
        <v>160</v>
      </c>
      <c r="Y164" s="154">
        <f t="shared" ref="Y164:Y187" si="93">J164+Q164+X164</f>
        <v>1401</v>
      </c>
      <c r="Z164" s="97">
        <v>2</v>
      </c>
      <c r="AA164" s="36" t="s">
        <v>60</v>
      </c>
      <c r="AB164" s="20">
        <f t="shared" ref="AB164:AQ164" si="94">AB122+AB84+AB47+AB10</f>
        <v>23</v>
      </c>
      <c r="AC164" s="14">
        <f t="shared" si="94"/>
        <v>18</v>
      </c>
      <c r="AD164" s="14">
        <f t="shared" si="94"/>
        <v>70</v>
      </c>
      <c r="AE164" s="14">
        <f t="shared" si="94"/>
        <v>99</v>
      </c>
      <c r="AF164" s="14">
        <f t="shared" si="94"/>
        <v>127</v>
      </c>
      <c r="AG164" s="14">
        <f t="shared" si="94"/>
        <v>168</v>
      </c>
      <c r="AH164" s="14">
        <f t="shared" si="94"/>
        <v>80</v>
      </c>
      <c r="AI164" s="14">
        <f t="shared" si="94"/>
        <v>98</v>
      </c>
      <c r="AJ164" s="14">
        <f t="shared" si="94"/>
        <v>50</v>
      </c>
      <c r="AK164" s="14">
        <f t="shared" si="94"/>
        <v>75</v>
      </c>
      <c r="AL164" s="14">
        <f t="shared" si="94"/>
        <v>74</v>
      </c>
      <c r="AM164" s="14">
        <f t="shared" si="94"/>
        <v>121</v>
      </c>
      <c r="AN164" s="14">
        <f t="shared" si="94"/>
        <v>108</v>
      </c>
      <c r="AO164" s="14">
        <f t="shared" si="94"/>
        <v>113</v>
      </c>
      <c r="AP164" s="14">
        <f t="shared" si="94"/>
        <v>89</v>
      </c>
      <c r="AQ164" s="14">
        <f t="shared" si="94"/>
        <v>67</v>
      </c>
      <c r="AR164" s="172">
        <f t="shared" ref="AR164:AR187" si="95">AP164+AN164+AL164+AJ164+AH164+AF164+AD164+AB164</f>
        <v>621</v>
      </c>
      <c r="AS164" s="93">
        <f t="shared" ref="AS164:AS187" si="96">AQ164+AO164+AM164+AK164+AI164+AG164+AE164+AC164</f>
        <v>759</v>
      </c>
      <c r="AT164" s="173">
        <f t="shared" ref="AT164:AT187" si="97">SUM(AR164:AS164)</f>
        <v>1380</v>
      </c>
      <c r="AU164" s="174">
        <f t="shared" ref="AU164:AU188" si="98">D164+E164+K164+L164+R164+S164</f>
        <v>1380</v>
      </c>
      <c r="AV164" s="3">
        <f t="shared" ref="AV164:AZ187" si="99">AV122+AV84+AV47+AV10</f>
        <v>2846</v>
      </c>
      <c r="AW164" s="4">
        <f t="shared" si="99"/>
        <v>733</v>
      </c>
      <c r="AX164" s="4">
        <f t="shared" ref="AX164:AY187" si="100">AX122+AX84+AX47+AX10</f>
        <v>766</v>
      </c>
      <c r="AY164" s="4">
        <f t="shared" si="100"/>
        <v>173</v>
      </c>
      <c r="AZ164" s="4">
        <f t="shared" si="99"/>
        <v>31</v>
      </c>
      <c r="BA164" s="233">
        <f t="shared" ref="BA164:BA188" si="101">((D164+E164))/(C164*0.00144)*100</f>
        <v>52.453001730119567</v>
      </c>
      <c r="BB164" s="234">
        <f t="shared" ref="BB164:BB188" si="102">(D164+E164)/(J164+Q164)*100</f>
        <v>56.889605157131349</v>
      </c>
      <c r="BC164" s="234">
        <f t="shared" ref="BC164:BC188" si="103">(AU164)/(C164*0.00272)*100</f>
        <v>54.279810155647809</v>
      </c>
      <c r="BD164" s="234">
        <f t="shared" si="88"/>
        <v>4.7822983583154892</v>
      </c>
      <c r="BE164" s="234">
        <f t="shared" ref="BE164:BE188" si="104">((D164+E164))/(C164)*100000</f>
        <v>75.532322491372184</v>
      </c>
      <c r="BF164" s="235">
        <f t="shared" ref="BF164:BF188" si="105">(AU164)/(C164)*100000</f>
        <v>147.64108362336205</v>
      </c>
      <c r="BG164" s="5">
        <f t="shared" si="89"/>
        <v>25.755446240337314</v>
      </c>
    </row>
    <row r="165" spans="1:59" s="80" customFormat="1" ht="33.75" customHeight="1">
      <c r="A165" s="96">
        <v>3</v>
      </c>
      <c r="B165" s="11" t="s">
        <v>61</v>
      </c>
      <c r="C165" s="222">
        <v>418394.90302777686</v>
      </c>
      <c r="D165" s="29">
        <f t="shared" si="83"/>
        <v>131</v>
      </c>
      <c r="E165" s="2">
        <f t="shared" si="83"/>
        <v>30</v>
      </c>
      <c r="F165" s="2">
        <f t="shared" si="83"/>
        <v>5</v>
      </c>
      <c r="G165" s="2">
        <f t="shared" si="83"/>
        <v>0</v>
      </c>
      <c r="H165" s="2">
        <f t="shared" si="83"/>
        <v>0</v>
      </c>
      <c r="I165" s="132">
        <f t="shared" si="83"/>
        <v>0</v>
      </c>
      <c r="J165" s="155">
        <f t="shared" si="90"/>
        <v>166</v>
      </c>
      <c r="K165" s="2">
        <f t="shared" si="84"/>
        <v>102</v>
      </c>
      <c r="L165" s="1">
        <f t="shared" si="84"/>
        <v>0</v>
      </c>
      <c r="M165" s="1">
        <f t="shared" si="84"/>
        <v>0</v>
      </c>
      <c r="N165" s="1">
        <f t="shared" si="84"/>
        <v>0</v>
      </c>
      <c r="O165" s="1">
        <f t="shared" si="84"/>
        <v>0</v>
      </c>
      <c r="P165" s="134">
        <f t="shared" si="84"/>
        <v>9</v>
      </c>
      <c r="Q165" s="155">
        <f t="shared" si="91"/>
        <v>111</v>
      </c>
      <c r="R165" s="29">
        <f t="shared" si="85"/>
        <v>340</v>
      </c>
      <c r="S165" s="1">
        <f t="shared" si="85"/>
        <v>0</v>
      </c>
      <c r="T165" s="1">
        <f t="shared" si="85"/>
        <v>0</v>
      </c>
      <c r="U165" s="1">
        <f t="shared" si="85"/>
        <v>0</v>
      </c>
      <c r="V165" s="1">
        <f t="shared" si="85"/>
        <v>10</v>
      </c>
      <c r="W165" s="134">
        <f t="shared" si="85"/>
        <v>5</v>
      </c>
      <c r="X165" s="155">
        <f t="shared" si="92"/>
        <v>355</v>
      </c>
      <c r="Y165" s="154">
        <f t="shared" si="93"/>
        <v>632</v>
      </c>
      <c r="Z165" s="97">
        <v>3</v>
      </c>
      <c r="AA165" s="36" t="s">
        <v>61</v>
      </c>
      <c r="AB165" s="20">
        <f t="shared" ref="AB165:AQ165" si="106">AB123+AB85+AB48+AB11</f>
        <v>26</v>
      </c>
      <c r="AC165" s="14">
        <f t="shared" si="106"/>
        <v>16</v>
      </c>
      <c r="AD165" s="14">
        <f t="shared" si="106"/>
        <v>65</v>
      </c>
      <c r="AE165" s="14">
        <f t="shared" si="106"/>
        <v>51</v>
      </c>
      <c r="AF165" s="14">
        <f t="shared" si="106"/>
        <v>78</v>
      </c>
      <c r="AG165" s="14">
        <f t="shared" si="106"/>
        <v>91</v>
      </c>
      <c r="AH165" s="14">
        <f t="shared" si="106"/>
        <v>35</v>
      </c>
      <c r="AI165" s="14">
        <f t="shared" si="106"/>
        <v>72</v>
      </c>
      <c r="AJ165" s="14">
        <f t="shared" si="106"/>
        <v>24</v>
      </c>
      <c r="AK165" s="14">
        <f t="shared" si="106"/>
        <v>41</v>
      </c>
      <c r="AL165" s="14">
        <f t="shared" si="106"/>
        <v>13</v>
      </c>
      <c r="AM165" s="14">
        <f t="shared" si="106"/>
        <v>21</v>
      </c>
      <c r="AN165" s="14">
        <f t="shared" si="106"/>
        <v>18</v>
      </c>
      <c r="AO165" s="14">
        <f t="shared" si="106"/>
        <v>17</v>
      </c>
      <c r="AP165" s="14">
        <f t="shared" si="106"/>
        <v>17</v>
      </c>
      <c r="AQ165" s="14">
        <f t="shared" si="106"/>
        <v>18</v>
      </c>
      <c r="AR165" s="172">
        <f t="shared" si="95"/>
        <v>276</v>
      </c>
      <c r="AS165" s="93">
        <f t="shared" si="96"/>
        <v>327</v>
      </c>
      <c r="AT165" s="173">
        <f t="shared" si="97"/>
        <v>603</v>
      </c>
      <c r="AU165" s="174">
        <f t="shared" si="98"/>
        <v>603</v>
      </c>
      <c r="AV165" s="3">
        <f t="shared" si="99"/>
        <v>951</v>
      </c>
      <c r="AW165" s="4">
        <f t="shared" si="99"/>
        <v>163</v>
      </c>
      <c r="AX165" s="4">
        <f t="shared" si="100"/>
        <v>65</v>
      </c>
      <c r="AY165" s="4">
        <f t="shared" si="100"/>
        <v>0</v>
      </c>
      <c r="AZ165" s="4">
        <f t="shared" si="99"/>
        <v>1</v>
      </c>
      <c r="BA165" s="233">
        <f t="shared" si="101"/>
        <v>26.722494644762172</v>
      </c>
      <c r="BB165" s="234">
        <f t="shared" si="102"/>
        <v>58.122743682310471</v>
      </c>
      <c r="BC165" s="234">
        <f t="shared" si="103"/>
        <v>52.986108307316151</v>
      </c>
      <c r="BD165" s="234">
        <f t="shared" si="88"/>
        <v>9.3354430379746827</v>
      </c>
      <c r="BE165" s="234">
        <f t="shared" si="104"/>
        <v>38.480392288457523</v>
      </c>
      <c r="BF165" s="235">
        <f t="shared" si="105"/>
        <v>144.12221459589992</v>
      </c>
      <c r="BG165" s="5">
        <f t="shared" si="89"/>
        <v>17.139852786540484</v>
      </c>
    </row>
    <row r="166" spans="1:59" s="80" customFormat="1" ht="33.75" customHeight="1">
      <c r="A166" s="96">
        <v>4</v>
      </c>
      <c r="B166" s="11" t="s">
        <v>62</v>
      </c>
      <c r="C166" s="222">
        <v>695908.45263913844</v>
      </c>
      <c r="D166" s="29">
        <f t="shared" si="83"/>
        <v>110</v>
      </c>
      <c r="E166" s="2">
        <f t="shared" si="83"/>
        <v>14</v>
      </c>
      <c r="F166" s="2">
        <f t="shared" si="83"/>
        <v>7</v>
      </c>
      <c r="G166" s="2">
        <f t="shared" si="83"/>
        <v>0</v>
      </c>
      <c r="H166" s="2">
        <f t="shared" si="83"/>
        <v>0</v>
      </c>
      <c r="I166" s="132">
        <f t="shared" si="83"/>
        <v>0</v>
      </c>
      <c r="J166" s="155">
        <f t="shared" si="90"/>
        <v>131</v>
      </c>
      <c r="K166" s="2">
        <f t="shared" si="84"/>
        <v>229</v>
      </c>
      <c r="L166" s="1">
        <f t="shared" si="84"/>
        <v>1</v>
      </c>
      <c r="M166" s="1">
        <f t="shared" si="84"/>
        <v>0</v>
      </c>
      <c r="N166" s="1">
        <f t="shared" si="84"/>
        <v>0</v>
      </c>
      <c r="O166" s="1">
        <f t="shared" si="84"/>
        <v>0</v>
      </c>
      <c r="P166" s="134">
        <f t="shared" si="84"/>
        <v>4</v>
      </c>
      <c r="Q166" s="155">
        <f t="shared" si="91"/>
        <v>234</v>
      </c>
      <c r="R166" s="29">
        <f t="shared" si="85"/>
        <v>310</v>
      </c>
      <c r="S166" s="1">
        <f t="shared" si="85"/>
        <v>0</v>
      </c>
      <c r="T166" s="1">
        <f t="shared" si="85"/>
        <v>0</v>
      </c>
      <c r="U166" s="1">
        <f t="shared" si="85"/>
        <v>0</v>
      </c>
      <c r="V166" s="1">
        <f t="shared" si="85"/>
        <v>4</v>
      </c>
      <c r="W166" s="134">
        <f t="shared" si="85"/>
        <v>5</v>
      </c>
      <c r="X166" s="155">
        <f t="shared" si="92"/>
        <v>319</v>
      </c>
      <c r="Y166" s="154">
        <f t="shared" si="93"/>
        <v>684</v>
      </c>
      <c r="Z166" s="97">
        <v>4</v>
      </c>
      <c r="AA166" s="36" t="s">
        <v>62</v>
      </c>
      <c r="AB166" s="20">
        <f t="shared" ref="AB166:AQ166" si="107">AB124+AB86+AB49+AB12</f>
        <v>42</v>
      </c>
      <c r="AC166" s="14">
        <f t="shared" si="107"/>
        <v>26</v>
      </c>
      <c r="AD166" s="14">
        <f t="shared" si="107"/>
        <v>48</v>
      </c>
      <c r="AE166" s="14">
        <f t="shared" si="107"/>
        <v>60</v>
      </c>
      <c r="AF166" s="14">
        <f t="shared" si="107"/>
        <v>49</v>
      </c>
      <c r="AG166" s="14">
        <f t="shared" si="107"/>
        <v>88</v>
      </c>
      <c r="AH166" s="14">
        <f t="shared" si="107"/>
        <v>38</v>
      </c>
      <c r="AI166" s="14">
        <f t="shared" si="107"/>
        <v>63</v>
      </c>
      <c r="AJ166" s="14">
        <f t="shared" si="107"/>
        <v>19</v>
      </c>
      <c r="AK166" s="14">
        <f t="shared" si="107"/>
        <v>49</v>
      </c>
      <c r="AL166" s="14">
        <f t="shared" si="107"/>
        <v>32</v>
      </c>
      <c r="AM166" s="14">
        <f t="shared" si="107"/>
        <v>30</v>
      </c>
      <c r="AN166" s="14">
        <f t="shared" si="107"/>
        <v>25</v>
      </c>
      <c r="AO166" s="14">
        <f t="shared" si="107"/>
        <v>30</v>
      </c>
      <c r="AP166" s="14">
        <f t="shared" si="107"/>
        <v>38</v>
      </c>
      <c r="AQ166" s="14">
        <f t="shared" si="107"/>
        <v>27</v>
      </c>
      <c r="AR166" s="172">
        <f t="shared" si="95"/>
        <v>291</v>
      </c>
      <c r="AS166" s="93">
        <f t="shared" si="96"/>
        <v>373</v>
      </c>
      <c r="AT166" s="173">
        <f t="shared" si="97"/>
        <v>664</v>
      </c>
      <c r="AU166" s="174">
        <f t="shared" si="98"/>
        <v>664</v>
      </c>
      <c r="AV166" s="3">
        <f t="shared" si="99"/>
        <v>815</v>
      </c>
      <c r="AW166" s="4">
        <f t="shared" si="99"/>
        <v>105</v>
      </c>
      <c r="AX166" s="4">
        <f t="shared" si="100"/>
        <v>128</v>
      </c>
      <c r="AY166" s="4">
        <f t="shared" si="100"/>
        <v>56</v>
      </c>
      <c r="AZ166" s="4">
        <f t="shared" si="99"/>
        <v>8</v>
      </c>
      <c r="BA166" s="233">
        <f t="shared" si="101"/>
        <v>12.37391366415315</v>
      </c>
      <c r="BB166" s="234">
        <f t="shared" si="102"/>
        <v>33.972602739726028</v>
      </c>
      <c r="BC166" s="234">
        <f t="shared" si="103"/>
        <v>35.078988641830747</v>
      </c>
      <c r="BD166" s="234">
        <f t="shared" si="88"/>
        <v>5.1169590643274852</v>
      </c>
      <c r="BE166" s="234">
        <f t="shared" si="104"/>
        <v>17.818435676380535</v>
      </c>
      <c r="BF166" s="235">
        <f t="shared" si="105"/>
        <v>95.414849105779652</v>
      </c>
      <c r="BG166" s="5">
        <f t="shared" si="89"/>
        <v>12.883435582822086</v>
      </c>
    </row>
    <row r="167" spans="1:59" s="80" customFormat="1" ht="33.75" customHeight="1">
      <c r="A167" s="96">
        <v>5</v>
      </c>
      <c r="B167" s="11" t="s">
        <v>63</v>
      </c>
      <c r="C167" s="222">
        <v>1416152.9209328122</v>
      </c>
      <c r="D167" s="29">
        <f t="shared" si="83"/>
        <v>350</v>
      </c>
      <c r="E167" s="2">
        <f t="shared" si="83"/>
        <v>25</v>
      </c>
      <c r="F167" s="2">
        <f t="shared" si="83"/>
        <v>4</v>
      </c>
      <c r="G167" s="2">
        <f t="shared" si="83"/>
        <v>0</v>
      </c>
      <c r="H167" s="2">
        <f t="shared" si="83"/>
        <v>0</v>
      </c>
      <c r="I167" s="132">
        <f t="shared" si="83"/>
        <v>0</v>
      </c>
      <c r="J167" s="155">
        <f t="shared" si="90"/>
        <v>379</v>
      </c>
      <c r="K167" s="2">
        <f t="shared" si="84"/>
        <v>413</v>
      </c>
      <c r="L167" s="1">
        <f t="shared" si="84"/>
        <v>0</v>
      </c>
      <c r="M167" s="1">
        <f t="shared" si="84"/>
        <v>0</v>
      </c>
      <c r="N167" s="1">
        <f t="shared" si="84"/>
        <v>0</v>
      </c>
      <c r="O167" s="1">
        <f t="shared" si="84"/>
        <v>0</v>
      </c>
      <c r="P167" s="134">
        <f t="shared" si="84"/>
        <v>1</v>
      </c>
      <c r="Q167" s="155">
        <f t="shared" si="91"/>
        <v>414</v>
      </c>
      <c r="R167" s="29">
        <f t="shared" si="85"/>
        <v>318</v>
      </c>
      <c r="S167" s="1">
        <f t="shared" si="85"/>
        <v>0</v>
      </c>
      <c r="T167" s="1">
        <f t="shared" si="85"/>
        <v>0</v>
      </c>
      <c r="U167" s="1">
        <f t="shared" si="85"/>
        <v>0</v>
      </c>
      <c r="V167" s="1">
        <f t="shared" si="85"/>
        <v>0</v>
      </c>
      <c r="W167" s="134">
        <f t="shared" si="85"/>
        <v>0</v>
      </c>
      <c r="X167" s="155">
        <f t="shared" si="92"/>
        <v>318</v>
      </c>
      <c r="Y167" s="154">
        <f t="shared" si="93"/>
        <v>1111</v>
      </c>
      <c r="Z167" s="97">
        <v>5</v>
      </c>
      <c r="AA167" s="36" t="s">
        <v>63</v>
      </c>
      <c r="AB167" s="20">
        <f t="shared" ref="AB167:AQ167" si="108">AB125+AB87+AB50+AB13</f>
        <v>29</v>
      </c>
      <c r="AC167" s="14">
        <f t="shared" si="108"/>
        <v>37</v>
      </c>
      <c r="AD167" s="14">
        <f t="shared" si="108"/>
        <v>33</v>
      </c>
      <c r="AE167" s="14">
        <f t="shared" si="108"/>
        <v>54</v>
      </c>
      <c r="AF167" s="14">
        <f t="shared" si="108"/>
        <v>121</v>
      </c>
      <c r="AG167" s="14">
        <f t="shared" si="108"/>
        <v>159</v>
      </c>
      <c r="AH167" s="14">
        <f t="shared" si="108"/>
        <v>97</v>
      </c>
      <c r="AI167" s="14">
        <f t="shared" si="108"/>
        <v>116</v>
      </c>
      <c r="AJ167" s="14">
        <f t="shared" si="108"/>
        <v>90</v>
      </c>
      <c r="AK167" s="14">
        <f t="shared" si="108"/>
        <v>85</v>
      </c>
      <c r="AL167" s="14">
        <f t="shared" si="108"/>
        <v>57</v>
      </c>
      <c r="AM167" s="14">
        <f t="shared" si="108"/>
        <v>91</v>
      </c>
      <c r="AN167" s="14">
        <f t="shared" si="108"/>
        <v>41</v>
      </c>
      <c r="AO167" s="14">
        <f t="shared" si="108"/>
        <v>40</v>
      </c>
      <c r="AP167" s="14">
        <f t="shared" si="108"/>
        <v>29</v>
      </c>
      <c r="AQ167" s="14">
        <f t="shared" si="108"/>
        <v>27</v>
      </c>
      <c r="AR167" s="172">
        <f t="shared" si="95"/>
        <v>497</v>
      </c>
      <c r="AS167" s="93">
        <f t="shared" si="96"/>
        <v>609</v>
      </c>
      <c r="AT167" s="173">
        <f t="shared" si="97"/>
        <v>1106</v>
      </c>
      <c r="AU167" s="174">
        <f t="shared" si="98"/>
        <v>1106</v>
      </c>
      <c r="AV167" s="3">
        <f t="shared" si="99"/>
        <v>1334</v>
      </c>
      <c r="AW167" s="4">
        <f t="shared" si="99"/>
        <v>316</v>
      </c>
      <c r="AX167" s="4">
        <f t="shared" si="100"/>
        <v>401</v>
      </c>
      <c r="AY167" s="4">
        <f t="shared" si="100"/>
        <v>76</v>
      </c>
      <c r="AZ167" s="4">
        <f t="shared" si="99"/>
        <v>8</v>
      </c>
      <c r="BA167" s="233">
        <f t="shared" si="101"/>
        <v>18.389021610401482</v>
      </c>
      <c r="BB167" s="234">
        <f t="shared" si="102"/>
        <v>47.288776796973522</v>
      </c>
      <c r="BC167" s="234">
        <f t="shared" si="103"/>
        <v>28.712834683911588</v>
      </c>
      <c r="BD167" s="234">
        <f t="shared" si="88"/>
        <v>2.7002700270027002</v>
      </c>
      <c r="BE167" s="234">
        <f t="shared" si="104"/>
        <v>26.480191118978134</v>
      </c>
      <c r="BF167" s="235">
        <f t="shared" si="105"/>
        <v>78.098910340239527</v>
      </c>
      <c r="BG167" s="5">
        <f t="shared" si="89"/>
        <v>23.68815592203898</v>
      </c>
    </row>
    <row r="168" spans="1:59" s="80" customFormat="1" ht="33.75" customHeight="1">
      <c r="A168" s="96">
        <v>6</v>
      </c>
      <c r="B168" s="11" t="s">
        <v>64</v>
      </c>
      <c r="C168" s="222">
        <v>433884.03137817845</v>
      </c>
      <c r="D168" s="29">
        <f t="shared" si="83"/>
        <v>184</v>
      </c>
      <c r="E168" s="2">
        <f t="shared" si="83"/>
        <v>11</v>
      </c>
      <c r="F168" s="2">
        <f t="shared" si="83"/>
        <v>0</v>
      </c>
      <c r="G168" s="2">
        <f t="shared" si="83"/>
        <v>0</v>
      </c>
      <c r="H168" s="2">
        <f t="shared" si="83"/>
        <v>0</v>
      </c>
      <c r="I168" s="132">
        <f t="shared" si="83"/>
        <v>0</v>
      </c>
      <c r="J168" s="155">
        <f t="shared" si="90"/>
        <v>195</v>
      </c>
      <c r="K168" s="2">
        <f t="shared" si="84"/>
        <v>90</v>
      </c>
      <c r="L168" s="1">
        <f t="shared" si="84"/>
        <v>0</v>
      </c>
      <c r="M168" s="1">
        <f t="shared" si="84"/>
        <v>0</v>
      </c>
      <c r="N168" s="1">
        <f t="shared" si="84"/>
        <v>0</v>
      </c>
      <c r="O168" s="1">
        <f t="shared" si="84"/>
        <v>0</v>
      </c>
      <c r="P168" s="134">
        <f t="shared" si="84"/>
        <v>1</v>
      </c>
      <c r="Q168" s="155">
        <f t="shared" si="91"/>
        <v>91</v>
      </c>
      <c r="R168" s="29">
        <f t="shared" si="85"/>
        <v>282</v>
      </c>
      <c r="S168" s="1">
        <f t="shared" si="85"/>
        <v>0</v>
      </c>
      <c r="T168" s="1">
        <f t="shared" si="85"/>
        <v>0</v>
      </c>
      <c r="U168" s="1">
        <f t="shared" si="85"/>
        <v>0</v>
      </c>
      <c r="V168" s="1">
        <f t="shared" si="85"/>
        <v>0</v>
      </c>
      <c r="W168" s="134">
        <f t="shared" si="85"/>
        <v>0</v>
      </c>
      <c r="X168" s="155">
        <f t="shared" si="92"/>
        <v>282</v>
      </c>
      <c r="Y168" s="154">
        <f t="shared" si="93"/>
        <v>568</v>
      </c>
      <c r="Z168" s="97">
        <v>6</v>
      </c>
      <c r="AA168" s="36" t="s">
        <v>64</v>
      </c>
      <c r="AB168" s="20">
        <f t="shared" ref="AB168:AQ168" si="109">AB126+AB88+AB51+AB14</f>
        <v>27</v>
      </c>
      <c r="AC168" s="14">
        <f t="shared" si="109"/>
        <v>23</v>
      </c>
      <c r="AD168" s="14">
        <f t="shared" si="109"/>
        <v>38</v>
      </c>
      <c r="AE168" s="14">
        <f t="shared" si="109"/>
        <v>35</v>
      </c>
      <c r="AF168" s="14">
        <f t="shared" si="109"/>
        <v>49</v>
      </c>
      <c r="AG168" s="14">
        <f t="shared" si="109"/>
        <v>53</v>
      </c>
      <c r="AH168" s="14">
        <f t="shared" si="109"/>
        <v>33</v>
      </c>
      <c r="AI168" s="14">
        <f t="shared" si="109"/>
        <v>39</v>
      </c>
      <c r="AJ168" s="14">
        <f t="shared" si="109"/>
        <v>28</v>
      </c>
      <c r="AK168" s="14">
        <f t="shared" si="109"/>
        <v>39</v>
      </c>
      <c r="AL168" s="14">
        <f t="shared" si="109"/>
        <v>36</v>
      </c>
      <c r="AM168" s="14">
        <f t="shared" si="109"/>
        <v>28</v>
      </c>
      <c r="AN168" s="14">
        <f t="shared" si="109"/>
        <v>34</v>
      </c>
      <c r="AO168" s="14">
        <f t="shared" si="109"/>
        <v>35</v>
      </c>
      <c r="AP168" s="14">
        <f t="shared" si="109"/>
        <v>38</v>
      </c>
      <c r="AQ168" s="14">
        <f t="shared" si="109"/>
        <v>32</v>
      </c>
      <c r="AR168" s="172">
        <f t="shared" si="95"/>
        <v>283</v>
      </c>
      <c r="AS168" s="93">
        <f t="shared" si="96"/>
        <v>284</v>
      </c>
      <c r="AT168" s="173">
        <f t="shared" si="97"/>
        <v>567</v>
      </c>
      <c r="AU168" s="174">
        <f t="shared" si="98"/>
        <v>567</v>
      </c>
      <c r="AV168" s="3">
        <f t="shared" si="99"/>
        <v>1483</v>
      </c>
      <c r="AW168" s="4">
        <f t="shared" si="99"/>
        <v>182</v>
      </c>
      <c r="AX168" s="4">
        <f t="shared" si="100"/>
        <v>217</v>
      </c>
      <c r="AY168" s="4">
        <f t="shared" si="100"/>
        <v>76</v>
      </c>
      <c r="AZ168" s="4">
        <f t="shared" si="99"/>
        <v>0</v>
      </c>
      <c r="BA168" s="233">
        <f t="shared" si="101"/>
        <v>31.210336604583606</v>
      </c>
      <c r="BB168" s="234">
        <f t="shared" si="102"/>
        <v>68.181818181818173</v>
      </c>
      <c r="BC168" s="234">
        <f t="shared" si="103"/>
        <v>48.044147117101097</v>
      </c>
      <c r="BD168" s="234">
        <f t="shared" si="88"/>
        <v>2.112676056338028</v>
      </c>
      <c r="BE168" s="234">
        <f t="shared" si="104"/>
        <v>44.942884710600396</v>
      </c>
      <c r="BF168" s="235">
        <f t="shared" si="105"/>
        <v>130.68008015851501</v>
      </c>
      <c r="BG168" s="5">
        <f t="shared" si="89"/>
        <v>12.27242076871207</v>
      </c>
    </row>
    <row r="169" spans="1:59" s="80" customFormat="1" ht="33.75" customHeight="1">
      <c r="A169" s="96">
        <v>7</v>
      </c>
      <c r="B169" s="11" t="s">
        <v>65</v>
      </c>
      <c r="C169" s="222">
        <v>1179943.7135891879</v>
      </c>
      <c r="D169" s="29">
        <f t="shared" si="83"/>
        <v>499</v>
      </c>
      <c r="E169" s="2">
        <f t="shared" si="83"/>
        <v>60</v>
      </c>
      <c r="F169" s="2">
        <f t="shared" si="83"/>
        <v>19</v>
      </c>
      <c r="G169" s="2">
        <f t="shared" si="83"/>
        <v>8</v>
      </c>
      <c r="H169" s="2">
        <f t="shared" si="83"/>
        <v>13</v>
      </c>
      <c r="I169" s="132">
        <f t="shared" si="83"/>
        <v>3</v>
      </c>
      <c r="J169" s="155">
        <f t="shared" si="90"/>
        <v>602</v>
      </c>
      <c r="K169" s="2">
        <f t="shared" si="84"/>
        <v>316</v>
      </c>
      <c r="L169" s="1">
        <f t="shared" si="84"/>
        <v>0</v>
      </c>
      <c r="M169" s="1">
        <f t="shared" si="84"/>
        <v>0</v>
      </c>
      <c r="N169" s="1">
        <f t="shared" si="84"/>
        <v>0</v>
      </c>
      <c r="O169" s="1">
        <f t="shared" si="84"/>
        <v>0</v>
      </c>
      <c r="P169" s="134">
        <f t="shared" si="84"/>
        <v>8</v>
      </c>
      <c r="Q169" s="155">
        <f t="shared" si="91"/>
        <v>324</v>
      </c>
      <c r="R169" s="29">
        <f t="shared" si="85"/>
        <v>282</v>
      </c>
      <c r="S169" s="1">
        <f t="shared" si="85"/>
        <v>0</v>
      </c>
      <c r="T169" s="1">
        <f t="shared" si="85"/>
        <v>0</v>
      </c>
      <c r="U169" s="1">
        <f t="shared" si="85"/>
        <v>0</v>
      </c>
      <c r="V169" s="1">
        <f t="shared" si="85"/>
        <v>8</v>
      </c>
      <c r="W169" s="134">
        <f t="shared" si="85"/>
        <v>2</v>
      </c>
      <c r="X169" s="155">
        <f t="shared" si="92"/>
        <v>292</v>
      </c>
      <c r="Y169" s="154">
        <f t="shared" si="93"/>
        <v>1218</v>
      </c>
      <c r="Z169" s="97">
        <v>7</v>
      </c>
      <c r="AA169" s="36" t="s">
        <v>65</v>
      </c>
      <c r="AB169" s="20">
        <f t="shared" ref="AB169:AQ169" si="110">AB127+AB89+AB52+AB15</f>
        <v>12</v>
      </c>
      <c r="AC169" s="14">
        <f t="shared" si="110"/>
        <v>5</v>
      </c>
      <c r="AD169" s="14">
        <f t="shared" si="110"/>
        <v>35</v>
      </c>
      <c r="AE169" s="14">
        <f t="shared" si="110"/>
        <v>65</v>
      </c>
      <c r="AF169" s="14">
        <f t="shared" si="110"/>
        <v>91</v>
      </c>
      <c r="AG169" s="14">
        <f t="shared" si="110"/>
        <v>129</v>
      </c>
      <c r="AH169" s="14">
        <f t="shared" si="110"/>
        <v>78</v>
      </c>
      <c r="AI169" s="14">
        <f t="shared" si="110"/>
        <v>126</v>
      </c>
      <c r="AJ169" s="14">
        <f t="shared" si="110"/>
        <v>67</v>
      </c>
      <c r="AK169" s="14">
        <f t="shared" si="110"/>
        <v>85</v>
      </c>
      <c r="AL169" s="14">
        <f t="shared" si="110"/>
        <v>78</v>
      </c>
      <c r="AM169" s="14">
        <f t="shared" si="110"/>
        <v>93</v>
      </c>
      <c r="AN169" s="14">
        <f t="shared" si="110"/>
        <v>85</v>
      </c>
      <c r="AO169" s="14">
        <f t="shared" si="110"/>
        <v>72</v>
      </c>
      <c r="AP169" s="14">
        <f t="shared" si="110"/>
        <v>83</v>
      </c>
      <c r="AQ169" s="14">
        <f t="shared" si="110"/>
        <v>53</v>
      </c>
      <c r="AR169" s="172">
        <f t="shared" si="95"/>
        <v>529</v>
      </c>
      <c r="AS169" s="93">
        <f t="shared" si="96"/>
        <v>628</v>
      </c>
      <c r="AT169" s="173">
        <f t="shared" si="97"/>
        <v>1157</v>
      </c>
      <c r="AU169" s="174">
        <f t="shared" si="98"/>
        <v>1157</v>
      </c>
      <c r="AV169" s="3">
        <f t="shared" si="99"/>
        <v>3598</v>
      </c>
      <c r="AW169" s="4">
        <f t="shared" si="99"/>
        <v>593</v>
      </c>
      <c r="AX169" s="4">
        <f t="shared" si="100"/>
        <v>1017</v>
      </c>
      <c r="AY169" s="4">
        <f t="shared" si="100"/>
        <v>9</v>
      </c>
      <c r="AZ169" s="4">
        <f t="shared" si="99"/>
        <v>5</v>
      </c>
      <c r="BA169" s="233">
        <f t="shared" si="101"/>
        <v>32.899403587957856</v>
      </c>
      <c r="BB169" s="234">
        <f t="shared" si="102"/>
        <v>60.367170626349896</v>
      </c>
      <c r="BC169" s="234">
        <f t="shared" si="103"/>
        <v>36.049825272167226</v>
      </c>
      <c r="BD169" s="234">
        <f t="shared" si="88"/>
        <v>9.9343185550082111</v>
      </c>
      <c r="BE169" s="234">
        <f t="shared" si="104"/>
        <v>47.375141166659304</v>
      </c>
      <c r="BF169" s="235">
        <f t="shared" si="105"/>
        <v>98.055524740294857</v>
      </c>
      <c r="BG169" s="5">
        <f t="shared" si="89"/>
        <v>16.481378543635351</v>
      </c>
    </row>
    <row r="170" spans="1:59" s="80" customFormat="1" ht="33.75" customHeight="1">
      <c r="A170" s="96">
        <v>8</v>
      </c>
      <c r="B170" s="11" t="s">
        <v>66</v>
      </c>
      <c r="C170" s="222">
        <v>428720.98859471123</v>
      </c>
      <c r="D170" s="29">
        <f t="shared" si="83"/>
        <v>296</v>
      </c>
      <c r="E170" s="2">
        <f t="shared" si="83"/>
        <v>26</v>
      </c>
      <c r="F170" s="2">
        <f t="shared" si="83"/>
        <v>0</v>
      </c>
      <c r="G170" s="2">
        <f t="shared" si="83"/>
        <v>0</v>
      </c>
      <c r="H170" s="2">
        <f t="shared" si="83"/>
        <v>0</v>
      </c>
      <c r="I170" s="132">
        <f t="shared" si="83"/>
        <v>0</v>
      </c>
      <c r="J170" s="156">
        <f t="shared" si="90"/>
        <v>322</v>
      </c>
      <c r="K170" s="2">
        <f t="shared" si="84"/>
        <v>528</v>
      </c>
      <c r="L170" s="1">
        <f t="shared" si="84"/>
        <v>0</v>
      </c>
      <c r="M170" s="1">
        <f t="shared" si="84"/>
        <v>0</v>
      </c>
      <c r="N170" s="1">
        <f t="shared" si="84"/>
        <v>0</v>
      </c>
      <c r="O170" s="1">
        <f t="shared" si="84"/>
        <v>0</v>
      </c>
      <c r="P170" s="134">
        <f t="shared" si="84"/>
        <v>0</v>
      </c>
      <c r="Q170" s="155">
        <f t="shared" si="91"/>
        <v>528</v>
      </c>
      <c r="R170" s="29">
        <f t="shared" si="85"/>
        <v>108</v>
      </c>
      <c r="S170" s="1">
        <f t="shared" si="85"/>
        <v>0</v>
      </c>
      <c r="T170" s="1">
        <f t="shared" si="85"/>
        <v>0</v>
      </c>
      <c r="U170" s="1">
        <f t="shared" si="85"/>
        <v>0</v>
      </c>
      <c r="V170" s="1">
        <f t="shared" si="85"/>
        <v>0</v>
      </c>
      <c r="W170" s="134">
        <f t="shared" si="85"/>
        <v>0</v>
      </c>
      <c r="X170" s="155">
        <f t="shared" si="92"/>
        <v>108</v>
      </c>
      <c r="Y170" s="154">
        <f t="shared" si="93"/>
        <v>958</v>
      </c>
      <c r="Z170" s="97">
        <v>8</v>
      </c>
      <c r="AA170" s="36" t="s">
        <v>66</v>
      </c>
      <c r="AB170" s="20">
        <f t="shared" ref="AB170:AQ170" si="111">AB128+AB90+AB53+AB16</f>
        <v>45</v>
      </c>
      <c r="AC170" s="14">
        <f t="shared" si="111"/>
        <v>40</v>
      </c>
      <c r="AD170" s="14">
        <f t="shared" si="111"/>
        <v>99</v>
      </c>
      <c r="AE170" s="14">
        <f t="shared" si="111"/>
        <v>107</v>
      </c>
      <c r="AF170" s="14">
        <f t="shared" si="111"/>
        <v>63</v>
      </c>
      <c r="AG170" s="14">
        <f t="shared" si="111"/>
        <v>105</v>
      </c>
      <c r="AH170" s="14">
        <f t="shared" si="111"/>
        <v>53</v>
      </c>
      <c r="AI170" s="14">
        <f t="shared" si="111"/>
        <v>80</v>
      </c>
      <c r="AJ170" s="14">
        <f t="shared" si="111"/>
        <v>40</v>
      </c>
      <c r="AK170" s="14">
        <f t="shared" si="111"/>
        <v>65</v>
      </c>
      <c r="AL170" s="14">
        <f t="shared" si="111"/>
        <v>43</v>
      </c>
      <c r="AM170" s="14">
        <f t="shared" si="111"/>
        <v>64</v>
      </c>
      <c r="AN170" s="14">
        <f t="shared" si="111"/>
        <v>36</v>
      </c>
      <c r="AO170" s="14">
        <f t="shared" si="111"/>
        <v>52</v>
      </c>
      <c r="AP170" s="14">
        <f t="shared" si="111"/>
        <v>37</v>
      </c>
      <c r="AQ170" s="14">
        <f t="shared" si="111"/>
        <v>29</v>
      </c>
      <c r="AR170" s="172">
        <f t="shared" si="95"/>
        <v>416</v>
      </c>
      <c r="AS170" s="93">
        <f t="shared" si="96"/>
        <v>542</v>
      </c>
      <c r="AT170" s="173">
        <f t="shared" si="97"/>
        <v>958</v>
      </c>
      <c r="AU170" s="174">
        <f t="shared" si="98"/>
        <v>958</v>
      </c>
      <c r="AV170" s="3">
        <f t="shared" si="99"/>
        <v>1065</v>
      </c>
      <c r="AW170" s="4">
        <f t="shared" si="99"/>
        <v>320</v>
      </c>
      <c r="AX170" s="4">
        <f t="shared" si="100"/>
        <v>67</v>
      </c>
      <c r="AY170" s="4">
        <f t="shared" si="100"/>
        <v>72</v>
      </c>
      <c r="AZ170" s="4">
        <f t="shared" si="99"/>
        <v>55</v>
      </c>
      <c r="BA170" s="233">
        <f t="shared" si="101"/>
        <v>52.157724268195437</v>
      </c>
      <c r="BB170" s="234">
        <f t="shared" si="102"/>
        <v>37.882352941176471</v>
      </c>
      <c r="BC170" s="234">
        <f t="shared" si="103"/>
        <v>82.152703441794131</v>
      </c>
      <c r="BD170" s="234">
        <f t="shared" si="88"/>
        <v>2.7139874739039667</v>
      </c>
      <c r="BE170" s="234">
        <f t="shared" si="104"/>
        <v>75.107122946201429</v>
      </c>
      <c r="BF170" s="235">
        <f t="shared" si="105"/>
        <v>223.45535336168004</v>
      </c>
      <c r="BG170" s="5">
        <f t="shared" si="89"/>
        <v>30.046948356807512</v>
      </c>
    </row>
    <row r="171" spans="1:59" s="80" customFormat="1" ht="33.75" customHeight="1">
      <c r="A171" s="96">
        <v>9</v>
      </c>
      <c r="B171" s="11" t="s">
        <v>67</v>
      </c>
      <c r="C171" s="222">
        <v>955351.35250836483</v>
      </c>
      <c r="D171" s="29">
        <f t="shared" si="83"/>
        <v>368</v>
      </c>
      <c r="E171" s="2">
        <f t="shared" si="83"/>
        <v>45</v>
      </c>
      <c r="F171" s="2">
        <f t="shared" si="83"/>
        <v>0</v>
      </c>
      <c r="G171" s="2">
        <f t="shared" si="83"/>
        <v>0</v>
      </c>
      <c r="H171" s="2">
        <f t="shared" si="83"/>
        <v>1</v>
      </c>
      <c r="I171" s="132">
        <f t="shared" si="83"/>
        <v>0</v>
      </c>
      <c r="J171" s="156">
        <f t="shared" si="90"/>
        <v>414</v>
      </c>
      <c r="K171" s="2">
        <f t="shared" si="84"/>
        <v>623</v>
      </c>
      <c r="L171" s="1">
        <f t="shared" si="84"/>
        <v>4</v>
      </c>
      <c r="M171" s="1">
        <f t="shared" si="84"/>
        <v>0</v>
      </c>
      <c r="N171" s="1">
        <f t="shared" si="84"/>
        <v>1</v>
      </c>
      <c r="O171" s="1">
        <f t="shared" si="84"/>
        <v>1</v>
      </c>
      <c r="P171" s="134">
        <f t="shared" si="84"/>
        <v>2</v>
      </c>
      <c r="Q171" s="155">
        <f t="shared" si="91"/>
        <v>631</v>
      </c>
      <c r="R171" s="29">
        <f t="shared" si="85"/>
        <v>273</v>
      </c>
      <c r="S171" s="1">
        <f t="shared" si="85"/>
        <v>5</v>
      </c>
      <c r="T171" s="1">
        <f t="shared" si="85"/>
        <v>0</v>
      </c>
      <c r="U171" s="1">
        <f t="shared" si="85"/>
        <v>0</v>
      </c>
      <c r="V171" s="1">
        <f t="shared" si="85"/>
        <v>10</v>
      </c>
      <c r="W171" s="134">
        <f t="shared" si="85"/>
        <v>0</v>
      </c>
      <c r="X171" s="155">
        <f t="shared" si="92"/>
        <v>288</v>
      </c>
      <c r="Y171" s="154">
        <f t="shared" si="93"/>
        <v>1333</v>
      </c>
      <c r="Z171" s="97">
        <v>9</v>
      </c>
      <c r="AA171" s="36" t="s">
        <v>67</v>
      </c>
      <c r="AB171" s="20">
        <f t="shared" ref="AB171:AQ171" si="112">AB129+AB91+AB54+AB17</f>
        <v>15</v>
      </c>
      <c r="AC171" s="14">
        <f t="shared" si="112"/>
        <v>16</v>
      </c>
      <c r="AD171" s="14">
        <f t="shared" si="112"/>
        <v>108</v>
      </c>
      <c r="AE171" s="14">
        <f t="shared" si="112"/>
        <v>120</v>
      </c>
      <c r="AF171" s="14">
        <f t="shared" si="112"/>
        <v>102</v>
      </c>
      <c r="AG171" s="14">
        <f t="shared" si="112"/>
        <v>146</v>
      </c>
      <c r="AH171" s="14">
        <f t="shared" si="112"/>
        <v>97</v>
      </c>
      <c r="AI171" s="14">
        <f t="shared" si="112"/>
        <v>86</v>
      </c>
      <c r="AJ171" s="14">
        <f t="shared" si="112"/>
        <v>60</v>
      </c>
      <c r="AK171" s="14">
        <f t="shared" si="112"/>
        <v>81</v>
      </c>
      <c r="AL171" s="14">
        <f t="shared" si="112"/>
        <v>78</v>
      </c>
      <c r="AM171" s="14">
        <f t="shared" si="112"/>
        <v>72</v>
      </c>
      <c r="AN171" s="14">
        <f t="shared" si="112"/>
        <v>69</v>
      </c>
      <c r="AO171" s="14">
        <f t="shared" si="112"/>
        <v>74</v>
      </c>
      <c r="AP171" s="14">
        <f t="shared" si="112"/>
        <v>105</v>
      </c>
      <c r="AQ171" s="14">
        <f t="shared" si="112"/>
        <v>89</v>
      </c>
      <c r="AR171" s="172">
        <f t="shared" si="95"/>
        <v>634</v>
      </c>
      <c r="AS171" s="93">
        <f t="shared" si="96"/>
        <v>684</v>
      </c>
      <c r="AT171" s="173">
        <f t="shared" si="97"/>
        <v>1318</v>
      </c>
      <c r="AU171" s="174">
        <f t="shared" si="98"/>
        <v>1318</v>
      </c>
      <c r="AV171" s="3">
        <f t="shared" si="99"/>
        <v>3073</v>
      </c>
      <c r="AW171" s="4">
        <f t="shared" si="99"/>
        <v>407</v>
      </c>
      <c r="AX171" s="4">
        <f t="shared" si="100"/>
        <v>0</v>
      </c>
      <c r="AY171" s="4">
        <f t="shared" si="100"/>
        <v>0</v>
      </c>
      <c r="AZ171" s="4">
        <f t="shared" si="99"/>
        <v>0</v>
      </c>
      <c r="BA171" s="233">
        <f t="shared" si="101"/>
        <v>30.020950386736832</v>
      </c>
      <c r="BB171" s="234">
        <f t="shared" si="102"/>
        <v>39.52153110047847</v>
      </c>
      <c r="BC171" s="234">
        <f t="shared" si="103"/>
        <v>50.72048333392285</v>
      </c>
      <c r="BD171" s="234">
        <f t="shared" si="88"/>
        <v>5.1762940735183793</v>
      </c>
      <c r="BE171" s="234">
        <f t="shared" si="104"/>
        <v>43.230168556901049</v>
      </c>
      <c r="BF171" s="235">
        <f t="shared" si="105"/>
        <v>137.95971466827015</v>
      </c>
      <c r="BG171" s="5">
        <f t="shared" si="89"/>
        <v>13.244386592905954</v>
      </c>
    </row>
    <row r="172" spans="1:59" s="80" customFormat="1" ht="33.75" customHeight="1">
      <c r="A172" s="96">
        <v>10</v>
      </c>
      <c r="B172" s="11" t="s">
        <v>68</v>
      </c>
      <c r="C172" s="222">
        <v>591356.83627392782</v>
      </c>
      <c r="D172" s="29">
        <f t="shared" si="83"/>
        <v>248</v>
      </c>
      <c r="E172" s="2">
        <f t="shared" si="83"/>
        <v>5</v>
      </c>
      <c r="F172" s="2">
        <f t="shared" si="83"/>
        <v>0</v>
      </c>
      <c r="G172" s="2">
        <f t="shared" si="83"/>
        <v>1</v>
      </c>
      <c r="H172" s="2">
        <f t="shared" si="83"/>
        <v>10</v>
      </c>
      <c r="I172" s="132">
        <f t="shared" si="83"/>
        <v>0</v>
      </c>
      <c r="J172" s="156">
        <f t="shared" si="90"/>
        <v>264</v>
      </c>
      <c r="K172" s="2">
        <f t="shared" si="84"/>
        <v>157</v>
      </c>
      <c r="L172" s="1">
        <f t="shared" si="84"/>
        <v>0</v>
      </c>
      <c r="M172" s="1">
        <f t="shared" si="84"/>
        <v>0</v>
      </c>
      <c r="N172" s="1">
        <f t="shared" si="84"/>
        <v>0</v>
      </c>
      <c r="O172" s="1">
        <f t="shared" si="84"/>
        <v>0</v>
      </c>
      <c r="P172" s="134">
        <f t="shared" si="84"/>
        <v>0</v>
      </c>
      <c r="Q172" s="155">
        <f t="shared" si="91"/>
        <v>157</v>
      </c>
      <c r="R172" s="29">
        <f t="shared" si="85"/>
        <v>135</v>
      </c>
      <c r="S172" s="1">
        <f t="shared" si="85"/>
        <v>0</v>
      </c>
      <c r="T172" s="1">
        <f t="shared" si="85"/>
        <v>0</v>
      </c>
      <c r="U172" s="1">
        <f t="shared" si="85"/>
        <v>0</v>
      </c>
      <c r="V172" s="1">
        <f t="shared" si="85"/>
        <v>1</v>
      </c>
      <c r="W172" s="134">
        <f t="shared" si="85"/>
        <v>0</v>
      </c>
      <c r="X172" s="155">
        <f t="shared" si="92"/>
        <v>136</v>
      </c>
      <c r="Y172" s="154">
        <f t="shared" si="93"/>
        <v>557</v>
      </c>
      <c r="Z172" s="97">
        <v>10</v>
      </c>
      <c r="AA172" s="36" t="s">
        <v>68</v>
      </c>
      <c r="AB172" s="20">
        <f t="shared" ref="AB172:AQ172" si="113">AB130+AB92+AB55+AB18</f>
        <v>62</v>
      </c>
      <c r="AC172" s="14">
        <f t="shared" si="113"/>
        <v>48</v>
      </c>
      <c r="AD172" s="14">
        <f t="shared" si="113"/>
        <v>38</v>
      </c>
      <c r="AE172" s="14">
        <f t="shared" si="113"/>
        <v>33</v>
      </c>
      <c r="AF172" s="14">
        <f t="shared" si="113"/>
        <v>47</v>
      </c>
      <c r="AG172" s="14">
        <f t="shared" si="113"/>
        <v>56</v>
      </c>
      <c r="AH172" s="14">
        <f t="shared" si="113"/>
        <v>40</v>
      </c>
      <c r="AI172" s="14">
        <f t="shared" si="113"/>
        <v>31</v>
      </c>
      <c r="AJ172" s="14">
        <f t="shared" si="113"/>
        <v>28</v>
      </c>
      <c r="AK172" s="14">
        <f t="shared" si="113"/>
        <v>20</v>
      </c>
      <c r="AL172" s="14">
        <f t="shared" si="113"/>
        <v>22</v>
      </c>
      <c r="AM172" s="14">
        <f t="shared" si="113"/>
        <v>25</v>
      </c>
      <c r="AN172" s="14">
        <f t="shared" si="113"/>
        <v>24</v>
      </c>
      <c r="AO172" s="14">
        <f t="shared" si="113"/>
        <v>19</v>
      </c>
      <c r="AP172" s="14">
        <f t="shared" si="113"/>
        <v>33</v>
      </c>
      <c r="AQ172" s="14">
        <f t="shared" si="113"/>
        <v>19</v>
      </c>
      <c r="AR172" s="172">
        <f t="shared" si="95"/>
        <v>294</v>
      </c>
      <c r="AS172" s="93">
        <f t="shared" si="96"/>
        <v>251</v>
      </c>
      <c r="AT172" s="173">
        <f t="shared" si="97"/>
        <v>545</v>
      </c>
      <c r="AU172" s="174">
        <f t="shared" si="98"/>
        <v>545</v>
      </c>
      <c r="AV172" s="3">
        <f t="shared" si="99"/>
        <v>1049</v>
      </c>
      <c r="AW172" s="4">
        <f t="shared" si="99"/>
        <v>266</v>
      </c>
      <c r="AX172" s="4">
        <f t="shared" si="100"/>
        <v>50</v>
      </c>
      <c r="AY172" s="4">
        <f t="shared" si="100"/>
        <v>0</v>
      </c>
      <c r="AZ172" s="4">
        <f t="shared" si="99"/>
        <v>0</v>
      </c>
      <c r="BA172" s="233">
        <f t="shared" si="101"/>
        <v>29.710393736457863</v>
      </c>
      <c r="BB172" s="234">
        <f t="shared" si="102"/>
        <v>60.095011876484563</v>
      </c>
      <c r="BC172" s="234">
        <f t="shared" si="103"/>
        <v>33.882697344181778</v>
      </c>
      <c r="BD172" s="234">
        <f t="shared" si="88"/>
        <v>3.0520646319569118</v>
      </c>
      <c r="BE172" s="234">
        <f t="shared" si="104"/>
        <v>42.782966980499324</v>
      </c>
      <c r="BF172" s="235">
        <f t="shared" si="105"/>
        <v>92.160936776174438</v>
      </c>
      <c r="BG172" s="5">
        <f t="shared" si="89"/>
        <v>25.357483317445183</v>
      </c>
    </row>
    <row r="173" spans="1:59" s="80" customFormat="1" ht="33.75" customHeight="1">
      <c r="A173" s="96">
        <v>11</v>
      </c>
      <c r="B173" s="11" t="s">
        <v>69</v>
      </c>
      <c r="C173" s="222">
        <v>774644.85508701298</v>
      </c>
      <c r="D173" s="29">
        <f t="shared" ref="D173:I182" si="114">D131+D93+D56+D19</f>
        <v>499</v>
      </c>
      <c r="E173" s="2">
        <f t="shared" si="114"/>
        <v>18</v>
      </c>
      <c r="F173" s="2">
        <f t="shared" si="114"/>
        <v>13</v>
      </c>
      <c r="G173" s="2">
        <f t="shared" si="114"/>
        <v>2</v>
      </c>
      <c r="H173" s="2">
        <f t="shared" si="114"/>
        <v>0</v>
      </c>
      <c r="I173" s="132">
        <f t="shared" si="114"/>
        <v>0</v>
      </c>
      <c r="J173" s="156">
        <f t="shared" si="90"/>
        <v>532</v>
      </c>
      <c r="K173" s="2">
        <f t="shared" ref="K173:P182" si="115">K131+K93+K56+K19</f>
        <v>321</v>
      </c>
      <c r="L173" s="1">
        <f t="shared" si="115"/>
        <v>2</v>
      </c>
      <c r="M173" s="1">
        <f t="shared" si="115"/>
        <v>0</v>
      </c>
      <c r="N173" s="1">
        <f t="shared" si="115"/>
        <v>0</v>
      </c>
      <c r="O173" s="1">
        <f t="shared" si="115"/>
        <v>0</v>
      </c>
      <c r="P173" s="134">
        <f t="shared" si="115"/>
        <v>0</v>
      </c>
      <c r="Q173" s="155">
        <f t="shared" si="91"/>
        <v>323</v>
      </c>
      <c r="R173" s="29">
        <f t="shared" ref="R173:W182" si="116">R131+R93+R56+R19</f>
        <v>255</v>
      </c>
      <c r="S173" s="1">
        <f t="shared" si="116"/>
        <v>2</v>
      </c>
      <c r="T173" s="1">
        <f t="shared" si="116"/>
        <v>0</v>
      </c>
      <c r="U173" s="1">
        <f t="shared" si="116"/>
        <v>0</v>
      </c>
      <c r="V173" s="1">
        <f t="shared" si="116"/>
        <v>0</v>
      </c>
      <c r="W173" s="134">
        <f t="shared" si="116"/>
        <v>2</v>
      </c>
      <c r="X173" s="155">
        <f t="shared" si="92"/>
        <v>259</v>
      </c>
      <c r="Y173" s="154">
        <f t="shared" si="93"/>
        <v>1114</v>
      </c>
      <c r="Z173" s="97">
        <v>11</v>
      </c>
      <c r="AA173" s="36" t="s">
        <v>69</v>
      </c>
      <c r="AB173" s="20">
        <f t="shared" ref="AB173:AQ173" si="117">AB131+AB93+AB56+AB19</f>
        <v>11</v>
      </c>
      <c r="AC173" s="14">
        <f t="shared" si="117"/>
        <v>7</v>
      </c>
      <c r="AD173" s="14">
        <f t="shared" si="117"/>
        <v>39</v>
      </c>
      <c r="AE173" s="14">
        <f t="shared" si="117"/>
        <v>77</v>
      </c>
      <c r="AF173" s="14">
        <f t="shared" si="117"/>
        <v>149</v>
      </c>
      <c r="AG173" s="14">
        <f t="shared" si="117"/>
        <v>154</v>
      </c>
      <c r="AH173" s="14">
        <f t="shared" si="117"/>
        <v>102</v>
      </c>
      <c r="AI173" s="14">
        <f t="shared" si="117"/>
        <v>74</v>
      </c>
      <c r="AJ173" s="14">
        <f t="shared" si="117"/>
        <v>56</v>
      </c>
      <c r="AK173" s="14">
        <f t="shared" si="117"/>
        <v>80</v>
      </c>
      <c r="AL173" s="14">
        <f t="shared" si="117"/>
        <v>51</v>
      </c>
      <c r="AM173" s="14">
        <f t="shared" si="117"/>
        <v>73</v>
      </c>
      <c r="AN173" s="14">
        <f t="shared" si="117"/>
        <v>51</v>
      </c>
      <c r="AO173" s="14">
        <f t="shared" si="117"/>
        <v>49</v>
      </c>
      <c r="AP173" s="14">
        <f t="shared" si="117"/>
        <v>70</v>
      </c>
      <c r="AQ173" s="14">
        <f t="shared" si="117"/>
        <v>54</v>
      </c>
      <c r="AR173" s="172">
        <f t="shared" si="95"/>
        <v>529</v>
      </c>
      <c r="AS173" s="93">
        <f t="shared" si="96"/>
        <v>568</v>
      </c>
      <c r="AT173" s="173">
        <f t="shared" si="97"/>
        <v>1097</v>
      </c>
      <c r="AU173" s="174">
        <f t="shared" si="98"/>
        <v>1097</v>
      </c>
      <c r="AV173" s="3">
        <f t="shared" si="99"/>
        <v>2334</v>
      </c>
      <c r="AW173" s="4">
        <f t="shared" si="99"/>
        <v>516</v>
      </c>
      <c r="AX173" s="4">
        <f t="shared" si="100"/>
        <v>0</v>
      </c>
      <c r="AY173" s="4">
        <f t="shared" si="100"/>
        <v>136</v>
      </c>
      <c r="AZ173" s="4">
        <f t="shared" si="99"/>
        <v>11</v>
      </c>
      <c r="BA173" s="233">
        <f t="shared" si="101"/>
        <v>46.34740364182106</v>
      </c>
      <c r="BB173" s="234">
        <f t="shared" si="102"/>
        <v>60.467836257309941</v>
      </c>
      <c r="BC173" s="234">
        <f t="shared" si="103"/>
        <v>52.063706468961122</v>
      </c>
      <c r="BD173" s="234">
        <f t="shared" si="88"/>
        <v>3.5008976660682229</v>
      </c>
      <c r="BE173" s="234">
        <f t="shared" si="104"/>
        <v>66.740261244222339</v>
      </c>
      <c r="BF173" s="235">
        <f t="shared" si="105"/>
        <v>141.61328159557428</v>
      </c>
      <c r="BG173" s="5">
        <f t="shared" si="89"/>
        <v>22.10796915167095</v>
      </c>
    </row>
    <row r="174" spans="1:59" s="80" customFormat="1" ht="33.75" customHeight="1">
      <c r="A174" s="96">
        <v>12</v>
      </c>
      <c r="B174" s="11" t="s">
        <v>70</v>
      </c>
      <c r="C174" s="222">
        <v>648150.30689206684</v>
      </c>
      <c r="D174" s="29">
        <f t="shared" si="114"/>
        <v>148</v>
      </c>
      <c r="E174" s="2">
        <f t="shared" si="114"/>
        <v>5</v>
      </c>
      <c r="F174" s="2">
        <f t="shared" si="114"/>
        <v>0</v>
      </c>
      <c r="G174" s="2">
        <f t="shared" si="114"/>
        <v>0</v>
      </c>
      <c r="H174" s="2">
        <f t="shared" si="114"/>
        <v>0</v>
      </c>
      <c r="I174" s="132">
        <f t="shared" si="114"/>
        <v>0</v>
      </c>
      <c r="J174" s="156">
        <f t="shared" si="90"/>
        <v>153</v>
      </c>
      <c r="K174" s="2">
        <f t="shared" si="115"/>
        <v>97</v>
      </c>
      <c r="L174" s="1">
        <f t="shared" si="115"/>
        <v>0</v>
      </c>
      <c r="M174" s="1">
        <f t="shared" si="115"/>
        <v>0</v>
      </c>
      <c r="N174" s="1">
        <f t="shared" si="115"/>
        <v>0</v>
      </c>
      <c r="O174" s="1">
        <f t="shared" si="115"/>
        <v>0</v>
      </c>
      <c r="P174" s="134">
        <f t="shared" si="115"/>
        <v>0</v>
      </c>
      <c r="Q174" s="155">
        <f t="shared" si="91"/>
        <v>97</v>
      </c>
      <c r="R174" s="29">
        <f t="shared" si="116"/>
        <v>96</v>
      </c>
      <c r="S174" s="1">
        <f t="shared" si="116"/>
        <v>0</v>
      </c>
      <c r="T174" s="1">
        <f t="shared" si="116"/>
        <v>0</v>
      </c>
      <c r="U174" s="1">
        <f t="shared" si="116"/>
        <v>0</v>
      </c>
      <c r="V174" s="1">
        <f t="shared" si="116"/>
        <v>0</v>
      </c>
      <c r="W174" s="134">
        <f t="shared" si="116"/>
        <v>0</v>
      </c>
      <c r="X174" s="155">
        <f t="shared" si="92"/>
        <v>96</v>
      </c>
      <c r="Y174" s="154">
        <f t="shared" si="93"/>
        <v>346</v>
      </c>
      <c r="Z174" s="97">
        <v>12</v>
      </c>
      <c r="AA174" s="36" t="s">
        <v>70</v>
      </c>
      <c r="AB174" s="20">
        <f t="shared" ref="AB174:AQ174" si="118">AB132+AB94+AB57+AB20</f>
        <v>13</v>
      </c>
      <c r="AC174" s="14">
        <f t="shared" si="118"/>
        <v>5</v>
      </c>
      <c r="AD174" s="14">
        <f t="shared" si="118"/>
        <v>26</v>
      </c>
      <c r="AE174" s="14">
        <f t="shared" si="118"/>
        <v>49</v>
      </c>
      <c r="AF174" s="14">
        <f t="shared" si="118"/>
        <v>27</v>
      </c>
      <c r="AG174" s="14">
        <f t="shared" si="118"/>
        <v>65</v>
      </c>
      <c r="AH174" s="14">
        <f t="shared" si="118"/>
        <v>14</v>
      </c>
      <c r="AI174" s="14">
        <f t="shared" si="118"/>
        <v>59</v>
      </c>
      <c r="AJ174" s="14">
        <f t="shared" si="118"/>
        <v>8</v>
      </c>
      <c r="AK174" s="14">
        <f t="shared" si="118"/>
        <v>23</v>
      </c>
      <c r="AL174" s="14">
        <f t="shared" si="118"/>
        <v>8</v>
      </c>
      <c r="AM174" s="14">
        <f t="shared" si="118"/>
        <v>19</v>
      </c>
      <c r="AN174" s="14">
        <f t="shared" si="118"/>
        <v>3</v>
      </c>
      <c r="AO174" s="14">
        <f t="shared" si="118"/>
        <v>12</v>
      </c>
      <c r="AP174" s="14">
        <f t="shared" si="118"/>
        <v>8</v>
      </c>
      <c r="AQ174" s="14">
        <f t="shared" si="118"/>
        <v>7</v>
      </c>
      <c r="AR174" s="172">
        <f t="shared" si="95"/>
        <v>107</v>
      </c>
      <c r="AS174" s="93">
        <f t="shared" si="96"/>
        <v>239</v>
      </c>
      <c r="AT174" s="173">
        <f t="shared" si="97"/>
        <v>346</v>
      </c>
      <c r="AU174" s="174">
        <f t="shared" si="98"/>
        <v>346</v>
      </c>
      <c r="AV174" s="3">
        <f t="shared" si="99"/>
        <v>849</v>
      </c>
      <c r="AW174" s="4">
        <f t="shared" si="99"/>
        <v>153</v>
      </c>
      <c r="AX174" s="4">
        <f t="shared" si="100"/>
        <v>63</v>
      </c>
      <c r="AY174" s="4">
        <f t="shared" si="100"/>
        <v>0</v>
      </c>
      <c r="AZ174" s="4">
        <f t="shared" si="99"/>
        <v>0</v>
      </c>
      <c r="BA174" s="233">
        <f t="shared" si="101"/>
        <v>16.392802544440247</v>
      </c>
      <c r="BB174" s="234">
        <f t="shared" si="102"/>
        <v>61.199999999999996</v>
      </c>
      <c r="BC174" s="234">
        <f t="shared" si="103"/>
        <v>19.625985053205277</v>
      </c>
      <c r="BD174" s="234">
        <f t="shared" si="88"/>
        <v>1.4450867052023122</v>
      </c>
      <c r="BE174" s="234">
        <f t="shared" si="104"/>
        <v>23.605635663993954</v>
      </c>
      <c r="BF174" s="235">
        <f t="shared" si="105"/>
        <v>53.382679344718355</v>
      </c>
      <c r="BG174" s="5">
        <f t="shared" si="89"/>
        <v>18.021201413427562</v>
      </c>
    </row>
    <row r="175" spans="1:59" s="80" customFormat="1" ht="33.75" customHeight="1">
      <c r="A175" s="96">
        <v>13</v>
      </c>
      <c r="B175" s="11" t="s">
        <v>71</v>
      </c>
      <c r="C175" s="222">
        <v>673965.52080940292</v>
      </c>
      <c r="D175" s="29">
        <f t="shared" si="114"/>
        <v>412</v>
      </c>
      <c r="E175" s="2">
        <f t="shared" si="114"/>
        <v>31</v>
      </c>
      <c r="F175" s="2">
        <f t="shared" si="114"/>
        <v>1</v>
      </c>
      <c r="G175" s="2">
        <f t="shared" si="114"/>
        <v>2</v>
      </c>
      <c r="H175" s="2">
        <f t="shared" si="114"/>
        <v>0</v>
      </c>
      <c r="I175" s="132">
        <f t="shared" si="114"/>
        <v>0</v>
      </c>
      <c r="J175" s="156">
        <f t="shared" si="90"/>
        <v>446</v>
      </c>
      <c r="K175" s="2">
        <f t="shared" si="115"/>
        <v>609</v>
      </c>
      <c r="L175" s="1">
        <f t="shared" si="115"/>
        <v>0</v>
      </c>
      <c r="M175" s="1">
        <f t="shared" si="115"/>
        <v>0</v>
      </c>
      <c r="N175" s="1">
        <f t="shared" si="115"/>
        <v>0</v>
      </c>
      <c r="O175" s="1">
        <f t="shared" si="115"/>
        <v>0</v>
      </c>
      <c r="P175" s="134">
        <f t="shared" si="115"/>
        <v>0</v>
      </c>
      <c r="Q175" s="155">
        <f t="shared" si="91"/>
        <v>609</v>
      </c>
      <c r="R175" s="29">
        <f t="shared" si="116"/>
        <v>125</v>
      </c>
      <c r="S175" s="1">
        <f t="shared" si="116"/>
        <v>0</v>
      </c>
      <c r="T175" s="1">
        <f t="shared" si="116"/>
        <v>0</v>
      </c>
      <c r="U175" s="1">
        <f t="shared" si="116"/>
        <v>0</v>
      </c>
      <c r="V175" s="1">
        <f t="shared" si="116"/>
        <v>0</v>
      </c>
      <c r="W175" s="134">
        <f t="shared" si="116"/>
        <v>0</v>
      </c>
      <c r="X175" s="155">
        <f t="shared" si="92"/>
        <v>125</v>
      </c>
      <c r="Y175" s="154">
        <f t="shared" si="93"/>
        <v>1180</v>
      </c>
      <c r="Z175" s="97">
        <v>13</v>
      </c>
      <c r="AA175" s="36" t="s">
        <v>71</v>
      </c>
      <c r="AB175" s="20">
        <f t="shared" ref="AB175:AQ175" si="119">AB133+AB95+AB58+AB21</f>
        <v>63</v>
      </c>
      <c r="AC175" s="14">
        <f t="shared" si="119"/>
        <v>46</v>
      </c>
      <c r="AD175" s="14">
        <f t="shared" si="119"/>
        <v>53</v>
      </c>
      <c r="AE175" s="14">
        <f t="shared" si="119"/>
        <v>60</v>
      </c>
      <c r="AF175" s="14">
        <f t="shared" si="119"/>
        <v>94</v>
      </c>
      <c r="AG175" s="14">
        <f t="shared" si="119"/>
        <v>133</v>
      </c>
      <c r="AH175" s="14">
        <f t="shared" si="119"/>
        <v>104</v>
      </c>
      <c r="AI175" s="14">
        <f t="shared" si="119"/>
        <v>113</v>
      </c>
      <c r="AJ175" s="14">
        <f t="shared" si="119"/>
        <v>58</v>
      </c>
      <c r="AK175" s="14">
        <f t="shared" si="119"/>
        <v>74</v>
      </c>
      <c r="AL175" s="14">
        <f t="shared" si="119"/>
        <v>68</v>
      </c>
      <c r="AM175" s="14">
        <f t="shared" si="119"/>
        <v>65</v>
      </c>
      <c r="AN175" s="14">
        <f t="shared" si="119"/>
        <v>51</v>
      </c>
      <c r="AO175" s="14">
        <f t="shared" si="119"/>
        <v>64</v>
      </c>
      <c r="AP175" s="14">
        <f t="shared" si="119"/>
        <v>70</v>
      </c>
      <c r="AQ175" s="14">
        <f t="shared" si="119"/>
        <v>61</v>
      </c>
      <c r="AR175" s="172">
        <f t="shared" si="95"/>
        <v>561</v>
      </c>
      <c r="AS175" s="93">
        <f t="shared" si="96"/>
        <v>616</v>
      </c>
      <c r="AT175" s="173">
        <f t="shared" si="97"/>
        <v>1177</v>
      </c>
      <c r="AU175" s="174">
        <f t="shared" si="98"/>
        <v>1177</v>
      </c>
      <c r="AV175" s="3">
        <f t="shared" si="99"/>
        <v>1703</v>
      </c>
      <c r="AW175" s="4">
        <f t="shared" si="99"/>
        <v>403</v>
      </c>
      <c r="AX175" s="4">
        <f t="shared" si="100"/>
        <v>0</v>
      </c>
      <c r="AY175" s="4">
        <f t="shared" si="100"/>
        <v>0</v>
      </c>
      <c r="AZ175" s="4">
        <f t="shared" si="99"/>
        <v>0</v>
      </c>
      <c r="BA175" s="233">
        <f t="shared" si="101"/>
        <v>45.646087135055232</v>
      </c>
      <c r="BB175" s="234">
        <f t="shared" si="102"/>
        <v>41.990521327014221</v>
      </c>
      <c r="BC175" s="234">
        <f t="shared" si="103"/>
        <v>64.20515217389989</v>
      </c>
      <c r="BD175" s="234">
        <f t="shared" si="88"/>
        <v>2.8813559322033897</v>
      </c>
      <c r="BE175" s="234">
        <f t="shared" si="104"/>
        <v>65.730365474479541</v>
      </c>
      <c r="BF175" s="235">
        <f t="shared" si="105"/>
        <v>174.63801391300771</v>
      </c>
      <c r="BG175" s="5">
        <f t="shared" si="89"/>
        <v>23.664122137404579</v>
      </c>
    </row>
    <row r="176" spans="1:59" s="80" customFormat="1" ht="33.75" customHeight="1">
      <c r="A176" s="96">
        <v>14</v>
      </c>
      <c r="B176" s="11" t="s">
        <v>72</v>
      </c>
      <c r="C176" s="222">
        <v>991492.65199263534</v>
      </c>
      <c r="D176" s="29">
        <f t="shared" si="114"/>
        <v>308</v>
      </c>
      <c r="E176" s="2">
        <f t="shared" si="114"/>
        <v>20</v>
      </c>
      <c r="F176" s="2">
        <f t="shared" si="114"/>
        <v>5</v>
      </c>
      <c r="G176" s="2">
        <f t="shared" si="114"/>
        <v>3</v>
      </c>
      <c r="H176" s="2">
        <f t="shared" si="114"/>
        <v>0</v>
      </c>
      <c r="I176" s="132">
        <f t="shared" si="114"/>
        <v>0</v>
      </c>
      <c r="J176" s="156">
        <f t="shared" si="90"/>
        <v>336</v>
      </c>
      <c r="K176" s="2">
        <f t="shared" si="115"/>
        <v>175</v>
      </c>
      <c r="L176" s="1">
        <f t="shared" si="115"/>
        <v>0</v>
      </c>
      <c r="M176" s="1">
        <f t="shared" si="115"/>
        <v>0</v>
      </c>
      <c r="N176" s="1">
        <f t="shared" si="115"/>
        <v>0</v>
      </c>
      <c r="O176" s="1">
        <f t="shared" si="115"/>
        <v>0</v>
      </c>
      <c r="P176" s="134">
        <f t="shared" si="115"/>
        <v>1</v>
      </c>
      <c r="Q176" s="155">
        <f t="shared" si="91"/>
        <v>176</v>
      </c>
      <c r="R176" s="29">
        <f t="shared" si="116"/>
        <v>717</v>
      </c>
      <c r="S176" s="1">
        <f t="shared" si="116"/>
        <v>0</v>
      </c>
      <c r="T176" s="1">
        <f t="shared" si="116"/>
        <v>0</v>
      </c>
      <c r="U176" s="1">
        <f t="shared" si="116"/>
        <v>0</v>
      </c>
      <c r="V176" s="1">
        <f t="shared" si="116"/>
        <v>1</v>
      </c>
      <c r="W176" s="134">
        <f t="shared" si="116"/>
        <v>7</v>
      </c>
      <c r="X176" s="155">
        <f t="shared" si="92"/>
        <v>725</v>
      </c>
      <c r="Y176" s="154">
        <f t="shared" si="93"/>
        <v>1237</v>
      </c>
      <c r="Z176" s="97">
        <v>14</v>
      </c>
      <c r="AA176" s="36" t="s">
        <v>72</v>
      </c>
      <c r="AB176" s="20">
        <f t="shared" ref="AB176:AQ176" si="120">AB134+AB96+AB59+AB22</f>
        <v>123</v>
      </c>
      <c r="AC176" s="14">
        <f t="shared" si="120"/>
        <v>80</v>
      </c>
      <c r="AD176" s="14">
        <f t="shared" si="120"/>
        <v>119</v>
      </c>
      <c r="AE176" s="14">
        <f t="shared" si="120"/>
        <v>121</v>
      </c>
      <c r="AF176" s="14">
        <f t="shared" si="120"/>
        <v>88</v>
      </c>
      <c r="AG176" s="14">
        <f t="shared" si="120"/>
        <v>122</v>
      </c>
      <c r="AH176" s="14">
        <f t="shared" si="120"/>
        <v>64</v>
      </c>
      <c r="AI176" s="14">
        <f t="shared" si="120"/>
        <v>91</v>
      </c>
      <c r="AJ176" s="14">
        <f t="shared" si="120"/>
        <v>54</v>
      </c>
      <c r="AK176" s="14">
        <f t="shared" si="120"/>
        <v>57</v>
      </c>
      <c r="AL176" s="14">
        <f t="shared" si="120"/>
        <v>61</v>
      </c>
      <c r="AM176" s="14">
        <f t="shared" si="120"/>
        <v>44</v>
      </c>
      <c r="AN176" s="14">
        <f t="shared" si="120"/>
        <v>50</v>
      </c>
      <c r="AO176" s="14">
        <f t="shared" si="120"/>
        <v>41</v>
      </c>
      <c r="AP176" s="14">
        <f t="shared" si="120"/>
        <v>63</v>
      </c>
      <c r="AQ176" s="14">
        <f t="shared" si="120"/>
        <v>42</v>
      </c>
      <c r="AR176" s="172">
        <f t="shared" si="95"/>
        <v>622</v>
      </c>
      <c r="AS176" s="93">
        <f t="shared" si="96"/>
        <v>598</v>
      </c>
      <c r="AT176" s="173">
        <f t="shared" si="97"/>
        <v>1220</v>
      </c>
      <c r="AU176" s="174">
        <f t="shared" si="98"/>
        <v>1220</v>
      </c>
      <c r="AV176" s="3">
        <f t="shared" si="99"/>
        <v>2558</v>
      </c>
      <c r="AW176" s="4">
        <f t="shared" si="99"/>
        <v>270</v>
      </c>
      <c r="AX176" s="4">
        <f t="shared" si="100"/>
        <v>60</v>
      </c>
      <c r="AY176" s="4">
        <f t="shared" si="100"/>
        <v>0</v>
      </c>
      <c r="AZ176" s="4">
        <f t="shared" si="99"/>
        <v>0</v>
      </c>
      <c r="BA176" s="233">
        <f t="shared" si="101"/>
        <v>22.973218946202504</v>
      </c>
      <c r="BB176" s="234">
        <f t="shared" si="102"/>
        <v>64.0625</v>
      </c>
      <c r="BC176" s="234">
        <f t="shared" si="103"/>
        <v>45.23779484026246</v>
      </c>
      <c r="BD176" s="234">
        <f t="shared" si="88"/>
        <v>2.9911075181891675</v>
      </c>
      <c r="BE176" s="234">
        <f t="shared" si="104"/>
        <v>33.081435282531608</v>
      </c>
      <c r="BF176" s="235">
        <f t="shared" si="105"/>
        <v>123.04680196551391</v>
      </c>
      <c r="BG176" s="5">
        <f t="shared" si="89"/>
        <v>10.55512118842846</v>
      </c>
    </row>
    <row r="177" spans="1:59" s="80" customFormat="1" ht="33.75" customHeight="1">
      <c r="A177" s="96">
        <v>15</v>
      </c>
      <c r="B177" s="11" t="s">
        <v>73</v>
      </c>
      <c r="C177" s="222">
        <v>621044.33227886411</v>
      </c>
      <c r="D177" s="29">
        <f t="shared" si="114"/>
        <v>248</v>
      </c>
      <c r="E177" s="2">
        <f t="shared" si="114"/>
        <v>16</v>
      </c>
      <c r="F177" s="2">
        <f t="shared" si="114"/>
        <v>0</v>
      </c>
      <c r="G177" s="2">
        <f t="shared" si="114"/>
        <v>1</v>
      </c>
      <c r="H177" s="2">
        <f t="shared" si="114"/>
        <v>0</v>
      </c>
      <c r="I177" s="132">
        <f t="shared" si="114"/>
        <v>0</v>
      </c>
      <c r="J177" s="156">
        <f t="shared" si="90"/>
        <v>265</v>
      </c>
      <c r="K177" s="2">
        <f t="shared" si="115"/>
        <v>192</v>
      </c>
      <c r="L177" s="1">
        <f t="shared" si="115"/>
        <v>1</v>
      </c>
      <c r="M177" s="1">
        <f t="shared" si="115"/>
        <v>0</v>
      </c>
      <c r="N177" s="1">
        <f t="shared" si="115"/>
        <v>0</v>
      </c>
      <c r="O177" s="1">
        <f t="shared" si="115"/>
        <v>0</v>
      </c>
      <c r="P177" s="134">
        <f t="shared" si="115"/>
        <v>0</v>
      </c>
      <c r="Q177" s="155">
        <f t="shared" si="91"/>
        <v>193</v>
      </c>
      <c r="R177" s="29">
        <f t="shared" si="116"/>
        <v>367</v>
      </c>
      <c r="S177" s="1">
        <f t="shared" si="116"/>
        <v>0</v>
      </c>
      <c r="T177" s="1">
        <f t="shared" si="116"/>
        <v>0</v>
      </c>
      <c r="U177" s="1">
        <f t="shared" si="116"/>
        <v>0</v>
      </c>
      <c r="V177" s="1">
        <f t="shared" si="116"/>
        <v>0</v>
      </c>
      <c r="W177" s="134">
        <f t="shared" si="116"/>
        <v>0</v>
      </c>
      <c r="X177" s="155">
        <f t="shared" si="92"/>
        <v>367</v>
      </c>
      <c r="Y177" s="154">
        <f t="shared" si="93"/>
        <v>825</v>
      </c>
      <c r="Z177" s="97">
        <v>15</v>
      </c>
      <c r="AA177" s="36" t="s">
        <v>73</v>
      </c>
      <c r="AB177" s="20">
        <f t="shared" ref="AB177:AQ177" si="121">AB135+AB97+AB60+AB23</f>
        <v>98</v>
      </c>
      <c r="AC177" s="14">
        <f t="shared" si="121"/>
        <v>70</v>
      </c>
      <c r="AD177" s="14">
        <f t="shared" si="121"/>
        <v>63</v>
      </c>
      <c r="AE177" s="14">
        <f t="shared" si="121"/>
        <v>63</v>
      </c>
      <c r="AF177" s="14">
        <f t="shared" si="121"/>
        <v>66</v>
      </c>
      <c r="AG177" s="14">
        <f t="shared" si="121"/>
        <v>89</v>
      </c>
      <c r="AH177" s="14">
        <f t="shared" si="121"/>
        <v>47</v>
      </c>
      <c r="AI177" s="14">
        <f t="shared" si="121"/>
        <v>67</v>
      </c>
      <c r="AJ177" s="14">
        <f t="shared" si="121"/>
        <v>41</v>
      </c>
      <c r="AK177" s="14">
        <f t="shared" si="121"/>
        <v>62</v>
      </c>
      <c r="AL177" s="14">
        <f t="shared" si="121"/>
        <v>22</v>
      </c>
      <c r="AM177" s="14">
        <f t="shared" si="121"/>
        <v>38</v>
      </c>
      <c r="AN177" s="14">
        <f t="shared" si="121"/>
        <v>27</v>
      </c>
      <c r="AO177" s="14">
        <f t="shared" si="121"/>
        <v>26</v>
      </c>
      <c r="AP177" s="14">
        <f t="shared" si="121"/>
        <v>30</v>
      </c>
      <c r="AQ177" s="14">
        <f t="shared" si="121"/>
        <v>15</v>
      </c>
      <c r="AR177" s="172">
        <f t="shared" si="95"/>
        <v>394</v>
      </c>
      <c r="AS177" s="93">
        <f t="shared" si="96"/>
        <v>430</v>
      </c>
      <c r="AT177" s="173">
        <f t="shared" si="97"/>
        <v>824</v>
      </c>
      <c r="AU177" s="174">
        <f t="shared" si="98"/>
        <v>824</v>
      </c>
      <c r="AV177" s="3">
        <f t="shared" si="99"/>
        <v>1816</v>
      </c>
      <c r="AW177" s="4">
        <f t="shared" si="99"/>
        <v>254</v>
      </c>
      <c r="AX177" s="4">
        <f t="shared" si="100"/>
        <v>0</v>
      </c>
      <c r="AY177" s="4">
        <f t="shared" si="100"/>
        <v>0</v>
      </c>
      <c r="AZ177" s="4">
        <f t="shared" si="99"/>
        <v>0</v>
      </c>
      <c r="BA177" s="233">
        <f t="shared" si="101"/>
        <v>29.520168497570666</v>
      </c>
      <c r="BB177" s="234">
        <f t="shared" si="102"/>
        <v>57.641921397379917</v>
      </c>
      <c r="BC177" s="234">
        <f t="shared" si="103"/>
        <v>48.779315859622116</v>
      </c>
      <c r="BD177" s="234">
        <f t="shared" si="88"/>
        <v>2.1818181818181821</v>
      </c>
      <c r="BE177" s="234">
        <f t="shared" si="104"/>
        <v>42.509042636501761</v>
      </c>
      <c r="BF177" s="235">
        <f t="shared" si="105"/>
        <v>132.67973913817215</v>
      </c>
      <c r="BG177" s="5">
        <f t="shared" si="89"/>
        <v>13.986784140969164</v>
      </c>
    </row>
    <row r="178" spans="1:59" s="80" customFormat="1" ht="33.75" customHeight="1">
      <c r="A178" s="96">
        <v>16</v>
      </c>
      <c r="B178" s="11" t="s">
        <v>74</v>
      </c>
      <c r="C178" s="222">
        <v>1598150.1790500302</v>
      </c>
      <c r="D178" s="29">
        <f t="shared" si="114"/>
        <v>826</v>
      </c>
      <c r="E178" s="2">
        <f t="shared" si="114"/>
        <v>44</v>
      </c>
      <c r="F178" s="2">
        <f t="shared" si="114"/>
        <v>4</v>
      </c>
      <c r="G178" s="2">
        <f t="shared" si="114"/>
        <v>0</v>
      </c>
      <c r="H178" s="2">
        <f t="shared" si="114"/>
        <v>0</v>
      </c>
      <c r="I178" s="132">
        <f t="shared" si="114"/>
        <v>0</v>
      </c>
      <c r="J178" s="156">
        <f t="shared" si="90"/>
        <v>874</v>
      </c>
      <c r="K178" s="2">
        <f t="shared" si="115"/>
        <v>616</v>
      </c>
      <c r="L178" s="1">
        <f t="shared" si="115"/>
        <v>1</v>
      </c>
      <c r="M178" s="1">
        <f t="shared" si="115"/>
        <v>0</v>
      </c>
      <c r="N178" s="1">
        <f t="shared" si="115"/>
        <v>0</v>
      </c>
      <c r="O178" s="1">
        <f t="shared" si="115"/>
        <v>0</v>
      </c>
      <c r="P178" s="134">
        <f t="shared" si="115"/>
        <v>0</v>
      </c>
      <c r="Q178" s="155">
        <f t="shared" si="91"/>
        <v>617</v>
      </c>
      <c r="R178" s="29">
        <f t="shared" si="116"/>
        <v>630</v>
      </c>
      <c r="S178" s="1">
        <f t="shared" si="116"/>
        <v>0</v>
      </c>
      <c r="T178" s="1">
        <f t="shared" si="116"/>
        <v>0</v>
      </c>
      <c r="U178" s="1">
        <f t="shared" si="116"/>
        <v>0</v>
      </c>
      <c r="V178" s="1">
        <f t="shared" si="116"/>
        <v>1</v>
      </c>
      <c r="W178" s="134">
        <f t="shared" si="116"/>
        <v>2</v>
      </c>
      <c r="X178" s="155">
        <f t="shared" si="92"/>
        <v>633</v>
      </c>
      <c r="Y178" s="154">
        <f t="shared" si="93"/>
        <v>2124</v>
      </c>
      <c r="Z178" s="97">
        <v>16</v>
      </c>
      <c r="AA178" s="36" t="s">
        <v>74</v>
      </c>
      <c r="AB178" s="20">
        <f t="shared" ref="AB178:AQ178" si="122">AB136+AB98+AB61+AB24</f>
        <v>26</v>
      </c>
      <c r="AC178" s="14">
        <f t="shared" si="122"/>
        <v>21</v>
      </c>
      <c r="AD178" s="14">
        <f t="shared" si="122"/>
        <v>100</v>
      </c>
      <c r="AE178" s="14">
        <f t="shared" si="122"/>
        <v>151</v>
      </c>
      <c r="AF178" s="14">
        <f t="shared" si="122"/>
        <v>249</v>
      </c>
      <c r="AG178" s="14">
        <f t="shared" si="122"/>
        <v>344</v>
      </c>
      <c r="AH178" s="14">
        <f t="shared" si="122"/>
        <v>147</v>
      </c>
      <c r="AI178" s="14">
        <f t="shared" si="122"/>
        <v>232</v>
      </c>
      <c r="AJ178" s="14">
        <f t="shared" si="122"/>
        <v>103</v>
      </c>
      <c r="AK178" s="14">
        <f t="shared" si="122"/>
        <v>137</v>
      </c>
      <c r="AL178" s="14">
        <f t="shared" si="122"/>
        <v>90</v>
      </c>
      <c r="AM178" s="14">
        <f t="shared" si="122"/>
        <v>117</v>
      </c>
      <c r="AN178" s="14">
        <f t="shared" si="122"/>
        <v>90</v>
      </c>
      <c r="AO178" s="14">
        <f t="shared" si="122"/>
        <v>103</v>
      </c>
      <c r="AP178" s="14">
        <f t="shared" si="122"/>
        <v>111</v>
      </c>
      <c r="AQ178" s="14">
        <f t="shared" si="122"/>
        <v>96</v>
      </c>
      <c r="AR178" s="172">
        <f t="shared" si="95"/>
        <v>916</v>
      </c>
      <c r="AS178" s="93">
        <f t="shared" si="96"/>
        <v>1201</v>
      </c>
      <c r="AT178" s="173">
        <f t="shared" si="97"/>
        <v>2117</v>
      </c>
      <c r="AU178" s="174">
        <f t="shared" si="98"/>
        <v>2117</v>
      </c>
      <c r="AV178" s="3">
        <f t="shared" si="99"/>
        <v>4461</v>
      </c>
      <c r="AW178" s="4">
        <f t="shared" si="99"/>
        <v>858</v>
      </c>
      <c r="AX178" s="4">
        <f t="shared" si="100"/>
        <v>0</v>
      </c>
      <c r="AY178" s="4">
        <f t="shared" si="100"/>
        <v>0</v>
      </c>
      <c r="AZ178" s="4">
        <f t="shared" si="99"/>
        <v>0</v>
      </c>
      <c r="BA178" s="233">
        <f t="shared" si="101"/>
        <v>37.804123453891826</v>
      </c>
      <c r="BB178" s="234">
        <f t="shared" si="102"/>
        <v>58.350100603621733</v>
      </c>
      <c r="BC178" s="234">
        <f t="shared" si="103"/>
        <v>48.700606096484165</v>
      </c>
      <c r="BD178" s="234">
        <f t="shared" si="88"/>
        <v>2.4482109227871938</v>
      </c>
      <c r="BE178" s="234">
        <f t="shared" si="104"/>
        <v>54.437937773604233</v>
      </c>
      <c r="BF178" s="235">
        <f t="shared" si="105"/>
        <v>132.46564858243696</v>
      </c>
      <c r="BG178" s="5">
        <f t="shared" si="89"/>
        <v>19.233355749831876</v>
      </c>
    </row>
    <row r="179" spans="1:59" s="80" customFormat="1" ht="33.75" customHeight="1">
      <c r="A179" s="96">
        <v>17</v>
      </c>
      <c r="B179" s="11" t="s">
        <v>75</v>
      </c>
      <c r="C179" s="222">
        <v>2026682.7300778071</v>
      </c>
      <c r="D179" s="29">
        <f t="shared" si="114"/>
        <v>1095</v>
      </c>
      <c r="E179" s="2">
        <f t="shared" si="114"/>
        <v>115</v>
      </c>
      <c r="F179" s="2">
        <f t="shared" si="114"/>
        <v>3</v>
      </c>
      <c r="G179" s="2">
        <f t="shared" si="114"/>
        <v>2</v>
      </c>
      <c r="H179" s="2">
        <f t="shared" si="114"/>
        <v>3</v>
      </c>
      <c r="I179" s="132">
        <f t="shared" si="114"/>
        <v>0</v>
      </c>
      <c r="J179" s="156">
        <f t="shared" si="90"/>
        <v>1218</v>
      </c>
      <c r="K179" s="2">
        <f t="shared" si="115"/>
        <v>916</v>
      </c>
      <c r="L179" s="1">
        <f t="shared" si="115"/>
        <v>2</v>
      </c>
      <c r="M179" s="1">
        <f t="shared" si="115"/>
        <v>0</v>
      </c>
      <c r="N179" s="1">
        <f t="shared" si="115"/>
        <v>0</v>
      </c>
      <c r="O179" s="1">
        <f t="shared" si="115"/>
        <v>0</v>
      </c>
      <c r="P179" s="134">
        <f t="shared" si="115"/>
        <v>3</v>
      </c>
      <c r="Q179" s="155">
        <f t="shared" si="91"/>
        <v>921</v>
      </c>
      <c r="R179" s="29">
        <f t="shared" si="116"/>
        <v>1783</v>
      </c>
      <c r="S179" s="1">
        <f t="shared" si="116"/>
        <v>0</v>
      </c>
      <c r="T179" s="1">
        <f t="shared" si="116"/>
        <v>0</v>
      </c>
      <c r="U179" s="1">
        <f t="shared" si="116"/>
        <v>0</v>
      </c>
      <c r="V179" s="1">
        <f t="shared" si="116"/>
        <v>1</v>
      </c>
      <c r="W179" s="134">
        <f t="shared" si="116"/>
        <v>1</v>
      </c>
      <c r="X179" s="155">
        <f t="shared" si="92"/>
        <v>1785</v>
      </c>
      <c r="Y179" s="154">
        <f t="shared" si="93"/>
        <v>3924</v>
      </c>
      <c r="Z179" s="97">
        <v>17</v>
      </c>
      <c r="AA179" s="36" t="s">
        <v>75</v>
      </c>
      <c r="AB179" s="20">
        <f t="shared" ref="AB179:AQ179" si="123">AB137+AB99+AB62+AB25</f>
        <v>193</v>
      </c>
      <c r="AC179" s="14">
        <f t="shared" si="123"/>
        <v>172</v>
      </c>
      <c r="AD179" s="14">
        <f t="shared" si="123"/>
        <v>453</v>
      </c>
      <c r="AE179" s="14">
        <f t="shared" si="123"/>
        <v>506</v>
      </c>
      <c r="AF179" s="14">
        <f t="shared" si="123"/>
        <v>334</v>
      </c>
      <c r="AG179" s="14">
        <f t="shared" si="123"/>
        <v>445</v>
      </c>
      <c r="AH179" s="14">
        <f t="shared" si="123"/>
        <v>245</v>
      </c>
      <c r="AI179" s="14">
        <f t="shared" si="123"/>
        <v>270</v>
      </c>
      <c r="AJ179" s="14">
        <f t="shared" si="123"/>
        <v>208</v>
      </c>
      <c r="AK179" s="14">
        <f t="shared" si="123"/>
        <v>165</v>
      </c>
      <c r="AL179" s="14">
        <f t="shared" si="123"/>
        <v>178</v>
      </c>
      <c r="AM179" s="14">
        <f t="shared" si="123"/>
        <v>183</v>
      </c>
      <c r="AN179" s="14">
        <f t="shared" si="123"/>
        <v>143</v>
      </c>
      <c r="AO179" s="14">
        <f t="shared" si="123"/>
        <v>149</v>
      </c>
      <c r="AP179" s="14">
        <f t="shared" si="123"/>
        <v>150</v>
      </c>
      <c r="AQ179" s="14">
        <f t="shared" si="123"/>
        <v>117</v>
      </c>
      <c r="AR179" s="172">
        <f t="shared" si="95"/>
        <v>1904</v>
      </c>
      <c r="AS179" s="93">
        <f t="shared" si="96"/>
        <v>2007</v>
      </c>
      <c r="AT179" s="173">
        <f t="shared" si="97"/>
        <v>3911</v>
      </c>
      <c r="AU179" s="174">
        <f t="shared" si="98"/>
        <v>3911</v>
      </c>
      <c r="AV179" s="3">
        <f t="shared" si="99"/>
        <v>5489</v>
      </c>
      <c r="AW179" s="4">
        <f t="shared" si="99"/>
        <v>1209</v>
      </c>
      <c r="AX179" s="4">
        <f t="shared" si="100"/>
        <v>0</v>
      </c>
      <c r="AY179" s="4">
        <f t="shared" si="100"/>
        <v>0</v>
      </c>
      <c r="AZ179" s="4">
        <f t="shared" si="99"/>
        <v>0</v>
      </c>
      <c r="BA179" s="233">
        <f t="shared" si="101"/>
        <v>41.460745942484962</v>
      </c>
      <c r="BB179" s="234">
        <f t="shared" si="102"/>
        <v>56.568489948574097</v>
      </c>
      <c r="BC179" s="234">
        <f t="shared" si="103"/>
        <v>70.946854469106853</v>
      </c>
      <c r="BD179" s="234">
        <f t="shared" si="88"/>
        <v>3.3129459734964324</v>
      </c>
      <c r="BE179" s="234">
        <f t="shared" si="104"/>
        <v>59.703474157178341</v>
      </c>
      <c r="BF179" s="235">
        <f t="shared" si="105"/>
        <v>192.97544415597065</v>
      </c>
      <c r="BG179" s="5">
        <f t="shared" si="89"/>
        <v>22.025869921661506</v>
      </c>
    </row>
    <row r="180" spans="1:59" s="80" customFormat="1" ht="33.75" customHeight="1">
      <c r="A180" s="96">
        <v>18</v>
      </c>
      <c r="B180" s="11" t="s">
        <v>76</v>
      </c>
      <c r="C180" s="222">
        <v>1209631.209594124</v>
      </c>
      <c r="D180" s="29">
        <f t="shared" si="114"/>
        <v>822</v>
      </c>
      <c r="E180" s="2">
        <f t="shared" si="114"/>
        <v>48</v>
      </c>
      <c r="F180" s="2">
        <f t="shared" si="114"/>
        <v>1</v>
      </c>
      <c r="G180" s="2">
        <f t="shared" si="114"/>
        <v>2</v>
      </c>
      <c r="H180" s="2">
        <f t="shared" si="114"/>
        <v>0</v>
      </c>
      <c r="I180" s="132">
        <f t="shared" si="114"/>
        <v>0</v>
      </c>
      <c r="J180" s="156">
        <f t="shared" si="90"/>
        <v>873</v>
      </c>
      <c r="K180" s="2">
        <f t="shared" si="115"/>
        <v>485</v>
      </c>
      <c r="L180" s="1">
        <f t="shared" si="115"/>
        <v>0</v>
      </c>
      <c r="M180" s="1">
        <f t="shared" si="115"/>
        <v>0</v>
      </c>
      <c r="N180" s="1">
        <f t="shared" si="115"/>
        <v>0</v>
      </c>
      <c r="O180" s="1">
        <f t="shared" si="115"/>
        <v>0</v>
      </c>
      <c r="P180" s="134">
        <f t="shared" si="115"/>
        <v>0</v>
      </c>
      <c r="Q180" s="155">
        <f t="shared" si="91"/>
        <v>485</v>
      </c>
      <c r="R180" s="29">
        <f t="shared" si="116"/>
        <v>582</v>
      </c>
      <c r="S180" s="1">
        <f t="shared" si="116"/>
        <v>0</v>
      </c>
      <c r="T180" s="1">
        <f t="shared" si="116"/>
        <v>0</v>
      </c>
      <c r="U180" s="1">
        <f t="shared" si="116"/>
        <v>0</v>
      </c>
      <c r="V180" s="1">
        <f t="shared" si="116"/>
        <v>0</v>
      </c>
      <c r="W180" s="134">
        <f t="shared" si="116"/>
        <v>0</v>
      </c>
      <c r="X180" s="155">
        <f t="shared" si="92"/>
        <v>582</v>
      </c>
      <c r="Y180" s="154">
        <f t="shared" si="93"/>
        <v>1940</v>
      </c>
      <c r="Z180" s="97">
        <v>18</v>
      </c>
      <c r="AA180" s="36" t="s">
        <v>76</v>
      </c>
      <c r="AB180" s="20">
        <f t="shared" ref="AB180:AQ180" si="124">AB138+AB100+AB63+AB26</f>
        <v>56</v>
      </c>
      <c r="AC180" s="14">
        <f t="shared" si="124"/>
        <v>53</v>
      </c>
      <c r="AD180" s="14">
        <f t="shared" si="124"/>
        <v>147</v>
      </c>
      <c r="AE180" s="14">
        <f t="shared" si="124"/>
        <v>172</v>
      </c>
      <c r="AF180" s="14">
        <f t="shared" si="124"/>
        <v>239</v>
      </c>
      <c r="AG180" s="14">
        <f t="shared" si="124"/>
        <v>235</v>
      </c>
      <c r="AH180" s="14">
        <f t="shared" si="124"/>
        <v>156</v>
      </c>
      <c r="AI180" s="14">
        <f t="shared" si="124"/>
        <v>121</v>
      </c>
      <c r="AJ180" s="14">
        <f t="shared" si="124"/>
        <v>119</v>
      </c>
      <c r="AK180" s="14">
        <f t="shared" si="124"/>
        <v>103</v>
      </c>
      <c r="AL180" s="14">
        <f t="shared" si="124"/>
        <v>129</v>
      </c>
      <c r="AM180" s="14">
        <f t="shared" si="124"/>
        <v>90</v>
      </c>
      <c r="AN180" s="14">
        <f t="shared" si="124"/>
        <v>101</v>
      </c>
      <c r="AO180" s="14">
        <f t="shared" si="124"/>
        <v>88</v>
      </c>
      <c r="AP180" s="14">
        <f t="shared" si="124"/>
        <v>84</v>
      </c>
      <c r="AQ180" s="14">
        <f t="shared" si="124"/>
        <v>44</v>
      </c>
      <c r="AR180" s="172">
        <f t="shared" si="95"/>
        <v>1031</v>
      </c>
      <c r="AS180" s="93">
        <f t="shared" si="96"/>
        <v>906</v>
      </c>
      <c r="AT180" s="173">
        <f t="shared" si="97"/>
        <v>1937</v>
      </c>
      <c r="AU180" s="174">
        <f t="shared" si="98"/>
        <v>1937</v>
      </c>
      <c r="AV180" s="3">
        <f t="shared" si="99"/>
        <v>3707</v>
      </c>
      <c r="AW180" s="4">
        <f t="shared" si="99"/>
        <v>866</v>
      </c>
      <c r="AX180" s="4">
        <f t="shared" si="100"/>
        <v>0</v>
      </c>
      <c r="AY180" s="4">
        <f t="shared" si="100"/>
        <v>0</v>
      </c>
      <c r="AZ180" s="4">
        <f t="shared" si="99"/>
        <v>0</v>
      </c>
      <c r="BA180" s="233">
        <f t="shared" si="101"/>
        <v>49.946352398545244</v>
      </c>
      <c r="BB180" s="234">
        <f t="shared" si="102"/>
        <v>64.06480117820324</v>
      </c>
      <c r="BC180" s="234">
        <f t="shared" si="103"/>
        <v>58.871856752118958</v>
      </c>
      <c r="BD180" s="234">
        <f t="shared" si="88"/>
        <v>2.6288659793814433</v>
      </c>
      <c r="BE180" s="234">
        <f t="shared" si="104"/>
        <v>71.92274745390516</v>
      </c>
      <c r="BF180" s="235">
        <f t="shared" si="105"/>
        <v>160.13145036576356</v>
      </c>
      <c r="BG180" s="5">
        <f t="shared" si="89"/>
        <v>23.361208524413271</v>
      </c>
    </row>
    <row r="181" spans="1:59" s="80" customFormat="1" ht="33.75" customHeight="1">
      <c r="A181" s="96">
        <v>19</v>
      </c>
      <c r="B181" s="11" t="s">
        <v>77</v>
      </c>
      <c r="C181" s="222">
        <v>2805011.429685486</v>
      </c>
      <c r="D181" s="29">
        <f t="shared" si="114"/>
        <v>1352</v>
      </c>
      <c r="E181" s="2">
        <f t="shared" si="114"/>
        <v>147</v>
      </c>
      <c r="F181" s="2">
        <f t="shared" si="114"/>
        <v>25</v>
      </c>
      <c r="G181" s="2">
        <f t="shared" si="114"/>
        <v>3</v>
      </c>
      <c r="H181" s="2">
        <f t="shared" si="114"/>
        <v>1</v>
      </c>
      <c r="I181" s="132">
        <f t="shared" si="114"/>
        <v>0</v>
      </c>
      <c r="J181" s="156">
        <f t="shared" si="90"/>
        <v>1528</v>
      </c>
      <c r="K181" s="2">
        <f t="shared" si="115"/>
        <v>1036</v>
      </c>
      <c r="L181" s="1">
        <f t="shared" si="115"/>
        <v>1</v>
      </c>
      <c r="M181" s="1">
        <f t="shared" si="115"/>
        <v>0</v>
      </c>
      <c r="N181" s="1">
        <f t="shared" si="115"/>
        <v>0</v>
      </c>
      <c r="O181" s="1">
        <f t="shared" si="115"/>
        <v>0</v>
      </c>
      <c r="P181" s="134">
        <f t="shared" si="115"/>
        <v>0</v>
      </c>
      <c r="Q181" s="155">
        <f t="shared" si="91"/>
        <v>1037</v>
      </c>
      <c r="R181" s="29">
        <f t="shared" si="116"/>
        <v>1991</v>
      </c>
      <c r="S181" s="1">
        <f t="shared" si="116"/>
        <v>0</v>
      </c>
      <c r="T181" s="1">
        <f t="shared" si="116"/>
        <v>0</v>
      </c>
      <c r="U181" s="1">
        <f t="shared" si="116"/>
        <v>0</v>
      </c>
      <c r="V181" s="1">
        <f t="shared" si="116"/>
        <v>2</v>
      </c>
      <c r="W181" s="134">
        <f t="shared" si="116"/>
        <v>0</v>
      </c>
      <c r="X181" s="155">
        <f t="shared" si="92"/>
        <v>1993</v>
      </c>
      <c r="Y181" s="154">
        <f t="shared" si="93"/>
        <v>4558</v>
      </c>
      <c r="Z181" s="97">
        <v>19</v>
      </c>
      <c r="AA181" s="36" t="s">
        <v>77</v>
      </c>
      <c r="AB181" s="20">
        <f t="shared" ref="AB181:AQ181" si="125">AB139+AB101+AB64+AB27</f>
        <v>183</v>
      </c>
      <c r="AC181" s="14">
        <f t="shared" si="125"/>
        <v>170</v>
      </c>
      <c r="AD181" s="14">
        <f t="shared" si="125"/>
        <v>311</v>
      </c>
      <c r="AE181" s="14">
        <f t="shared" si="125"/>
        <v>498</v>
      </c>
      <c r="AF181" s="14">
        <f t="shared" si="125"/>
        <v>649</v>
      </c>
      <c r="AG181" s="14">
        <f t="shared" si="125"/>
        <v>763</v>
      </c>
      <c r="AH181" s="14">
        <f t="shared" si="125"/>
        <v>332</v>
      </c>
      <c r="AI181" s="14">
        <f t="shared" si="125"/>
        <v>352</v>
      </c>
      <c r="AJ181" s="14">
        <f t="shared" si="125"/>
        <v>164</v>
      </c>
      <c r="AK181" s="14">
        <f t="shared" si="125"/>
        <v>213</v>
      </c>
      <c r="AL181" s="14">
        <f t="shared" si="125"/>
        <v>138</v>
      </c>
      <c r="AM181" s="14">
        <f t="shared" si="125"/>
        <v>173</v>
      </c>
      <c r="AN181" s="14">
        <f t="shared" si="125"/>
        <v>172</v>
      </c>
      <c r="AO181" s="14">
        <f t="shared" si="125"/>
        <v>155</v>
      </c>
      <c r="AP181" s="14">
        <f t="shared" si="125"/>
        <v>129</v>
      </c>
      <c r="AQ181" s="14">
        <f t="shared" si="125"/>
        <v>125</v>
      </c>
      <c r="AR181" s="172">
        <f t="shared" si="95"/>
        <v>2078</v>
      </c>
      <c r="AS181" s="93">
        <f t="shared" si="96"/>
        <v>2449</v>
      </c>
      <c r="AT181" s="173">
        <f t="shared" si="97"/>
        <v>4527</v>
      </c>
      <c r="AU181" s="174">
        <f t="shared" si="98"/>
        <v>4527</v>
      </c>
      <c r="AV181" s="3">
        <f t="shared" si="99"/>
        <v>5356</v>
      </c>
      <c r="AW181" s="4">
        <f t="shared" si="99"/>
        <v>1211</v>
      </c>
      <c r="AX181" s="4">
        <f t="shared" si="100"/>
        <v>12</v>
      </c>
      <c r="AY181" s="4">
        <f t="shared" si="100"/>
        <v>0</v>
      </c>
      <c r="AZ181" s="4">
        <f t="shared" si="99"/>
        <v>0</v>
      </c>
      <c r="BA181" s="233">
        <f t="shared" si="101"/>
        <v>37.111157951286557</v>
      </c>
      <c r="BB181" s="234">
        <f t="shared" si="102"/>
        <v>58.44054580896686</v>
      </c>
      <c r="BC181" s="234">
        <f t="shared" si="103"/>
        <v>59.33445467210565</v>
      </c>
      <c r="BD181" s="234">
        <f t="shared" si="88"/>
        <v>3.9271610355419049</v>
      </c>
      <c r="BE181" s="234">
        <f t="shared" si="104"/>
        <v>53.440067449852656</v>
      </c>
      <c r="BF181" s="235">
        <f t="shared" si="105"/>
        <v>161.38971670812739</v>
      </c>
      <c r="BG181" s="5">
        <f t="shared" si="89"/>
        <v>22.610156833457804</v>
      </c>
    </row>
    <row r="182" spans="1:59" s="80" customFormat="1" ht="33.75" customHeight="1">
      <c r="A182" s="96">
        <v>20</v>
      </c>
      <c r="B182" s="11" t="s">
        <v>78</v>
      </c>
      <c r="C182" s="222">
        <v>607995</v>
      </c>
      <c r="D182" s="29">
        <f t="shared" si="114"/>
        <v>370</v>
      </c>
      <c r="E182" s="2">
        <f t="shared" si="114"/>
        <v>32</v>
      </c>
      <c r="F182" s="2">
        <f t="shared" si="114"/>
        <v>3</v>
      </c>
      <c r="G182" s="2">
        <f t="shared" si="114"/>
        <v>5</v>
      </c>
      <c r="H182" s="2">
        <f t="shared" si="114"/>
        <v>0</v>
      </c>
      <c r="I182" s="132">
        <f t="shared" si="114"/>
        <v>0</v>
      </c>
      <c r="J182" s="156">
        <f t="shared" si="90"/>
        <v>410</v>
      </c>
      <c r="K182" s="2">
        <f t="shared" si="115"/>
        <v>350</v>
      </c>
      <c r="L182" s="1">
        <f t="shared" si="115"/>
        <v>0</v>
      </c>
      <c r="M182" s="1">
        <f t="shared" si="115"/>
        <v>0</v>
      </c>
      <c r="N182" s="1">
        <f t="shared" si="115"/>
        <v>0</v>
      </c>
      <c r="O182" s="1">
        <f t="shared" si="115"/>
        <v>0</v>
      </c>
      <c r="P182" s="134">
        <f t="shared" si="115"/>
        <v>1</v>
      </c>
      <c r="Q182" s="155">
        <f t="shared" si="91"/>
        <v>351</v>
      </c>
      <c r="R182" s="29">
        <f t="shared" si="116"/>
        <v>193</v>
      </c>
      <c r="S182" s="1">
        <f t="shared" si="116"/>
        <v>1</v>
      </c>
      <c r="T182" s="1">
        <f t="shared" si="116"/>
        <v>0</v>
      </c>
      <c r="U182" s="1">
        <f t="shared" si="116"/>
        <v>0</v>
      </c>
      <c r="V182" s="1">
        <f t="shared" si="116"/>
        <v>2</v>
      </c>
      <c r="W182" s="134">
        <f t="shared" si="116"/>
        <v>1</v>
      </c>
      <c r="X182" s="155">
        <f t="shared" si="92"/>
        <v>197</v>
      </c>
      <c r="Y182" s="154">
        <f t="shared" si="93"/>
        <v>958</v>
      </c>
      <c r="Z182" s="97">
        <v>20</v>
      </c>
      <c r="AA182" s="36" t="s">
        <v>78</v>
      </c>
      <c r="AB182" s="20">
        <f t="shared" ref="AB182:AQ182" si="126">AB140+AB102+AB65+AB28</f>
        <v>29</v>
      </c>
      <c r="AC182" s="14">
        <f t="shared" si="126"/>
        <v>19</v>
      </c>
      <c r="AD182" s="14">
        <f t="shared" si="126"/>
        <v>126</v>
      </c>
      <c r="AE182" s="14">
        <f t="shared" si="126"/>
        <v>97</v>
      </c>
      <c r="AF182" s="14">
        <f t="shared" si="126"/>
        <v>96</v>
      </c>
      <c r="AG182" s="14">
        <f t="shared" si="126"/>
        <v>108</v>
      </c>
      <c r="AH182" s="14">
        <f t="shared" si="126"/>
        <v>43</v>
      </c>
      <c r="AI182" s="14">
        <f t="shared" si="126"/>
        <v>108</v>
      </c>
      <c r="AJ182" s="14">
        <f t="shared" si="126"/>
        <v>51</v>
      </c>
      <c r="AK182" s="14">
        <f t="shared" si="126"/>
        <v>65</v>
      </c>
      <c r="AL182" s="14">
        <f t="shared" si="126"/>
        <v>44</v>
      </c>
      <c r="AM182" s="14">
        <f t="shared" si="126"/>
        <v>44</v>
      </c>
      <c r="AN182" s="14">
        <f t="shared" si="126"/>
        <v>36</v>
      </c>
      <c r="AO182" s="14">
        <f t="shared" si="126"/>
        <v>25</v>
      </c>
      <c r="AP182" s="14">
        <f t="shared" si="126"/>
        <v>29</v>
      </c>
      <c r="AQ182" s="14">
        <f t="shared" si="126"/>
        <v>26</v>
      </c>
      <c r="AR182" s="172">
        <f t="shared" si="95"/>
        <v>454</v>
      </c>
      <c r="AS182" s="93">
        <f t="shared" si="96"/>
        <v>492</v>
      </c>
      <c r="AT182" s="173">
        <f t="shared" si="97"/>
        <v>946</v>
      </c>
      <c r="AU182" s="174">
        <f t="shared" si="98"/>
        <v>946</v>
      </c>
      <c r="AV182" s="3">
        <f t="shared" si="99"/>
        <v>1653</v>
      </c>
      <c r="AW182" s="4">
        <f t="shared" si="99"/>
        <v>412</v>
      </c>
      <c r="AX182" s="4">
        <f t="shared" si="100"/>
        <v>593</v>
      </c>
      <c r="AY182" s="4">
        <f t="shared" si="100"/>
        <v>46</v>
      </c>
      <c r="AZ182" s="4">
        <f t="shared" si="99"/>
        <v>5</v>
      </c>
      <c r="BA182" s="233">
        <f t="shared" si="101"/>
        <v>45.915947773693311</v>
      </c>
      <c r="BB182" s="234">
        <f t="shared" si="102"/>
        <v>52.825229960578191</v>
      </c>
      <c r="BC182" s="234">
        <f t="shared" si="103"/>
        <v>57.203450299271999</v>
      </c>
      <c r="BD182" s="234">
        <f t="shared" si="88"/>
        <v>4.6972860125260958</v>
      </c>
      <c r="BE182" s="234">
        <f t="shared" si="104"/>
        <v>66.118964794118369</v>
      </c>
      <c r="BF182" s="235">
        <f t="shared" si="105"/>
        <v>155.59338481401986</v>
      </c>
      <c r="BG182" s="5">
        <f t="shared" si="89"/>
        <v>24.924379915305504</v>
      </c>
    </row>
    <row r="183" spans="1:59" s="80" customFormat="1" ht="33.75" customHeight="1">
      <c r="A183" s="96">
        <v>21</v>
      </c>
      <c r="B183" s="11" t="s">
        <v>79</v>
      </c>
      <c r="C183" s="222">
        <v>1435903</v>
      </c>
      <c r="D183" s="29">
        <f t="shared" ref="D183:I187" si="127">D141+D103+D66+D29</f>
        <v>883</v>
      </c>
      <c r="E183" s="2">
        <f t="shared" si="127"/>
        <v>38</v>
      </c>
      <c r="F183" s="2">
        <f t="shared" si="127"/>
        <v>8</v>
      </c>
      <c r="G183" s="2">
        <f t="shared" si="127"/>
        <v>0</v>
      </c>
      <c r="H183" s="2">
        <f t="shared" si="127"/>
        <v>0</v>
      </c>
      <c r="I183" s="132">
        <f t="shared" si="127"/>
        <v>0</v>
      </c>
      <c r="J183" s="156">
        <f t="shared" si="90"/>
        <v>929</v>
      </c>
      <c r="K183" s="2">
        <f t="shared" ref="K183:P187" si="128">K141+K103+K66+K29</f>
        <v>557</v>
      </c>
      <c r="L183" s="1">
        <f t="shared" si="128"/>
        <v>0</v>
      </c>
      <c r="M183" s="1">
        <f t="shared" si="128"/>
        <v>0</v>
      </c>
      <c r="N183" s="1">
        <f t="shared" si="128"/>
        <v>0</v>
      </c>
      <c r="O183" s="1">
        <f t="shared" si="128"/>
        <v>0</v>
      </c>
      <c r="P183" s="134">
        <f t="shared" si="128"/>
        <v>0</v>
      </c>
      <c r="Q183" s="155">
        <f t="shared" si="91"/>
        <v>557</v>
      </c>
      <c r="R183" s="29">
        <f t="shared" ref="R183:W187" si="129">R141+R103+R66+R29</f>
        <v>366</v>
      </c>
      <c r="S183" s="1">
        <f t="shared" si="129"/>
        <v>0</v>
      </c>
      <c r="T183" s="1">
        <f t="shared" si="129"/>
        <v>0</v>
      </c>
      <c r="U183" s="1">
        <f t="shared" si="129"/>
        <v>0</v>
      </c>
      <c r="V183" s="1">
        <f t="shared" si="129"/>
        <v>0</v>
      </c>
      <c r="W183" s="134">
        <f t="shared" si="129"/>
        <v>0</v>
      </c>
      <c r="X183" s="155">
        <f t="shared" si="92"/>
        <v>366</v>
      </c>
      <c r="Y183" s="154">
        <f t="shared" si="93"/>
        <v>1852</v>
      </c>
      <c r="Z183" s="97">
        <v>21</v>
      </c>
      <c r="AA183" s="36" t="s">
        <v>79</v>
      </c>
      <c r="AB183" s="20">
        <f t="shared" ref="AB183:AQ183" si="130">AB141+AB103+AB66+AB29</f>
        <v>59</v>
      </c>
      <c r="AC183" s="14">
        <f t="shared" si="130"/>
        <v>57</v>
      </c>
      <c r="AD183" s="14">
        <f t="shared" si="130"/>
        <v>80</v>
      </c>
      <c r="AE183" s="14">
        <f t="shared" si="130"/>
        <v>137</v>
      </c>
      <c r="AF183" s="14">
        <f t="shared" si="130"/>
        <v>173</v>
      </c>
      <c r="AG183" s="14">
        <f t="shared" si="130"/>
        <v>265</v>
      </c>
      <c r="AH183" s="14">
        <f t="shared" si="130"/>
        <v>135</v>
      </c>
      <c r="AI183" s="14">
        <f t="shared" si="130"/>
        <v>191</v>
      </c>
      <c r="AJ183" s="14">
        <f t="shared" si="130"/>
        <v>102</v>
      </c>
      <c r="AK183" s="14">
        <f t="shared" si="130"/>
        <v>106</v>
      </c>
      <c r="AL183" s="14">
        <f t="shared" si="130"/>
        <v>85</v>
      </c>
      <c r="AM183" s="14">
        <f t="shared" si="130"/>
        <v>98</v>
      </c>
      <c r="AN183" s="14">
        <f t="shared" si="130"/>
        <v>113</v>
      </c>
      <c r="AO183" s="14">
        <f t="shared" si="130"/>
        <v>79</v>
      </c>
      <c r="AP183" s="14">
        <f t="shared" si="130"/>
        <v>104</v>
      </c>
      <c r="AQ183" s="14">
        <f t="shared" si="130"/>
        <v>60</v>
      </c>
      <c r="AR183" s="172">
        <f t="shared" si="95"/>
        <v>851</v>
      </c>
      <c r="AS183" s="93">
        <f t="shared" si="96"/>
        <v>993</v>
      </c>
      <c r="AT183" s="173">
        <f t="shared" si="97"/>
        <v>1844</v>
      </c>
      <c r="AU183" s="174">
        <f t="shared" si="98"/>
        <v>1844</v>
      </c>
      <c r="AV183" s="3">
        <f t="shared" si="99"/>
        <v>3855</v>
      </c>
      <c r="AW183" s="4">
        <f t="shared" si="99"/>
        <v>926</v>
      </c>
      <c r="AX183" s="4">
        <f t="shared" si="100"/>
        <v>30</v>
      </c>
      <c r="AY183" s="4">
        <f t="shared" si="100"/>
        <v>244</v>
      </c>
      <c r="AZ183" s="4">
        <f t="shared" si="99"/>
        <v>1</v>
      </c>
      <c r="BA183" s="233">
        <f t="shared" si="101"/>
        <v>44.542238113113022</v>
      </c>
      <c r="BB183" s="234">
        <f t="shared" si="102"/>
        <v>61.978465679676987</v>
      </c>
      <c r="BC183" s="234">
        <f t="shared" si="103"/>
        <v>47.213577551588664</v>
      </c>
      <c r="BD183" s="234">
        <f t="shared" si="88"/>
        <v>2.4838012958963285</v>
      </c>
      <c r="BE183" s="234">
        <f t="shared" si="104"/>
        <v>64.140822882882759</v>
      </c>
      <c r="BF183" s="235">
        <f t="shared" si="105"/>
        <v>128.42093094032117</v>
      </c>
      <c r="BG183" s="5">
        <f t="shared" si="89"/>
        <v>24.020752269779507</v>
      </c>
    </row>
    <row r="184" spans="1:59" s="80" customFormat="1" ht="33.75" customHeight="1">
      <c r="A184" s="96">
        <v>22</v>
      </c>
      <c r="B184" s="11" t="s">
        <v>80</v>
      </c>
      <c r="C184" s="222">
        <v>1744006.1376829778</v>
      </c>
      <c r="D184" s="29">
        <f t="shared" si="127"/>
        <v>592</v>
      </c>
      <c r="E184" s="2">
        <f t="shared" si="127"/>
        <v>26</v>
      </c>
      <c r="F184" s="2">
        <f t="shared" si="127"/>
        <v>3</v>
      </c>
      <c r="G184" s="2">
        <f t="shared" si="127"/>
        <v>1</v>
      </c>
      <c r="H184" s="2">
        <f t="shared" si="127"/>
        <v>0</v>
      </c>
      <c r="I184" s="132">
        <f t="shared" si="127"/>
        <v>0</v>
      </c>
      <c r="J184" s="156">
        <f t="shared" si="90"/>
        <v>622</v>
      </c>
      <c r="K184" s="2">
        <f t="shared" si="128"/>
        <v>1282</v>
      </c>
      <c r="L184" s="1">
        <f t="shared" si="128"/>
        <v>0</v>
      </c>
      <c r="M184" s="1">
        <f t="shared" si="128"/>
        <v>0</v>
      </c>
      <c r="N184" s="1">
        <f t="shared" si="128"/>
        <v>0</v>
      </c>
      <c r="O184" s="1">
        <f t="shared" si="128"/>
        <v>0</v>
      </c>
      <c r="P184" s="134">
        <f t="shared" si="128"/>
        <v>0</v>
      </c>
      <c r="Q184" s="155">
        <f t="shared" si="91"/>
        <v>1282</v>
      </c>
      <c r="R184" s="29">
        <f t="shared" si="129"/>
        <v>1054</v>
      </c>
      <c r="S184" s="1">
        <f t="shared" si="129"/>
        <v>1</v>
      </c>
      <c r="T184" s="1">
        <f t="shared" si="129"/>
        <v>0</v>
      </c>
      <c r="U184" s="1">
        <f t="shared" si="129"/>
        <v>0</v>
      </c>
      <c r="V184" s="1">
        <f t="shared" si="129"/>
        <v>0</v>
      </c>
      <c r="W184" s="134">
        <f t="shared" si="129"/>
        <v>0</v>
      </c>
      <c r="X184" s="155">
        <f t="shared" si="92"/>
        <v>1055</v>
      </c>
      <c r="Y184" s="154">
        <f t="shared" si="93"/>
        <v>2959</v>
      </c>
      <c r="Z184" s="97">
        <v>22</v>
      </c>
      <c r="AA184" s="36" t="s">
        <v>80</v>
      </c>
      <c r="AB184" s="20">
        <f t="shared" ref="AB184:AQ184" si="131">AB142+AB104+AB67+AB30</f>
        <v>195</v>
      </c>
      <c r="AC184" s="14">
        <f t="shared" si="131"/>
        <v>152</v>
      </c>
      <c r="AD184" s="14">
        <f t="shared" si="131"/>
        <v>491</v>
      </c>
      <c r="AE184" s="14">
        <f t="shared" si="131"/>
        <v>402</v>
      </c>
      <c r="AF184" s="14">
        <f t="shared" si="131"/>
        <v>177</v>
      </c>
      <c r="AG184" s="14">
        <f t="shared" si="131"/>
        <v>267</v>
      </c>
      <c r="AH184" s="14">
        <f t="shared" si="131"/>
        <v>154</v>
      </c>
      <c r="AI184" s="14">
        <f t="shared" si="131"/>
        <v>200</v>
      </c>
      <c r="AJ184" s="14">
        <f t="shared" si="131"/>
        <v>126</v>
      </c>
      <c r="AK184" s="14">
        <f t="shared" si="131"/>
        <v>146</v>
      </c>
      <c r="AL184" s="14">
        <f t="shared" si="131"/>
        <v>160</v>
      </c>
      <c r="AM184" s="14">
        <f t="shared" si="131"/>
        <v>116</v>
      </c>
      <c r="AN184" s="14">
        <f t="shared" si="131"/>
        <v>119</v>
      </c>
      <c r="AO184" s="14">
        <f t="shared" si="131"/>
        <v>104</v>
      </c>
      <c r="AP184" s="14">
        <f t="shared" si="131"/>
        <v>88</v>
      </c>
      <c r="AQ184" s="14">
        <f t="shared" si="131"/>
        <v>58</v>
      </c>
      <c r="AR184" s="172">
        <f t="shared" si="95"/>
        <v>1510</v>
      </c>
      <c r="AS184" s="93">
        <f t="shared" si="96"/>
        <v>1445</v>
      </c>
      <c r="AT184" s="173">
        <f t="shared" si="97"/>
        <v>2955</v>
      </c>
      <c r="AU184" s="174">
        <f t="shared" si="98"/>
        <v>2955</v>
      </c>
      <c r="AV184" s="3">
        <f t="shared" si="99"/>
        <v>3563</v>
      </c>
      <c r="AW184" s="4">
        <f t="shared" si="99"/>
        <v>669</v>
      </c>
      <c r="AX184" s="4">
        <f t="shared" si="100"/>
        <v>0</v>
      </c>
      <c r="AY184" s="4">
        <f t="shared" si="100"/>
        <v>0</v>
      </c>
      <c r="AZ184" s="4">
        <f t="shared" si="99"/>
        <v>0</v>
      </c>
      <c r="BA184" s="233">
        <f t="shared" si="101"/>
        <v>24.60809382453445</v>
      </c>
      <c r="BB184" s="234">
        <f t="shared" si="102"/>
        <v>32.457983193277315</v>
      </c>
      <c r="BC184" s="234">
        <f t="shared" si="103"/>
        <v>62.29319010693829</v>
      </c>
      <c r="BD184" s="234">
        <f t="shared" si="88"/>
        <v>1.0476512335248396</v>
      </c>
      <c r="BE184" s="234">
        <f t="shared" si="104"/>
        <v>35.435655107329609</v>
      </c>
      <c r="BF184" s="235">
        <f t="shared" si="105"/>
        <v>169.43747709087216</v>
      </c>
      <c r="BG184" s="5">
        <f t="shared" si="89"/>
        <v>18.776312096547855</v>
      </c>
    </row>
    <row r="185" spans="1:59" s="80" customFormat="1" ht="33.75" customHeight="1">
      <c r="A185" s="96">
        <v>23</v>
      </c>
      <c r="B185" s="11" t="s">
        <v>81</v>
      </c>
      <c r="C185" s="222">
        <v>321587.85083776695</v>
      </c>
      <c r="D185" s="29">
        <f t="shared" si="127"/>
        <v>158</v>
      </c>
      <c r="E185" s="2">
        <f t="shared" si="127"/>
        <v>12</v>
      </c>
      <c r="F185" s="2">
        <f t="shared" si="127"/>
        <v>0</v>
      </c>
      <c r="G185" s="2">
        <f t="shared" si="127"/>
        <v>0</v>
      </c>
      <c r="H185" s="2">
        <f t="shared" si="127"/>
        <v>0</v>
      </c>
      <c r="I185" s="132">
        <f t="shared" si="127"/>
        <v>0</v>
      </c>
      <c r="J185" s="156">
        <f t="shared" si="90"/>
        <v>170</v>
      </c>
      <c r="K185" s="2">
        <f t="shared" si="128"/>
        <v>125</v>
      </c>
      <c r="L185" s="1">
        <f t="shared" si="128"/>
        <v>0</v>
      </c>
      <c r="M185" s="1">
        <f t="shared" si="128"/>
        <v>0</v>
      </c>
      <c r="N185" s="1">
        <f t="shared" si="128"/>
        <v>0</v>
      </c>
      <c r="O185" s="1">
        <f t="shared" si="128"/>
        <v>0</v>
      </c>
      <c r="P185" s="134">
        <f t="shared" si="128"/>
        <v>1</v>
      </c>
      <c r="Q185" s="155">
        <f t="shared" si="91"/>
        <v>126</v>
      </c>
      <c r="R185" s="29">
        <f t="shared" si="129"/>
        <v>74</v>
      </c>
      <c r="S185" s="1">
        <f t="shared" si="129"/>
        <v>0</v>
      </c>
      <c r="T185" s="1">
        <f t="shared" si="129"/>
        <v>0</v>
      </c>
      <c r="U185" s="1">
        <f t="shared" si="129"/>
        <v>0</v>
      </c>
      <c r="V185" s="1">
        <f t="shared" si="129"/>
        <v>2</v>
      </c>
      <c r="W185" s="134">
        <f t="shared" si="129"/>
        <v>0</v>
      </c>
      <c r="X185" s="155">
        <f t="shared" si="92"/>
        <v>76</v>
      </c>
      <c r="Y185" s="154">
        <f t="shared" si="93"/>
        <v>372</v>
      </c>
      <c r="Z185" s="97">
        <v>23</v>
      </c>
      <c r="AA185" s="36" t="s">
        <v>81</v>
      </c>
      <c r="AB185" s="20">
        <f t="shared" ref="AB185:AQ185" si="132">AB143+AB105+AB68+AB31</f>
        <v>13</v>
      </c>
      <c r="AC185" s="14">
        <f t="shared" si="132"/>
        <v>2</v>
      </c>
      <c r="AD185" s="14">
        <f t="shared" si="132"/>
        <v>5</v>
      </c>
      <c r="AE185" s="14">
        <f t="shared" si="132"/>
        <v>12</v>
      </c>
      <c r="AF185" s="14">
        <f t="shared" si="132"/>
        <v>29</v>
      </c>
      <c r="AG185" s="14">
        <f t="shared" si="132"/>
        <v>41</v>
      </c>
      <c r="AH185" s="14">
        <f t="shared" si="132"/>
        <v>13</v>
      </c>
      <c r="AI185" s="14">
        <f t="shared" si="132"/>
        <v>30</v>
      </c>
      <c r="AJ185" s="14">
        <f t="shared" si="132"/>
        <v>23</v>
      </c>
      <c r="AK185" s="14">
        <f t="shared" si="132"/>
        <v>16</v>
      </c>
      <c r="AL185" s="14">
        <f t="shared" si="132"/>
        <v>34</v>
      </c>
      <c r="AM185" s="14">
        <f t="shared" si="132"/>
        <v>31</v>
      </c>
      <c r="AN185" s="14">
        <f t="shared" si="132"/>
        <v>25</v>
      </c>
      <c r="AO185" s="14">
        <f t="shared" si="132"/>
        <v>31</v>
      </c>
      <c r="AP185" s="14">
        <f t="shared" si="132"/>
        <v>36</v>
      </c>
      <c r="AQ185" s="14">
        <f t="shared" si="132"/>
        <v>28</v>
      </c>
      <c r="AR185" s="172">
        <f t="shared" si="95"/>
        <v>178</v>
      </c>
      <c r="AS185" s="93">
        <f t="shared" si="96"/>
        <v>191</v>
      </c>
      <c r="AT185" s="173">
        <f t="shared" si="97"/>
        <v>369</v>
      </c>
      <c r="AU185" s="174">
        <f t="shared" si="98"/>
        <v>369</v>
      </c>
      <c r="AV185" s="3">
        <f t="shared" si="99"/>
        <v>781</v>
      </c>
      <c r="AW185" s="4">
        <f t="shared" si="99"/>
        <v>170</v>
      </c>
      <c r="AX185" s="4">
        <f t="shared" si="100"/>
        <v>98</v>
      </c>
      <c r="AY185" s="4">
        <f t="shared" si="100"/>
        <v>10</v>
      </c>
      <c r="AZ185" s="4">
        <f t="shared" si="99"/>
        <v>0</v>
      </c>
      <c r="BA185" s="233">
        <f t="shared" si="101"/>
        <v>36.710203836373047</v>
      </c>
      <c r="BB185" s="234">
        <f t="shared" si="102"/>
        <v>57.432432432432435</v>
      </c>
      <c r="BC185" s="234">
        <f t="shared" si="103"/>
        <v>42.184978180136632</v>
      </c>
      <c r="BD185" s="234">
        <f t="shared" si="88"/>
        <v>4.032258064516129</v>
      </c>
      <c r="BE185" s="234">
        <f t="shared" si="104"/>
        <v>52.862693524377185</v>
      </c>
      <c r="BF185" s="235">
        <f t="shared" si="105"/>
        <v>114.74314064997166</v>
      </c>
      <c r="BG185" s="5">
        <f t="shared" si="89"/>
        <v>21.766965428937262</v>
      </c>
    </row>
    <row r="186" spans="1:59" s="80" customFormat="1" ht="33.75" customHeight="1">
      <c r="A186" s="96">
        <v>24</v>
      </c>
      <c r="B186" s="11" t="s">
        <v>82</v>
      </c>
      <c r="C186" s="222">
        <v>243303.552</v>
      </c>
      <c r="D186" s="29">
        <f t="shared" si="127"/>
        <v>0</v>
      </c>
      <c r="E186" s="2">
        <f t="shared" si="127"/>
        <v>0</v>
      </c>
      <c r="F186" s="2">
        <f t="shared" si="127"/>
        <v>0</v>
      </c>
      <c r="G186" s="2">
        <f t="shared" si="127"/>
        <v>0</v>
      </c>
      <c r="H186" s="2">
        <f t="shared" si="127"/>
        <v>0</v>
      </c>
      <c r="I186" s="132">
        <f t="shared" si="127"/>
        <v>0</v>
      </c>
      <c r="J186" s="156">
        <f t="shared" si="90"/>
        <v>0</v>
      </c>
      <c r="K186" s="2">
        <f t="shared" si="128"/>
        <v>47</v>
      </c>
      <c r="L186" s="1">
        <f t="shared" si="128"/>
        <v>0</v>
      </c>
      <c r="M186" s="1">
        <f t="shared" si="128"/>
        <v>0</v>
      </c>
      <c r="N186" s="1">
        <f t="shared" si="128"/>
        <v>0</v>
      </c>
      <c r="O186" s="1">
        <f t="shared" si="128"/>
        <v>0</v>
      </c>
      <c r="P186" s="134">
        <f t="shared" si="128"/>
        <v>0</v>
      </c>
      <c r="Q186" s="155">
        <f t="shared" si="91"/>
        <v>47</v>
      </c>
      <c r="R186" s="29">
        <f t="shared" si="129"/>
        <v>0</v>
      </c>
      <c r="S186" s="1">
        <f t="shared" si="129"/>
        <v>0</v>
      </c>
      <c r="T186" s="1">
        <f t="shared" si="129"/>
        <v>0</v>
      </c>
      <c r="U186" s="1">
        <f t="shared" si="129"/>
        <v>0</v>
      </c>
      <c r="V186" s="1">
        <f t="shared" si="129"/>
        <v>0</v>
      </c>
      <c r="W186" s="134">
        <f t="shared" si="129"/>
        <v>0</v>
      </c>
      <c r="X186" s="155">
        <f t="shared" si="92"/>
        <v>0</v>
      </c>
      <c r="Y186" s="154">
        <f t="shared" si="93"/>
        <v>47</v>
      </c>
      <c r="Z186" s="97">
        <v>24</v>
      </c>
      <c r="AA186" s="36" t="s">
        <v>82</v>
      </c>
      <c r="AB186" s="20">
        <f t="shared" ref="AB186:AQ186" si="133">AB144+AB106+AB69+AB32</f>
        <v>16</v>
      </c>
      <c r="AC186" s="14">
        <f t="shared" si="133"/>
        <v>9</v>
      </c>
      <c r="AD186" s="14">
        <f t="shared" si="133"/>
        <v>4</v>
      </c>
      <c r="AE186" s="14">
        <f t="shared" si="133"/>
        <v>7</v>
      </c>
      <c r="AF186" s="14">
        <f t="shared" si="133"/>
        <v>0</v>
      </c>
      <c r="AG186" s="14">
        <f t="shared" si="133"/>
        <v>1</v>
      </c>
      <c r="AH186" s="14">
        <f t="shared" si="133"/>
        <v>1</v>
      </c>
      <c r="AI186" s="14">
        <f t="shared" si="133"/>
        <v>4</v>
      </c>
      <c r="AJ186" s="14">
        <f t="shared" si="133"/>
        <v>0</v>
      </c>
      <c r="AK186" s="14">
        <f t="shared" si="133"/>
        <v>0</v>
      </c>
      <c r="AL186" s="14">
        <f t="shared" si="133"/>
        <v>2</v>
      </c>
      <c r="AM186" s="14">
        <f t="shared" si="133"/>
        <v>1</v>
      </c>
      <c r="AN186" s="14">
        <f t="shared" si="133"/>
        <v>0</v>
      </c>
      <c r="AO186" s="14">
        <f t="shared" si="133"/>
        <v>0</v>
      </c>
      <c r="AP186" s="14">
        <f t="shared" si="133"/>
        <v>2</v>
      </c>
      <c r="AQ186" s="14">
        <f t="shared" si="133"/>
        <v>0</v>
      </c>
      <c r="AR186" s="172">
        <f t="shared" si="95"/>
        <v>25</v>
      </c>
      <c r="AS186" s="93">
        <f t="shared" si="96"/>
        <v>22</v>
      </c>
      <c r="AT186" s="173">
        <f t="shared" si="97"/>
        <v>47</v>
      </c>
      <c r="AU186" s="174">
        <f t="shared" si="98"/>
        <v>47</v>
      </c>
      <c r="AV186" s="3">
        <f t="shared" si="99"/>
        <v>0</v>
      </c>
      <c r="AW186" s="4">
        <f t="shared" si="99"/>
        <v>0</v>
      </c>
      <c r="AX186" s="4">
        <f t="shared" si="100"/>
        <v>0</v>
      </c>
      <c r="AY186" s="4">
        <f t="shared" si="100"/>
        <v>0</v>
      </c>
      <c r="AZ186" s="4">
        <f t="shared" si="99"/>
        <v>0</v>
      </c>
      <c r="BA186" s="233">
        <f t="shared" si="101"/>
        <v>0</v>
      </c>
      <c r="BB186" s="234">
        <f t="shared" si="102"/>
        <v>0</v>
      </c>
      <c r="BC186" s="234">
        <f t="shared" si="103"/>
        <v>7.1019973291248473</v>
      </c>
      <c r="BD186" s="234">
        <f t="shared" si="88"/>
        <v>0</v>
      </c>
      <c r="BE186" s="234">
        <f t="shared" si="104"/>
        <v>0</v>
      </c>
      <c r="BF186" s="235">
        <f t="shared" si="105"/>
        <v>19.317432735219583</v>
      </c>
      <c r="BG186" s="5" t="e">
        <f t="shared" si="89"/>
        <v>#DIV/0!</v>
      </c>
    </row>
    <row r="187" spans="1:59" s="80" customFormat="1" ht="33.75" customHeight="1" thickBot="1">
      <c r="A187" s="98">
        <v>25</v>
      </c>
      <c r="B187" s="17" t="s">
        <v>83</v>
      </c>
      <c r="C187" s="222">
        <v>792715.50482914818</v>
      </c>
      <c r="D187" s="30">
        <f t="shared" si="127"/>
        <v>131</v>
      </c>
      <c r="E187" s="15">
        <f t="shared" si="127"/>
        <v>1</v>
      </c>
      <c r="F187" s="15">
        <f t="shared" si="127"/>
        <v>0</v>
      </c>
      <c r="G187" s="15">
        <f t="shared" si="127"/>
        <v>0</v>
      </c>
      <c r="H187" s="15">
        <f t="shared" si="127"/>
        <v>0</v>
      </c>
      <c r="I187" s="133">
        <f t="shared" si="127"/>
        <v>0</v>
      </c>
      <c r="J187" s="156">
        <f t="shared" si="90"/>
        <v>132</v>
      </c>
      <c r="K187" s="15">
        <f t="shared" si="128"/>
        <v>8</v>
      </c>
      <c r="L187" s="16">
        <f t="shared" si="128"/>
        <v>0</v>
      </c>
      <c r="M187" s="16">
        <f t="shared" si="128"/>
        <v>0</v>
      </c>
      <c r="N187" s="16">
        <f t="shared" si="128"/>
        <v>0</v>
      </c>
      <c r="O187" s="16">
        <f t="shared" si="128"/>
        <v>0</v>
      </c>
      <c r="P187" s="135">
        <f t="shared" si="128"/>
        <v>0</v>
      </c>
      <c r="Q187" s="156">
        <f t="shared" si="91"/>
        <v>8</v>
      </c>
      <c r="R187" s="30">
        <f t="shared" si="129"/>
        <v>306</v>
      </c>
      <c r="S187" s="16">
        <f t="shared" si="129"/>
        <v>0</v>
      </c>
      <c r="T187" s="16">
        <f t="shared" si="129"/>
        <v>0</v>
      </c>
      <c r="U187" s="16">
        <f t="shared" si="129"/>
        <v>0</v>
      </c>
      <c r="V187" s="16">
        <f t="shared" si="129"/>
        <v>0</v>
      </c>
      <c r="W187" s="135">
        <f t="shared" si="129"/>
        <v>0</v>
      </c>
      <c r="X187" s="156">
        <f t="shared" si="92"/>
        <v>306</v>
      </c>
      <c r="Y187" s="213">
        <f t="shared" si="93"/>
        <v>446</v>
      </c>
      <c r="Z187" s="99">
        <v>25</v>
      </c>
      <c r="AA187" s="37" t="s">
        <v>83</v>
      </c>
      <c r="AB187" s="23">
        <f t="shared" ref="AB187:AQ187" si="134">AB145+AB107+AB70+AB33</f>
        <v>24</v>
      </c>
      <c r="AC187" s="25">
        <f t="shared" si="134"/>
        <v>23</v>
      </c>
      <c r="AD187" s="25">
        <f t="shared" si="134"/>
        <v>48</v>
      </c>
      <c r="AE187" s="25">
        <f t="shared" si="134"/>
        <v>36</v>
      </c>
      <c r="AF187" s="25">
        <f t="shared" si="134"/>
        <v>40</v>
      </c>
      <c r="AG187" s="25">
        <f t="shared" si="134"/>
        <v>55</v>
      </c>
      <c r="AH187" s="25">
        <f t="shared" si="134"/>
        <v>32</v>
      </c>
      <c r="AI187" s="25">
        <f t="shared" si="134"/>
        <v>44</v>
      </c>
      <c r="AJ187" s="25">
        <f t="shared" si="134"/>
        <v>20</v>
      </c>
      <c r="AK187" s="25">
        <f t="shared" si="134"/>
        <v>34</v>
      </c>
      <c r="AL187" s="25">
        <f t="shared" si="134"/>
        <v>15</v>
      </c>
      <c r="AM187" s="25">
        <f t="shared" si="134"/>
        <v>15</v>
      </c>
      <c r="AN187" s="25">
        <f t="shared" si="134"/>
        <v>16</v>
      </c>
      <c r="AO187" s="25">
        <f t="shared" si="134"/>
        <v>15</v>
      </c>
      <c r="AP187" s="25">
        <f t="shared" si="134"/>
        <v>19</v>
      </c>
      <c r="AQ187" s="25">
        <f t="shared" si="134"/>
        <v>10</v>
      </c>
      <c r="AR187" s="214">
        <f t="shared" si="95"/>
        <v>214</v>
      </c>
      <c r="AS187" s="137">
        <f t="shared" si="96"/>
        <v>232</v>
      </c>
      <c r="AT187" s="215">
        <f t="shared" si="97"/>
        <v>446</v>
      </c>
      <c r="AU187" s="87">
        <f t="shared" si="98"/>
        <v>446</v>
      </c>
      <c r="AV187" s="4">
        <f t="shared" si="99"/>
        <v>621</v>
      </c>
      <c r="AW187" s="4">
        <f t="shared" si="99"/>
        <v>114</v>
      </c>
      <c r="AX187" s="4">
        <f t="shared" si="100"/>
        <v>0</v>
      </c>
      <c r="AY187" s="4">
        <f t="shared" si="100"/>
        <v>0</v>
      </c>
      <c r="AZ187" s="4">
        <f t="shared" si="99"/>
        <v>0</v>
      </c>
      <c r="BA187" s="236">
        <f t="shared" si="101"/>
        <v>11.56362731752337</v>
      </c>
      <c r="BB187" s="234">
        <f t="shared" si="102"/>
        <v>94.285714285714278</v>
      </c>
      <c r="BC187" s="234">
        <f t="shared" si="103"/>
        <v>20.684670255142066</v>
      </c>
      <c r="BD187" s="237">
        <f t="shared" si="88"/>
        <v>0.22421524663677131</v>
      </c>
      <c r="BE187" s="237">
        <f t="shared" si="104"/>
        <v>16.651623337233652</v>
      </c>
      <c r="BF187" s="238">
        <f t="shared" si="105"/>
        <v>56.262303093986432</v>
      </c>
      <c r="BG187" s="31">
        <f t="shared" si="89"/>
        <v>18.357487922705314</v>
      </c>
    </row>
    <row r="188" spans="1:59" s="212" customFormat="1" ht="33.75" customHeight="1" thickBot="1">
      <c r="A188" s="446" t="s">
        <v>84</v>
      </c>
      <c r="B188" s="446"/>
      <c r="C188" s="211">
        <f t="shared" ref="C188:Y188" si="135">SUM(C163:C187)</f>
        <v>24767363.17560111</v>
      </c>
      <c r="D188" s="216">
        <f t="shared" si="135"/>
        <v>11198</v>
      </c>
      <c r="E188" s="216">
        <f t="shared" si="135"/>
        <v>871</v>
      </c>
      <c r="F188" s="216">
        <f t="shared" si="135"/>
        <v>107</v>
      </c>
      <c r="G188" s="216">
        <f t="shared" si="135"/>
        <v>35</v>
      </c>
      <c r="H188" s="216">
        <f t="shared" si="135"/>
        <v>35</v>
      </c>
      <c r="I188" s="216">
        <f t="shared" si="135"/>
        <v>3</v>
      </c>
      <c r="J188" s="157">
        <f t="shared" si="135"/>
        <v>12249</v>
      </c>
      <c r="K188" s="216">
        <f t="shared" si="135"/>
        <v>10054</v>
      </c>
      <c r="L188" s="216">
        <f t="shared" si="135"/>
        <v>16</v>
      </c>
      <c r="M188" s="216">
        <f t="shared" si="135"/>
        <v>0</v>
      </c>
      <c r="N188" s="216">
        <f t="shared" si="135"/>
        <v>1</v>
      </c>
      <c r="O188" s="216">
        <f t="shared" si="135"/>
        <v>1</v>
      </c>
      <c r="P188" s="216">
        <f t="shared" si="135"/>
        <v>35</v>
      </c>
      <c r="Q188" s="157">
        <f t="shared" si="135"/>
        <v>10107</v>
      </c>
      <c r="R188" s="146">
        <f t="shared" si="135"/>
        <v>11158</v>
      </c>
      <c r="S188" s="146">
        <f t="shared" si="135"/>
        <v>10</v>
      </c>
      <c r="T188" s="146">
        <f t="shared" si="135"/>
        <v>0</v>
      </c>
      <c r="U188" s="146">
        <f t="shared" si="135"/>
        <v>0</v>
      </c>
      <c r="V188" s="146">
        <f t="shared" si="135"/>
        <v>42</v>
      </c>
      <c r="W188" s="146">
        <f t="shared" si="135"/>
        <v>25</v>
      </c>
      <c r="X188" s="157">
        <f t="shared" si="135"/>
        <v>11235</v>
      </c>
      <c r="Y188" s="157">
        <f t="shared" si="135"/>
        <v>33591</v>
      </c>
      <c r="Z188" s="446" t="s">
        <v>84</v>
      </c>
      <c r="AA188" s="446"/>
      <c r="AB188" s="146">
        <f t="shared" ref="AB188:AV188" si="136">SUM(AB163:AB187)</f>
        <v>1404</v>
      </c>
      <c r="AC188" s="146">
        <f t="shared" si="136"/>
        <v>1135</v>
      </c>
      <c r="AD188" s="146">
        <f t="shared" si="136"/>
        <v>2646</v>
      </c>
      <c r="AE188" s="146">
        <f t="shared" si="136"/>
        <v>3067</v>
      </c>
      <c r="AF188" s="146">
        <f t="shared" si="136"/>
        <v>3269</v>
      </c>
      <c r="AG188" s="146">
        <f t="shared" si="136"/>
        <v>4248</v>
      </c>
      <c r="AH188" s="146">
        <f t="shared" si="136"/>
        <v>2231</v>
      </c>
      <c r="AI188" s="146">
        <f t="shared" si="136"/>
        <v>2785</v>
      </c>
      <c r="AJ188" s="146">
        <f t="shared" si="136"/>
        <v>1628</v>
      </c>
      <c r="AK188" s="146">
        <f t="shared" si="136"/>
        <v>1896</v>
      </c>
      <c r="AL188" s="146">
        <f t="shared" si="136"/>
        <v>1578</v>
      </c>
      <c r="AM188" s="146">
        <f t="shared" si="136"/>
        <v>1724</v>
      </c>
      <c r="AN188" s="146">
        <f t="shared" si="136"/>
        <v>1504</v>
      </c>
      <c r="AO188" s="146">
        <f t="shared" si="136"/>
        <v>1448</v>
      </c>
      <c r="AP188" s="146">
        <f t="shared" si="136"/>
        <v>1577</v>
      </c>
      <c r="AQ188" s="146">
        <f t="shared" si="136"/>
        <v>1167</v>
      </c>
      <c r="AR188" s="157">
        <f t="shared" si="136"/>
        <v>15837</v>
      </c>
      <c r="AS188" s="157">
        <f t="shared" si="136"/>
        <v>17470</v>
      </c>
      <c r="AT188" s="157">
        <f t="shared" si="136"/>
        <v>33307</v>
      </c>
      <c r="AU188" s="157">
        <f t="shared" si="98"/>
        <v>33307</v>
      </c>
      <c r="AV188" s="157">
        <f t="shared" si="136"/>
        <v>57715</v>
      </c>
      <c r="AW188" s="217">
        <f t="shared" ref="AW188:AZ188" si="137">AW146+AW108+AW71+AW34</f>
        <v>11665</v>
      </c>
      <c r="AX188" s="217">
        <f t="shared" si="137"/>
        <v>3725</v>
      </c>
      <c r="AY188" s="217">
        <f t="shared" si="137"/>
        <v>907</v>
      </c>
      <c r="AZ188" s="217">
        <f t="shared" si="137"/>
        <v>168</v>
      </c>
      <c r="BA188" s="218">
        <f t="shared" si="101"/>
        <v>33.83989623997018</v>
      </c>
      <c r="BB188" s="239">
        <f t="shared" si="102"/>
        <v>53.985507246376805</v>
      </c>
      <c r="BC188" s="239">
        <f t="shared" si="103"/>
        <v>49.440953812549317</v>
      </c>
      <c r="BD188" s="218">
        <f t="shared" si="88"/>
        <v>3.5158226906016492</v>
      </c>
      <c r="BE188" s="218">
        <f t="shared" si="104"/>
        <v>48.729450585557061</v>
      </c>
      <c r="BF188" s="218">
        <f t="shared" si="105"/>
        <v>134.47939437013417</v>
      </c>
      <c r="BG188" s="219">
        <f t="shared" si="89"/>
        <v>20.211383522481157</v>
      </c>
    </row>
  </sheetData>
  <mergeCells count="253">
    <mergeCell ref="C7:C8"/>
    <mergeCell ref="R7:R8"/>
    <mergeCell ref="B7:B8"/>
    <mergeCell ref="AL119:AM119"/>
    <mergeCell ref="A71:B71"/>
    <mergeCell ref="A77:C78"/>
    <mergeCell ref="D77:Y78"/>
    <mergeCell ref="Z77:AT78"/>
    <mergeCell ref="Z188:AA188"/>
    <mergeCell ref="Z146:AA146"/>
    <mergeCell ref="Z108:AA108"/>
    <mergeCell ref="Z71:AA71"/>
    <mergeCell ref="A159:C159"/>
    <mergeCell ref="A160:A162"/>
    <mergeCell ref="R160:X160"/>
    <mergeCell ref="AB160:AT160"/>
    <mergeCell ref="D159:Q159"/>
    <mergeCell ref="L161:L162"/>
    <mergeCell ref="Q161:Q162"/>
    <mergeCell ref="R161:R162"/>
    <mergeCell ref="S161:S162"/>
    <mergeCell ref="D161:D162"/>
    <mergeCell ref="E161:E162"/>
    <mergeCell ref="A188:B188"/>
    <mergeCell ref="A44:A45"/>
    <mergeCell ref="A81:A82"/>
    <mergeCell ref="S119:S120"/>
    <mergeCell ref="T119:W119"/>
    <mergeCell ref="X119:X120"/>
    <mergeCell ref="AB119:AC119"/>
    <mergeCell ref="AD119:AE119"/>
    <mergeCell ref="AF119:AG119"/>
    <mergeCell ref="Z34:AA34"/>
    <mergeCell ref="A40:C41"/>
    <mergeCell ref="D40:Y41"/>
    <mergeCell ref="Z40:AT41"/>
    <mergeCell ref="A34:B34"/>
    <mergeCell ref="AH119:AI119"/>
    <mergeCell ref="AJ119:AK119"/>
    <mergeCell ref="BB115:BB120"/>
    <mergeCell ref="BC115:BC120"/>
    <mergeCell ref="BD115:BD120"/>
    <mergeCell ref="BE115:BE120"/>
    <mergeCell ref="BF115:BF120"/>
    <mergeCell ref="BG115:BG120"/>
    <mergeCell ref="A117:C118"/>
    <mergeCell ref="D117:Q117"/>
    <mergeCell ref="R117:X117"/>
    <mergeCell ref="Y117:Y120"/>
    <mergeCell ref="Z117:Z120"/>
    <mergeCell ref="AA117:AA120"/>
    <mergeCell ref="AB117:AT118"/>
    <mergeCell ref="D118:J118"/>
    <mergeCell ref="K118:Q118"/>
    <mergeCell ref="R118:X118"/>
    <mergeCell ref="B119:B120"/>
    <mergeCell ref="C119:C120"/>
    <mergeCell ref="D119:D120"/>
    <mergeCell ref="E119:E120"/>
    <mergeCell ref="F119:I119"/>
    <mergeCell ref="J119:J120"/>
    <mergeCell ref="K119:K120"/>
    <mergeCell ref="L119:L120"/>
    <mergeCell ref="BC77:BC82"/>
    <mergeCell ref="BD77:BD82"/>
    <mergeCell ref="BE77:BE82"/>
    <mergeCell ref="BF77:BF82"/>
    <mergeCell ref="BG77:BG82"/>
    <mergeCell ref="A79:C80"/>
    <mergeCell ref="D79:Q79"/>
    <mergeCell ref="R79:X79"/>
    <mergeCell ref="Y79:Y82"/>
    <mergeCell ref="Z79:Z82"/>
    <mergeCell ref="AA79:AA82"/>
    <mergeCell ref="AB79:AT80"/>
    <mergeCell ref="D80:J80"/>
    <mergeCell ref="K80:Q80"/>
    <mergeCell ref="R80:X80"/>
    <mergeCell ref="B81:B82"/>
    <mergeCell ref="C81:C82"/>
    <mergeCell ref="D81:D82"/>
    <mergeCell ref="E81:E82"/>
    <mergeCell ref="F81:I81"/>
    <mergeCell ref="J81:J82"/>
    <mergeCell ref="K81:K82"/>
    <mergeCell ref="L81:L82"/>
    <mergeCell ref="M81:P81"/>
    <mergeCell ref="BB77:BB82"/>
    <mergeCell ref="Q81:Q82"/>
    <mergeCell ref="R81:R82"/>
    <mergeCell ref="S81:S82"/>
    <mergeCell ref="T81:W81"/>
    <mergeCell ref="X81:X82"/>
    <mergeCell ref="AB81:AC81"/>
    <mergeCell ref="AD81:AE81"/>
    <mergeCell ref="AF81:AG81"/>
    <mergeCell ref="AH81:AI81"/>
    <mergeCell ref="AJ81:AK81"/>
    <mergeCell ref="AL81:AM81"/>
    <mergeCell ref="AN81:AO81"/>
    <mergeCell ref="AP81:AQ81"/>
    <mergeCell ref="AR81:AT81"/>
    <mergeCell ref="AV81:AW81"/>
    <mergeCell ref="AV77:AW80"/>
    <mergeCell ref="AX77:AZ80"/>
    <mergeCell ref="BB40:BB45"/>
    <mergeCell ref="BC40:BC45"/>
    <mergeCell ref="BD40:BD45"/>
    <mergeCell ref="BE40:BE45"/>
    <mergeCell ref="BF40:BF45"/>
    <mergeCell ref="BG40:BG45"/>
    <mergeCell ref="A42:C43"/>
    <mergeCell ref="D42:Q42"/>
    <mergeCell ref="R42:X42"/>
    <mergeCell ref="Y42:Y45"/>
    <mergeCell ref="Z42:Z45"/>
    <mergeCell ref="AA42:AA45"/>
    <mergeCell ref="AB42:AT43"/>
    <mergeCell ref="D43:J43"/>
    <mergeCell ref="K43:Q43"/>
    <mergeCell ref="B44:B45"/>
    <mergeCell ref="C44:C45"/>
    <mergeCell ref="D44:D45"/>
    <mergeCell ref="E44:E45"/>
    <mergeCell ref="F44:I44"/>
    <mergeCell ref="J44:J45"/>
    <mergeCell ref="K44:K45"/>
    <mergeCell ref="L44:L45"/>
    <mergeCell ref="M44:P44"/>
    <mergeCell ref="AX40:AZ43"/>
    <mergeCell ref="Q44:Q45"/>
    <mergeCell ref="R44:R45"/>
    <mergeCell ref="S44:S45"/>
    <mergeCell ref="T44:W44"/>
    <mergeCell ref="X44:X45"/>
    <mergeCell ref="AB44:AC44"/>
    <mergeCell ref="AD44:AE44"/>
    <mergeCell ref="AF44:AG44"/>
    <mergeCell ref="AH44:AI44"/>
    <mergeCell ref="AJ44:AK44"/>
    <mergeCell ref="AL44:AM44"/>
    <mergeCell ref="AN44:AO44"/>
    <mergeCell ref="AP44:AQ44"/>
    <mergeCell ref="AR44:AT44"/>
    <mergeCell ref="AV44:AW44"/>
    <mergeCell ref="AX44:AZ44"/>
    <mergeCell ref="BF3:BF8"/>
    <mergeCell ref="BG3:BG8"/>
    <mergeCell ref="A3:C4"/>
    <mergeCell ref="AV3:AW6"/>
    <mergeCell ref="BA3:BA8"/>
    <mergeCell ref="BB3:BB8"/>
    <mergeCell ref="BC3:BC8"/>
    <mergeCell ref="BD3:BD8"/>
    <mergeCell ref="BE3:BE8"/>
    <mergeCell ref="D3:Y4"/>
    <mergeCell ref="F7:I7"/>
    <mergeCell ref="M7:P7"/>
    <mergeCell ref="T7:W7"/>
    <mergeCell ref="Y5:Y8"/>
    <mergeCell ref="Z3:AT4"/>
    <mergeCell ref="AA5:AA8"/>
    <mergeCell ref="AB5:AT6"/>
    <mergeCell ref="AN7:AO7"/>
    <mergeCell ref="AP7:AQ7"/>
    <mergeCell ref="AR7:AT7"/>
    <mergeCell ref="AB7:AC7"/>
    <mergeCell ref="Q7:Q8"/>
    <mergeCell ref="A5:C6"/>
    <mergeCell ref="A7:A8"/>
    <mergeCell ref="AB161:AC161"/>
    <mergeCell ref="J161:J162"/>
    <mergeCell ref="AX158:AZ160"/>
    <mergeCell ref="D158:Y158"/>
    <mergeCell ref="D5:Q5"/>
    <mergeCell ref="E7:E8"/>
    <mergeCell ref="D7:D8"/>
    <mergeCell ref="AV7:AW7"/>
    <mergeCell ref="D6:J6"/>
    <mergeCell ref="K6:Q6"/>
    <mergeCell ref="R6:X6"/>
    <mergeCell ref="J7:J8"/>
    <mergeCell ref="S7:S8"/>
    <mergeCell ref="Z5:Z8"/>
    <mergeCell ref="AD7:AE7"/>
    <mergeCell ref="AF7:AG7"/>
    <mergeCell ref="AH7:AI7"/>
    <mergeCell ref="AJ7:AK7"/>
    <mergeCell ref="AL7:AM7"/>
    <mergeCell ref="X7:X8"/>
    <mergeCell ref="R5:X5"/>
    <mergeCell ref="L7:L8"/>
    <mergeCell ref="K7:K8"/>
    <mergeCell ref="AV40:AW43"/>
    <mergeCell ref="BB161:BB162"/>
    <mergeCell ref="BC161:BC162"/>
    <mergeCell ref="BD161:BD162"/>
    <mergeCell ref="BE161:BE162"/>
    <mergeCell ref="BF161:BF162"/>
    <mergeCell ref="AL161:AM161"/>
    <mergeCell ref="AN161:AO161"/>
    <mergeCell ref="AP161:AQ161"/>
    <mergeCell ref="AR161:AT161"/>
    <mergeCell ref="AV161:AW161"/>
    <mergeCell ref="AX161:AZ161"/>
    <mergeCell ref="B160:B162"/>
    <mergeCell ref="A158:C158"/>
    <mergeCell ref="BA158:BG160"/>
    <mergeCell ref="F161:I161"/>
    <mergeCell ref="M161:P161"/>
    <mergeCell ref="T161:W161"/>
    <mergeCell ref="R159:Y159"/>
    <mergeCell ref="Y160:Y162"/>
    <mergeCell ref="AA160:AA162"/>
    <mergeCell ref="Z160:Z162"/>
    <mergeCell ref="Z159:AT159"/>
    <mergeCell ref="Z158:AT158"/>
    <mergeCell ref="AV158:AW160"/>
    <mergeCell ref="K161:K162"/>
    <mergeCell ref="AD161:AE161"/>
    <mergeCell ref="AF161:AG161"/>
    <mergeCell ref="AH161:AI161"/>
    <mergeCell ref="AJ161:AK161"/>
    <mergeCell ref="X161:X162"/>
    <mergeCell ref="C160:C162"/>
    <mergeCell ref="D160:J160"/>
    <mergeCell ref="K160:Q160"/>
    <mergeCell ref="BG161:BG162"/>
    <mergeCell ref="BA161:BA162"/>
    <mergeCell ref="AX3:AZ6"/>
    <mergeCell ref="AX7:AZ7"/>
    <mergeCell ref="BA40:BA45"/>
    <mergeCell ref="R43:X43"/>
    <mergeCell ref="B154:G156"/>
    <mergeCell ref="AX81:AZ81"/>
    <mergeCell ref="A108:B108"/>
    <mergeCell ref="A115:C116"/>
    <mergeCell ref="D115:Y116"/>
    <mergeCell ref="Z115:AT116"/>
    <mergeCell ref="AV115:AW118"/>
    <mergeCell ref="AX115:AZ118"/>
    <mergeCell ref="BA115:BA120"/>
    <mergeCell ref="M119:P119"/>
    <mergeCell ref="Q119:Q120"/>
    <mergeCell ref="R119:R120"/>
    <mergeCell ref="BA77:BA82"/>
    <mergeCell ref="AN119:AO119"/>
    <mergeCell ref="AP119:AQ119"/>
    <mergeCell ref="AR119:AT119"/>
    <mergeCell ref="AV119:AW119"/>
    <mergeCell ref="AX119:AZ119"/>
    <mergeCell ref="A146:B146"/>
    <mergeCell ref="A119:A120"/>
  </mergeCells>
  <pageMargins left="0.18" right="0.22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TB-07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 Shahid</cp:lastModifiedBy>
  <cp:lastPrinted>2014-01-16T06:35:28Z</cp:lastPrinted>
  <dcterms:created xsi:type="dcterms:W3CDTF">2014-01-15T04:54:34Z</dcterms:created>
  <dcterms:modified xsi:type="dcterms:W3CDTF">2015-11-17T06:52:07Z</dcterms:modified>
</cp:coreProperties>
</file>