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7-2015\"/>
    </mc:Choice>
  </mc:AlternateContent>
  <bookViews>
    <workbookView xWindow="240" yWindow="60" windowWidth="15480" windowHeight="7950"/>
  </bookViews>
  <sheets>
    <sheet name="Revised TB-07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R56" i="1" l="1"/>
  <c r="BC87" i="1" l="1"/>
  <c r="BC86" i="1"/>
  <c r="BC85" i="1"/>
  <c r="BC84" i="1"/>
  <c r="BC83" i="1"/>
  <c r="BC82" i="1"/>
  <c r="BC81" i="1"/>
  <c r="BC80" i="1"/>
  <c r="BC79" i="1"/>
  <c r="BC78" i="1"/>
  <c r="BC77" i="1"/>
  <c r="BC42" i="1"/>
  <c r="BC41" i="1"/>
  <c r="BC40" i="1"/>
  <c r="BC39" i="1"/>
  <c r="BC38" i="1"/>
  <c r="BC37" i="1"/>
  <c r="BC36" i="1"/>
  <c r="BC35" i="1"/>
  <c r="BC34" i="1"/>
  <c r="BC33" i="1"/>
  <c r="BC32" i="1"/>
  <c r="BC19" i="1"/>
  <c r="BC10" i="1"/>
  <c r="BC11" i="1"/>
  <c r="BC12" i="1"/>
  <c r="BC13" i="1"/>
  <c r="BC14" i="1"/>
  <c r="BC15" i="1"/>
  <c r="BC16" i="1"/>
  <c r="BC17" i="1"/>
  <c r="BC18" i="1"/>
  <c r="BC9" i="1"/>
  <c r="BB87" i="1" l="1"/>
  <c r="BB86" i="1"/>
  <c r="BB85" i="1"/>
  <c r="BB84" i="1"/>
  <c r="BB83" i="1"/>
  <c r="BB82" i="1"/>
  <c r="BB81" i="1"/>
  <c r="BB80" i="1"/>
  <c r="BB79" i="1"/>
  <c r="BB78" i="1"/>
  <c r="BB77" i="1"/>
  <c r="BB42" i="1"/>
  <c r="BB41" i="1"/>
  <c r="BB40" i="1"/>
  <c r="BB39" i="1"/>
  <c r="BB38" i="1"/>
  <c r="BB37" i="1"/>
  <c r="BB36" i="1"/>
  <c r="BB35" i="1"/>
  <c r="BB34" i="1"/>
  <c r="BB33" i="1"/>
  <c r="BB32" i="1"/>
  <c r="BB19" i="1"/>
  <c r="BB10" i="1"/>
  <c r="BB11" i="1"/>
  <c r="BB12" i="1"/>
  <c r="BB13" i="1"/>
  <c r="BB14" i="1"/>
  <c r="BB15" i="1"/>
  <c r="BB16" i="1"/>
  <c r="BB17" i="1"/>
  <c r="BB18" i="1"/>
  <c r="BB9" i="1"/>
  <c r="AU18" i="1" l="1"/>
  <c r="BE77" i="1" l="1"/>
  <c r="BE78" i="1"/>
  <c r="BE79" i="1"/>
  <c r="BE80" i="1"/>
  <c r="BE81" i="1"/>
  <c r="BE82" i="1"/>
  <c r="BE83" i="1"/>
  <c r="BE84" i="1"/>
  <c r="BE85" i="1"/>
  <c r="BE86" i="1"/>
  <c r="AU86" i="1" l="1"/>
  <c r="BF86" i="1" s="1"/>
  <c r="AU85" i="1"/>
  <c r="BF85" i="1" s="1"/>
  <c r="AU84" i="1"/>
  <c r="BF84" i="1" s="1"/>
  <c r="AU83" i="1"/>
  <c r="BF83" i="1" s="1"/>
  <c r="AU82" i="1"/>
  <c r="BF82" i="1" s="1"/>
  <c r="AU81" i="1"/>
  <c r="BF81" i="1" s="1"/>
  <c r="AU80" i="1"/>
  <c r="BF80" i="1" s="1"/>
  <c r="AU79" i="1"/>
  <c r="BF79" i="1" s="1"/>
  <c r="AU78" i="1"/>
  <c r="BF78" i="1" s="1"/>
  <c r="AU77" i="1"/>
  <c r="BF77" i="1" s="1"/>
  <c r="AU64" i="1"/>
  <c r="AU63" i="1"/>
  <c r="AU62" i="1"/>
  <c r="AU61" i="1"/>
  <c r="AU60" i="1"/>
  <c r="AU59" i="1"/>
  <c r="AU58" i="1"/>
  <c r="AU57" i="1"/>
  <c r="AU56" i="1"/>
  <c r="AU55" i="1"/>
  <c r="AU41" i="1"/>
  <c r="BF41" i="1" s="1"/>
  <c r="AU40" i="1"/>
  <c r="BF40" i="1" s="1"/>
  <c r="AU39" i="1"/>
  <c r="BF39" i="1" s="1"/>
  <c r="AU38" i="1"/>
  <c r="BF38" i="1" s="1"/>
  <c r="AU37" i="1"/>
  <c r="BF37" i="1" s="1"/>
  <c r="AU36" i="1"/>
  <c r="BF36" i="1" s="1"/>
  <c r="AU35" i="1"/>
  <c r="BF35" i="1" s="1"/>
  <c r="AU34" i="1"/>
  <c r="BF34" i="1" s="1"/>
  <c r="AU33" i="1"/>
  <c r="BF33" i="1" s="1"/>
  <c r="AU32" i="1"/>
  <c r="BF32" i="1" s="1"/>
  <c r="AU10" i="1"/>
  <c r="BF10" i="1" s="1"/>
  <c r="AU11" i="1"/>
  <c r="BF11" i="1" s="1"/>
  <c r="AU12" i="1"/>
  <c r="BF12" i="1" s="1"/>
  <c r="AU13" i="1"/>
  <c r="BF13" i="1" s="1"/>
  <c r="AU14" i="1"/>
  <c r="BF14" i="1" s="1"/>
  <c r="AU15" i="1"/>
  <c r="BF15" i="1" s="1"/>
  <c r="AU16" i="1"/>
  <c r="BF16" i="1" s="1"/>
  <c r="AU17" i="1"/>
  <c r="BF17" i="1" s="1"/>
  <c r="BF18" i="1"/>
  <c r="AU9" i="1"/>
  <c r="BF9" i="1" s="1"/>
  <c r="BA34" i="1"/>
  <c r="AR33" i="1"/>
  <c r="AR32" i="1"/>
  <c r="BF55" i="1" l="1"/>
  <c r="BC55" i="1"/>
  <c r="BF59" i="1"/>
  <c r="BC59" i="1"/>
  <c r="BF57" i="1"/>
  <c r="BC57" i="1"/>
  <c r="BF58" i="1"/>
  <c r="BC58" i="1"/>
  <c r="BF63" i="1"/>
  <c r="BC63" i="1"/>
  <c r="BF60" i="1"/>
  <c r="BC60" i="1"/>
  <c r="BF61" i="1"/>
  <c r="BC61" i="1"/>
  <c r="BF62" i="1"/>
  <c r="BC62" i="1"/>
  <c r="BF64" i="1"/>
  <c r="BC64" i="1"/>
  <c r="BF56" i="1"/>
  <c r="BC56" i="1"/>
  <c r="AX106" i="1"/>
  <c r="AY106" i="1"/>
  <c r="AZ106" i="1"/>
  <c r="AX107" i="1"/>
  <c r="AY107" i="1"/>
  <c r="AZ107" i="1"/>
  <c r="AX108" i="1"/>
  <c r="AY108" i="1"/>
  <c r="AZ108" i="1"/>
  <c r="AX109" i="1"/>
  <c r="AY109" i="1"/>
  <c r="AZ109" i="1"/>
  <c r="AX110" i="1"/>
  <c r="AY110" i="1"/>
  <c r="AZ110" i="1"/>
  <c r="AX111" i="1"/>
  <c r="AY111" i="1"/>
  <c r="AZ111" i="1"/>
  <c r="AX112" i="1"/>
  <c r="AY112" i="1"/>
  <c r="AZ112" i="1"/>
  <c r="AX113" i="1"/>
  <c r="AY113" i="1"/>
  <c r="AZ113" i="1"/>
  <c r="AX114" i="1"/>
  <c r="AY114" i="1"/>
  <c r="AZ114" i="1"/>
  <c r="AY105" i="1"/>
  <c r="AZ105" i="1"/>
  <c r="AX105" i="1"/>
  <c r="AZ87" i="1"/>
  <c r="AY87" i="1"/>
  <c r="AX87" i="1"/>
  <c r="AZ65" i="1"/>
  <c r="AY65" i="1"/>
  <c r="AX65" i="1"/>
  <c r="AZ42" i="1"/>
  <c r="AY42" i="1"/>
  <c r="AX42" i="1"/>
  <c r="AX19" i="1"/>
  <c r="AY19" i="1"/>
  <c r="AZ19" i="1"/>
  <c r="AZ115" i="1" l="1"/>
  <c r="AY115" i="1"/>
  <c r="AX115" i="1"/>
  <c r="AW106" i="1"/>
  <c r="AW107" i="1"/>
  <c r="AW108" i="1"/>
  <c r="AW109" i="1"/>
  <c r="AW110" i="1"/>
  <c r="AW111" i="1"/>
  <c r="AW112" i="1"/>
  <c r="AW113" i="1"/>
  <c r="AW114" i="1"/>
  <c r="AW105" i="1"/>
  <c r="AW87" i="1"/>
  <c r="AW65" i="1"/>
  <c r="AW42" i="1"/>
  <c r="AW19" i="1"/>
  <c r="BA86" i="1" l="1"/>
  <c r="BA85" i="1"/>
  <c r="BA84" i="1"/>
  <c r="BA83" i="1"/>
  <c r="BA82" i="1"/>
  <c r="BA81" i="1"/>
  <c r="BA80" i="1"/>
  <c r="BA79" i="1"/>
  <c r="BA78" i="1"/>
  <c r="BA77" i="1"/>
  <c r="BA64" i="1"/>
  <c r="BA63" i="1"/>
  <c r="BA62" i="1"/>
  <c r="BA61" i="1"/>
  <c r="BA60" i="1"/>
  <c r="BA59" i="1"/>
  <c r="BA58" i="1"/>
  <c r="BA57" i="1"/>
  <c r="BA56" i="1"/>
  <c r="BA55" i="1"/>
  <c r="BA41" i="1"/>
  <c r="BA40" i="1"/>
  <c r="BA39" i="1"/>
  <c r="BA38" i="1"/>
  <c r="BA37" i="1"/>
  <c r="BA36" i="1"/>
  <c r="BA35" i="1"/>
  <c r="BA33" i="1"/>
  <c r="BA32" i="1"/>
  <c r="BE64" i="1"/>
  <c r="BE63" i="1"/>
  <c r="BE62" i="1"/>
  <c r="BE61" i="1"/>
  <c r="BE60" i="1"/>
  <c r="BE59" i="1"/>
  <c r="BE58" i="1"/>
  <c r="BE57" i="1"/>
  <c r="BE56" i="1"/>
  <c r="BE55" i="1"/>
  <c r="BE41" i="1"/>
  <c r="BE40" i="1"/>
  <c r="BE39" i="1"/>
  <c r="BE38" i="1"/>
  <c r="BE37" i="1"/>
  <c r="BE36" i="1"/>
  <c r="BE35" i="1"/>
  <c r="BE34" i="1"/>
  <c r="BE33" i="1"/>
  <c r="BE32" i="1"/>
  <c r="BE10" i="1"/>
  <c r="BE11" i="1"/>
  <c r="BE12" i="1"/>
  <c r="BE13" i="1"/>
  <c r="BE14" i="1"/>
  <c r="BE15" i="1"/>
  <c r="BE16" i="1"/>
  <c r="BE17" i="1"/>
  <c r="BE18" i="1"/>
  <c r="BE9" i="1"/>
  <c r="BA10" i="1"/>
  <c r="BA11" i="1"/>
  <c r="BA12" i="1"/>
  <c r="BA13" i="1"/>
  <c r="BA14" i="1"/>
  <c r="BA15" i="1"/>
  <c r="BA16" i="1"/>
  <c r="BA17" i="1"/>
  <c r="BA18" i="1"/>
  <c r="BA9" i="1" l="1"/>
  <c r="AV106" i="1"/>
  <c r="AV107" i="1"/>
  <c r="AV108" i="1"/>
  <c r="AV109" i="1"/>
  <c r="AV110" i="1"/>
  <c r="AV111" i="1"/>
  <c r="AV112" i="1"/>
  <c r="AV113" i="1"/>
  <c r="AV114" i="1"/>
  <c r="AV105" i="1"/>
  <c r="BG77" i="1"/>
  <c r="BG60" i="1"/>
  <c r="BG62" i="1"/>
  <c r="BG64" i="1"/>
  <c r="BG58" i="1"/>
  <c r="BG56" i="1"/>
  <c r="BG14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B105" i="1"/>
  <c r="R112" i="1"/>
  <c r="S112" i="1"/>
  <c r="T112" i="1"/>
  <c r="U112" i="1"/>
  <c r="V112" i="1"/>
  <c r="W112" i="1"/>
  <c r="R113" i="1"/>
  <c r="S113" i="1"/>
  <c r="T113" i="1"/>
  <c r="U113" i="1"/>
  <c r="V113" i="1"/>
  <c r="W113" i="1"/>
  <c r="R114" i="1"/>
  <c r="S114" i="1"/>
  <c r="T114" i="1"/>
  <c r="U114" i="1"/>
  <c r="V114" i="1"/>
  <c r="W114" i="1"/>
  <c r="R106" i="1"/>
  <c r="S106" i="1"/>
  <c r="T106" i="1"/>
  <c r="U106" i="1"/>
  <c r="V106" i="1"/>
  <c r="W106" i="1"/>
  <c r="R107" i="1"/>
  <c r="S107" i="1"/>
  <c r="T107" i="1"/>
  <c r="U107" i="1"/>
  <c r="V107" i="1"/>
  <c r="W107" i="1"/>
  <c r="R108" i="1"/>
  <c r="S108" i="1"/>
  <c r="T108" i="1"/>
  <c r="U108" i="1"/>
  <c r="V108" i="1"/>
  <c r="W108" i="1"/>
  <c r="R109" i="1"/>
  <c r="S109" i="1"/>
  <c r="T109" i="1"/>
  <c r="U109" i="1"/>
  <c r="V109" i="1"/>
  <c r="W109" i="1"/>
  <c r="R110" i="1"/>
  <c r="S110" i="1"/>
  <c r="T110" i="1"/>
  <c r="U110" i="1"/>
  <c r="V110" i="1"/>
  <c r="W110" i="1"/>
  <c r="R111" i="1"/>
  <c r="S111" i="1"/>
  <c r="T111" i="1"/>
  <c r="U111" i="1"/>
  <c r="V111" i="1"/>
  <c r="W111" i="1"/>
  <c r="S105" i="1"/>
  <c r="T105" i="1"/>
  <c r="U105" i="1"/>
  <c r="V105" i="1"/>
  <c r="W105" i="1"/>
  <c r="R105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L105" i="1"/>
  <c r="M105" i="1"/>
  <c r="N105" i="1"/>
  <c r="O105" i="1"/>
  <c r="P105" i="1"/>
  <c r="K105" i="1"/>
  <c r="I106" i="1"/>
  <c r="I107" i="1"/>
  <c r="I108" i="1"/>
  <c r="I109" i="1"/>
  <c r="I110" i="1"/>
  <c r="I111" i="1"/>
  <c r="I112" i="1"/>
  <c r="I113" i="1"/>
  <c r="I114" i="1"/>
  <c r="H106" i="1"/>
  <c r="H107" i="1"/>
  <c r="H108" i="1"/>
  <c r="H109" i="1"/>
  <c r="H110" i="1"/>
  <c r="H111" i="1"/>
  <c r="H112" i="1"/>
  <c r="H113" i="1"/>
  <c r="H114" i="1"/>
  <c r="G106" i="1"/>
  <c r="G107" i="1"/>
  <c r="G108" i="1"/>
  <c r="G109" i="1"/>
  <c r="G110" i="1"/>
  <c r="G111" i="1"/>
  <c r="G112" i="1"/>
  <c r="G113" i="1"/>
  <c r="G114" i="1"/>
  <c r="F106" i="1"/>
  <c r="F107" i="1"/>
  <c r="F108" i="1"/>
  <c r="F109" i="1"/>
  <c r="F110" i="1"/>
  <c r="F111" i="1"/>
  <c r="F112" i="1"/>
  <c r="F113" i="1"/>
  <c r="F114" i="1"/>
  <c r="E106" i="1"/>
  <c r="E107" i="1"/>
  <c r="E108" i="1"/>
  <c r="E109" i="1"/>
  <c r="E110" i="1"/>
  <c r="E111" i="1"/>
  <c r="E112" i="1"/>
  <c r="E113" i="1"/>
  <c r="E114" i="1"/>
  <c r="E105" i="1"/>
  <c r="F105" i="1"/>
  <c r="G105" i="1"/>
  <c r="H105" i="1"/>
  <c r="I105" i="1"/>
  <c r="D110" i="1"/>
  <c r="D111" i="1"/>
  <c r="D112" i="1"/>
  <c r="D113" i="1"/>
  <c r="D114" i="1"/>
  <c r="D106" i="1"/>
  <c r="D107" i="1"/>
  <c r="D108" i="1"/>
  <c r="D109" i="1"/>
  <c r="D105" i="1"/>
  <c r="C65" i="1"/>
  <c r="C87" i="1"/>
  <c r="C115" i="1"/>
  <c r="C42" i="1"/>
  <c r="C19" i="1"/>
  <c r="AV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W87" i="1"/>
  <c r="V87" i="1"/>
  <c r="U87" i="1"/>
  <c r="T87" i="1"/>
  <c r="S87" i="1"/>
  <c r="R87" i="1"/>
  <c r="P87" i="1"/>
  <c r="O87" i="1"/>
  <c r="N87" i="1"/>
  <c r="M87" i="1"/>
  <c r="L87" i="1"/>
  <c r="K87" i="1"/>
  <c r="I87" i="1"/>
  <c r="H87" i="1"/>
  <c r="G87" i="1"/>
  <c r="F87" i="1"/>
  <c r="E87" i="1"/>
  <c r="D87" i="1"/>
  <c r="BG86" i="1"/>
  <c r="AS86" i="1"/>
  <c r="AR86" i="1"/>
  <c r="X86" i="1"/>
  <c r="Q86" i="1"/>
  <c r="J86" i="1"/>
  <c r="BG85" i="1"/>
  <c r="AS85" i="1"/>
  <c r="AR85" i="1"/>
  <c r="X85" i="1"/>
  <c r="Q85" i="1"/>
  <c r="J85" i="1"/>
  <c r="BG84" i="1"/>
  <c r="AS84" i="1"/>
  <c r="AR84" i="1"/>
  <c r="X84" i="1"/>
  <c r="Q84" i="1"/>
  <c r="J84" i="1"/>
  <c r="BG83" i="1"/>
  <c r="AS83" i="1"/>
  <c r="AR83" i="1"/>
  <c r="X83" i="1"/>
  <c r="Q83" i="1"/>
  <c r="J83" i="1"/>
  <c r="BG82" i="1"/>
  <c r="AS82" i="1"/>
  <c r="AR82" i="1"/>
  <c r="X82" i="1"/>
  <c r="Q82" i="1"/>
  <c r="J82" i="1"/>
  <c r="BG81" i="1"/>
  <c r="AS81" i="1"/>
  <c r="AR81" i="1"/>
  <c r="X81" i="1"/>
  <c r="Q81" i="1"/>
  <c r="J81" i="1"/>
  <c r="BG80" i="1"/>
  <c r="AS80" i="1"/>
  <c r="AR80" i="1"/>
  <c r="X80" i="1"/>
  <c r="Q80" i="1"/>
  <c r="J80" i="1"/>
  <c r="BG79" i="1"/>
  <c r="AS79" i="1"/>
  <c r="AR79" i="1"/>
  <c r="X79" i="1"/>
  <c r="Q79" i="1"/>
  <c r="J79" i="1"/>
  <c r="BG78" i="1"/>
  <c r="AS78" i="1"/>
  <c r="AR78" i="1"/>
  <c r="X78" i="1"/>
  <c r="Q78" i="1"/>
  <c r="J78" i="1"/>
  <c r="AS77" i="1"/>
  <c r="AR77" i="1"/>
  <c r="X77" i="1"/>
  <c r="Q77" i="1"/>
  <c r="J77" i="1"/>
  <c r="AV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W65" i="1"/>
  <c r="V65" i="1"/>
  <c r="U65" i="1"/>
  <c r="T65" i="1"/>
  <c r="S65" i="1"/>
  <c r="R65" i="1"/>
  <c r="P65" i="1"/>
  <c r="O65" i="1"/>
  <c r="N65" i="1"/>
  <c r="M65" i="1"/>
  <c r="L65" i="1"/>
  <c r="K65" i="1"/>
  <c r="I65" i="1"/>
  <c r="H65" i="1"/>
  <c r="G65" i="1"/>
  <c r="F65" i="1"/>
  <c r="E65" i="1"/>
  <c r="D65" i="1"/>
  <c r="AS64" i="1"/>
  <c r="AR64" i="1"/>
  <c r="X64" i="1"/>
  <c r="Q64" i="1"/>
  <c r="J64" i="1"/>
  <c r="BG63" i="1"/>
  <c r="AS63" i="1"/>
  <c r="AR63" i="1"/>
  <c r="X63" i="1"/>
  <c r="Q63" i="1"/>
  <c r="J63" i="1"/>
  <c r="AS62" i="1"/>
  <c r="AR62" i="1"/>
  <c r="X62" i="1"/>
  <c r="Q62" i="1"/>
  <c r="J62" i="1"/>
  <c r="BG61" i="1"/>
  <c r="AS61" i="1"/>
  <c r="AR61" i="1"/>
  <c r="X61" i="1"/>
  <c r="Q61" i="1"/>
  <c r="J61" i="1"/>
  <c r="AS60" i="1"/>
  <c r="AR60" i="1"/>
  <c r="X60" i="1"/>
  <c r="Q60" i="1"/>
  <c r="J60" i="1"/>
  <c r="BG59" i="1"/>
  <c r="AS59" i="1"/>
  <c r="AR59" i="1"/>
  <c r="X59" i="1"/>
  <c r="Q59" i="1"/>
  <c r="J59" i="1"/>
  <c r="AS58" i="1"/>
  <c r="AR58" i="1"/>
  <c r="X58" i="1"/>
  <c r="Q58" i="1"/>
  <c r="J58" i="1"/>
  <c r="BG57" i="1"/>
  <c r="AS57" i="1"/>
  <c r="AR57" i="1"/>
  <c r="X57" i="1"/>
  <c r="Q57" i="1"/>
  <c r="J57" i="1"/>
  <c r="AS56" i="1"/>
  <c r="X56" i="1"/>
  <c r="Q56" i="1"/>
  <c r="J56" i="1"/>
  <c r="BG55" i="1"/>
  <c r="AS55" i="1"/>
  <c r="AR55" i="1"/>
  <c r="X55" i="1"/>
  <c r="Q55" i="1"/>
  <c r="J55" i="1"/>
  <c r="AV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W42" i="1"/>
  <c r="V42" i="1"/>
  <c r="U42" i="1"/>
  <c r="T42" i="1"/>
  <c r="S42" i="1"/>
  <c r="R42" i="1"/>
  <c r="P42" i="1"/>
  <c r="O42" i="1"/>
  <c r="N42" i="1"/>
  <c r="M42" i="1"/>
  <c r="L42" i="1"/>
  <c r="K42" i="1"/>
  <c r="I42" i="1"/>
  <c r="H42" i="1"/>
  <c r="G42" i="1"/>
  <c r="F42" i="1"/>
  <c r="E42" i="1"/>
  <c r="D42" i="1"/>
  <c r="BG41" i="1"/>
  <c r="AS41" i="1"/>
  <c r="AR41" i="1"/>
  <c r="X41" i="1"/>
  <c r="Q41" i="1"/>
  <c r="J41" i="1"/>
  <c r="BG40" i="1"/>
  <c r="AS40" i="1"/>
  <c r="AR40" i="1"/>
  <c r="X40" i="1"/>
  <c r="Q40" i="1"/>
  <c r="J40" i="1"/>
  <c r="BG39" i="1"/>
  <c r="AS39" i="1"/>
  <c r="AR39" i="1"/>
  <c r="X39" i="1"/>
  <c r="Q39" i="1"/>
  <c r="J39" i="1"/>
  <c r="BG38" i="1"/>
  <c r="AS38" i="1"/>
  <c r="AR38" i="1"/>
  <c r="X38" i="1"/>
  <c r="Q38" i="1"/>
  <c r="J38" i="1"/>
  <c r="BG37" i="1"/>
  <c r="AS37" i="1"/>
  <c r="AR37" i="1"/>
  <c r="X37" i="1"/>
  <c r="Q37" i="1"/>
  <c r="J37" i="1"/>
  <c r="BG36" i="1"/>
  <c r="AS36" i="1"/>
  <c r="AR36" i="1"/>
  <c r="X36" i="1"/>
  <c r="Q36" i="1"/>
  <c r="J36" i="1"/>
  <c r="BG35" i="1"/>
  <c r="AS35" i="1"/>
  <c r="AR35" i="1"/>
  <c r="X35" i="1"/>
  <c r="Q35" i="1"/>
  <c r="J35" i="1"/>
  <c r="BG34" i="1"/>
  <c r="AS34" i="1"/>
  <c r="AR34" i="1"/>
  <c r="X34" i="1"/>
  <c r="Q34" i="1"/>
  <c r="J34" i="1"/>
  <c r="BG33" i="1"/>
  <c r="AS33" i="1"/>
  <c r="X33" i="1"/>
  <c r="Q33" i="1"/>
  <c r="J33" i="1"/>
  <c r="BG32" i="1"/>
  <c r="AS32" i="1"/>
  <c r="X32" i="1"/>
  <c r="Q32" i="1"/>
  <c r="J32" i="1"/>
  <c r="BG12" i="1"/>
  <c r="BG13" i="1"/>
  <c r="BG15" i="1"/>
  <c r="BG16" i="1"/>
  <c r="BG17" i="1"/>
  <c r="BG18" i="1"/>
  <c r="BG10" i="1"/>
  <c r="BG11" i="1"/>
  <c r="AS10" i="1"/>
  <c r="AS11" i="1"/>
  <c r="AS12" i="1"/>
  <c r="AS13" i="1"/>
  <c r="AS14" i="1"/>
  <c r="AS15" i="1"/>
  <c r="AS16" i="1"/>
  <c r="AS17" i="1"/>
  <c r="AS18" i="1"/>
  <c r="AR10" i="1"/>
  <c r="AR11" i="1"/>
  <c r="AR12" i="1"/>
  <c r="AR13" i="1"/>
  <c r="AR14" i="1"/>
  <c r="AR15" i="1"/>
  <c r="AR16" i="1"/>
  <c r="AR17" i="1"/>
  <c r="AR18" i="1"/>
  <c r="X10" i="1"/>
  <c r="X11" i="1"/>
  <c r="X12" i="1"/>
  <c r="X13" i="1"/>
  <c r="X14" i="1"/>
  <c r="X15" i="1"/>
  <c r="X16" i="1"/>
  <c r="X17" i="1"/>
  <c r="X18" i="1"/>
  <c r="Q12" i="1"/>
  <c r="Q13" i="1"/>
  <c r="Q14" i="1"/>
  <c r="Q15" i="1"/>
  <c r="Q16" i="1"/>
  <c r="Q17" i="1"/>
  <c r="Q18" i="1"/>
  <c r="Q10" i="1"/>
  <c r="Q11" i="1"/>
  <c r="J12" i="1"/>
  <c r="J13" i="1"/>
  <c r="J14" i="1"/>
  <c r="J15" i="1"/>
  <c r="J16" i="1"/>
  <c r="J17" i="1"/>
  <c r="J18" i="1"/>
  <c r="J10" i="1"/>
  <c r="J11" i="1"/>
  <c r="BB55" i="1" l="1"/>
  <c r="BB57" i="1"/>
  <c r="BB59" i="1"/>
  <c r="BB58" i="1"/>
  <c r="BB63" i="1"/>
  <c r="BB60" i="1"/>
  <c r="BB61" i="1"/>
  <c r="BB62" i="1"/>
  <c r="BB64" i="1"/>
  <c r="BB56" i="1"/>
  <c r="BE87" i="1"/>
  <c r="AU87" i="1"/>
  <c r="BF87" i="1" s="1"/>
  <c r="AU65" i="1"/>
  <c r="AU42" i="1"/>
  <c r="BF42" i="1" s="1"/>
  <c r="AU110" i="1"/>
  <c r="AU107" i="1"/>
  <c r="AU112" i="1"/>
  <c r="AS111" i="1"/>
  <c r="AS110" i="1"/>
  <c r="AS109" i="1"/>
  <c r="AS108" i="1"/>
  <c r="AS107" i="1"/>
  <c r="AS106" i="1"/>
  <c r="AS114" i="1"/>
  <c r="AS113" i="1"/>
  <c r="AU109" i="1"/>
  <c r="AU114" i="1"/>
  <c r="AU111" i="1"/>
  <c r="AU105" i="1"/>
  <c r="AU106" i="1"/>
  <c r="AU108" i="1"/>
  <c r="AU113" i="1"/>
  <c r="AS112" i="1"/>
  <c r="AT17" i="1"/>
  <c r="AT15" i="1"/>
  <c r="AT13" i="1"/>
  <c r="AT11" i="1"/>
  <c r="Y17" i="1"/>
  <c r="BD17" i="1" s="1"/>
  <c r="Y13" i="1"/>
  <c r="BD13" i="1" s="1"/>
  <c r="AT18" i="1"/>
  <c r="AT14" i="1"/>
  <c r="O115" i="1"/>
  <c r="Y15" i="1"/>
  <c r="BD15" i="1" s="1"/>
  <c r="AT16" i="1"/>
  <c r="AT12" i="1"/>
  <c r="AR111" i="1"/>
  <c r="AT111" i="1" s="1"/>
  <c r="AR110" i="1"/>
  <c r="AT110" i="1" s="1"/>
  <c r="AR109" i="1"/>
  <c r="AT109" i="1" s="1"/>
  <c r="AR108" i="1"/>
  <c r="AT108" i="1" s="1"/>
  <c r="AR107" i="1"/>
  <c r="AR106" i="1"/>
  <c r="AT106" i="1" s="1"/>
  <c r="AR114" i="1"/>
  <c r="AT114" i="1" s="1"/>
  <c r="AR113" i="1"/>
  <c r="AT113" i="1" s="1"/>
  <c r="AR112" i="1"/>
  <c r="BA42" i="1"/>
  <c r="BE42" i="1"/>
  <c r="BA87" i="1"/>
  <c r="BE109" i="1"/>
  <c r="BA109" i="1"/>
  <c r="BE107" i="1"/>
  <c r="BA107" i="1"/>
  <c r="BA114" i="1"/>
  <c r="BE114" i="1"/>
  <c r="BA112" i="1"/>
  <c r="BE112" i="1"/>
  <c r="BA110" i="1"/>
  <c r="BE110" i="1"/>
  <c r="AT10" i="1"/>
  <c r="BE65" i="1"/>
  <c r="BA65" i="1"/>
  <c r="BA105" i="1"/>
  <c r="BE105" i="1"/>
  <c r="BA108" i="1"/>
  <c r="BE108" i="1"/>
  <c r="BA106" i="1"/>
  <c r="BE106" i="1"/>
  <c r="BE113" i="1"/>
  <c r="BA113" i="1"/>
  <c r="J111" i="1"/>
  <c r="BE111" i="1"/>
  <c r="BA111" i="1"/>
  <c r="Y11" i="1"/>
  <c r="BD11" i="1" s="1"/>
  <c r="K115" i="1"/>
  <c r="Y10" i="1"/>
  <c r="BD10" i="1" s="1"/>
  <c r="I115" i="1"/>
  <c r="J107" i="1"/>
  <c r="G115" i="1"/>
  <c r="J112" i="1"/>
  <c r="J114" i="1"/>
  <c r="J109" i="1"/>
  <c r="AT77" i="1"/>
  <c r="AT78" i="1"/>
  <c r="M115" i="1"/>
  <c r="AT32" i="1"/>
  <c r="Y33" i="1"/>
  <c r="BD33" i="1" s="1"/>
  <c r="Y35" i="1"/>
  <c r="BD35" i="1" s="1"/>
  <c r="Y37" i="1"/>
  <c r="BD37" i="1" s="1"/>
  <c r="Y39" i="1"/>
  <c r="BD39" i="1" s="1"/>
  <c r="Y41" i="1"/>
  <c r="BD41" i="1" s="1"/>
  <c r="E115" i="1"/>
  <c r="Q87" i="1"/>
  <c r="X87" i="1"/>
  <c r="J108" i="1"/>
  <c r="J106" i="1"/>
  <c r="J113" i="1"/>
  <c r="J110" i="1"/>
  <c r="H115" i="1"/>
  <c r="F115" i="1"/>
  <c r="P115" i="1"/>
  <c r="N115" i="1"/>
  <c r="L115" i="1"/>
  <c r="Y56" i="1"/>
  <c r="BD56" i="1" s="1"/>
  <c r="Y59" i="1"/>
  <c r="Y61" i="1"/>
  <c r="BD61" i="1" s="1"/>
  <c r="Y63" i="1"/>
  <c r="Q111" i="1"/>
  <c r="Q110" i="1"/>
  <c r="Q109" i="1"/>
  <c r="Q108" i="1"/>
  <c r="Q107" i="1"/>
  <c r="Q106" i="1"/>
  <c r="Q114" i="1"/>
  <c r="Q113" i="1"/>
  <c r="Q112" i="1"/>
  <c r="X111" i="1"/>
  <c r="X110" i="1"/>
  <c r="X109" i="1"/>
  <c r="X108" i="1"/>
  <c r="X107" i="1"/>
  <c r="X106" i="1"/>
  <c r="X114" i="1"/>
  <c r="X113" i="1"/>
  <c r="X112" i="1"/>
  <c r="Q42" i="1"/>
  <c r="BG113" i="1"/>
  <c r="BG111" i="1"/>
  <c r="BG109" i="1"/>
  <c r="BG107" i="1"/>
  <c r="D115" i="1"/>
  <c r="BG114" i="1"/>
  <c r="BG112" i="1"/>
  <c r="BG110" i="1"/>
  <c r="BG108" i="1"/>
  <c r="BG106" i="1"/>
  <c r="X42" i="1"/>
  <c r="AT36" i="1"/>
  <c r="AT38" i="1"/>
  <c r="AT40" i="1"/>
  <c r="AT57" i="1"/>
  <c r="AT58" i="1"/>
  <c r="AT60" i="1"/>
  <c r="AT62" i="1"/>
  <c r="AT64" i="1"/>
  <c r="AT81" i="1"/>
  <c r="AT83" i="1"/>
  <c r="AT85" i="1"/>
  <c r="Y18" i="1"/>
  <c r="BD18" i="1" s="1"/>
  <c r="Y16" i="1"/>
  <c r="BD16" i="1" s="1"/>
  <c r="Y14" i="1"/>
  <c r="Y12" i="1"/>
  <c r="Y32" i="1"/>
  <c r="BD32" i="1" s="1"/>
  <c r="AT33" i="1"/>
  <c r="Y34" i="1"/>
  <c r="BD34" i="1" s="1"/>
  <c r="Y55" i="1"/>
  <c r="BD55" i="1" s="1"/>
  <c r="AT79" i="1"/>
  <c r="AT80" i="1"/>
  <c r="AT82" i="1"/>
  <c r="AT84" i="1"/>
  <c r="AT86" i="1"/>
  <c r="AT34" i="1"/>
  <c r="AT35" i="1"/>
  <c r="Y36" i="1"/>
  <c r="AT37" i="1"/>
  <c r="Y38" i="1"/>
  <c r="BD38" i="1" s="1"/>
  <c r="AT39" i="1"/>
  <c r="Y40" i="1"/>
  <c r="AT41" i="1"/>
  <c r="AS42" i="1"/>
  <c r="AT55" i="1"/>
  <c r="AT56" i="1"/>
  <c r="Y57" i="1"/>
  <c r="BD57" i="1" s="1"/>
  <c r="Y58" i="1"/>
  <c r="BD58" i="1" s="1"/>
  <c r="AT59" i="1"/>
  <c r="Y60" i="1"/>
  <c r="BD60" i="1" s="1"/>
  <c r="AT61" i="1"/>
  <c r="Y62" i="1"/>
  <c r="AT63" i="1"/>
  <c r="Y64" i="1"/>
  <c r="BD64" i="1" s="1"/>
  <c r="Q65" i="1"/>
  <c r="X65" i="1"/>
  <c r="AR65" i="1"/>
  <c r="Y78" i="1"/>
  <c r="BD78" i="1" s="1"/>
  <c r="Y80" i="1"/>
  <c r="Y81" i="1"/>
  <c r="Y82" i="1"/>
  <c r="Y83" i="1"/>
  <c r="Y84" i="1"/>
  <c r="Y85" i="1"/>
  <c r="BD85" i="1" s="1"/>
  <c r="Y86" i="1"/>
  <c r="AS87" i="1"/>
  <c r="AR42" i="1"/>
  <c r="AS65" i="1"/>
  <c r="AR87" i="1"/>
  <c r="Y77" i="1"/>
  <c r="BD77" i="1" s="1"/>
  <c r="Y79" i="1"/>
  <c r="BD79" i="1" s="1"/>
  <c r="J87" i="1"/>
  <c r="Y87" i="1" s="1"/>
  <c r="BD87" i="1" s="1"/>
  <c r="BG87" i="1"/>
  <c r="J65" i="1"/>
  <c r="BG65" i="1"/>
  <c r="J42" i="1"/>
  <c r="BG42" i="1"/>
  <c r="J10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W115" i="1"/>
  <c r="V115" i="1"/>
  <c r="U115" i="1"/>
  <c r="T115" i="1"/>
  <c r="S115" i="1"/>
  <c r="R115" i="1"/>
  <c r="AS105" i="1"/>
  <c r="AR105" i="1"/>
  <c r="X105" i="1"/>
  <c r="Q105" i="1"/>
  <c r="AV19" i="1"/>
  <c r="AV115" i="1" s="1"/>
  <c r="D19" i="1"/>
  <c r="AS9" i="1"/>
  <c r="AR9" i="1"/>
  <c r="X9" i="1"/>
  <c r="Q9" i="1"/>
  <c r="J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W19" i="1"/>
  <c r="V19" i="1"/>
  <c r="U19" i="1"/>
  <c r="T19" i="1"/>
  <c r="S19" i="1"/>
  <c r="R19" i="1"/>
  <c r="P19" i="1"/>
  <c r="O19" i="1"/>
  <c r="N19" i="1"/>
  <c r="M19" i="1"/>
  <c r="L19" i="1"/>
  <c r="K19" i="1"/>
  <c r="I19" i="1"/>
  <c r="G19" i="1"/>
  <c r="F19" i="1"/>
  <c r="BB105" i="1" l="1"/>
  <c r="BF105" i="1"/>
  <c r="BC105" i="1"/>
  <c r="BB109" i="1"/>
  <c r="BF109" i="1"/>
  <c r="BC109" i="1"/>
  <c r="AT107" i="1"/>
  <c r="BB107" i="1"/>
  <c r="BF107" i="1"/>
  <c r="BC107" i="1"/>
  <c r="BB108" i="1"/>
  <c r="BF108" i="1"/>
  <c r="BC108" i="1"/>
  <c r="BB113" i="1"/>
  <c r="BF113" i="1"/>
  <c r="BC113" i="1"/>
  <c r="BB110" i="1"/>
  <c r="BF110" i="1"/>
  <c r="BC110" i="1"/>
  <c r="BB111" i="1"/>
  <c r="BF111" i="1"/>
  <c r="BC111" i="1"/>
  <c r="BB112" i="1"/>
  <c r="BF112" i="1"/>
  <c r="BC112" i="1"/>
  <c r="BB114" i="1"/>
  <c r="BF114" i="1"/>
  <c r="BC114" i="1"/>
  <c r="BB65" i="1"/>
  <c r="BB106" i="1"/>
  <c r="BF106" i="1"/>
  <c r="BC106" i="1"/>
  <c r="BF65" i="1"/>
  <c r="BC65" i="1"/>
  <c r="AT112" i="1"/>
  <c r="AU115" i="1"/>
  <c r="Y42" i="1"/>
  <c r="BD42" i="1" s="1"/>
  <c r="Y65" i="1"/>
  <c r="BD65" i="1" s="1"/>
  <c r="BE115" i="1"/>
  <c r="BA115" i="1"/>
  <c r="BD83" i="1"/>
  <c r="BD81" i="1"/>
  <c r="BD62" i="1"/>
  <c r="BD40" i="1"/>
  <c r="BD36" i="1"/>
  <c r="Y110" i="1"/>
  <c r="BD110" i="1" s="1"/>
  <c r="Y106" i="1"/>
  <c r="BD106" i="1" s="1"/>
  <c r="Y109" i="1"/>
  <c r="BD109" i="1" s="1"/>
  <c r="Y112" i="1"/>
  <c r="Y107" i="1"/>
  <c r="BD107" i="1" s="1"/>
  <c r="BD86" i="1"/>
  <c r="BD84" i="1"/>
  <c r="BD82" i="1"/>
  <c r="BD80" i="1"/>
  <c r="AW115" i="1"/>
  <c r="BG115" i="1" s="1"/>
  <c r="BD63" i="1"/>
  <c r="BD59" i="1"/>
  <c r="Y113" i="1"/>
  <c r="Y108" i="1"/>
  <c r="BD108" i="1" s="1"/>
  <c r="Y114" i="1"/>
  <c r="Y111" i="1"/>
  <c r="BD111" i="1" s="1"/>
  <c r="BD14" i="1"/>
  <c r="BD12" i="1"/>
  <c r="AT87" i="1"/>
  <c r="AT42" i="1"/>
  <c r="X115" i="1"/>
  <c r="AT65" i="1"/>
  <c r="Q19" i="1"/>
  <c r="AS19" i="1"/>
  <c r="X19" i="1"/>
  <c r="AR19" i="1"/>
  <c r="AT9" i="1"/>
  <c r="AR115" i="1"/>
  <c r="AS115" i="1"/>
  <c r="Q115" i="1"/>
  <c r="BB115" i="1" s="1"/>
  <c r="BG9" i="1"/>
  <c r="Y105" i="1"/>
  <c r="BD105" i="1" s="1"/>
  <c r="AT105" i="1"/>
  <c r="BG105" i="1"/>
  <c r="J115" i="1"/>
  <c r="E19" i="1"/>
  <c r="AU19" i="1" s="1"/>
  <c r="BF19" i="1" s="1"/>
  <c r="Y9" i="1"/>
  <c r="BD9" i="1" s="1"/>
  <c r="H19" i="1"/>
  <c r="BF115" i="1" l="1"/>
  <c r="BC115" i="1"/>
  <c r="BA19" i="1"/>
  <c r="BE19" i="1"/>
  <c r="BD112" i="1"/>
  <c r="BD114" i="1"/>
  <c r="BD113" i="1"/>
  <c r="BG19" i="1"/>
  <c r="J19" i="1"/>
  <c r="Y19" i="1" s="1"/>
  <c r="BD19" i="1" s="1"/>
  <c r="AT19" i="1"/>
  <c r="AT115" i="1"/>
  <c r="Y115" i="1"/>
  <c r="BD115" i="1" s="1"/>
</calcChain>
</file>

<file path=xl/sharedStrings.xml><?xml version="1.0" encoding="utf-8"?>
<sst xmlns="http://schemas.openxmlformats.org/spreadsheetml/2006/main" count="538" uniqueCount="78">
  <si>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</si>
  <si>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</si>
  <si>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</si>
  <si>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</si>
  <si>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</si>
  <si>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</si>
  <si>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</si>
  <si>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</si>
  <si>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</si>
  <si>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</si>
  <si>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</si>
  <si>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</si>
  <si>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</si>
  <si>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</si>
  <si>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</si>
  <si>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</si>
  <si>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</si>
  <si>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</si>
  <si>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</si>
  <si>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</si>
  <si>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</si>
  <si>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</si>
  <si>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</si>
  <si>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</si>
  <si>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</si>
  <si>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</si>
  <si>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</si>
  <si>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</si>
  <si>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</si>
  <si>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</si>
  <si>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</si>
  <si>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</si>
  <si>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</si>
  <si>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</si>
  <si>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</si>
  <si>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</si>
  <si>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</si>
  <si>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</si>
  <si>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</si>
  <si>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</si>
  <si>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</si>
  <si>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</si>
  <si>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</si>
  <si>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</si>
  <si>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</si>
  <si>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</si>
  <si>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</si>
  <si>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</si>
  <si>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</si>
  <si>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</si>
  <si>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</si>
  <si>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</si>
  <si>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</si>
  <si>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</si>
  <si>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</si>
  <si>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AJK</t>
  </si>
  <si>
    <t>Muzaffarabad</t>
  </si>
  <si>
    <t>Neelum</t>
  </si>
  <si>
    <t>Hattianbala</t>
  </si>
  <si>
    <t>Bagh</t>
  </si>
  <si>
    <t>Havilli</t>
  </si>
  <si>
    <t>Pallundry</t>
  </si>
  <si>
    <t>Kotli</t>
  </si>
  <si>
    <t>Mirpur</t>
  </si>
  <si>
    <t>Poonch/Rawalakot</t>
  </si>
  <si>
    <t>Bhimber</t>
  </si>
  <si>
    <t>TOTAL HH CONTACTS</t>
  </si>
  <si>
    <t xml:space="preserve">HH CONTACTS SCREENED </t>
  </si>
  <si>
    <t>TB CASE DETECTED</t>
  </si>
  <si>
    <t>BLOCK-4</t>
  </si>
  <si>
    <t xml:space="preserve">HH CONTACTS MANAGEMENT </t>
  </si>
  <si>
    <t>N+R</t>
  </si>
  <si>
    <t>TB07-Q1 - 2015</t>
  </si>
  <si>
    <t>TB-07-Q2 - 2015</t>
  </si>
  <si>
    <t>TB07-Q3 - 2015</t>
  </si>
  <si>
    <t>TB07-Q4 - 2015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</si>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</sst>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3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95">
    <xf numFmtId="0" fontId="0" fillId="0" borderId="0" xfId="0"/>
    <xf numFmtId="0" fontId="5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 applyProtection="1">
      <alignment horizontal="center" vertical="center" wrapText="1"/>
    </xf>
    <xf numFmtId="164" fontId="5" fillId="3" borderId="1" xfId="1" applyNumberFormat="1" applyFont="1" applyFill="1" applyBorder="1" applyAlignment="1" applyProtection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>
      <alignment horizontal="center" vertical="center" wrapText="1"/>
    </xf>
    <xf numFmtId="1" fontId="5" fillId="0" borderId="0" xfId="1" applyNumberFormat="1" applyFont="1" applyFill="1" applyBorder="1" applyAlignment="1" applyProtection="1">
      <alignment horizontal="center" vertical="center" wrapText="1"/>
    </xf>
    <xf numFmtId="164" fontId="5" fillId="0" borderId="0" xfId="1" applyNumberFormat="1" applyFont="1" applyFill="1" applyBorder="1" applyAlignment="1" applyProtection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1" fontId="5" fillId="3" borderId="4" xfId="1" applyNumberFormat="1" applyFont="1" applyFill="1" applyBorder="1" applyAlignment="1" applyProtection="1">
      <alignment horizontal="center" vertical="center" wrapText="1"/>
    </xf>
    <xf numFmtId="164" fontId="5" fillId="3" borderId="4" xfId="1" applyNumberFormat="1" applyFont="1" applyFill="1" applyBorder="1" applyAlignment="1" applyProtection="1">
      <alignment horizontal="center" vertical="center" wrapText="1"/>
    </xf>
    <xf numFmtId="1" fontId="10" fillId="3" borderId="4" xfId="0" applyNumberFormat="1" applyFont="1" applyFill="1" applyBorder="1" applyAlignment="1">
      <alignment horizontal="center" vertical="center"/>
    </xf>
    <xf numFmtId="0" fontId="5" fillId="0" borderId="45" xfId="1" applyFont="1" applyFill="1" applyBorder="1" applyAlignment="1">
      <alignment horizontal="center" vertical="center" wrapText="1"/>
    </xf>
    <xf numFmtId="1" fontId="5" fillId="3" borderId="45" xfId="1" applyNumberFormat="1" applyFont="1" applyFill="1" applyBorder="1" applyAlignment="1" applyProtection="1">
      <alignment horizontal="center" vertical="center" wrapText="1"/>
    </xf>
    <xf numFmtId="1" fontId="10" fillId="3" borderId="44" xfId="0" applyNumberFormat="1" applyFont="1" applyFill="1" applyBorder="1" applyAlignment="1">
      <alignment horizontal="center" vertical="center"/>
    </xf>
    <xf numFmtId="2" fontId="5" fillId="3" borderId="1" xfId="1" applyNumberFormat="1" applyFont="1" applyFill="1" applyBorder="1" applyAlignment="1" applyProtection="1">
      <alignment horizontal="center" vertical="center" wrapText="1"/>
    </xf>
    <xf numFmtId="2" fontId="5" fillId="3" borderId="4" xfId="1" applyNumberFormat="1" applyFont="1" applyFill="1" applyBorder="1" applyAlignment="1" applyProtection="1">
      <alignment horizontal="center" vertical="center" wrapText="1"/>
    </xf>
    <xf numFmtId="0" fontId="5" fillId="0" borderId="2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5" fillId="0" borderId="18" xfId="1" applyFont="1" applyFill="1" applyBorder="1" applyAlignment="1" applyProtection="1">
      <alignment horizontal="center" vertical="center"/>
    </xf>
    <xf numFmtId="0" fontId="12" fillId="0" borderId="3" xfId="1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7" fillId="0" borderId="18" xfId="1" applyFont="1" applyFill="1" applyBorder="1" applyAlignment="1" applyProtection="1">
      <alignment horizontal="center" vertical="center"/>
    </xf>
    <xf numFmtId="0" fontId="7" fillId="0" borderId="22" xfId="1" applyFont="1" applyFill="1" applyBorder="1" applyAlignment="1" applyProtection="1">
      <alignment horizontal="center" vertical="center"/>
    </xf>
    <xf numFmtId="0" fontId="16" fillId="0" borderId="2" xfId="1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11" xfId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center" vertical="center"/>
    </xf>
    <xf numFmtId="0" fontId="5" fillId="0" borderId="51" xfId="1" applyFont="1" applyFill="1" applyBorder="1" applyAlignment="1" applyProtection="1">
      <alignment horizontal="center" vertical="center"/>
    </xf>
    <xf numFmtId="0" fontId="5" fillId="0" borderId="45" xfId="1" applyFont="1" applyFill="1" applyBorder="1" applyAlignment="1" applyProtection="1">
      <alignment horizontal="center" vertical="center"/>
    </xf>
    <xf numFmtId="0" fontId="5" fillId="0" borderId="6" xfId="1" applyFont="1" applyFill="1" applyBorder="1" applyAlignment="1" applyProtection="1">
      <alignment horizontal="center" vertical="center"/>
      <protection locked="0"/>
    </xf>
    <xf numFmtId="0" fontId="5" fillId="0" borderId="6" xfId="1" applyFont="1" applyFill="1" applyBorder="1" applyAlignment="1">
      <alignment horizontal="center" vertical="center" wrapText="1"/>
    </xf>
    <xf numFmtId="0" fontId="5" fillId="0" borderId="52" xfId="1" applyFont="1" applyFill="1" applyBorder="1" applyAlignment="1" applyProtection="1">
      <alignment horizontal="center" vertical="center"/>
    </xf>
    <xf numFmtId="0" fontId="5" fillId="0" borderId="53" xfId="1" applyFont="1" applyFill="1" applyBorder="1" applyAlignment="1" applyProtection="1">
      <alignment horizontal="center" vertical="center"/>
    </xf>
    <xf numFmtId="0" fontId="5" fillId="0" borderId="56" xfId="1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57" xfId="1" applyFont="1" applyFill="1" applyBorder="1" applyAlignment="1" applyProtection="1">
      <alignment horizontal="center" vertical="center"/>
    </xf>
    <xf numFmtId="0" fontId="5" fillId="6" borderId="18" xfId="1" applyFont="1" applyFill="1" applyBorder="1" applyAlignment="1" applyProtection="1">
      <alignment horizontal="center" vertical="center"/>
    </xf>
    <xf numFmtId="0" fontId="5" fillId="6" borderId="1" xfId="1" applyFont="1" applyFill="1" applyBorder="1" applyAlignment="1" applyProtection="1">
      <alignment horizontal="center" vertical="center"/>
    </xf>
    <xf numFmtId="0" fontId="5" fillId="6" borderId="2" xfId="1" applyFont="1" applyFill="1" applyBorder="1" applyAlignment="1" applyProtection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5" fillId="7" borderId="1" xfId="1" applyFont="1" applyFill="1" applyBorder="1" applyAlignment="1" applyProtection="1">
      <alignment horizontal="center" vertical="center" wrapText="1"/>
      <protection locked="0"/>
    </xf>
    <xf numFmtId="0" fontId="8" fillId="5" borderId="2" xfId="0" applyFont="1" applyFill="1" applyBorder="1" applyAlignment="1">
      <alignment horizontal="center" vertical="center" wrapText="1"/>
    </xf>
    <xf numFmtId="0" fontId="7" fillId="0" borderId="27" xfId="1" applyFont="1" applyFill="1" applyBorder="1" applyAlignment="1" applyProtection="1">
      <alignment horizontal="center" vertical="center"/>
    </xf>
    <xf numFmtId="0" fontId="6" fillId="6" borderId="58" xfId="1" applyFont="1" applyFill="1" applyBorder="1" applyAlignment="1" applyProtection="1">
      <alignment horizontal="center" vertical="center"/>
    </xf>
    <xf numFmtId="0" fontId="7" fillId="0" borderId="30" xfId="1" applyFont="1" applyFill="1" applyBorder="1" applyAlignment="1" applyProtection="1">
      <alignment horizontal="center" vertical="center"/>
    </xf>
    <xf numFmtId="0" fontId="7" fillId="0" borderId="38" xfId="1" applyFont="1" applyFill="1" applyBorder="1" applyAlignment="1" applyProtection="1">
      <alignment horizontal="center" vertical="center"/>
    </xf>
    <xf numFmtId="0" fontId="6" fillId="6" borderId="36" xfId="1" applyFont="1" applyFill="1" applyBorder="1" applyAlignment="1" applyProtection="1">
      <alignment horizontal="center" vertical="center"/>
    </xf>
    <xf numFmtId="0" fontId="6" fillId="6" borderId="38" xfId="1" applyFont="1" applyFill="1" applyBorder="1" applyAlignment="1" applyProtection="1">
      <alignment horizontal="center" vertical="center"/>
    </xf>
    <xf numFmtId="0" fontId="6" fillId="6" borderId="6" xfId="1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7" fillId="0" borderId="10" xfId="1" applyFont="1" applyFill="1" applyBorder="1" applyAlignment="1" applyProtection="1">
      <alignment horizontal="center" vertical="center"/>
    </xf>
    <xf numFmtId="0" fontId="6" fillId="4" borderId="1" xfId="1" applyFont="1" applyFill="1" applyBorder="1" applyAlignment="1" applyProtection="1">
      <alignment horizontal="center" vertical="center" wrapText="1"/>
    </xf>
    <xf numFmtId="0" fontId="6" fillId="0" borderId="43" xfId="1" applyFont="1" applyFill="1" applyBorder="1" applyAlignment="1" applyProtection="1">
      <alignment horizontal="center" vertical="center"/>
      <protection locked="0"/>
    </xf>
    <xf numFmtId="0" fontId="6" fillId="0" borderId="45" xfId="1" applyFont="1" applyFill="1" applyBorder="1" applyAlignment="1" applyProtection="1">
      <alignment horizontal="center" vertical="center"/>
      <protection locked="0"/>
    </xf>
    <xf numFmtId="0" fontId="6" fillId="5" borderId="1" xfId="1" applyFont="1" applyFill="1" applyBorder="1" applyAlignment="1" applyProtection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6" borderId="2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5" fillId="0" borderId="7" xfId="1" applyFont="1" applyFill="1" applyBorder="1" applyAlignment="1" applyProtection="1">
      <alignment horizontal="center" vertical="center"/>
      <protection locked="0"/>
    </xf>
    <xf numFmtId="0" fontId="7" fillId="0" borderId="15" xfId="1" applyFont="1" applyFill="1" applyBorder="1" applyAlignment="1" applyProtection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6" xfId="1" applyFont="1" applyFill="1" applyBorder="1" applyAlignment="1" applyProtection="1">
      <alignment horizontal="center" vertical="center"/>
      <protection locked="0"/>
    </xf>
    <xf numFmtId="0" fontId="6" fillId="0" borderId="22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6" xfId="1" applyFont="1" applyFill="1" applyBorder="1" applyAlignment="1" applyProtection="1">
      <alignment horizontal="center" vertical="center"/>
      <protection locked="0"/>
    </xf>
    <xf numFmtId="0" fontId="6" fillId="0" borderId="45" xfId="1" applyFont="1" applyFill="1" applyBorder="1" applyAlignment="1">
      <alignment horizontal="center" vertical="center" wrapText="1"/>
    </xf>
    <xf numFmtId="1" fontId="6" fillId="3" borderId="45" xfId="1" applyNumberFormat="1" applyFont="1" applyFill="1" applyBorder="1" applyAlignment="1" applyProtection="1">
      <alignment horizontal="center" vertical="center" wrapText="1"/>
    </xf>
    <xf numFmtId="164" fontId="6" fillId="3" borderId="45" xfId="1" applyNumberFormat="1" applyFont="1" applyFill="1" applyBorder="1" applyAlignment="1" applyProtection="1">
      <alignment horizontal="center" vertical="center" wrapText="1"/>
    </xf>
    <xf numFmtId="2" fontId="6" fillId="3" borderId="45" xfId="1" applyNumberFormat="1" applyFont="1" applyFill="1" applyBorder="1" applyAlignment="1" applyProtection="1">
      <alignment horizontal="center" vertical="center" wrapText="1"/>
    </xf>
    <xf numFmtId="0" fontId="7" fillId="6" borderId="30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59" xfId="1" applyFont="1" applyFill="1" applyBorder="1" applyAlignment="1" applyProtection="1">
      <alignment horizontal="center" vertical="center"/>
    </xf>
    <xf numFmtId="0" fontId="6" fillId="0" borderId="60" xfId="1" applyFont="1" applyFill="1" applyBorder="1" applyAlignment="1" applyProtection="1">
      <alignment horizontal="center" vertical="center"/>
    </xf>
    <xf numFmtId="0" fontId="6" fillId="0" borderId="52" xfId="1" applyFont="1" applyFill="1" applyBorder="1" applyAlignment="1" applyProtection="1">
      <alignment horizontal="center" vertical="center"/>
    </xf>
    <xf numFmtId="0" fontId="6" fillId="0" borderId="53" xfId="1" applyFont="1" applyFill="1" applyBorder="1" applyAlignment="1" applyProtection="1">
      <alignment horizontal="center" vertical="center"/>
    </xf>
    <xf numFmtId="0" fontId="6" fillId="0" borderId="57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50" xfId="1" applyFont="1" applyFill="1" applyBorder="1" applyAlignment="1" applyProtection="1">
      <alignment horizontal="center" vertical="center"/>
    </xf>
    <xf numFmtId="0" fontId="6" fillId="0" borderId="6" xfId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0" borderId="22" xfId="1" applyFont="1" applyFill="1" applyBorder="1" applyAlignment="1" applyProtection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0" borderId="55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0" fontId="6" fillId="0" borderId="61" xfId="1" applyFont="1" applyFill="1" applyBorder="1" applyAlignment="1" applyProtection="1">
      <alignment horizontal="center" vertical="center"/>
    </xf>
    <xf numFmtId="0" fontId="6" fillId="0" borderId="44" xfId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1" applyFont="1" applyFill="1" applyBorder="1" applyAlignment="1" applyProtection="1">
      <alignment horizontal="center" vertical="center"/>
    </xf>
    <xf numFmtId="0" fontId="6" fillId="0" borderId="50" xfId="1" applyFont="1" applyFill="1" applyBorder="1" applyAlignment="1" applyProtection="1">
      <alignment horizontal="center" vertical="center"/>
      <protection locked="0"/>
    </xf>
    <xf numFmtId="0" fontId="6" fillId="0" borderId="62" xfId="1" applyFont="1" applyFill="1" applyBorder="1" applyAlignment="1" applyProtection="1">
      <alignment horizontal="center" vertical="center"/>
      <protection locked="0"/>
    </xf>
    <xf numFmtId="0" fontId="6" fillId="0" borderId="51" xfId="1" applyFont="1" applyFill="1" applyBorder="1" applyAlignment="1" applyProtection="1">
      <alignment horizontal="center" vertical="center"/>
      <protection locked="0"/>
    </xf>
    <xf numFmtId="3" fontId="10" fillId="0" borderId="51" xfId="0" applyNumberFormat="1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9" fillId="0" borderId="59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3" fontId="17" fillId="0" borderId="6" xfId="0" applyNumberFormat="1" applyFont="1" applyFill="1" applyBorder="1" applyAlignment="1">
      <alignment horizontal="center" vertical="center"/>
    </xf>
    <xf numFmtId="0" fontId="6" fillId="6" borderId="0" xfId="1" applyFont="1" applyFill="1" applyBorder="1" applyAlignment="1" applyProtection="1">
      <alignment horizontal="center" vertical="center"/>
    </xf>
    <xf numFmtId="0" fontId="5" fillId="6" borderId="55" xfId="1" applyFont="1" applyFill="1" applyBorder="1" applyAlignment="1" applyProtection="1">
      <alignment horizontal="center" vertical="center"/>
    </xf>
    <xf numFmtId="0" fontId="5" fillId="6" borderId="4" xfId="1" applyFont="1" applyFill="1" applyBorder="1" applyAlignment="1" applyProtection="1">
      <alignment horizontal="center" vertical="center"/>
    </xf>
    <xf numFmtId="0" fontId="5" fillId="6" borderId="10" xfId="1" applyFont="1" applyFill="1" applyBorder="1" applyAlignment="1" applyProtection="1">
      <alignment horizontal="center" vertical="center"/>
    </xf>
    <xf numFmtId="0" fontId="5" fillId="0" borderId="20" xfId="1" applyFont="1" applyFill="1" applyBorder="1" applyAlignment="1" applyProtection="1">
      <alignment horizontal="center" vertical="center"/>
    </xf>
    <xf numFmtId="0" fontId="5" fillId="0" borderId="21" xfId="1" applyFont="1" applyFill="1" applyBorder="1" applyAlignment="1" applyProtection="1">
      <alignment horizontal="center" vertical="center"/>
    </xf>
    <xf numFmtId="0" fontId="5" fillId="0" borderId="23" xfId="1" applyFont="1" applyFill="1" applyBorder="1" applyAlignment="1" applyProtection="1">
      <alignment horizontal="center" vertical="center"/>
    </xf>
    <xf numFmtId="0" fontId="5" fillId="0" borderId="22" xfId="1" applyFont="1" applyFill="1" applyBorder="1" applyAlignment="1" applyProtection="1">
      <alignment horizontal="center" vertical="center"/>
    </xf>
    <xf numFmtId="0" fontId="5" fillId="0" borderId="54" xfId="1" applyFont="1" applyFill="1" applyBorder="1" applyAlignment="1" applyProtection="1">
      <alignment horizontal="center" vertical="center"/>
    </xf>
    <xf numFmtId="0" fontId="11" fillId="7" borderId="18" xfId="0" applyFont="1" applyFill="1" applyBorder="1" applyAlignment="1">
      <alignment horizontal="center" vertical="center" wrapText="1"/>
    </xf>
    <xf numFmtId="0" fontId="5" fillId="7" borderId="22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52" xfId="1" applyFont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 vertical="center" wrapText="1"/>
    </xf>
    <xf numFmtId="1" fontId="5" fillId="3" borderId="3" xfId="1" applyNumberFormat="1" applyFont="1" applyFill="1" applyBorder="1" applyAlignment="1" applyProtection="1">
      <alignment horizontal="center" vertical="center" wrapText="1"/>
    </xf>
    <xf numFmtId="1" fontId="5" fillId="3" borderId="11" xfId="1" applyNumberFormat="1" applyFont="1" applyFill="1" applyBorder="1" applyAlignment="1" applyProtection="1">
      <alignment horizontal="center" vertical="center" wrapText="1"/>
    </xf>
    <xf numFmtId="0" fontId="5" fillId="7" borderId="18" xfId="1" applyFont="1" applyFill="1" applyBorder="1" applyAlignment="1" applyProtection="1">
      <alignment horizontal="center" vertical="center" wrapText="1"/>
      <protection locked="0"/>
    </xf>
    <xf numFmtId="0" fontId="5" fillId="0" borderId="18" xfId="1" applyFont="1" applyFill="1" applyBorder="1" applyAlignment="1">
      <alignment horizontal="center" vertical="center" wrapText="1"/>
    </xf>
    <xf numFmtId="0" fontId="5" fillId="0" borderId="52" xfId="1" applyFont="1" applyFill="1" applyBorder="1" applyAlignment="1">
      <alignment horizontal="center" vertical="center" wrapText="1"/>
    </xf>
    <xf numFmtId="0" fontId="5" fillId="0" borderId="53" xfId="1" applyFont="1" applyFill="1" applyBorder="1" applyAlignment="1">
      <alignment horizontal="center" vertical="center" wrapText="1"/>
    </xf>
    <xf numFmtId="0" fontId="5" fillId="0" borderId="49" xfId="1" applyFont="1" applyFill="1" applyBorder="1" applyAlignment="1">
      <alignment horizontal="center" vertical="center" wrapText="1"/>
    </xf>
    <xf numFmtId="0" fontId="16" fillId="0" borderId="70" xfId="1" applyFont="1" applyFill="1" applyBorder="1" applyAlignment="1">
      <alignment horizontal="center" vertical="center" wrapText="1"/>
    </xf>
    <xf numFmtId="0" fontId="16" fillId="0" borderId="22" xfId="1" applyFont="1" applyFill="1" applyBorder="1" applyAlignment="1">
      <alignment horizontal="center" vertical="center" wrapText="1"/>
    </xf>
    <xf numFmtId="0" fontId="16" fillId="0" borderId="71" xfId="1" applyFont="1" applyFill="1" applyBorder="1" applyAlignment="1">
      <alignment horizontal="center" vertical="center" wrapText="1"/>
    </xf>
    <xf numFmtId="0" fontId="16" fillId="0" borderId="57" xfId="1" applyFont="1" applyFill="1" applyBorder="1" applyAlignment="1">
      <alignment horizontal="center" vertical="center" wrapText="1"/>
    </xf>
    <xf numFmtId="0" fontId="16" fillId="0" borderId="54" xfId="1" applyFont="1" applyFill="1" applyBorder="1" applyAlignment="1">
      <alignment horizontal="center" vertical="center" wrapText="1"/>
    </xf>
    <xf numFmtId="0" fontId="5" fillId="0" borderId="72" xfId="1" applyFont="1" applyFill="1" applyBorder="1" applyAlignment="1" applyProtection="1">
      <alignment horizontal="center" vertical="center"/>
    </xf>
    <xf numFmtId="0" fontId="5" fillId="0" borderId="62" xfId="1" applyFont="1" applyFill="1" applyBorder="1" applyAlignment="1" applyProtection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8" borderId="2" xfId="1" applyFont="1" applyFill="1" applyBorder="1" applyAlignment="1" applyProtection="1">
      <alignment horizontal="center" vertical="center"/>
    </xf>
    <xf numFmtId="0" fontId="6" fillId="8" borderId="60" xfId="1" applyFont="1" applyFill="1" applyBorder="1" applyAlignment="1" applyProtection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64" xfId="1" applyFont="1" applyFill="1" applyBorder="1" applyAlignment="1" applyProtection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6" fillId="0" borderId="50" xfId="1" applyFont="1" applyFill="1" applyBorder="1" applyAlignment="1" applyProtection="1">
      <alignment horizontal="center" vertical="center"/>
      <protection locked="0"/>
    </xf>
    <xf numFmtId="0" fontId="6" fillId="0" borderId="51" xfId="1" applyFont="1" applyFill="1" applyBorder="1" applyAlignment="1" applyProtection="1">
      <alignment horizontal="center" vertical="center"/>
      <protection locked="0"/>
    </xf>
    <xf numFmtId="0" fontId="6" fillId="0" borderId="50" xfId="1" applyFont="1" applyFill="1" applyBorder="1" applyAlignment="1" applyProtection="1">
      <alignment horizontal="center" vertical="center"/>
      <protection locked="0"/>
    </xf>
    <xf numFmtId="0" fontId="6" fillId="0" borderId="51" xfId="1" applyFont="1" applyFill="1" applyBorder="1" applyAlignment="1" applyProtection="1">
      <alignment horizontal="center" vertical="center"/>
      <protection locked="0"/>
    </xf>
    <xf numFmtId="1" fontId="6" fillId="9" borderId="18" xfId="1" applyNumberFormat="1" applyFont="1" applyFill="1" applyBorder="1" applyAlignment="1" applyProtection="1">
      <alignment horizontal="center" vertical="center" wrapText="1"/>
    </xf>
    <xf numFmtId="1" fontId="6" fillId="9" borderId="1" xfId="1" applyNumberFormat="1" applyFont="1" applyFill="1" applyBorder="1" applyAlignment="1" applyProtection="1">
      <alignment horizontal="center" vertical="center" wrapText="1"/>
    </xf>
    <xf numFmtId="1" fontId="6" fillId="9" borderId="2" xfId="1" applyNumberFormat="1" applyFont="1" applyFill="1" applyBorder="1" applyAlignment="1" applyProtection="1">
      <alignment horizontal="center" vertical="center" wrapText="1"/>
    </xf>
    <xf numFmtId="1" fontId="10" fillId="9" borderId="22" xfId="0" applyNumberFormat="1" applyFont="1" applyFill="1" applyBorder="1" applyAlignment="1">
      <alignment horizontal="center" vertical="center"/>
    </xf>
    <xf numFmtId="1" fontId="6" fillId="9" borderId="55" xfId="1" applyNumberFormat="1" applyFont="1" applyFill="1" applyBorder="1" applyAlignment="1" applyProtection="1">
      <alignment horizontal="center" vertical="center" wrapText="1"/>
    </xf>
    <xf numFmtId="1" fontId="6" fillId="9" borderId="4" xfId="1" applyNumberFormat="1" applyFont="1" applyFill="1" applyBorder="1" applyAlignment="1" applyProtection="1">
      <alignment horizontal="center" vertical="center" wrapText="1"/>
    </xf>
    <xf numFmtId="1" fontId="10" fillId="9" borderId="49" xfId="0" applyNumberFormat="1" applyFont="1" applyFill="1" applyBorder="1" applyAlignment="1">
      <alignment horizontal="center" vertical="center"/>
    </xf>
    <xf numFmtId="1" fontId="6" fillId="9" borderId="43" xfId="1" applyNumberFormat="1" applyFont="1" applyFill="1" applyBorder="1" applyAlignment="1" applyProtection="1">
      <alignment horizontal="center" vertical="center" wrapText="1"/>
    </xf>
    <xf numFmtId="1" fontId="6" fillId="9" borderId="45" xfId="1" applyNumberFormat="1" applyFont="1" applyFill="1" applyBorder="1" applyAlignment="1" applyProtection="1">
      <alignment horizontal="center" vertical="center" wrapText="1"/>
    </xf>
    <xf numFmtId="1" fontId="10" fillId="9" borderId="44" xfId="0" applyNumberFormat="1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6" fillId="6" borderId="33" xfId="1" applyFont="1" applyFill="1" applyBorder="1" applyAlignment="1" applyProtection="1">
      <alignment horizontal="center" vertical="center"/>
    </xf>
    <xf numFmtId="0" fontId="6" fillId="0" borderId="67" xfId="1" applyFont="1" applyFill="1" applyBorder="1" applyAlignment="1" applyProtection="1">
      <alignment horizontal="center" vertical="center"/>
    </xf>
    <xf numFmtId="0" fontId="6" fillId="0" borderId="68" xfId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 applyProtection="1">
      <alignment horizontal="center" vertical="center"/>
    </xf>
    <xf numFmtId="0" fontId="5" fillId="6" borderId="20" xfId="1" applyFont="1" applyFill="1" applyBorder="1" applyAlignment="1" applyProtection="1">
      <alignment horizontal="center" vertical="center"/>
    </xf>
    <xf numFmtId="0" fontId="5" fillId="6" borderId="23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6" fillId="7" borderId="1" xfId="1" applyFont="1" applyFill="1" applyBorder="1" applyAlignment="1" applyProtection="1">
      <alignment horizontal="center" vertical="center" wrapText="1"/>
      <protection locked="0"/>
    </xf>
    <xf numFmtId="0" fontId="6" fillId="0" borderId="43" xfId="1" applyFont="1" applyFill="1" applyBorder="1" applyAlignment="1" applyProtection="1">
      <alignment horizontal="center" vertical="center"/>
      <protection locked="0"/>
    </xf>
    <xf numFmtId="0" fontId="6" fillId="0" borderId="45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46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7" fillId="0" borderId="10" xfId="1" applyFont="1" applyFill="1" applyBorder="1" applyAlignment="1" applyProtection="1">
      <alignment horizontal="center" vertical="center"/>
    </xf>
    <xf numFmtId="0" fontId="6" fillId="0" borderId="15" xfId="1" applyFont="1" applyFill="1" applyBorder="1" applyAlignment="1" applyProtection="1">
      <alignment horizontal="center" vertical="center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0" xfId="1" applyFont="1" applyFill="1" applyBorder="1" applyAlignment="1" applyProtection="1">
      <alignment horizontal="center" vertical="center"/>
    </xf>
    <xf numFmtId="0" fontId="6" fillId="0" borderId="13" xfId="1" applyFont="1" applyFill="1" applyBorder="1" applyAlignment="1" applyProtection="1">
      <alignment horizontal="center" vertical="center"/>
    </xf>
    <xf numFmtId="0" fontId="6" fillId="0" borderId="48" xfId="1" applyFont="1" applyFill="1" applyBorder="1" applyAlignment="1" applyProtection="1">
      <alignment horizontal="center" vertical="center"/>
    </xf>
    <xf numFmtId="0" fontId="6" fillId="2" borderId="11" xfId="1" applyFont="1" applyFill="1" applyBorder="1" applyAlignment="1" applyProtection="1">
      <alignment horizontal="center" vertical="center" wrapText="1"/>
    </xf>
    <xf numFmtId="0" fontId="6" fillId="2" borderId="40" xfId="1" applyFont="1" applyFill="1" applyBorder="1" applyAlignment="1" applyProtection="1">
      <alignment horizontal="center" vertical="center" wrapText="1"/>
    </xf>
    <xf numFmtId="0" fontId="6" fillId="2" borderId="17" xfId="1" applyFont="1" applyFill="1" applyBorder="1" applyAlignment="1" applyProtection="1">
      <alignment horizontal="center" vertical="center" wrapText="1"/>
    </xf>
    <xf numFmtId="0" fontId="6" fillId="5" borderId="1" xfId="1" applyFont="1" applyFill="1" applyBorder="1" applyAlignment="1" applyProtection="1">
      <alignment horizontal="center" vertical="center"/>
    </xf>
    <xf numFmtId="0" fontId="6" fillId="5" borderId="2" xfId="1" applyFont="1" applyFill="1" applyBorder="1" applyAlignment="1" applyProtection="1">
      <alignment horizontal="center" vertical="center"/>
    </xf>
    <xf numFmtId="0" fontId="6" fillId="5" borderId="58" xfId="1" applyFont="1" applyFill="1" applyBorder="1" applyAlignment="1" applyProtection="1">
      <alignment horizontal="center" vertical="center"/>
    </xf>
    <xf numFmtId="0" fontId="6" fillId="5" borderId="60" xfId="1" applyFont="1" applyFill="1" applyBorder="1" applyAlignment="1" applyProtection="1">
      <alignment horizontal="center" vertical="center"/>
    </xf>
    <xf numFmtId="0" fontId="6" fillId="4" borderId="18" xfId="1" applyFont="1" applyFill="1" applyBorder="1" applyAlignment="1" applyProtection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/>
    </xf>
    <xf numFmtId="0" fontId="6" fillId="6" borderId="2" xfId="1" applyFont="1" applyFill="1" applyBorder="1" applyAlignment="1" applyProtection="1">
      <alignment horizontal="center" vertical="center"/>
    </xf>
    <xf numFmtId="0" fontId="6" fillId="6" borderId="20" xfId="1" applyFont="1" applyFill="1" applyBorder="1" applyAlignment="1" applyProtection="1">
      <alignment horizontal="center" vertical="center"/>
    </xf>
    <xf numFmtId="0" fontId="6" fillId="6" borderId="21" xfId="1" applyFont="1" applyFill="1" applyBorder="1" applyAlignment="1" applyProtection="1">
      <alignment horizontal="center" vertical="center"/>
    </xf>
    <xf numFmtId="0" fontId="6" fillId="6" borderId="69" xfId="1" applyFont="1" applyFill="1" applyBorder="1" applyAlignment="1" applyProtection="1">
      <alignment horizontal="center" vertical="center"/>
    </xf>
    <xf numFmtId="0" fontId="8" fillId="7" borderId="20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6" fillId="7" borderId="20" xfId="1" applyFont="1" applyFill="1" applyBorder="1" applyAlignment="1" applyProtection="1">
      <alignment horizontal="center" vertical="center" wrapText="1"/>
      <protection locked="0"/>
    </xf>
    <xf numFmtId="0" fontId="6" fillId="7" borderId="21" xfId="1" applyFont="1" applyFill="1" applyBorder="1" applyAlignment="1" applyProtection="1">
      <alignment horizontal="center" vertical="center" wrapText="1"/>
      <protection locked="0"/>
    </xf>
    <xf numFmtId="0" fontId="6" fillId="7" borderId="23" xfId="1" applyFont="1" applyFill="1" applyBorder="1" applyAlignment="1" applyProtection="1">
      <alignment horizontal="center" vertical="center" wrapText="1"/>
      <protection locked="0"/>
    </xf>
    <xf numFmtId="0" fontId="6" fillId="0" borderId="44" xfId="1" applyFont="1" applyFill="1" applyBorder="1" applyAlignment="1" applyProtection="1">
      <alignment horizontal="center" vertical="center"/>
      <protection locked="0"/>
    </xf>
    <xf numFmtId="0" fontId="6" fillId="0" borderId="4" xfId="1" applyFont="1" applyFill="1" applyBorder="1" applyAlignment="1" applyProtection="1">
      <alignment horizontal="center" vertical="center" wrapText="1"/>
    </xf>
    <xf numFmtId="0" fontId="6" fillId="0" borderId="42" xfId="1" applyFont="1" applyFill="1" applyBorder="1" applyAlignment="1" applyProtection="1">
      <alignment horizontal="center" vertical="center" wrapText="1"/>
    </xf>
    <xf numFmtId="0" fontId="7" fillId="0" borderId="15" xfId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13" xfId="1" applyFont="1" applyFill="1" applyBorder="1" applyAlignment="1" applyProtection="1">
      <alignment horizontal="center" vertical="center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9" xfId="1" applyFont="1" applyFill="1" applyBorder="1" applyAlignment="1" applyProtection="1">
      <alignment horizontal="center" vertical="center"/>
      <protection locked="0"/>
    </xf>
    <xf numFmtId="0" fontId="6" fillId="0" borderId="30" xfId="1" applyFont="1" applyFill="1" applyBorder="1" applyAlignment="1" applyProtection="1">
      <alignment horizontal="center" vertical="center" wrapText="1"/>
    </xf>
    <xf numFmtId="0" fontId="6" fillId="0" borderId="38" xfId="1" applyFont="1" applyFill="1" applyBorder="1" applyAlignment="1" applyProtection="1">
      <alignment horizontal="center" vertical="center" wrapText="1"/>
    </xf>
    <xf numFmtId="0" fontId="12" fillId="0" borderId="7" xfId="1" applyFont="1" applyFill="1" applyBorder="1" applyAlignment="1" applyProtection="1">
      <alignment horizontal="center" vertical="center"/>
      <protection locked="0"/>
    </xf>
    <xf numFmtId="0" fontId="12" fillId="0" borderId="8" xfId="1" applyFont="1" applyFill="1" applyBorder="1" applyAlignment="1" applyProtection="1">
      <alignment horizontal="center" vertical="center"/>
      <protection locked="0"/>
    </xf>
    <xf numFmtId="0" fontId="12" fillId="0" borderId="9" xfId="1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4" borderId="1" xfId="1" applyFont="1" applyFill="1" applyBorder="1" applyAlignment="1" applyProtection="1">
      <alignment horizontal="center" vertical="center"/>
    </xf>
    <xf numFmtId="0" fontId="7" fillId="4" borderId="7" xfId="1" applyFont="1" applyFill="1" applyBorder="1" applyAlignment="1" applyProtection="1">
      <alignment horizontal="center" vertical="center"/>
      <protection locked="0"/>
    </xf>
    <xf numFmtId="0" fontId="7" fillId="4" borderId="8" xfId="1" applyFont="1" applyFill="1" applyBorder="1" applyAlignment="1" applyProtection="1">
      <alignment horizontal="center" vertical="center"/>
      <protection locked="0"/>
    </xf>
    <xf numFmtId="0" fontId="7" fillId="4" borderId="9" xfId="1" applyFont="1" applyFill="1" applyBorder="1" applyAlignment="1" applyProtection="1">
      <alignment horizontal="center" vertical="center"/>
      <protection locked="0"/>
    </xf>
    <xf numFmtId="0" fontId="6" fillId="4" borderId="30" xfId="1" applyFont="1" applyFill="1" applyBorder="1" applyAlignment="1" applyProtection="1">
      <alignment horizontal="center" vertical="center" wrapText="1"/>
    </xf>
    <xf numFmtId="0" fontId="6" fillId="4" borderId="38" xfId="1" applyFont="1" applyFill="1" applyBorder="1" applyAlignment="1" applyProtection="1">
      <alignment horizontal="center" vertical="center" wrapText="1"/>
    </xf>
    <xf numFmtId="0" fontId="6" fillId="4" borderId="36" xfId="1" applyFont="1" applyFill="1" applyBorder="1" applyAlignment="1" applyProtection="1">
      <alignment horizontal="center" vertical="center" wrapText="1"/>
    </xf>
    <xf numFmtId="0" fontId="6" fillId="0" borderId="30" xfId="1" applyFont="1" applyFill="1" applyBorder="1" applyAlignment="1" applyProtection="1">
      <alignment horizontal="center" vertical="center"/>
    </xf>
    <xf numFmtId="0" fontId="6" fillId="0" borderId="38" xfId="1" applyFont="1" applyFill="1" applyBorder="1" applyAlignment="1" applyProtection="1">
      <alignment horizontal="center" vertical="center"/>
    </xf>
    <xf numFmtId="0" fontId="6" fillId="0" borderId="36" xfId="1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7" xfId="1" applyFont="1" applyFill="1" applyBorder="1" applyAlignment="1" applyProtection="1">
      <alignment horizontal="center" vertical="center"/>
    </xf>
    <xf numFmtId="0" fontId="7" fillId="0" borderId="8" xfId="1" applyFont="1" applyFill="1" applyBorder="1" applyAlignment="1" applyProtection="1">
      <alignment horizontal="center" vertical="center"/>
    </xf>
    <xf numFmtId="0" fontId="7" fillId="0" borderId="9" xfId="1" applyFont="1" applyFill="1" applyBorder="1" applyAlignment="1" applyProtection="1">
      <alignment horizontal="center" vertical="center"/>
    </xf>
    <xf numFmtId="0" fontId="7" fillId="0" borderId="24" xfId="1" applyFont="1" applyFill="1" applyBorder="1" applyAlignment="1" applyProtection="1">
      <alignment horizontal="center" vertical="center"/>
    </xf>
    <xf numFmtId="0" fontId="7" fillId="0" borderId="16" xfId="1" applyFont="1" applyFill="1" applyBorder="1" applyAlignment="1" applyProtection="1">
      <alignment horizontal="center" vertical="center"/>
    </xf>
    <xf numFmtId="0" fontId="7" fillId="0" borderId="19" xfId="1" applyFont="1" applyFill="1" applyBorder="1" applyAlignment="1" applyProtection="1">
      <alignment horizontal="center" vertical="center"/>
    </xf>
    <xf numFmtId="0" fontId="7" fillId="0" borderId="25" xfId="1" applyFont="1" applyFill="1" applyBorder="1" applyAlignment="1" applyProtection="1">
      <alignment horizontal="center" vertical="center"/>
    </xf>
    <xf numFmtId="0" fontId="7" fillId="0" borderId="12" xfId="1" applyFont="1" applyFill="1" applyBorder="1" applyAlignment="1" applyProtection="1">
      <alignment horizontal="center" vertical="center"/>
    </xf>
    <xf numFmtId="0" fontId="7" fillId="0" borderId="14" xfId="1" applyFont="1" applyFill="1" applyBorder="1" applyAlignment="1" applyProtection="1">
      <alignment horizontal="center" vertical="center"/>
    </xf>
    <xf numFmtId="0" fontId="6" fillId="5" borderId="1" xfId="1" applyFont="1" applyFill="1" applyBorder="1" applyAlignment="1" applyProtection="1">
      <alignment horizontal="center" vertical="center" wrapText="1"/>
    </xf>
    <xf numFmtId="0" fontId="15" fillId="0" borderId="31" xfId="1" applyFont="1" applyFill="1" applyBorder="1" applyAlignment="1" applyProtection="1">
      <alignment horizontal="center" vertical="center"/>
    </xf>
    <xf numFmtId="0" fontId="15" fillId="0" borderId="37" xfId="1" applyFont="1" applyFill="1" applyBorder="1" applyAlignment="1" applyProtection="1">
      <alignment horizontal="center" vertical="center"/>
    </xf>
    <xf numFmtId="0" fontId="7" fillId="4" borderId="28" xfId="1" applyFont="1" applyFill="1" applyBorder="1" applyAlignment="1" applyProtection="1">
      <alignment horizontal="center" vertical="center"/>
    </xf>
    <xf numFmtId="0" fontId="7" fillId="4" borderId="26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 wrapText="1"/>
    </xf>
    <xf numFmtId="0" fontId="6" fillId="0" borderId="19" xfId="1" applyFont="1" applyFill="1" applyBorder="1" applyAlignment="1" applyProtection="1">
      <alignment horizontal="center" vertical="center" wrapText="1"/>
    </xf>
    <xf numFmtId="0" fontId="7" fillId="5" borderId="7" xfId="1" applyFont="1" applyFill="1" applyBorder="1" applyAlignment="1" applyProtection="1">
      <alignment horizontal="center" vertical="center"/>
    </xf>
    <xf numFmtId="0" fontId="7" fillId="5" borderId="8" xfId="1" applyFont="1" applyFill="1" applyBorder="1" applyAlignment="1" applyProtection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5" fillId="0" borderId="7" xfId="1" applyFont="1" applyFill="1" applyBorder="1" applyAlignment="1" applyProtection="1">
      <alignment horizontal="center" vertical="center"/>
      <protection locked="0"/>
    </xf>
    <xf numFmtId="0" fontId="5" fillId="0" borderId="9" xfId="1" applyFont="1" applyFill="1" applyBorder="1" applyAlignment="1" applyProtection="1">
      <alignment horizontal="center" vertical="center"/>
      <protection locked="0"/>
    </xf>
    <xf numFmtId="0" fontId="5" fillId="2" borderId="28" xfId="1" applyFont="1" applyFill="1" applyBorder="1" applyAlignment="1" applyProtection="1">
      <alignment horizontal="center" vertical="center" wrapText="1"/>
      <protection locked="0"/>
    </xf>
    <xf numFmtId="0" fontId="5" fillId="2" borderId="29" xfId="1" applyFont="1" applyFill="1" applyBorder="1" applyAlignment="1" applyProtection="1">
      <alignment horizontal="center" vertical="center" wrapText="1"/>
      <protection locked="0"/>
    </xf>
    <xf numFmtId="0" fontId="5" fillId="2" borderId="20" xfId="1" applyFont="1" applyFill="1" applyBorder="1" applyAlignment="1" applyProtection="1">
      <alignment horizontal="center" vertical="center" wrapText="1"/>
    </xf>
    <xf numFmtId="0" fontId="5" fillId="2" borderId="18" xfId="1" applyFont="1" applyFill="1" applyBorder="1" applyAlignment="1" applyProtection="1">
      <alignment horizontal="center" vertical="center" wrapText="1"/>
    </xf>
    <xf numFmtId="0" fontId="5" fillId="2" borderId="2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2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23" xfId="1" applyFont="1" applyFill="1" applyBorder="1" applyAlignment="1" applyProtection="1">
      <alignment horizontal="center" vertical="center" wrapText="1"/>
      <protection locked="0"/>
    </xf>
    <xf numFmtId="0" fontId="5" fillId="2" borderId="22" xfId="1" applyFont="1" applyFill="1" applyBorder="1" applyAlignment="1" applyProtection="1">
      <alignment horizontal="center" vertical="center" wrapText="1"/>
      <protection locked="0"/>
    </xf>
    <xf numFmtId="0" fontId="15" fillId="0" borderId="32" xfId="1" applyFont="1" applyFill="1" applyBorder="1" applyAlignment="1" applyProtection="1">
      <alignment horizontal="center" vertical="center"/>
    </xf>
    <xf numFmtId="0" fontId="7" fillId="0" borderId="34" xfId="1" applyFont="1" applyFill="1" applyBorder="1" applyAlignment="1" applyProtection="1">
      <alignment horizontal="center" vertical="center"/>
    </xf>
    <xf numFmtId="0" fontId="7" fillId="0" borderId="32" xfId="1" applyFont="1" applyFill="1" applyBorder="1" applyAlignment="1" applyProtection="1">
      <alignment horizontal="center" vertical="center"/>
    </xf>
    <xf numFmtId="0" fontId="7" fillId="0" borderId="33" xfId="1" applyFont="1" applyFill="1" applyBorder="1" applyAlignment="1" applyProtection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5" borderId="7" xfId="1" applyFont="1" applyFill="1" applyBorder="1" applyAlignment="1" applyProtection="1">
      <alignment horizontal="center" vertical="center"/>
      <protection locked="0"/>
    </xf>
    <xf numFmtId="0" fontId="7" fillId="5" borderId="8" xfId="1" applyFont="1" applyFill="1" applyBorder="1" applyAlignment="1" applyProtection="1">
      <alignment horizontal="center" vertical="center"/>
      <protection locked="0"/>
    </xf>
    <xf numFmtId="0" fontId="7" fillId="5" borderId="9" xfId="1" applyFont="1" applyFill="1" applyBorder="1" applyAlignment="1" applyProtection="1">
      <alignment horizontal="center" vertical="center"/>
      <protection locked="0"/>
    </xf>
    <xf numFmtId="0" fontId="6" fillId="5" borderId="22" xfId="1" applyFont="1" applyFill="1" applyBorder="1" applyAlignment="1" applyProtection="1">
      <alignment horizontal="center" vertical="center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1" xfId="1" applyFont="1" applyFill="1" applyBorder="1" applyAlignment="1" applyProtection="1">
      <alignment horizontal="center" vertical="center" wrapText="1"/>
    </xf>
    <xf numFmtId="0" fontId="6" fillId="5" borderId="18" xfId="1" applyFont="1" applyFill="1" applyBorder="1" applyAlignment="1" applyProtection="1">
      <alignment horizontal="center" vertical="center" wrapText="1"/>
    </xf>
    <xf numFmtId="0" fontId="7" fillId="5" borderId="65" xfId="1" applyFont="1" applyFill="1" applyBorder="1" applyAlignment="1" applyProtection="1">
      <alignment horizontal="center" vertical="center"/>
      <protection locked="0"/>
    </xf>
    <xf numFmtId="0" fontId="7" fillId="5" borderId="66" xfId="1" applyFont="1" applyFill="1" applyBorder="1" applyAlignment="1" applyProtection="1">
      <alignment horizontal="center" vertical="center"/>
      <protection locked="0"/>
    </xf>
    <xf numFmtId="0" fontId="7" fillId="5" borderId="28" xfId="1" applyFont="1" applyFill="1" applyBorder="1" applyAlignment="1" applyProtection="1">
      <alignment horizontal="center" vertical="center"/>
      <protection locked="0"/>
    </xf>
    <xf numFmtId="0" fontId="8" fillId="7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5" borderId="20" xfId="1" applyFont="1" applyFill="1" applyBorder="1" applyAlignment="1" applyProtection="1">
      <alignment horizontal="center" vertical="center"/>
    </xf>
    <xf numFmtId="0" fontId="6" fillId="5" borderId="21" xfId="1" applyFont="1" applyFill="1" applyBorder="1" applyAlignment="1" applyProtection="1">
      <alignment horizontal="center" vertical="center"/>
    </xf>
    <xf numFmtId="0" fontId="6" fillId="5" borderId="28" xfId="1" applyFont="1" applyFill="1" applyBorder="1" applyAlignment="1" applyProtection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0" fontId="6" fillId="5" borderId="61" xfId="1" applyFont="1" applyFill="1" applyBorder="1" applyAlignment="1" applyProtection="1">
      <alignment horizontal="center" vertic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4" borderId="58" xfId="1" applyFont="1" applyFill="1" applyBorder="1" applyAlignment="1" applyProtection="1">
      <alignment horizontal="center" vertical="center"/>
    </xf>
    <xf numFmtId="0" fontId="6" fillId="4" borderId="60" xfId="1" applyFont="1" applyFill="1" applyBorder="1" applyAlignment="1" applyProtection="1">
      <alignment horizontal="center" vertical="center"/>
    </xf>
    <xf numFmtId="0" fontId="7" fillId="4" borderId="65" xfId="1" applyFont="1" applyFill="1" applyBorder="1" applyAlignment="1" applyProtection="1">
      <alignment horizontal="center" vertical="center"/>
      <protection locked="0"/>
    </xf>
    <xf numFmtId="0" fontId="7" fillId="4" borderId="66" xfId="1" applyFont="1" applyFill="1" applyBorder="1" applyAlignment="1" applyProtection="1">
      <alignment horizontal="center" vertical="center"/>
      <protection locked="0"/>
    </xf>
    <xf numFmtId="0" fontId="7" fillId="4" borderId="69" xfId="1" applyFont="1" applyFill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6" fillId="0" borderId="10" xfId="1" applyFont="1" applyFill="1" applyBorder="1" applyAlignment="1" applyProtection="1">
      <alignment horizontal="center" vertical="center"/>
    </xf>
    <xf numFmtId="0" fontId="6" fillId="0" borderId="11" xfId="1" applyFont="1" applyFill="1" applyBorder="1" applyAlignment="1" applyProtection="1">
      <alignment horizontal="center" vertical="center"/>
    </xf>
    <xf numFmtId="0" fontId="6" fillId="0" borderId="27" xfId="1" applyFont="1" applyFill="1" applyBorder="1" applyAlignment="1" applyProtection="1">
      <alignment horizontal="center" vertical="center"/>
    </xf>
    <xf numFmtId="0" fontId="6" fillId="0" borderId="41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6" fillId="4" borderId="2" xfId="1" applyFont="1" applyFill="1" applyBorder="1" applyAlignment="1" applyProtection="1">
      <alignment horizontal="center" vertical="center"/>
    </xf>
    <xf numFmtId="0" fontId="6" fillId="4" borderId="59" xfId="1" applyFont="1" applyFill="1" applyBorder="1" applyAlignment="1" applyProtection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6" fillId="6" borderId="23" xfId="1" applyFont="1" applyFill="1" applyBorder="1" applyAlignment="1" applyProtection="1">
      <alignment horizontal="center" vertical="center"/>
    </xf>
    <xf numFmtId="0" fontId="6" fillId="6" borderId="18" xfId="1" applyFont="1" applyFill="1" applyBorder="1" applyAlignment="1" applyProtection="1">
      <alignment horizontal="center" vertical="center"/>
    </xf>
    <xf numFmtId="0" fontId="6" fillId="4" borderId="22" xfId="1" applyFont="1" applyFill="1" applyBorder="1" applyAlignment="1" applyProtection="1">
      <alignment horizontal="center" vertical="center"/>
    </xf>
    <xf numFmtId="0" fontId="6" fillId="6" borderId="28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 wrapText="1"/>
    </xf>
    <xf numFmtId="0" fontId="6" fillId="0" borderId="22" xfId="1" applyFont="1" applyFill="1" applyBorder="1" applyAlignment="1" applyProtection="1">
      <alignment horizontal="center" vertical="center" wrapText="1"/>
    </xf>
    <xf numFmtId="0" fontId="6" fillId="5" borderId="3" xfId="1" applyFont="1" applyFill="1" applyBorder="1" applyAlignment="1" applyProtection="1">
      <alignment horizontal="center" vertical="center" wrapText="1"/>
    </xf>
    <xf numFmtId="0" fontId="6" fillId="6" borderId="65" xfId="1" applyFont="1" applyFill="1" applyBorder="1" applyAlignment="1" applyProtection="1">
      <alignment horizontal="center" vertical="center"/>
    </xf>
    <xf numFmtId="0" fontId="6" fillId="6" borderId="66" xfId="1" applyFont="1" applyFill="1" applyBorder="1" applyAlignment="1" applyProtection="1">
      <alignment horizontal="center" vertical="center"/>
    </xf>
    <xf numFmtId="0" fontId="7" fillId="4" borderId="20" xfId="1" applyFont="1" applyFill="1" applyBorder="1" applyAlignment="1" applyProtection="1">
      <alignment horizontal="center" vertical="center"/>
      <protection locked="0"/>
    </xf>
    <xf numFmtId="0" fontId="7" fillId="4" borderId="21" xfId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0" fontId="6" fillId="4" borderId="16" xfId="1" applyFont="1" applyFill="1" applyBorder="1" applyAlignment="1" applyProtection="1">
      <alignment horizontal="center" vertical="center" wrapText="1"/>
    </xf>
    <xf numFmtId="0" fontId="6" fillId="4" borderId="25" xfId="1" applyFont="1" applyFill="1" applyBorder="1" applyAlignment="1" applyProtection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6" fillId="0" borderId="50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 wrapText="1"/>
    </xf>
    <xf numFmtId="0" fontId="6" fillId="2" borderId="42" xfId="1" applyFont="1" applyFill="1" applyBorder="1" applyAlignment="1" applyProtection="1">
      <alignment horizontal="center" vertical="center" wrapText="1"/>
    </xf>
    <xf numFmtId="0" fontId="6" fillId="2" borderId="5" xfId="1" applyFont="1" applyFill="1" applyBorder="1" applyAlignment="1" applyProtection="1">
      <alignment horizontal="center" vertical="center" wrapText="1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6" fillId="2" borderId="42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0" borderId="39" xfId="1" applyFont="1" applyFill="1" applyBorder="1" applyAlignment="1" applyProtection="1">
      <alignment horizontal="center" vertical="center"/>
      <protection locked="0"/>
    </xf>
    <xf numFmtId="0" fontId="7" fillId="0" borderId="41" xfId="1" applyFont="1" applyFill="1" applyBorder="1" applyAlignment="1" applyProtection="1">
      <alignment horizontal="center" vertical="center"/>
      <protection locked="0"/>
    </xf>
    <xf numFmtId="0" fontId="7" fillId="5" borderId="69" xfId="1" applyFont="1" applyFill="1" applyBorder="1" applyAlignment="1" applyProtection="1">
      <alignment horizontal="center" vertical="center"/>
      <protection locked="0"/>
    </xf>
    <xf numFmtId="0" fontId="6" fillId="0" borderId="2" xfId="1" applyFont="1" applyFill="1" applyBorder="1" applyAlignment="1" applyProtection="1">
      <alignment horizontal="center" vertical="center" wrapText="1"/>
    </xf>
    <xf numFmtId="0" fontId="6" fillId="0" borderId="10" xfId="1" applyFont="1" applyFill="1" applyBorder="1" applyAlignment="1" applyProtection="1">
      <alignment horizontal="center" vertical="center" wrapText="1"/>
    </xf>
    <xf numFmtId="0" fontId="6" fillId="0" borderId="51" xfId="1" applyFont="1" applyFill="1" applyBorder="1" applyAlignment="1" applyProtection="1">
      <alignment horizontal="center" vertical="center"/>
      <protection locked="0"/>
    </xf>
    <xf numFmtId="0" fontId="5" fillId="0" borderId="51" xfId="1" applyFont="1" applyFill="1" applyBorder="1" applyAlignment="1" applyProtection="1">
      <alignment horizontal="center" vertical="center"/>
      <protection locked="0"/>
    </xf>
    <xf numFmtId="0" fontId="5" fillId="0" borderId="45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 applyProtection="1">
      <alignment horizontal="center" vertical="center"/>
    </xf>
    <xf numFmtId="1" fontId="6" fillId="3" borderId="1" xfId="1" applyNumberFormat="1" applyFont="1" applyFill="1" applyBorder="1" applyAlignment="1" applyProtection="1">
      <alignment horizontal="center" vertical="center" wrapText="1"/>
    </xf>
    <xf numFmtId="1" fontId="6" fillId="3" borderId="4" xfId="1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BG115"/>
  <sheetViews>
    <sheetView tabSelected="1" topLeftCell="A54" zoomScale="60" zoomScaleNormal="60" workbookViewId="0">
      <selection activeCell="AX58" sqref="AX58"/>
    </sheetView>
  </sheetViews>
  <sheetFormatPr defaultRowHeight="15" x14ac:dyDescent="0.25"/>
  <cols>
    <col min="1" max="1" width="9.42578125" style="132" customWidth="1"/>
    <col min="2" max="2" width="21.42578125" style="132" customWidth="1"/>
    <col min="3" max="3" width="17.7109375" style="132" customWidth="1"/>
    <col min="4" max="4" width="10.140625" style="132" customWidth="1"/>
    <col min="5" max="5" width="10" style="132" customWidth="1"/>
    <col min="6" max="6" width="16.7109375" style="132" customWidth="1"/>
    <col min="7" max="7" width="14.28515625" style="132" customWidth="1"/>
    <col min="8" max="8" width="12.28515625" style="132" customWidth="1"/>
    <col min="9" max="9" width="15.7109375" style="132" customWidth="1"/>
    <col min="10" max="10" width="15" style="133" customWidth="1"/>
    <col min="11" max="11" width="10.5703125" style="132" customWidth="1"/>
    <col min="12" max="12" width="10.7109375" style="132" customWidth="1"/>
    <col min="13" max="13" width="16" style="132" customWidth="1"/>
    <col min="14" max="14" width="14" style="132" customWidth="1"/>
    <col min="15" max="15" width="13.140625" style="132" customWidth="1"/>
    <col min="16" max="16" width="16.140625" style="132" customWidth="1"/>
    <col min="17" max="17" width="10.7109375" style="133" customWidth="1"/>
    <col min="18" max="18" width="11" style="132" customWidth="1"/>
    <col min="19" max="19" width="11.28515625" style="132" customWidth="1"/>
    <col min="20" max="20" width="15.28515625" style="132" customWidth="1"/>
    <col min="21" max="21" width="14.7109375" style="132" customWidth="1"/>
    <col min="22" max="22" width="13.140625" style="132" customWidth="1"/>
    <col min="23" max="23" width="15.28515625" style="132" customWidth="1"/>
    <col min="24" max="24" width="9.7109375" style="133" customWidth="1"/>
    <col min="25" max="25" width="11.85546875" style="133" customWidth="1"/>
    <col min="26" max="26" width="12" style="132" customWidth="1"/>
    <col min="27" max="27" width="21.28515625" style="132" customWidth="1"/>
    <col min="28" max="43" width="9.140625" style="132"/>
    <col min="44" max="45" width="9.140625" style="133"/>
    <col min="46" max="47" width="11" style="133" customWidth="1"/>
    <col min="48" max="48" width="23.140625" style="132" customWidth="1"/>
    <col min="49" max="49" width="22" style="132" customWidth="1"/>
    <col min="50" max="50" width="16" style="132" customWidth="1"/>
    <col min="51" max="51" width="14.85546875" style="132" customWidth="1"/>
    <col min="52" max="52" width="16.5703125" style="132" customWidth="1"/>
    <col min="53" max="53" width="10.140625" style="127" customWidth="1"/>
    <col min="54" max="54" width="9.42578125" style="127" customWidth="1"/>
    <col min="55" max="55" width="9.140625" style="127" customWidth="1"/>
    <col min="56" max="56" width="10.140625" style="127" customWidth="1"/>
    <col min="57" max="57" width="9.85546875" style="127" customWidth="1"/>
    <col min="58" max="58" width="12.42578125" style="127" customWidth="1"/>
    <col min="59" max="59" width="12.7109375" style="127" customWidth="1"/>
    <col min="60" max="16384" width="9.140625" style="127"/>
  </cols>
  <sheetData>
    <row r="3" spans="1:59" ht="15.75" customHeight="1" x14ac:dyDescent="0.25">
      <c r="A3" s="343" t="s">
        <v>55</v>
      </c>
      <c r="B3" s="343"/>
      <c r="C3" s="343"/>
      <c r="D3" s="212" t="s">
        <v>0</v>
      </c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 t="s">
        <v>6</v>
      </c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60"/>
      <c r="AV3" s="344" t="s">
        <v>18</v>
      </c>
      <c r="AW3" s="345"/>
      <c r="AX3" s="349" t="s">
        <v>69</v>
      </c>
      <c r="AY3" s="349"/>
      <c r="AZ3" s="349"/>
      <c r="BA3" s="200" t="s">
        <v>26</v>
      </c>
      <c r="BB3" s="200" t="s">
        <v>51</v>
      </c>
      <c r="BC3" s="200" t="s">
        <v>48</v>
      </c>
      <c r="BD3" s="342" t="s">
        <v>77</v>
      </c>
      <c r="BE3" s="342" t="s">
        <v>28</v>
      </c>
      <c r="BF3" s="342" t="s">
        <v>49</v>
      </c>
      <c r="BG3" s="342" t="s">
        <v>50</v>
      </c>
    </row>
    <row r="4" spans="1:59" ht="15.75" customHeight="1" thickBot="1" x14ac:dyDescent="0.3">
      <c r="A4" s="343"/>
      <c r="B4" s="343"/>
      <c r="C4" s="343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2"/>
      <c r="AA4" s="212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52"/>
      <c r="AV4" s="346"/>
      <c r="AW4" s="217"/>
      <c r="AX4" s="216"/>
      <c r="AY4" s="216"/>
      <c r="AZ4" s="216"/>
      <c r="BA4" s="200"/>
      <c r="BB4" s="200"/>
      <c r="BC4" s="200"/>
      <c r="BD4" s="342"/>
      <c r="BE4" s="342"/>
      <c r="BF4" s="342"/>
      <c r="BG4" s="342"/>
    </row>
    <row r="5" spans="1:59" ht="24.75" customHeight="1" thickBot="1" x14ac:dyDescent="0.3">
      <c r="A5" s="343" t="s">
        <v>72</v>
      </c>
      <c r="B5" s="343"/>
      <c r="C5" s="208"/>
      <c r="D5" s="323" t="s">
        <v>32</v>
      </c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5"/>
      <c r="R5" s="339" t="s">
        <v>34</v>
      </c>
      <c r="S5" s="340"/>
      <c r="T5" s="340"/>
      <c r="U5" s="340"/>
      <c r="V5" s="340"/>
      <c r="W5" s="340"/>
      <c r="X5" s="341"/>
      <c r="Y5" s="265" t="s">
        <v>23</v>
      </c>
      <c r="Z5" s="336" t="s">
        <v>24</v>
      </c>
      <c r="AA5" s="352" t="s">
        <v>7</v>
      </c>
      <c r="AB5" s="353" t="s">
        <v>44</v>
      </c>
      <c r="AC5" s="354"/>
      <c r="AD5" s="354"/>
      <c r="AE5" s="354"/>
      <c r="AF5" s="354"/>
      <c r="AG5" s="354"/>
      <c r="AH5" s="354"/>
      <c r="AI5" s="354"/>
      <c r="AJ5" s="354"/>
      <c r="AK5" s="354"/>
      <c r="AL5" s="354"/>
      <c r="AM5" s="354"/>
      <c r="AN5" s="354"/>
      <c r="AO5" s="354"/>
      <c r="AP5" s="354"/>
      <c r="AQ5" s="354"/>
      <c r="AR5" s="354"/>
      <c r="AS5" s="354"/>
      <c r="AT5" s="355"/>
      <c r="AU5" s="93"/>
      <c r="AV5" s="216"/>
      <c r="AW5" s="217"/>
      <c r="AX5" s="216"/>
      <c r="AY5" s="216"/>
      <c r="AZ5" s="216"/>
      <c r="BA5" s="200"/>
      <c r="BB5" s="200"/>
      <c r="BC5" s="200"/>
      <c r="BD5" s="342"/>
      <c r="BE5" s="342"/>
      <c r="BF5" s="342"/>
      <c r="BG5" s="342"/>
    </row>
    <row r="6" spans="1:59" ht="26.25" customHeight="1" thickBot="1" x14ac:dyDescent="0.3">
      <c r="A6" s="343"/>
      <c r="B6" s="343"/>
      <c r="C6" s="208"/>
      <c r="D6" s="328" t="s">
        <v>33</v>
      </c>
      <c r="E6" s="329"/>
      <c r="F6" s="329"/>
      <c r="G6" s="329"/>
      <c r="H6" s="329"/>
      <c r="I6" s="329"/>
      <c r="J6" s="330"/>
      <c r="K6" s="331" t="s">
        <v>43</v>
      </c>
      <c r="L6" s="332"/>
      <c r="M6" s="332"/>
      <c r="N6" s="332"/>
      <c r="O6" s="332"/>
      <c r="P6" s="332"/>
      <c r="Q6" s="333"/>
      <c r="R6" s="201" t="s">
        <v>35</v>
      </c>
      <c r="S6" s="202"/>
      <c r="T6" s="202"/>
      <c r="U6" s="202"/>
      <c r="V6" s="202"/>
      <c r="W6" s="202"/>
      <c r="X6" s="334"/>
      <c r="Y6" s="266"/>
      <c r="Z6" s="336"/>
      <c r="AA6" s="352"/>
      <c r="AB6" s="356"/>
      <c r="AC6" s="357"/>
      <c r="AD6" s="357"/>
      <c r="AE6" s="357"/>
      <c r="AF6" s="357"/>
      <c r="AG6" s="357"/>
      <c r="AH6" s="357"/>
      <c r="AI6" s="357"/>
      <c r="AJ6" s="357"/>
      <c r="AK6" s="357"/>
      <c r="AL6" s="357"/>
      <c r="AM6" s="357"/>
      <c r="AN6" s="357"/>
      <c r="AO6" s="357"/>
      <c r="AP6" s="357"/>
      <c r="AQ6" s="357"/>
      <c r="AR6" s="358"/>
      <c r="AS6" s="358"/>
      <c r="AT6" s="359"/>
      <c r="AU6" s="94"/>
      <c r="AV6" s="347"/>
      <c r="AW6" s="348"/>
      <c r="AX6" s="347"/>
      <c r="AY6" s="347"/>
      <c r="AZ6" s="347"/>
      <c r="BA6" s="200"/>
      <c r="BB6" s="200"/>
      <c r="BC6" s="200"/>
      <c r="BD6" s="342"/>
      <c r="BE6" s="342"/>
      <c r="BF6" s="342"/>
      <c r="BG6" s="342"/>
    </row>
    <row r="7" spans="1:59" ht="27.75" customHeight="1" thickBot="1" x14ac:dyDescent="0.3">
      <c r="A7" s="239" t="s">
        <v>31</v>
      </c>
      <c r="B7" s="364" t="s">
        <v>29</v>
      </c>
      <c r="C7" s="365" t="s">
        <v>30</v>
      </c>
      <c r="D7" s="322" t="s">
        <v>37</v>
      </c>
      <c r="E7" s="283" t="s">
        <v>36</v>
      </c>
      <c r="F7" s="223" t="s">
        <v>42</v>
      </c>
      <c r="G7" s="223"/>
      <c r="H7" s="223"/>
      <c r="I7" s="224"/>
      <c r="J7" s="225" t="s">
        <v>17</v>
      </c>
      <c r="K7" s="322" t="s">
        <v>37</v>
      </c>
      <c r="L7" s="283" t="s">
        <v>36</v>
      </c>
      <c r="M7" s="223" t="s">
        <v>42</v>
      </c>
      <c r="N7" s="223"/>
      <c r="O7" s="223"/>
      <c r="P7" s="224"/>
      <c r="Q7" s="225" t="s">
        <v>17</v>
      </c>
      <c r="R7" s="227" t="s">
        <v>37</v>
      </c>
      <c r="S7" s="321" t="s">
        <v>36</v>
      </c>
      <c r="T7" s="261" t="s">
        <v>42</v>
      </c>
      <c r="U7" s="261"/>
      <c r="V7" s="261"/>
      <c r="W7" s="350"/>
      <c r="X7" s="337" t="s">
        <v>17</v>
      </c>
      <c r="Y7" s="266"/>
      <c r="Z7" s="336"/>
      <c r="AA7" s="352"/>
      <c r="AB7" s="361" t="s">
        <v>8</v>
      </c>
      <c r="AC7" s="228"/>
      <c r="AD7" s="228" t="s">
        <v>9</v>
      </c>
      <c r="AE7" s="228"/>
      <c r="AF7" s="228" t="s">
        <v>10</v>
      </c>
      <c r="AG7" s="228"/>
      <c r="AH7" s="228" t="s">
        <v>11</v>
      </c>
      <c r="AI7" s="228"/>
      <c r="AJ7" s="228" t="s">
        <v>12</v>
      </c>
      <c r="AK7" s="228"/>
      <c r="AL7" s="228" t="s">
        <v>13</v>
      </c>
      <c r="AM7" s="228"/>
      <c r="AN7" s="228" t="s">
        <v>14</v>
      </c>
      <c r="AO7" s="228"/>
      <c r="AP7" s="228" t="s">
        <v>15</v>
      </c>
      <c r="AQ7" s="229"/>
      <c r="AR7" s="230" t="s">
        <v>16</v>
      </c>
      <c r="AS7" s="231"/>
      <c r="AT7" s="360"/>
      <c r="AU7" s="57"/>
      <c r="AV7" s="326" t="s">
        <v>45</v>
      </c>
      <c r="AW7" s="327"/>
      <c r="AX7" s="205" t="s">
        <v>70</v>
      </c>
      <c r="AY7" s="205"/>
      <c r="AZ7" s="205"/>
      <c r="BA7" s="200"/>
      <c r="BB7" s="200"/>
      <c r="BC7" s="200"/>
      <c r="BD7" s="342"/>
      <c r="BE7" s="342"/>
      <c r="BF7" s="342"/>
      <c r="BG7" s="342"/>
    </row>
    <row r="8" spans="1:59" ht="83.25" customHeight="1" thickBot="1" x14ac:dyDescent="0.3">
      <c r="A8" s="240"/>
      <c r="B8" s="239"/>
      <c r="C8" s="365"/>
      <c r="D8" s="322"/>
      <c r="E8" s="283"/>
      <c r="F8" s="64" t="s">
        <v>38</v>
      </c>
      <c r="G8" s="64" t="s">
        <v>39</v>
      </c>
      <c r="H8" s="64" t="s">
        <v>40</v>
      </c>
      <c r="I8" s="51" t="s">
        <v>41</v>
      </c>
      <c r="J8" s="335"/>
      <c r="K8" s="322"/>
      <c r="L8" s="283"/>
      <c r="M8" s="64" t="s">
        <v>38</v>
      </c>
      <c r="N8" s="64" t="s">
        <v>39</v>
      </c>
      <c r="O8" s="64" t="s">
        <v>54</v>
      </c>
      <c r="P8" s="51" t="s">
        <v>41</v>
      </c>
      <c r="Q8" s="335"/>
      <c r="R8" s="227"/>
      <c r="S8" s="321"/>
      <c r="T8" s="61" t="s">
        <v>38</v>
      </c>
      <c r="U8" s="61" t="s">
        <v>39</v>
      </c>
      <c r="V8" s="61" t="s">
        <v>54</v>
      </c>
      <c r="W8" s="67" t="s">
        <v>41</v>
      </c>
      <c r="X8" s="338"/>
      <c r="Y8" s="351"/>
      <c r="Z8" s="336"/>
      <c r="AA8" s="352"/>
      <c r="AB8" s="144" t="s">
        <v>3</v>
      </c>
      <c r="AC8" s="145" t="s">
        <v>4</v>
      </c>
      <c r="AD8" s="145" t="s">
        <v>3</v>
      </c>
      <c r="AE8" s="145" t="s">
        <v>4</v>
      </c>
      <c r="AF8" s="145" t="s">
        <v>3</v>
      </c>
      <c r="AG8" s="145" t="s">
        <v>4</v>
      </c>
      <c r="AH8" s="145" t="s">
        <v>3</v>
      </c>
      <c r="AI8" s="145" t="s">
        <v>4</v>
      </c>
      <c r="AJ8" s="145" t="s">
        <v>3</v>
      </c>
      <c r="AK8" s="145" t="s">
        <v>4</v>
      </c>
      <c r="AL8" s="145" t="s">
        <v>3</v>
      </c>
      <c r="AM8" s="145" t="s">
        <v>4</v>
      </c>
      <c r="AN8" s="145" t="s">
        <v>3</v>
      </c>
      <c r="AO8" s="145" t="s">
        <v>4</v>
      </c>
      <c r="AP8" s="145" t="s">
        <v>3</v>
      </c>
      <c r="AQ8" s="146" t="s">
        <v>4</v>
      </c>
      <c r="AR8" s="46" t="s">
        <v>3</v>
      </c>
      <c r="AS8" s="47" t="s">
        <v>4</v>
      </c>
      <c r="AT8" s="68" t="s">
        <v>17</v>
      </c>
      <c r="AU8" s="58" t="s">
        <v>71</v>
      </c>
      <c r="AV8" s="49" t="s">
        <v>46</v>
      </c>
      <c r="AW8" s="50" t="s">
        <v>47</v>
      </c>
      <c r="AX8" s="50" t="s">
        <v>66</v>
      </c>
      <c r="AY8" s="50" t="s">
        <v>67</v>
      </c>
      <c r="AZ8" s="50" t="s">
        <v>68</v>
      </c>
      <c r="BA8" s="200"/>
      <c r="BB8" s="200"/>
      <c r="BC8" s="200"/>
      <c r="BD8" s="342"/>
      <c r="BE8" s="342"/>
      <c r="BF8" s="342"/>
      <c r="BG8" s="342"/>
    </row>
    <row r="9" spans="1:59" ht="36" customHeight="1" x14ac:dyDescent="0.25">
      <c r="A9" s="7">
        <v>1</v>
      </c>
      <c r="B9" s="7" t="s">
        <v>56</v>
      </c>
      <c r="C9" s="177">
        <v>701298.05573689507</v>
      </c>
      <c r="D9" s="25">
        <v>80</v>
      </c>
      <c r="E9" s="1">
        <v>27</v>
      </c>
      <c r="F9" s="1">
        <v>5</v>
      </c>
      <c r="G9" s="1">
        <v>0</v>
      </c>
      <c r="H9" s="1">
        <v>0</v>
      </c>
      <c r="I9" s="130">
        <v>0</v>
      </c>
      <c r="J9" s="73">
        <f>D9+E9+F9+G9+H9+I9</f>
        <v>112</v>
      </c>
      <c r="K9" s="25">
        <v>76</v>
      </c>
      <c r="L9" s="1">
        <v>1</v>
      </c>
      <c r="M9" s="1">
        <v>0</v>
      </c>
      <c r="N9" s="1">
        <v>0</v>
      </c>
      <c r="O9" s="1">
        <v>10</v>
      </c>
      <c r="P9" s="130">
        <v>0</v>
      </c>
      <c r="Q9" s="73">
        <f>SUM(K9:P9)</f>
        <v>87</v>
      </c>
      <c r="R9" s="25">
        <v>96</v>
      </c>
      <c r="S9" s="1">
        <v>0</v>
      </c>
      <c r="T9" s="1">
        <v>0</v>
      </c>
      <c r="U9" s="1">
        <v>0</v>
      </c>
      <c r="V9" s="1">
        <v>5</v>
      </c>
      <c r="W9" s="130">
        <v>0</v>
      </c>
      <c r="X9" s="74">
        <f>SUM(R9:W9)</f>
        <v>101</v>
      </c>
      <c r="Y9" s="74">
        <f>J9+Q9+X9</f>
        <v>300</v>
      </c>
      <c r="Z9" s="43">
        <v>1</v>
      </c>
      <c r="AA9" s="122" t="s">
        <v>56</v>
      </c>
      <c r="AB9" s="147">
        <v>0</v>
      </c>
      <c r="AC9" s="148">
        <v>6</v>
      </c>
      <c r="AD9" s="148">
        <v>2</v>
      </c>
      <c r="AE9" s="148">
        <v>10</v>
      </c>
      <c r="AF9" s="148">
        <v>37</v>
      </c>
      <c r="AG9" s="148">
        <v>32</v>
      </c>
      <c r="AH9" s="148">
        <v>21</v>
      </c>
      <c r="AI9" s="148">
        <v>16</v>
      </c>
      <c r="AJ9" s="148">
        <v>22</v>
      </c>
      <c r="AK9" s="148">
        <v>29</v>
      </c>
      <c r="AL9" s="148">
        <v>14</v>
      </c>
      <c r="AM9" s="148">
        <v>13</v>
      </c>
      <c r="AN9" s="148">
        <v>25</v>
      </c>
      <c r="AO9" s="148">
        <v>20</v>
      </c>
      <c r="AP9" s="148">
        <v>15</v>
      </c>
      <c r="AQ9" s="149">
        <v>18</v>
      </c>
      <c r="AR9" s="95">
        <f>AP9+AN9+AL9+AJ9+AH9+AF9+AD9+AB9</f>
        <v>136</v>
      </c>
      <c r="AS9" s="96">
        <f>AQ9+AO9+AM9+AK9+AI9+AG9+AE9+AC9</f>
        <v>144</v>
      </c>
      <c r="AT9" s="172">
        <f>SUM(AR9:AS9)</f>
        <v>280</v>
      </c>
      <c r="AU9" s="97">
        <f>D9+E9+K9+L9+R9+S9</f>
        <v>280</v>
      </c>
      <c r="AV9" s="23">
        <v>1134</v>
      </c>
      <c r="AW9" s="2">
        <v>113</v>
      </c>
      <c r="AX9" s="2">
        <v>1977</v>
      </c>
      <c r="AY9" s="2">
        <v>0</v>
      </c>
      <c r="AZ9" s="2">
        <v>11</v>
      </c>
      <c r="BA9" s="3">
        <f t="shared" ref="BA9:BA19" si="0">((D9+E9)*4)/(C9*0.00144)*100</f>
        <v>42.38172625616555</v>
      </c>
      <c r="BB9" s="3">
        <f>(D9+E9)/(J9+Q9)*100</f>
        <v>53.768844221105525</v>
      </c>
      <c r="BC9" s="3">
        <f>(4*AU9)/(C9*0.00272)*100</f>
        <v>58.714650998096317</v>
      </c>
      <c r="BD9" s="3">
        <f t="shared" ref="BD9:BD19" si="1">(E9+F9+G9+H9+I9+L9+M9+N9+O9+S9+T9+U9+V9+W9)/Y9*100</f>
        <v>16</v>
      </c>
      <c r="BE9" s="3">
        <f t="shared" ref="BE9:BE19" si="2">((D9+E9)*4)/(C9)*100000</f>
        <v>61.029685808878405</v>
      </c>
      <c r="BF9" s="3">
        <f>(AU9*4)/(C9)*100000</f>
        <v>159.70385071482201</v>
      </c>
      <c r="BG9" s="5">
        <f t="shared" ref="BG9:BG19" si="3">AW9/AV9*100</f>
        <v>9.9647266313932974</v>
      </c>
    </row>
    <row r="10" spans="1:59" ht="36" customHeight="1" x14ac:dyDescent="0.25">
      <c r="A10" s="7">
        <v>2</v>
      </c>
      <c r="B10" s="123" t="s">
        <v>57</v>
      </c>
      <c r="C10" s="178">
        <v>204955.41713689503</v>
      </c>
      <c r="D10" s="25">
        <v>26</v>
      </c>
      <c r="E10" s="1">
        <v>6</v>
      </c>
      <c r="F10" s="1">
        <v>0</v>
      </c>
      <c r="G10" s="1">
        <v>0</v>
      </c>
      <c r="H10" s="1">
        <v>0</v>
      </c>
      <c r="I10" s="22">
        <v>0</v>
      </c>
      <c r="J10" s="74">
        <f t="shared" ref="J10:J19" si="4">D10+E10+F10+G10+H10+I10</f>
        <v>32</v>
      </c>
      <c r="K10" s="25">
        <v>22</v>
      </c>
      <c r="L10" s="1">
        <v>2</v>
      </c>
      <c r="M10" s="1">
        <v>0</v>
      </c>
      <c r="N10" s="1">
        <v>0</v>
      </c>
      <c r="O10" s="1">
        <v>0</v>
      </c>
      <c r="P10" s="22">
        <v>0</v>
      </c>
      <c r="Q10" s="74">
        <f t="shared" ref="Q10:Q19" si="5">SUM(K10:P10)</f>
        <v>24</v>
      </c>
      <c r="R10" s="25">
        <v>21</v>
      </c>
      <c r="S10" s="1">
        <v>0</v>
      </c>
      <c r="T10" s="1">
        <v>0</v>
      </c>
      <c r="U10" s="1">
        <v>0</v>
      </c>
      <c r="V10" s="1">
        <v>0</v>
      </c>
      <c r="W10" s="22">
        <v>0</v>
      </c>
      <c r="X10" s="74">
        <f t="shared" ref="X10:X19" si="6">SUM(R10:W10)</f>
        <v>21</v>
      </c>
      <c r="Y10" s="74">
        <f t="shared" ref="Y10:Y19" si="7">J10+Q10+X10</f>
        <v>77</v>
      </c>
      <c r="Z10" s="43">
        <v>2</v>
      </c>
      <c r="AA10" s="124" t="s">
        <v>57</v>
      </c>
      <c r="AB10" s="25">
        <v>1</v>
      </c>
      <c r="AC10" s="1">
        <v>0</v>
      </c>
      <c r="AD10" s="1">
        <v>1</v>
      </c>
      <c r="AE10" s="1">
        <v>4</v>
      </c>
      <c r="AF10" s="1">
        <v>8</v>
      </c>
      <c r="AG10" s="1">
        <v>8</v>
      </c>
      <c r="AH10" s="1">
        <v>6</v>
      </c>
      <c r="AI10" s="1">
        <v>18</v>
      </c>
      <c r="AJ10" s="1">
        <v>1</v>
      </c>
      <c r="AK10" s="1">
        <v>9</v>
      </c>
      <c r="AL10" s="1">
        <v>2</v>
      </c>
      <c r="AM10" s="1">
        <v>6</v>
      </c>
      <c r="AN10" s="1">
        <v>5</v>
      </c>
      <c r="AO10" s="1">
        <v>4</v>
      </c>
      <c r="AP10" s="1">
        <v>3</v>
      </c>
      <c r="AQ10" s="150">
        <v>1</v>
      </c>
      <c r="AR10" s="95">
        <f t="shared" ref="AR10:AR19" si="8">AP10+AN10+AL10+AJ10+AH10+AF10+AD10+AB10</f>
        <v>27</v>
      </c>
      <c r="AS10" s="96">
        <f t="shared" ref="AS10:AS19" si="9">AQ10+AO10+AM10+AK10+AI10+AG10+AE10+AC10</f>
        <v>50</v>
      </c>
      <c r="AT10" s="65">
        <f t="shared" ref="AT10:AT19" si="10">SUM(AR10:AS10)</f>
        <v>77</v>
      </c>
      <c r="AU10" s="98">
        <f t="shared" ref="AU10:AU19" si="11">D10+E10+K10+L10+R10+S10</f>
        <v>77</v>
      </c>
      <c r="AV10" s="23">
        <v>369</v>
      </c>
      <c r="AW10" s="2">
        <v>27</v>
      </c>
      <c r="AX10" s="2">
        <v>360</v>
      </c>
      <c r="AY10" s="2">
        <v>0</v>
      </c>
      <c r="AZ10" s="2">
        <v>5</v>
      </c>
      <c r="BA10" s="3">
        <f t="shared" si="0"/>
        <v>43.369865569114324</v>
      </c>
      <c r="BB10" s="3">
        <f t="shared" ref="BB10:BB18" si="12">(D10+E10)/(J10+Q10)*100</f>
        <v>57.142857142857139</v>
      </c>
      <c r="BC10" s="3">
        <f t="shared" ref="BC10:BC18" si="13">(4*AU10)/(C10*0.00272)*100</f>
        <v>55.248744190066603</v>
      </c>
      <c r="BD10" s="3">
        <f t="shared" si="1"/>
        <v>10.38961038961039</v>
      </c>
      <c r="BE10" s="3">
        <f t="shared" si="2"/>
        <v>62.452606419524635</v>
      </c>
      <c r="BF10" s="3">
        <f t="shared" ref="BF10:BF19" si="14">(AU10*4)/(C10)*100000</f>
        <v>150.27658419698113</v>
      </c>
      <c r="BG10" s="5">
        <f t="shared" si="3"/>
        <v>7.3170731707317067</v>
      </c>
    </row>
    <row r="11" spans="1:59" ht="36" customHeight="1" x14ac:dyDescent="0.25">
      <c r="A11" s="7">
        <v>3</v>
      </c>
      <c r="B11" s="7" t="s">
        <v>58</v>
      </c>
      <c r="C11" s="178">
        <v>248719.92293689502</v>
      </c>
      <c r="D11" s="25">
        <v>20</v>
      </c>
      <c r="E11" s="1">
        <v>3</v>
      </c>
      <c r="F11" s="1">
        <v>0</v>
      </c>
      <c r="G11" s="1">
        <v>0</v>
      </c>
      <c r="H11" s="1">
        <v>0</v>
      </c>
      <c r="I11" s="22">
        <v>0</v>
      </c>
      <c r="J11" s="74">
        <f t="shared" si="4"/>
        <v>23</v>
      </c>
      <c r="K11" s="25">
        <v>13</v>
      </c>
      <c r="L11" s="1">
        <v>4</v>
      </c>
      <c r="M11" s="1">
        <v>0</v>
      </c>
      <c r="N11" s="1">
        <v>0</v>
      </c>
      <c r="O11" s="1">
        <v>0</v>
      </c>
      <c r="P11" s="22">
        <v>0</v>
      </c>
      <c r="Q11" s="74">
        <f t="shared" si="5"/>
        <v>17</v>
      </c>
      <c r="R11" s="25">
        <v>24</v>
      </c>
      <c r="S11" s="1">
        <v>0</v>
      </c>
      <c r="T11" s="1">
        <v>0</v>
      </c>
      <c r="U11" s="1">
        <v>0</v>
      </c>
      <c r="V11" s="1">
        <v>0</v>
      </c>
      <c r="W11" s="22">
        <v>0</v>
      </c>
      <c r="X11" s="74">
        <f t="shared" si="6"/>
        <v>24</v>
      </c>
      <c r="Y11" s="74">
        <f t="shared" si="7"/>
        <v>64</v>
      </c>
      <c r="Z11" s="43">
        <v>3</v>
      </c>
      <c r="AA11" s="122" t="s">
        <v>58</v>
      </c>
      <c r="AB11" s="25">
        <v>0</v>
      </c>
      <c r="AC11" s="1">
        <v>0</v>
      </c>
      <c r="AD11" s="1">
        <v>3</v>
      </c>
      <c r="AE11" s="1">
        <v>1</v>
      </c>
      <c r="AF11" s="1">
        <v>8</v>
      </c>
      <c r="AG11" s="1">
        <v>13</v>
      </c>
      <c r="AH11" s="1">
        <v>4</v>
      </c>
      <c r="AI11" s="1">
        <v>9</v>
      </c>
      <c r="AJ11" s="1">
        <v>0</v>
      </c>
      <c r="AK11" s="1">
        <v>5</v>
      </c>
      <c r="AL11" s="1">
        <v>3</v>
      </c>
      <c r="AM11" s="1">
        <v>3</v>
      </c>
      <c r="AN11" s="1">
        <v>2</v>
      </c>
      <c r="AO11" s="1">
        <v>4</v>
      </c>
      <c r="AP11" s="1">
        <v>8</v>
      </c>
      <c r="AQ11" s="150">
        <v>1</v>
      </c>
      <c r="AR11" s="95">
        <f t="shared" si="8"/>
        <v>28</v>
      </c>
      <c r="AS11" s="96">
        <f t="shared" si="9"/>
        <v>36</v>
      </c>
      <c r="AT11" s="65">
        <f t="shared" si="10"/>
        <v>64</v>
      </c>
      <c r="AU11" s="98">
        <f t="shared" si="11"/>
        <v>64</v>
      </c>
      <c r="AV11" s="23">
        <v>216</v>
      </c>
      <c r="AW11" s="2">
        <v>17</v>
      </c>
      <c r="AX11" s="2">
        <v>816</v>
      </c>
      <c r="AY11" s="2">
        <v>0</v>
      </c>
      <c r="AZ11" s="2">
        <v>6</v>
      </c>
      <c r="BA11" s="3">
        <f t="shared" si="0"/>
        <v>25.687081330070495</v>
      </c>
      <c r="BB11" s="3">
        <f t="shared" si="12"/>
        <v>57.499999999999993</v>
      </c>
      <c r="BC11" s="3">
        <f t="shared" si="13"/>
        <v>37.840815463224061</v>
      </c>
      <c r="BD11" s="3">
        <f t="shared" si="1"/>
        <v>10.9375</v>
      </c>
      <c r="BE11" s="3">
        <f t="shared" si="2"/>
        <v>36.989397115301514</v>
      </c>
      <c r="BF11" s="3">
        <f t="shared" si="14"/>
        <v>102.92701805996944</v>
      </c>
      <c r="BG11" s="5">
        <f t="shared" si="3"/>
        <v>7.8703703703703702</v>
      </c>
    </row>
    <row r="12" spans="1:59" ht="36" customHeight="1" x14ac:dyDescent="0.25">
      <c r="A12" s="7">
        <v>4</v>
      </c>
      <c r="B12" s="7" t="s">
        <v>59</v>
      </c>
      <c r="C12" s="178">
        <v>390014.38973689504</v>
      </c>
      <c r="D12" s="25">
        <v>59</v>
      </c>
      <c r="E12" s="1">
        <v>4</v>
      </c>
      <c r="F12" s="1">
        <v>0</v>
      </c>
      <c r="G12" s="1">
        <v>0</v>
      </c>
      <c r="H12" s="1">
        <v>1</v>
      </c>
      <c r="I12" s="22">
        <v>0</v>
      </c>
      <c r="J12" s="74">
        <f t="shared" si="4"/>
        <v>64</v>
      </c>
      <c r="K12" s="25">
        <v>72</v>
      </c>
      <c r="L12" s="1">
        <v>1</v>
      </c>
      <c r="M12" s="1">
        <v>0</v>
      </c>
      <c r="N12" s="1">
        <v>0</v>
      </c>
      <c r="O12" s="1">
        <v>3</v>
      </c>
      <c r="P12" s="22">
        <v>0</v>
      </c>
      <c r="Q12" s="74">
        <f t="shared" si="5"/>
        <v>76</v>
      </c>
      <c r="R12" s="25">
        <v>38</v>
      </c>
      <c r="S12" s="1">
        <v>0</v>
      </c>
      <c r="T12" s="1">
        <v>0</v>
      </c>
      <c r="U12" s="1">
        <v>0</v>
      </c>
      <c r="V12" s="1">
        <v>5</v>
      </c>
      <c r="W12" s="22">
        <v>0</v>
      </c>
      <c r="X12" s="74">
        <f t="shared" si="6"/>
        <v>43</v>
      </c>
      <c r="Y12" s="74">
        <f t="shared" si="7"/>
        <v>183</v>
      </c>
      <c r="Z12" s="43">
        <v>4</v>
      </c>
      <c r="AA12" s="122" t="s">
        <v>59</v>
      </c>
      <c r="AB12" s="25">
        <v>0</v>
      </c>
      <c r="AC12" s="1">
        <v>0</v>
      </c>
      <c r="AD12" s="1">
        <v>2</v>
      </c>
      <c r="AE12" s="1">
        <v>1</v>
      </c>
      <c r="AF12" s="1">
        <v>7</v>
      </c>
      <c r="AG12" s="1">
        <v>25</v>
      </c>
      <c r="AH12" s="1">
        <v>17</v>
      </c>
      <c r="AI12" s="1">
        <v>21</v>
      </c>
      <c r="AJ12" s="1">
        <v>11</v>
      </c>
      <c r="AK12" s="1">
        <v>12</v>
      </c>
      <c r="AL12" s="1">
        <v>7</v>
      </c>
      <c r="AM12" s="1">
        <v>12</v>
      </c>
      <c r="AN12" s="1">
        <v>10</v>
      </c>
      <c r="AO12" s="1">
        <v>10</v>
      </c>
      <c r="AP12" s="1">
        <v>25</v>
      </c>
      <c r="AQ12" s="1">
        <v>14</v>
      </c>
      <c r="AR12" s="95">
        <f t="shared" si="8"/>
        <v>79</v>
      </c>
      <c r="AS12" s="96">
        <f t="shared" si="9"/>
        <v>95</v>
      </c>
      <c r="AT12" s="65">
        <f t="shared" si="10"/>
        <v>174</v>
      </c>
      <c r="AU12" s="98">
        <f t="shared" si="11"/>
        <v>174</v>
      </c>
      <c r="AV12" s="23">
        <v>627</v>
      </c>
      <c r="AW12" s="2">
        <v>70</v>
      </c>
      <c r="AX12" s="2">
        <v>768</v>
      </c>
      <c r="AY12" s="2">
        <v>0</v>
      </c>
      <c r="AZ12" s="2">
        <v>5</v>
      </c>
      <c r="BA12" s="3">
        <f t="shared" si="0"/>
        <v>44.870139308976661</v>
      </c>
      <c r="BB12" s="3">
        <f t="shared" si="12"/>
        <v>45</v>
      </c>
      <c r="BC12" s="3">
        <f t="shared" si="13"/>
        <v>65.608438989596124</v>
      </c>
      <c r="BD12" s="3">
        <f t="shared" si="1"/>
        <v>7.6502732240437163</v>
      </c>
      <c r="BE12" s="3">
        <f t="shared" si="2"/>
        <v>64.613000604926398</v>
      </c>
      <c r="BF12" s="3">
        <f t="shared" si="14"/>
        <v>178.45495405170149</v>
      </c>
      <c r="BG12" s="5">
        <f t="shared" si="3"/>
        <v>11.164274322169058</v>
      </c>
    </row>
    <row r="13" spans="1:59" ht="36" customHeight="1" x14ac:dyDescent="0.25">
      <c r="A13" s="7">
        <v>5</v>
      </c>
      <c r="B13" s="123" t="s">
        <v>60</v>
      </c>
      <c r="C13" s="178">
        <v>174000.66773689503</v>
      </c>
      <c r="D13" s="25">
        <v>14</v>
      </c>
      <c r="E13" s="1">
        <v>0</v>
      </c>
      <c r="F13" s="1">
        <v>0</v>
      </c>
      <c r="G13" s="1">
        <v>0</v>
      </c>
      <c r="H13" s="1">
        <v>1</v>
      </c>
      <c r="I13" s="22">
        <v>0</v>
      </c>
      <c r="J13" s="74">
        <f t="shared" si="4"/>
        <v>15</v>
      </c>
      <c r="K13" s="25">
        <v>29</v>
      </c>
      <c r="L13" s="1">
        <v>1</v>
      </c>
      <c r="M13" s="1">
        <v>0</v>
      </c>
      <c r="N13" s="1">
        <v>0</v>
      </c>
      <c r="O13" s="1">
        <v>1</v>
      </c>
      <c r="P13" s="22">
        <v>0</v>
      </c>
      <c r="Q13" s="74">
        <f t="shared" si="5"/>
        <v>31</v>
      </c>
      <c r="R13" s="25">
        <v>10</v>
      </c>
      <c r="S13" s="1">
        <v>0</v>
      </c>
      <c r="T13" s="1">
        <v>0</v>
      </c>
      <c r="U13" s="1">
        <v>0</v>
      </c>
      <c r="V13" s="1">
        <v>0</v>
      </c>
      <c r="W13" s="22">
        <v>0</v>
      </c>
      <c r="X13" s="74">
        <f t="shared" si="6"/>
        <v>10</v>
      </c>
      <c r="Y13" s="74">
        <f t="shared" si="7"/>
        <v>56</v>
      </c>
      <c r="Z13" s="43">
        <v>5</v>
      </c>
      <c r="AA13" s="124" t="s">
        <v>60</v>
      </c>
      <c r="AB13" s="25">
        <v>1</v>
      </c>
      <c r="AC13" s="1">
        <v>0</v>
      </c>
      <c r="AD13" s="1">
        <v>1</v>
      </c>
      <c r="AE13" s="1">
        <v>1</v>
      </c>
      <c r="AF13" s="1">
        <v>3</v>
      </c>
      <c r="AG13" s="1">
        <v>8</v>
      </c>
      <c r="AH13" s="1">
        <v>3</v>
      </c>
      <c r="AI13" s="1">
        <v>7</v>
      </c>
      <c r="AJ13" s="1">
        <v>5</v>
      </c>
      <c r="AK13" s="1">
        <v>6</v>
      </c>
      <c r="AL13" s="1">
        <v>2</v>
      </c>
      <c r="AM13" s="1">
        <v>5</v>
      </c>
      <c r="AN13" s="1">
        <v>2</v>
      </c>
      <c r="AO13" s="1">
        <v>4</v>
      </c>
      <c r="AP13" s="1">
        <v>5</v>
      </c>
      <c r="AQ13" s="150">
        <v>1</v>
      </c>
      <c r="AR13" s="95">
        <f t="shared" si="8"/>
        <v>22</v>
      </c>
      <c r="AS13" s="96">
        <f t="shared" si="9"/>
        <v>32</v>
      </c>
      <c r="AT13" s="173">
        <f t="shared" si="10"/>
        <v>54</v>
      </c>
      <c r="AU13" s="174">
        <f t="shared" si="11"/>
        <v>54</v>
      </c>
      <c r="AV13" s="23">
        <v>142</v>
      </c>
      <c r="AW13" s="2">
        <v>15</v>
      </c>
      <c r="AX13" s="2">
        <v>288</v>
      </c>
      <c r="AY13" s="2">
        <v>0</v>
      </c>
      <c r="AZ13" s="2">
        <v>4</v>
      </c>
      <c r="BA13" s="3">
        <f t="shared" si="0"/>
        <v>22.349850373960891</v>
      </c>
      <c r="BB13" s="3">
        <f t="shared" si="12"/>
        <v>30.434782608695656</v>
      </c>
      <c r="BC13" s="3">
        <f t="shared" si="13"/>
        <v>45.638770091365522</v>
      </c>
      <c r="BD13" s="3">
        <f t="shared" si="1"/>
        <v>5.3571428571428568</v>
      </c>
      <c r="BE13" s="3">
        <f t="shared" si="2"/>
        <v>32.183784538503687</v>
      </c>
      <c r="BF13" s="3">
        <f t="shared" si="14"/>
        <v>124.13745464851422</v>
      </c>
      <c r="BG13" s="5">
        <f t="shared" si="3"/>
        <v>10.56338028169014</v>
      </c>
    </row>
    <row r="14" spans="1:59" ht="36" customHeight="1" x14ac:dyDescent="0.25">
      <c r="A14" s="7">
        <v>7</v>
      </c>
      <c r="B14" s="123" t="s">
        <v>61</v>
      </c>
      <c r="C14" s="178">
        <v>318099.95033689501</v>
      </c>
      <c r="D14" s="25">
        <v>19</v>
      </c>
      <c r="E14" s="1">
        <v>2</v>
      </c>
      <c r="F14" s="1">
        <v>0</v>
      </c>
      <c r="G14" s="1">
        <v>0</v>
      </c>
      <c r="H14" s="1">
        <v>1</v>
      </c>
      <c r="I14" s="22">
        <v>1</v>
      </c>
      <c r="J14" s="74">
        <f t="shared" si="4"/>
        <v>23</v>
      </c>
      <c r="K14" s="25">
        <v>28</v>
      </c>
      <c r="L14" s="1">
        <v>0</v>
      </c>
      <c r="M14" s="1">
        <v>0</v>
      </c>
      <c r="N14" s="1">
        <v>0</v>
      </c>
      <c r="O14" s="1">
        <v>1</v>
      </c>
      <c r="P14" s="22">
        <v>0</v>
      </c>
      <c r="Q14" s="74">
        <f t="shared" si="5"/>
        <v>29</v>
      </c>
      <c r="R14" s="25">
        <v>13</v>
      </c>
      <c r="S14" s="1">
        <v>0</v>
      </c>
      <c r="T14" s="1">
        <v>0</v>
      </c>
      <c r="U14" s="1">
        <v>0</v>
      </c>
      <c r="V14" s="1">
        <v>0</v>
      </c>
      <c r="W14" s="22">
        <v>0</v>
      </c>
      <c r="X14" s="74">
        <f t="shared" si="6"/>
        <v>13</v>
      </c>
      <c r="Y14" s="74">
        <f t="shared" si="7"/>
        <v>65</v>
      </c>
      <c r="Z14" s="43">
        <v>7</v>
      </c>
      <c r="AA14" s="124" t="s">
        <v>61</v>
      </c>
      <c r="AB14" s="25">
        <v>0</v>
      </c>
      <c r="AC14" s="1">
        <v>0</v>
      </c>
      <c r="AD14" s="1">
        <v>0</v>
      </c>
      <c r="AE14" s="1">
        <v>0</v>
      </c>
      <c r="AF14" s="1">
        <v>4</v>
      </c>
      <c r="AG14" s="1">
        <v>11</v>
      </c>
      <c r="AH14" s="1">
        <v>10</v>
      </c>
      <c r="AI14" s="1">
        <v>8</v>
      </c>
      <c r="AJ14" s="1">
        <v>5</v>
      </c>
      <c r="AK14" s="1">
        <v>4</v>
      </c>
      <c r="AL14" s="1">
        <v>2</v>
      </c>
      <c r="AM14" s="1">
        <v>1</v>
      </c>
      <c r="AN14" s="1">
        <v>3</v>
      </c>
      <c r="AO14" s="1">
        <v>4</v>
      </c>
      <c r="AP14" s="1">
        <v>6</v>
      </c>
      <c r="AQ14" s="150">
        <v>4</v>
      </c>
      <c r="AR14" s="95">
        <f t="shared" si="8"/>
        <v>30</v>
      </c>
      <c r="AS14" s="96">
        <f t="shared" si="9"/>
        <v>32</v>
      </c>
      <c r="AT14" s="175">
        <f t="shared" si="10"/>
        <v>62</v>
      </c>
      <c r="AU14" s="98">
        <f t="shared" si="11"/>
        <v>62</v>
      </c>
      <c r="AV14" s="23">
        <v>193</v>
      </c>
      <c r="AW14" s="2">
        <v>20</v>
      </c>
      <c r="AX14" s="2">
        <v>342</v>
      </c>
      <c r="AY14" s="2">
        <v>0</v>
      </c>
      <c r="AZ14" s="2">
        <v>0</v>
      </c>
      <c r="BA14" s="3">
        <f t="shared" si="0"/>
        <v>18.338051694617793</v>
      </c>
      <c r="BB14" s="3">
        <f t="shared" si="12"/>
        <v>40.384615384615387</v>
      </c>
      <c r="BC14" s="3">
        <f t="shared" si="13"/>
        <v>28.66283710251184</v>
      </c>
      <c r="BD14" s="3">
        <f t="shared" si="1"/>
        <v>7.6923076923076925</v>
      </c>
      <c r="BE14" s="3">
        <f t="shared" si="2"/>
        <v>26.40679444024962</v>
      </c>
      <c r="BF14" s="3">
        <f t="shared" si="14"/>
        <v>77.962916918832221</v>
      </c>
      <c r="BG14" s="5">
        <f t="shared" si="3"/>
        <v>10.362694300518134</v>
      </c>
    </row>
    <row r="15" spans="1:59" ht="36" customHeight="1" x14ac:dyDescent="0.25">
      <c r="A15" s="7">
        <v>8</v>
      </c>
      <c r="B15" s="7" t="s">
        <v>62</v>
      </c>
      <c r="C15" s="178">
        <v>812319.27053689514</v>
      </c>
      <c r="D15" s="25">
        <v>77</v>
      </c>
      <c r="E15" s="1">
        <v>6</v>
      </c>
      <c r="F15" s="1">
        <v>0</v>
      </c>
      <c r="G15" s="1">
        <v>0</v>
      </c>
      <c r="H15" s="1">
        <v>0</v>
      </c>
      <c r="I15" s="22">
        <v>0</v>
      </c>
      <c r="J15" s="74">
        <f t="shared" si="4"/>
        <v>83</v>
      </c>
      <c r="K15" s="25">
        <v>80</v>
      </c>
      <c r="L15" s="1">
        <v>6</v>
      </c>
      <c r="M15" s="1">
        <v>0</v>
      </c>
      <c r="N15" s="1">
        <v>0</v>
      </c>
      <c r="O15" s="1">
        <v>1</v>
      </c>
      <c r="P15" s="22">
        <v>0</v>
      </c>
      <c r="Q15" s="74">
        <f t="shared" si="5"/>
        <v>87</v>
      </c>
      <c r="R15" s="25">
        <v>61</v>
      </c>
      <c r="S15" s="1">
        <v>0</v>
      </c>
      <c r="T15" s="1">
        <v>0</v>
      </c>
      <c r="U15" s="1">
        <v>0</v>
      </c>
      <c r="V15" s="1">
        <v>1</v>
      </c>
      <c r="W15" s="22">
        <v>0</v>
      </c>
      <c r="X15" s="74">
        <f t="shared" si="6"/>
        <v>62</v>
      </c>
      <c r="Y15" s="74">
        <f t="shared" si="7"/>
        <v>232</v>
      </c>
      <c r="Z15" s="43">
        <v>8</v>
      </c>
      <c r="AA15" s="122" t="s">
        <v>62</v>
      </c>
      <c r="AB15" s="25">
        <v>0</v>
      </c>
      <c r="AC15" s="1">
        <v>0</v>
      </c>
      <c r="AD15" s="1">
        <v>7</v>
      </c>
      <c r="AE15" s="1">
        <v>6</v>
      </c>
      <c r="AF15" s="1">
        <v>19</v>
      </c>
      <c r="AG15" s="1">
        <v>22</v>
      </c>
      <c r="AH15" s="1">
        <v>27</v>
      </c>
      <c r="AI15" s="1">
        <v>15</v>
      </c>
      <c r="AJ15" s="1">
        <v>20</v>
      </c>
      <c r="AK15" s="1">
        <v>15</v>
      </c>
      <c r="AL15" s="1">
        <v>12</v>
      </c>
      <c r="AM15" s="1">
        <v>13</v>
      </c>
      <c r="AN15" s="1">
        <v>14</v>
      </c>
      <c r="AO15" s="1">
        <v>14</v>
      </c>
      <c r="AP15" s="1">
        <v>29</v>
      </c>
      <c r="AQ15" s="150">
        <v>17</v>
      </c>
      <c r="AR15" s="95">
        <f t="shared" si="8"/>
        <v>128</v>
      </c>
      <c r="AS15" s="96">
        <f t="shared" si="9"/>
        <v>102</v>
      </c>
      <c r="AT15" s="173">
        <f t="shared" si="10"/>
        <v>230</v>
      </c>
      <c r="AU15" s="174">
        <f t="shared" si="11"/>
        <v>230</v>
      </c>
      <c r="AV15" s="23">
        <v>526</v>
      </c>
      <c r="AW15" s="2">
        <v>80</v>
      </c>
      <c r="AX15" s="2">
        <v>1540</v>
      </c>
      <c r="AY15" s="2">
        <v>0</v>
      </c>
      <c r="AZ15" s="2">
        <v>17</v>
      </c>
      <c r="BA15" s="3">
        <f t="shared" si="0"/>
        <v>28.38238164695661</v>
      </c>
      <c r="BB15" s="3">
        <f t="shared" si="12"/>
        <v>48.823529411764703</v>
      </c>
      <c r="BC15" s="3">
        <f t="shared" si="13"/>
        <v>41.638221126293537</v>
      </c>
      <c r="BD15" s="3">
        <f t="shared" si="1"/>
        <v>6.0344827586206895</v>
      </c>
      <c r="BE15" s="3">
        <f t="shared" si="2"/>
        <v>40.870629571617521</v>
      </c>
      <c r="BF15" s="3">
        <f t="shared" si="14"/>
        <v>113.25596146351843</v>
      </c>
      <c r="BG15" s="5">
        <f t="shared" si="3"/>
        <v>15.209125475285171</v>
      </c>
    </row>
    <row r="16" spans="1:59" ht="36" customHeight="1" x14ac:dyDescent="0.25">
      <c r="A16" s="7">
        <v>9</v>
      </c>
      <c r="B16" s="7" t="s">
        <v>63</v>
      </c>
      <c r="C16" s="178">
        <v>473941.34333689505</v>
      </c>
      <c r="D16" s="25">
        <v>46</v>
      </c>
      <c r="E16" s="1">
        <v>4</v>
      </c>
      <c r="F16" s="1">
        <v>0</v>
      </c>
      <c r="G16" s="1">
        <v>0</v>
      </c>
      <c r="H16" s="1">
        <v>0</v>
      </c>
      <c r="I16" s="22">
        <v>0</v>
      </c>
      <c r="J16" s="74">
        <f t="shared" si="4"/>
        <v>50</v>
      </c>
      <c r="K16" s="25">
        <v>43</v>
      </c>
      <c r="L16" s="1">
        <v>0</v>
      </c>
      <c r="M16" s="1">
        <v>0</v>
      </c>
      <c r="N16" s="1">
        <v>0</v>
      </c>
      <c r="O16" s="1">
        <v>3</v>
      </c>
      <c r="P16" s="22">
        <v>0</v>
      </c>
      <c r="Q16" s="74">
        <f t="shared" si="5"/>
        <v>46</v>
      </c>
      <c r="R16" s="25">
        <v>25</v>
      </c>
      <c r="S16" s="1">
        <v>0</v>
      </c>
      <c r="T16" s="1">
        <v>0</v>
      </c>
      <c r="U16" s="1">
        <v>0</v>
      </c>
      <c r="V16" s="1">
        <v>2</v>
      </c>
      <c r="W16" s="22">
        <v>0</v>
      </c>
      <c r="X16" s="74">
        <f t="shared" si="6"/>
        <v>27</v>
      </c>
      <c r="Y16" s="74">
        <f t="shared" si="7"/>
        <v>123</v>
      </c>
      <c r="Z16" s="43">
        <v>9</v>
      </c>
      <c r="AA16" s="122" t="s">
        <v>63</v>
      </c>
      <c r="AB16" s="25">
        <v>1</v>
      </c>
      <c r="AC16" s="1">
        <v>0</v>
      </c>
      <c r="AD16" s="1">
        <v>1</v>
      </c>
      <c r="AE16" s="1">
        <v>5</v>
      </c>
      <c r="AF16" s="1">
        <v>17</v>
      </c>
      <c r="AG16" s="1">
        <v>18</v>
      </c>
      <c r="AH16" s="1">
        <v>15</v>
      </c>
      <c r="AI16" s="1">
        <v>10</v>
      </c>
      <c r="AJ16" s="1">
        <v>4</v>
      </c>
      <c r="AK16" s="1">
        <v>8</v>
      </c>
      <c r="AL16" s="1">
        <v>0</v>
      </c>
      <c r="AM16" s="1">
        <v>1</v>
      </c>
      <c r="AN16" s="1">
        <v>6</v>
      </c>
      <c r="AO16" s="1">
        <v>8</v>
      </c>
      <c r="AP16" s="1">
        <v>19</v>
      </c>
      <c r="AQ16" s="150">
        <v>5</v>
      </c>
      <c r="AR16" s="95">
        <f t="shared" si="8"/>
        <v>63</v>
      </c>
      <c r="AS16" s="96">
        <f t="shared" si="9"/>
        <v>55</v>
      </c>
      <c r="AT16" s="65">
        <f t="shared" si="10"/>
        <v>118</v>
      </c>
      <c r="AU16" s="98">
        <f t="shared" si="11"/>
        <v>118</v>
      </c>
      <c r="AV16" s="23">
        <v>426</v>
      </c>
      <c r="AW16" s="2">
        <v>54</v>
      </c>
      <c r="AX16" s="2">
        <v>556</v>
      </c>
      <c r="AY16" s="2">
        <v>0</v>
      </c>
      <c r="AZ16" s="2">
        <v>9</v>
      </c>
      <c r="BA16" s="3">
        <f t="shared" si="0"/>
        <v>29.305079803970912</v>
      </c>
      <c r="BB16" s="3">
        <f t="shared" si="12"/>
        <v>52.083333333333336</v>
      </c>
      <c r="BC16" s="3">
        <f t="shared" si="13"/>
        <v>36.614111472726016</v>
      </c>
      <c r="BD16" s="3">
        <f t="shared" si="1"/>
        <v>7.3170731707317067</v>
      </c>
      <c r="BE16" s="3">
        <f t="shared" si="2"/>
        <v>42.199314917718119</v>
      </c>
      <c r="BF16" s="3">
        <f t="shared" si="14"/>
        <v>99.59038320581476</v>
      </c>
      <c r="BG16" s="5">
        <f t="shared" si="3"/>
        <v>12.676056338028168</v>
      </c>
    </row>
    <row r="17" spans="1:59" ht="36" customHeight="1" x14ac:dyDescent="0.25">
      <c r="A17" s="7">
        <v>6</v>
      </c>
      <c r="B17" s="7" t="s">
        <v>64</v>
      </c>
      <c r="C17" s="178">
        <v>587085.87653689506</v>
      </c>
      <c r="D17" s="25">
        <v>27</v>
      </c>
      <c r="E17" s="1">
        <v>3</v>
      </c>
      <c r="F17" s="1">
        <v>2</v>
      </c>
      <c r="G17" s="1">
        <v>0</v>
      </c>
      <c r="H17" s="1">
        <v>1</v>
      </c>
      <c r="I17" s="22">
        <v>0</v>
      </c>
      <c r="J17" s="74">
        <f t="shared" si="4"/>
        <v>33</v>
      </c>
      <c r="K17" s="25">
        <v>29</v>
      </c>
      <c r="L17" s="1">
        <v>0</v>
      </c>
      <c r="M17" s="1">
        <v>0</v>
      </c>
      <c r="N17" s="1">
        <v>0</v>
      </c>
      <c r="O17" s="1">
        <v>3</v>
      </c>
      <c r="P17" s="22">
        <v>0</v>
      </c>
      <c r="Q17" s="74">
        <f t="shared" si="5"/>
        <v>32</v>
      </c>
      <c r="R17" s="25">
        <v>37</v>
      </c>
      <c r="S17" s="1">
        <v>0</v>
      </c>
      <c r="T17" s="1">
        <v>0</v>
      </c>
      <c r="U17" s="1">
        <v>0</v>
      </c>
      <c r="V17" s="1">
        <v>8</v>
      </c>
      <c r="W17" s="22">
        <v>0</v>
      </c>
      <c r="X17" s="74">
        <f t="shared" si="6"/>
        <v>45</v>
      </c>
      <c r="Y17" s="74">
        <f t="shared" si="7"/>
        <v>110</v>
      </c>
      <c r="Z17" s="43">
        <v>6</v>
      </c>
      <c r="AA17" s="122" t="s">
        <v>64</v>
      </c>
      <c r="AB17" s="25">
        <v>1</v>
      </c>
      <c r="AC17" s="1">
        <v>0</v>
      </c>
      <c r="AD17" s="1">
        <v>1</v>
      </c>
      <c r="AE17" s="1">
        <v>2</v>
      </c>
      <c r="AF17" s="1">
        <v>9</v>
      </c>
      <c r="AG17" s="1">
        <v>13</v>
      </c>
      <c r="AH17" s="1">
        <v>7</v>
      </c>
      <c r="AI17" s="1">
        <v>14</v>
      </c>
      <c r="AJ17" s="1">
        <v>6</v>
      </c>
      <c r="AK17" s="1">
        <v>5</v>
      </c>
      <c r="AL17" s="1">
        <v>10</v>
      </c>
      <c r="AM17" s="1">
        <v>2</v>
      </c>
      <c r="AN17" s="1">
        <v>4</v>
      </c>
      <c r="AO17" s="1">
        <v>3</v>
      </c>
      <c r="AP17" s="1">
        <v>7</v>
      </c>
      <c r="AQ17" s="150">
        <v>12</v>
      </c>
      <c r="AR17" s="95">
        <f t="shared" si="8"/>
        <v>45</v>
      </c>
      <c r="AS17" s="96">
        <f t="shared" si="9"/>
        <v>51</v>
      </c>
      <c r="AT17" s="65">
        <f t="shared" si="10"/>
        <v>96</v>
      </c>
      <c r="AU17" s="98">
        <f t="shared" si="11"/>
        <v>96</v>
      </c>
      <c r="AV17" s="23">
        <v>446</v>
      </c>
      <c r="AW17" s="2">
        <v>42</v>
      </c>
      <c r="AX17" s="2">
        <v>906</v>
      </c>
      <c r="AY17" s="2">
        <v>0</v>
      </c>
      <c r="AZ17" s="2">
        <v>24</v>
      </c>
      <c r="BA17" s="3">
        <f t="shared" si="0"/>
        <v>14.194402669827522</v>
      </c>
      <c r="BB17" s="3">
        <f t="shared" si="12"/>
        <v>46.153846153846153</v>
      </c>
      <c r="BC17" s="3">
        <f t="shared" si="13"/>
        <v>24.046988052413681</v>
      </c>
      <c r="BD17" s="3">
        <f t="shared" si="1"/>
        <v>15.454545454545453</v>
      </c>
      <c r="BE17" s="3">
        <f t="shared" si="2"/>
        <v>20.439939844551628</v>
      </c>
      <c r="BF17" s="3">
        <f t="shared" si="14"/>
        <v>65.40780750256522</v>
      </c>
      <c r="BG17" s="5">
        <f t="shared" si="3"/>
        <v>9.4170403587443943</v>
      </c>
    </row>
    <row r="18" spans="1:59" ht="36" customHeight="1" thickBot="1" x14ac:dyDescent="0.3">
      <c r="A18" s="32">
        <v>10</v>
      </c>
      <c r="B18" s="125" t="s">
        <v>65</v>
      </c>
      <c r="C18" s="178">
        <v>452594.41013689502</v>
      </c>
      <c r="D18" s="170">
        <v>45</v>
      </c>
      <c r="E18" s="171">
        <v>2</v>
      </c>
      <c r="F18" s="171">
        <v>0</v>
      </c>
      <c r="G18" s="171">
        <v>0</v>
      </c>
      <c r="H18" s="40">
        <v>1</v>
      </c>
      <c r="I18" s="45">
        <v>0</v>
      </c>
      <c r="J18" s="75">
        <f t="shared" si="4"/>
        <v>48</v>
      </c>
      <c r="K18" s="39">
        <v>61</v>
      </c>
      <c r="L18" s="40">
        <v>0</v>
      </c>
      <c r="M18" s="40">
        <v>0</v>
      </c>
      <c r="N18" s="40">
        <v>0</v>
      </c>
      <c r="O18" s="40">
        <v>4</v>
      </c>
      <c r="P18" s="45">
        <v>0</v>
      </c>
      <c r="Q18" s="75">
        <f t="shared" si="5"/>
        <v>65</v>
      </c>
      <c r="R18" s="39">
        <v>20</v>
      </c>
      <c r="S18" s="40">
        <v>0</v>
      </c>
      <c r="T18" s="40">
        <v>0</v>
      </c>
      <c r="U18" s="40">
        <v>0</v>
      </c>
      <c r="V18" s="40">
        <v>0</v>
      </c>
      <c r="W18" s="45">
        <v>0</v>
      </c>
      <c r="X18" s="75">
        <f t="shared" si="6"/>
        <v>20</v>
      </c>
      <c r="Y18" s="75">
        <f t="shared" si="7"/>
        <v>133</v>
      </c>
      <c r="Z18" s="44">
        <v>10</v>
      </c>
      <c r="AA18" s="126" t="s">
        <v>65</v>
      </c>
      <c r="AB18" s="39">
        <v>1</v>
      </c>
      <c r="AC18" s="40">
        <v>0</v>
      </c>
      <c r="AD18" s="40">
        <v>1</v>
      </c>
      <c r="AE18" s="40">
        <v>2</v>
      </c>
      <c r="AF18" s="40">
        <v>13</v>
      </c>
      <c r="AG18" s="40">
        <v>15</v>
      </c>
      <c r="AH18" s="40">
        <v>12</v>
      </c>
      <c r="AI18" s="40">
        <v>7</v>
      </c>
      <c r="AJ18" s="40">
        <v>9</v>
      </c>
      <c r="AK18" s="40">
        <v>3</v>
      </c>
      <c r="AL18" s="40">
        <v>10</v>
      </c>
      <c r="AM18" s="40">
        <v>9</v>
      </c>
      <c r="AN18" s="40">
        <v>7</v>
      </c>
      <c r="AO18" s="40">
        <v>7</v>
      </c>
      <c r="AP18" s="40">
        <v>18</v>
      </c>
      <c r="AQ18" s="151">
        <v>14</v>
      </c>
      <c r="AR18" s="99">
        <f t="shared" si="8"/>
        <v>71</v>
      </c>
      <c r="AS18" s="100">
        <f t="shared" si="9"/>
        <v>57</v>
      </c>
      <c r="AT18" s="101">
        <f t="shared" si="10"/>
        <v>128</v>
      </c>
      <c r="AU18" s="176">
        <f t="shared" si="11"/>
        <v>128</v>
      </c>
      <c r="AV18" s="24">
        <v>504</v>
      </c>
      <c r="AW18" s="13">
        <v>48</v>
      </c>
      <c r="AX18" s="13">
        <v>988</v>
      </c>
      <c r="AY18" s="13">
        <v>0</v>
      </c>
      <c r="AZ18" s="13">
        <v>8</v>
      </c>
      <c r="BA18" s="14">
        <f t="shared" si="0"/>
        <v>28.846038004770485</v>
      </c>
      <c r="BB18" s="3">
        <f t="shared" si="12"/>
        <v>41.592920353982301</v>
      </c>
      <c r="BC18" s="3">
        <f t="shared" si="13"/>
        <v>41.590282580094616</v>
      </c>
      <c r="BD18" s="14">
        <f t="shared" si="1"/>
        <v>5.2631578947368416</v>
      </c>
      <c r="BE18" s="14">
        <f t="shared" si="2"/>
        <v>41.538294726869502</v>
      </c>
      <c r="BF18" s="3">
        <f t="shared" si="14"/>
        <v>113.12556861785737</v>
      </c>
      <c r="BG18" s="16">
        <f t="shared" si="3"/>
        <v>9.5238095238095237</v>
      </c>
    </row>
    <row r="19" spans="1:59" ht="63.75" customHeight="1" thickBot="1" x14ac:dyDescent="0.3">
      <c r="A19" s="206" t="s">
        <v>55</v>
      </c>
      <c r="B19" s="207"/>
      <c r="C19" s="72">
        <f t="shared" ref="C19:I19" si="15">SUM(C9:C18)</f>
        <v>4363029.3041689498</v>
      </c>
      <c r="D19" s="118">
        <f t="shared" si="15"/>
        <v>413</v>
      </c>
      <c r="E19" s="63">
        <f t="shared" si="15"/>
        <v>57</v>
      </c>
      <c r="F19" s="63">
        <f t="shared" si="15"/>
        <v>7</v>
      </c>
      <c r="G19" s="63">
        <f t="shared" si="15"/>
        <v>0</v>
      </c>
      <c r="H19" s="63">
        <f t="shared" si="15"/>
        <v>5</v>
      </c>
      <c r="I19" s="116">
        <f t="shared" si="15"/>
        <v>1</v>
      </c>
      <c r="J19" s="76">
        <f t="shared" si="4"/>
        <v>483</v>
      </c>
      <c r="K19" s="118">
        <f t="shared" ref="K19:P19" si="16">SUM(K9:K18)</f>
        <v>453</v>
      </c>
      <c r="L19" s="63">
        <f t="shared" si="16"/>
        <v>15</v>
      </c>
      <c r="M19" s="63">
        <f t="shared" si="16"/>
        <v>0</v>
      </c>
      <c r="N19" s="63">
        <f t="shared" si="16"/>
        <v>0</v>
      </c>
      <c r="O19" s="63">
        <f t="shared" si="16"/>
        <v>26</v>
      </c>
      <c r="P19" s="116">
        <f t="shared" si="16"/>
        <v>0</v>
      </c>
      <c r="Q19" s="76">
        <f t="shared" si="5"/>
        <v>494</v>
      </c>
      <c r="R19" s="118">
        <f t="shared" ref="R19:W19" si="17">SUM(R9:R18)</f>
        <v>345</v>
      </c>
      <c r="S19" s="63">
        <f t="shared" si="17"/>
        <v>0</v>
      </c>
      <c r="T19" s="63">
        <f t="shared" si="17"/>
        <v>0</v>
      </c>
      <c r="U19" s="63">
        <f t="shared" si="17"/>
        <v>0</v>
      </c>
      <c r="V19" s="63">
        <f t="shared" si="17"/>
        <v>21</v>
      </c>
      <c r="W19" s="63">
        <f t="shared" si="17"/>
        <v>0</v>
      </c>
      <c r="X19" s="87">
        <f t="shared" si="6"/>
        <v>366</v>
      </c>
      <c r="Y19" s="76">
        <f t="shared" si="7"/>
        <v>1343</v>
      </c>
      <c r="Z19" s="206" t="s">
        <v>55</v>
      </c>
      <c r="AA19" s="207"/>
      <c r="AB19" s="63">
        <f t="shared" ref="AB19:AQ19" si="18">SUM(AB9:AB18)</f>
        <v>5</v>
      </c>
      <c r="AC19" s="63">
        <f t="shared" si="18"/>
        <v>6</v>
      </c>
      <c r="AD19" s="63">
        <f t="shared" si="18"/>
        <v>19</v>
      </c>
      <c r="AE19" s="63">
        <f t="shared" si="18"/>
        <v>32</v>
      </c>
      <c r="AF19" s="63">
        <f t="shared" si="18"/>
        <v>125</v>
      </c>
      <c r="AG19" s="63">
        <f t="shared" si="18"/>
        <v>165</v>
      </c>
      <c r="AH19" s="63">
        <f t="shared" si="18"/>
        <v>122</v>
      </c>
      <c r="AI19" s="63">
        <f t="shared" si="18"/>
        <v>125</v>
      </c>
      <c r="AJ19" s="63">
        <f t="shared" si="18"/>
        <v>83</v>
      </c>
      <c r="AK19" s="63">
        <f t="shared" si="18"/>
        <v>96</v>
      </c>
      <c r="AL19" s="63">
        <f t="shared" si="18"/>
        <v>62</v>
      </c>
      <c r="AM19" s="63">
        <f t="shared" si="18"/>
        <v>65</v>
      </c>
      <c r="AN19" s="63">
        <f t="shared" si="18"/>
        <v>78</v>
      </c>
      <c r="AO19" s="63">
        <f t="shared" si="18"/>
        <v>78</v>
      </c>
      <c r="AP19" s="63">
        <f t="shared" si="18"/>
        <v>135</v>
      </c>
      <c r="AQ19" s="116">
        <f t="shared" si="18"/>
        <v>87</v>
      </c>
      <c r="AR19" s="102">
        <f t="shared" si="8"/>
        <v>629</v>
      </c>
      <c r="AS19" s="103">
        <f t="shared" si="9"/>
        <v>654</v>
      </c>
      <c r="AT19" s="104">
        <f t="shared" si="10"/>
        <v>1283</v>
      </c>
      <c r="AU19" s="105">
        <f t="shared" si="11"/>
        <v>1283</v>
      </c>
      <c r="AV19" s="118">
        <f>SUM(AV9:AV18)</f>
        <v>4583</v>
      </c>
      <c r="AW19" s="17">
        <f>SUM(AW9:AW18)</f>
        <v>486</v>
      </c>
      <c r="AX19" s="17">
        <f>SUM(AX9:AX18)</f>
        <v>8541</v>
      </c>
      <c r="AY19" s="17">
        <f>SUM(AY9:AY18)</f>
        <v>0</v>
      </c>
      <c r="AZ19" s="17">
        <f>SUM(AZ9:AZ18)</f>
        <v>89</v>
      </c>
      <c r="BA19" s="18">
        <f t="shared" si="0"/>
        <v>29.923144323327705</v>
      </c>
      <c r="BB19" s="3">
        <f>(D19+E19)/(J19+Q19)*100</f>
        <v>48.106448311156605</v>
      </c>
      <c r="BC19" s="3">
        <f>(4*AU19)/(C19*0.00272)*100</f>
        <v>43.244373905064457</v>
      </c>
      <c r="BD19" s="18">
        <f t="shared" si="1"/>
        <v>9.8287416232315703</v>
      </c>
      <c r="BE19" s="18">
        <f t="shared" si="2"/>
        <v>43.089327825591901</v>
      </c>
      <c r="BF19" s="3">
        <f t="shared" si="14"/>
        <v>117.62469702177533</v>
      </c>
      <c r="BG19" s="19">
        <f t="shared" si="3"/>
        <v>10.604407593279511</v>
      </c>
    </row>
    <row r="26" spans="1:59" ht="15" customHeight="1" x14ac:dyDescent="0.25">
      <c r="A26" s="343" t="s">
        <v>55</v>
      </c>
      <c r="B26" s="343"/>
      <c r="C26" s="343"/>
      <c r="D26" s="212" t="s">
        <v>0</v>
      </c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 t="s">
        <v>6</v>
      </c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60"/>
      <c r="AV26" s="344" t="s">
        <v>18</v>
      </c>
      <c r="AW26" s="345"/>
      <c r="AX26" s="349" t="s">
        <v>69</v>
      </c>
      <c r="AY26" s="349"/>
      <c r="AZ26" s="349"/>
      <c r="BA26" s="200" t="s">
        <v>26</v>
      </c>
      <c r="BB26" s="200" t="s">
        <v>51</v>
      </c>
      <c r="BC26" s="200" t="s">
        <v>48</v>
      </c>
      <c r="BD26" s="342" t="s">
        <v>77</v>
      </c>
      <c r="BE26" s="342" t="s">
        <v>28</v>
      </c>
      <c r="BF26" s="342" t="s">
        <v>49</v>
      </c>
      <c r="BG26" s="342" t="s">
        <v>50</v>
      </c>
    </row>
    <row r="27" spans="1:59" ht="15" customHeight="1" thickBot="1" x14ac:dyDescent="0.3">
      <c r="A27" s="343"/>
      <c r="B27" s="343"/>
      <c r="C27" s="343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2"/>
      <c r="AA27" s="212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52"/>
      <c r="AV27" s="346"/>
      <c r="AW27" s="217"/>
      <c r="AX27" s="216"/>
      <c r="AY27" s="216"/>
      <c r="AZ27" s="216"/>
      <c r="BA27" s="200"/>
      <c r="BB27" s="200"/>
      <c r="BC27" s="200"/>
      <c r="BD27" s="342"/>
      <c r="BE27" s="342"/>
      <c r="BF27" s="342"/>
      <c r="BG27" s="342"/>
    </row>
    <row r="28" spans="1:59" ht="19.5" thickBot="1" x14ac:dyDescent="0.3">
      <c r="A28" s="343" t="s">
        <v>73</v>
      </c>
      <c r="B28" s="343"/>
      <c r="C28" s="208"/>
      <c r="D28" s="323" t="s">
        <v>32</v>
      </c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25"/>
      <c r="R28" s="339" t="s">
        <v>34</v>
      </c>
      <c r="S28" s="340"/>
      <c r="T28" s="340"/>
      <c r="U28" s="340"/>
      <c r="V28" s="340"/>
      <c r="W28" s="340"/>
      <c r="X28" s="341"/>
      <c r="Y28" s="265" t="s">
        <v>23</v>
      </c>
      <c r="Z28" s="336" t="s">
        <v>24</v>
      </c>
      <c r="AA28" s="352" t="s">
        <v>7</v>
      </c>
      <c r="AB28" s="353" t="s">
        <v>44</v>
      </c>
      <c r="AC28" s="354"/>
      <c r="AD28" s="354"/>
      <c r="AE28" s="354"/>
      <c r="AF28" s="354"/>
      <c r="AG28" s="354"/>
      <c r="AH28" s="354"/>
      <c r="AI28" s="354"/>
      <c r="AJ28" s="354"/>
      <c r="AK28" s="354"/>
      <c r="AL28" s="354"/>
      <c r="AM28" s="354"/>
      <c r="AN28" s="354"/>
      <c r="AO28" s="354"/>
      <c r="AP28" s="354"/>
      <c r="AQ28" s="354"/>
      <c r="AR28" s="354"/>
      <c r="AS28" s="354"/>
      <c r="AT28" s="355"/>
      <c r="AU28" s="106"/>
      <c r="AV28" s="216"/>
      <c r="AW28" s="217"/>
      <c r="AX28" s="216"/>
      <c r="AY28" s="216"/>
      <c r="AZ28" s="216"/>
      <c r="BA28" s="200"/>
      <c r="BB28" s="200"/>
      <c r="BC28" s="200"/>
      <c r="BD28" s="342"/>
      <c r="BE28" s="342"/>
      <c r="BF28" s="342"/>
      <c r="BG28" s="342"/>
    </row>
    <row r="29" spans="1:59" ht="19.5" thickBot="1" x14ac:dyDescent="0.3">
      <c r="A29" s="343"/>
      <c r="B29" s="343"/>
      <c r="C29" s="208"/>
      <c r="D29" s="328" t="s">
        <v>33</v>
      </c>
      <c r="E29" s="329"/>
      <c r="F29" s="329"/>
      <c r="G29" s="329"/>
      <c r="H29" s="329"/>
      <c r="I29" s="329"/>
      <c r="J29" s="330"/>
      <c r="K29" s="331" t="s">
        <v>43</v>
      </c>
      <c r="L29" s="332"/>
      <c r="M29" s="332"/>
      <c r="N29" s="332"/>
      <c r="O29" s="332"/>
      <c r="P29" s="332"/>
      <c r="Q29" s="333"/>
      <c r="R29" s="201" t="s">
        <v>35</v>
      </c>
      <c r="S29" s="202"/>
      <c r="T29" s="202"/>
      <c r="U29" s="202"/>
      <c r="V29" s="202"/>
      <c r="W29" s="202"/>
      <c r="X29" s="203"/>
      <c r="Y29" s="266"/>
      <c r="Z29" s="336"/>
      <c r="AA29" s="352"/>
      <c r="AB29" s="356"/>
      <c r="AC29" s="357"/>
      <c r="AD29" s="357"/>
      <c r="AE29" s="357"/>
      <c r="AF29" s="357"/>
      <c r="AG29" s="357"/>
      <c r="AH29" s="357"/>
      <c r="AI29" s="357"/>
      <c r="AJ29" s="357"/>
      <c r="AK29" s="357"/>
      <c r="AL29" s="357"/>
      <c r="AM29" s="357"/>
      <c r="AN29" s="357"/>
      <c r="AO29" s="357"/>
      <c r="AP29" s="357"/>
      <c r="AQ29" s="357"/>
      <c r="AR29" s="358"/>
      <c r="AS29" s="358"/>
      <c r="AT29" s="359"/>
      <c r="AU29" s="106"/>
      <c r="AV29" s="347"/>
      <c r="AW29" s="348"/>
      <c r="AX29" s="347"/>
      <c r="AY29" s="347"/>
      <c r="AZ29" s="347"/>
      <c r="BA29" s="200"/>
      <c r="BB29" s="200"/>
      <c r="BC29" s="200"/>
      <c r="BD29" s="342"/>
      <c r="BE29" s="342"/>
      <c r="BF29" s="342"/>
      <c r="BG29" s="342"/>
    </row>
    <row r="30" spans="1:59" ht="25.5" customHeight="1" thickBot="1" x14ac:dyDescent="0.3">
      <c r="A30" s="239" t="s">
        <v>31</v>
      </c>
      <c r="B30" s="364" t="s">
        <v>29</v>
      </c>
      <c r="C30" s="365" t="s">
        <v>30</v>
      </c>
      <c r="D30" s="322" t="s">
        <v>37</v>
      </c>
      <c r="E30" s="283" t="s">
        <v>36</v>
      </c>
      <c r="F30" s="223" t="s">
        <v>42</v>
      </c>
      <c r="G30" s="223"/>
      <c r="H30" s="223"/>
      <c r="I30" s="224"/>
      <c r="J30" s="225" t="s">
        <v>17</v>
      </c>
      <c r="K30" s="366" t="s">
        <v>37</v>
      </c>
      <c r="L30" s="283" t="s">
        <v>36</v>
      </c>
      <c r="M30" s="223" t="s">
        <v>42</v>
      </c>
      <c r="N30" s="223"/>
      <c r="O30" s="223"/>
      <c r="P30" s="224"/>
      <c r="Q30" s="225" t="s">
        <v>17</v>
      </c>
      <c r="R30" s="320" t="s">
        <v>37</v>
      </c>
      <c r="S30" s="321" t="s">
        <v>36</v>
      </c>
      <c r="T30" s="261" t="s">
        <v>42</v>
      </c>
      <c r="U30" s="261"/>
      <c r="V30" s="261"/>
      <c r="W30" s="261"/>
      <c r="X30" s="362" t="s">
        <v>17</v>
      </c>
      <c r="Y30" s="266"/>
      <c r="Z30" s="336"/>
      <c r="AA30" s="352"/>
      <c r="AB30" s="361" t="s">
        <v>8</v>
      </c>
      <c r="AC30" s="228"/>
      <c r="AD30" s="228" t="s">
        <v>9</v>
      </c>
      <c r="AE30" s="228"/>
      <c r="AF30" s="228" t="s">
        <v>10</v>
      </c>
      <c r="AG30" s="228"/>
      <c r="AH30" s="228" t="s">
        <v>11</v>
      </c>
      <c r="AI30" s="228"/>
      <c r="AJ30" s="228" t="s">
        <v>12</v>
      </c>
      <c r="AK30" s="228"/>
      <c r="AL30" s="228" t="s">
        <v>13</v>
      </c>
      <c r="AM30" s="228"/>
      <c r="AN30" s="228" t="s">
        <v>14</v>
      </c>
      <c r="AO30" s="228"/>
      <c r="AP30" s="228" t="s">
        <v>15</v>
      </c>
      <c r="AQ30" s="229"/>
      <c r="AR30" s="230" t="s">
        <v>16</v>
      </c>
      <c r="AS30" s="231"/>
      <c r="AT30" s="363"/>
      <c r="AU30" s="143"/>
      <c r="AV30" s="326" t="s">
        <v>45</v>
      </c>
      <c r="AW30" s="327"/>
      <c r="AX30" s="205" t="s">
        <v>70</v>
      </c>
      <c r="AY30" s="205"/>
      <c r="AZ30" s="205"/>
      <c r="BA30" s="200"/>
      <c r="BB30" s="200"/>
      <c r="BC30" s="200"/>
      <c r="BD30" s="342"/>
      <c r="BE30" s="342"/>
      <c r="BF30" s="342"/>
      <c r="BG30" s="342"/>
    </row>
    <row r="31" spans="1:59" ht="79.5" thickBot="1" x14ac:dyDescent="0.3">
      <c r="A31" s="240"/>
      <c r="B31" s="239"/>
      <c r="C31" s="365"/>
      <c r="D31" s="322"/>
      <c r="E31" s="283"/>
      <c r="F31" s="64" t="s">
        <v>38</v>
      </c>
      <c r="G31" s="64" t="s">
        <v>39</v>
      </c>
      <c r="H31" s="64" t="s">
        <v>40</v>
      </c>
      <c r="I31" s="51" t="s">
        <v>41</v>
      </c>
      <c r="J31" s="226"/>
      <c r="K31" s="366"/>
      <c r="L31" s="283"/>
      <c r="M31" s="64" t="s">
        <v>38</v>
      </c>
      <c r="N31" s="64" t="s">
        <v>39</v>
      </c>
      <c r="O31" s="64" t="s">
        <v>53</v>
      </c>
      <c r="P31" s="51" t="s">
        <v>41</v>
      </c>
      <c r="Q31" s="226"/>
      <c r="R31" s="320"/>
      <c r="S31" s="321"/>
      <c r="T31" s="61" t="s">
        <v>38</v>
      </c>
      <c r="U31" s="61" t="s">
        <v>39</v>
      </c>
      <c r="V31" s="61" t="s">
        <v>54</v>
      </c>
      <c r="W31" s="66" t="s">
        <v>41</v>
      </c>
      <c r="X31" s="362"/>
      <c r="Y31" s="351"/>
      <c r="Z31" s="336"/>
      <c r="AA31" s="352"/>
      <c r="AB31" s="144" t="s">
        <v>3</v>
      </c>
      <c r="AC31" s="145" t="s">
        <v>4</v>
      </c>
      <c r="AD31" s="145" t="s">
        <v>3</v>
      </c>
      <c r="AE31" s="145" t="s">
        <v>4</v>
      </c>
      <c r="AF31" s="145" t="s">
        <v>3</v>
      </c>
      <c r="AG31" s="145" t="s">
        <v>4</v>
      </c>
      <c r="AH31" s="145" t="s">
        <v>3</v>
      </c>
      <c r="AI31" s="145" t="s">
        <v>4</v>
      </c>
      <c r="AJ31" s="145" t="s">
        <v>3</v>
      </c>
      <c r="AK31" s="145" t="s">
        <v>4</v>
      </c>
      <c r="AL31" s="145" t="s">
        <v>3</v>
      </c>
      <c r="AM31" s="145" t="s">
        <v>4</v>
      </c>
      <c r="AN31" s="145" t="s">
        <v>3</v>
      </c>
      <c r="AO31" s="145" t="s">
        <v>4</v>
      </c>
      <c r="AP31" s="145" t="s">
        <v>3</v>
      </c>
      <c r="AQ31" s="146" t="s">
        <v>4</v>
      </c>
      <c r="AR31" s="46" t="s">
        <v>3</v>
      </c>
      <c r="AS31" s="48" t="s">
        <v>4</v>
      </c>
      <c r="AT31" s="53" t="s">
        <v>17</v>
      </c>
      <c r="AU31" s="53" t="s">
        <v>71</v>
      </c>
      <c r="AV31" s="49" t="s">
        <v>46</v>
      </c>
      <c r="AW31" s="50" t="s">
        <v>47</v>
      </c>
      <c r="AX31" s="50" t="s">
        <v>66</v>
      </c>
      <c r="AY31" s="50" t="s">
        <v>67</v>
      </c>
      <c r="AZ31" s="50" t="s">
        <v>68</v>
      </c>
      <c r="BA31" s="200"/>
      <c r="BB31" s="200"/>
      <c r="BC31" s="200"/>
      <c r="BD31" s="342"/>
      <c r="BE31" s="342"/>
      <c r="BF31" s="342"/>
      <c r="BG31" s="342"/>
    </row>
    <row r="32" spans="1:59" ht="32.25" customHeight="1" x14ac:dyDescent="0.25">
      <c r="A32" s="7">
        <v>1</v>
      </c>
      <c r="B32" s="7" t="s">
        <v>56</v>
      </c>
      <c r="C32" s="177">
        <v>701298.05573689507</v>
      </c>
      <c r="D32" s="25">
        <v>108</v>
      </c>
      <c r="E32" s="1">
        <v>23</v>
      </c>
      <c r="F32" s="1">
        <v>0</v>
      </c>
      <c r="G32" s="1">
        <v>0</v>
      </c>
      <c r="H32" s="1">
        <v>0</v>
      </c>
      <c r="I32" s="130">
        <v>0</v>
      </c>
      <c r="J32" s="74">
        <f>D32+E32+F32+G32+H32+I32</f>
        <v>131</v>
      </c>
      <c r="K32" s="6">
        <v>70</v>
      </c>
      <c r="L32" s="1">
        <v>1</v>
      </c>
      <c r="M32" s="1">
        <v>0</v>
      </c>
      <c r="N32" s="1">
        <v>0</v>
      </c>
      <c r="O32" s="1">
        <v>8</v>
      </c>
      <c r="P32" s="130">
        <v>0</v>
      </c>
      <c r="Q32" s="74">
        <f>SUM(K32:P32)</f>
        <v>79</v>
      </c>
      <c r="R32" s="6">
        <v>115</v>
      </c>
      <c r="S32" s="1">
        <v>0</v>
      </c>
      <c r="T32" s="1">
        <v>0</v>
      </c>
      <c r="U32" s="1">
        <v>0</v>
      </c>
      <c r="V32" s="1">
        <v>1</v>
      </c>
      <c r="W32" s="131">
        <v>0</v>
      </c>
      <c r="X32" s="83">
        <f>SUM(R32:W32)</f>
        <v>116</v>
      </c>
      <c r="Y32" s="74">
        <f>J32+Q32+X32</f>
        <v>326</v>
      </c>
      <c r="Z32" s="43">
        <v>1</v>
      </c>
      <c r="AA32" s="122" t="s">
        <v>56</v>
      </c>
      <c r="AB32" s="147">
        <v>1</v>
      </c>
      <c r="AC32" s="148">
        <v>1</v>
      </c>
      <c r="AD32" s="148">
        <v>8</v>
      </c>
      <c r="AE32" s="148">
        <v>14</v>
      </c>
      <c r="AF32" s="148">
        <v>38</v>
      </c>
      <c r="AG32" s="148">
        <v>54</v>
      </c>
      <c r="AH32" s="148">
        <v>30</v>
      </c>
      <c r="AI32" s="148">
        <v>38</v>
      </c>
      <c r="AJ32" s="148">
        <v>9</v>
      </c>
      <c r="AK32" s="148">
        <v>17</v>
      </c>
      <c r="AL32" s="148">
        <v>15</v>
      </c>
      <c r="AM32" s="148">
        <v>15</v>
      </c>
      <c r="AN32" s="148">
        <v>17</v>
      </c>
      <c r="AO32" s="148">
        <v>20</v>
      </c>
      <c r="AP32" s="148">
        <v>25</v>
      </c>
      <c r="AQ32" s="149">
        <v>15</v>
      </c>
      <c r="AR32" s="95">
        <f>AP32+AN32+AL32+AJ32+AH32+AF32+AD32+AB32</f>
        <v>143</v>
      </c>
      <c r="AS32" s="65">
        <f>AQ32+AO32+AM32+AK32+AI32+AG32+AE32+AC32</f>
        <v>174</v>
      </c>
      <c r="AT32" s="98">
        <f>SUM(AR32:AS32)</f>
        <v>317</v>
      </c>
      <c r="AU32" s="98">
        <f>D32+E32+K32+L32+R32+S32</f>
        <v>317</v>
      </c>
      <c r="AV32" s="23">
        <v>1367</v>
      </c>
      <c r="AW32" s="2">
        <v>126</v>
      </c>
      <c r="AX32" s="2">
        <v>1376</v>
      </c>
      <c r="AY32" s="2">
        <v>0</v>
      </c>
      <c r="AZ32" s="2">
        <v>8</v>
      </c>
      <c r="BA32" s="3">
        <f t="shared" ref="BA32:BA42" si="19">((D32+E32)*4)/(C32*0.00144)*100</f>
        <v>51.887907846333526</v>
      </c>
      <c r="BB32" s="3">
        <f>(D32+E32)/(J32+Q32)*100</f>
        <v>62.38095238095238</v>
      </c>
      <c r="BC32" s="3">
        <f>(4*AU32)/(C32*0.00272)*100</f>
        <v>66.473372737130461</v>
      </c>
      <c r="BD32" s="3">
        <f t="shared" ref="BD32:BD42" si="20">(E32+F32+G32+H32+I32+L32+M32+N32+O32+S32+T32+U32+V32+W32)/Y32*100</f>
        <v>10.122699386503067</v>
      </c>
      <c r="BE32" s="3">
        <f t="shared" ref="BE32:BE42" si="21">((D32+E32)*4)/(C32)*100000</f>
        <v>74.71858729872028</v>
      </c>
      <c r="BF32" s="3">
        <f>(AU32*4)/(C32)*100000</f>
        <v>180.80757384499489</v>
      </c>
      <c r="BG32" s="5">
        <f t="shared" ref="BG32:BG42" si="22">AW32/AV32*100</f>
        <v>9.217264081931237</v>
      </c>
    </row>
    <row r="33" spans="1:59" ht="32.25" customHeight="1" x14ac:dyDescent="0.25">
      <c r="A33" s="7">
        <v>2</v>
      </c>
      <c r="B33" s="123" t="s">
        <v>57</v>
      </c>
      <c r="C33" s="178">
        <v>204955.41713689503</v>
      </c>
      <c r="D33" s="25">
        <v>39</v>
      </c>
      <c r="E33" s="1">
        <v>3</v>
      </c>
      <c r="F33" s="1">
        <v>0</v>
      </c>
      <c r="G33" s="1">
        <v>0</v>
      </c>
      <c r="H33" s="1">
        <v>0</v>
      </c>
      <c r="I33" s="22">
        <v>0</v>
      </c>
      <c r="J33" s="74">
        <f t="shared" ref="J33:J41" si="23">D33+E33+F33+G33+H33+I33</f>
        <v>42</v>
      </c>
      <c r="K33" s="6">
        <v>33</v>
      </c>
      <c r="L33" s="1">
        <v>1</v>
      </c>
      <c r="M33" s="1">
        <v>0</v>
      </c>
      <c r="N33" s="1">
        <v>0</v>
      </c>
      <c r="O33" s="1">
        <v>0</v>
      </c>
      <c r="P33" s="22">
        <v>0</v>
      </c>
      <c r="Q33" s="74">
        <f t="shared" ref="Q33:Q41" si="24">SUM(K33:P33)</f>
        <v>34</v>
      </c>
      <c r="R33" s="6">
        <v>36</v>
      </c>
      <c r="S33" s="1">
        <v>2</v>
      </c>
      <c r="T33" s="1">
        <v>0</v>
      </c>
      <c r="U33" s="1">
        <v>0</v>
      </c>
      <c r="V33" s="1">
        <v>0</v>
      </c>
      <c r="W33" s="1">
        <v>0</v>
      </c>
      <c r="X33" s="83">
        <f t="shared" ref="X33:X42" si="25">SUM(R33:W33)</f>
        <v>38</v>
      </c>
      <c r="Y33" s="74">
        <f t="shared" ref="Y33:Y41" si="26">J33+Q33+X33</f>
        <v>114</v>
      </c>
      <c r="Z33" s="43">
        <v>2</v>
      </c>
      <c r="AA33" s="124" t="s">
        <v>57</v>
      </c>
      <c r="AB33" s="25">
        <v>3</v>
      </c>
      <c r="AC33" s="1">
        <v>4</v>
      </c>
      <c r="AD33" s="1">
        <v>4</v>
      </c>
      <c r="AE33" s="1">
        <v>11</v>
      </c>
      <c r="AF33" s="1">
        <v>15</v>
      </c>
      <c r="AG33" s="1">
        <v>13</v>
      </c>
      <c r="AH33" s="1">
        <v>7</v>
      </c>
      <c r="AI33" s="1">
        <v>9</v>
      </c>
      <c r="AJ33" s="1">
        <v>4</v>
      </c>
      <c r="AK33" s="1">
        <v>9</v>
      </c>
      <c r="AL33" s="1">
        <v>2</v>
      </c>
      <c r="AM33" s="1">
        <v>7</v>
      </c>
      <c r="AN33" s="1">
        <v>5</v>
      </c>
      <c r="AO33" s="1">
        <v>7</v>
      </c>
      <c r="AP33" s="1">
        <v>9</v>
      </c>
      <c r="AQ33" s="150">
        <v>5</v>
      </c>
      <c r="AR33" s="95">
        <f t="shared" ref="AR33:AR42" si="27">AP33+AN33+AL33+AJ33+AH33+AF33+AD33+AB33</f>
        <v>49</v>
      </c>
      <c r="AS33" s="65">
        <f t="shared" ref="AS33:AS42" si="28">AQ33+AO33+AM33+AK33+AI33+AG33+AE33+AC33</f>
        <v>65</v>
      </c>
      <c r="AT33" s="98">
        <f t="shared" ref="AT33:AT42" si="29">SUM(AR33:AS33)</f>
        <v>114</v>
      </c>
      <c r="AU33" s="98">
        <f t="shared" ref="AU33:AU42" si="30">D33+E33+K33+L33+R33+S33</f>
        <v>114</v>
      </c>
      <c r="AV33" s="23">
        <v>501</v>
      </c>
      <c r="AW33" s="2">
        <v>37</v>
      </c>
      <c r="AX33" s="2">
        <v>765</v>
      </c>
      <c r="AY33" s="2">
        <v>0</v>
      </c>
      <c r="AZ33" s="2">
        <v>5</v>
      </c>
      <c r="BA33" s="3">
        <f t="shared" si="19"/>
        <v>56.922948559462547</v>
      </c>
      <c r="BB33" s="3">
        <f t="shared" ref="BB33:BB41" si="31">(D33+E33)/(J33+Q33)*100</f>
        <v>55.26315789473685</v>
      </c>
      <c r="BC33" s="3">
        <f t="shared" ref="BC33:BC41" si="32">(4*AU33)/(C33*0.00272)*100</f>
        <v>81.796842047631074</v>
      </c>
      <c r="BD33" s="3">
        <f t="shared" si="20"/>
        <v>5.2631578947368416</v>
      </c>
      <c r="BE33" s="3">
        <f t="shared" si="21"/>
        <v>81.969045925626077</v>
      </c>
      <c r="BF33" s="3">
        <f t="shared" ref="BF33:BF42" si="33">(AU33*4)/(C33)*100000</f>
        <v>222.4874103695565</v>
      </c>
      <c r="BG33" s="5">
        <f t="shared" si="22"/>
        <v>7.3852295409181634</v>
      </c>
    </row>
    <row r="34" spans="1:59" ht="32.25" customHeight="1" x14ac:dyDescent="0.25">
      <c r="A34" s="7">
        <v>3</v>
      </c>
      <c r="B34" s="7" t="s">
        <v>58</v>
      </c>
      <c r="C34" s="178">
        <v>248719.92293689502</v>
      </c>
      <c r="D34" s="25">
        <v>27</v>
      </c>
      <c r="E34" s="1">
        <v>8</v>
      </c>
      <c r="F34" s="1">
        <v>0</v>
      </c>
      <c r="G34" s="1">
        <v>0</v>
      </c>
      <c r="H34" s="1">
        <v>0</v>
      </c>
      <c r="I34" s="22">
        <v>0</v>
      </c>
      <c r="J34" s="74">
        <f t="shared" si="23"/>
        <v>35</v>
      </c>
      <c r="K34" s="6">
        <v>42</v>
      </c>
      <c r="L34" s="1">
        <v>1</v>
      </c>
      <c r="M34" s="1">
        <v>0</v>
      </c>
      <c r="N34" s="1">
        <v>0</v>
      </c>
      <c r="O34" s="1">
        <v>0</v>
      </c>
      <c r="P34" s="22">
        <v>0</v>
      </c>
      <c r="Q34" s="74">
        <f t="shared" si="24"/>
        <v>43</v>
      </c>
      <c r="R34" s="6">
        <v>43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83">
        <f t="shared" si="25"/>
        <v>45</v>
      </c>
      <c r="Y34" s="74">
        <f t="shared" si="26"/>
        <v>123</v>
      </c>
      <c r="Z34" s="43">
        <v>3</v>
      </c>
      <c r="AA34" s="122" t="s">
        <v>58</v>
      </c>
      <c r="AB34" s="25">
        <v>4</v>
      </c>
      <c r="AC34" s="1">
        <v>1</v>
      </c>
      <c r="AD34" s="1">
        <v>5</v>
      </c>
      <c r="AE34" s="1">
        <v>6</v>
      </c>
      <c r="AF34" s="1">
        <v>17</v>
      </c>
      <c r="AG34" s="1">
        <v>15</v>
      </c>
      <c r="AH34" s="1">
        <v>8</v>
      </c>
      <c r="AI34" s="1">
        <v>19</v>
      </c>
      <c r="AJ34" s="1">
        <v>8</v>
      </c>
      <c r="AK34" s="1">
        <v>7</v>
      </c>
      <c r="AL34" s="1">
        <v>3</v>
      </c>
      <c r="AM34" s="1">
        <v>7</v>
      </c>
      <c r="AN34" s="1">
        <v>8</v>
      </c>
      <c r="AO34" s="1">
        <v>7</v>
      </c>
      <c r="AP34" s="1">
        <v>5</v>
      </c>
      <c r="AQ34" s="150">
        <v>3</v>
      </c>
      <c r="AR34" s="95">
        <f t="shared" si="27"/>
        <v>58</v>
      </c>
      <c r="AS34" s="65">
        <f t="shared" si="28"/>
        <v>65</v>
      </c>
      <c r="AT34" s="98">
        <f t="shared" si="29"/>
        <v>123</v>
      </c>
      <c r="AU34" s="98">
        <f t="shared" si="30"/>
        <v>123</v>
      </c>
      <c r="AV34" s="23">
        <v>313</v>
      </c>
      <c r="AW34" s="2">
        <v>30</v>
      </c>
      <c r="AX34" s="2">
        <v>1114</v>
      </c>
      <c r="AY34" s="2">
        <v>0</v>
      </c>
      <c r="AZ34" s="2">
        <v>8</v>
      </c>
      <c r="BA34" s="3">
        <f t="shared" si="19"/>
        <v>39.089036806629011</v>
      </c>
      <c r="BB34" s="3">
        <f t="shared" si="31"/>
        <v>44.871794871794876</v>
      </c>
      <c r="BC34" s="3">
        <f t="shared" si="32"/>
        <v>72.725317218383736</v>
      </c>
      <c r="BD34" s="3">
        <f t="shared" si="20"/>
        <v>8.9430894308943092</v>
      </c>
      <c r="BE34" s="3">
        <f t="shared" si="21"/>
        <v>56.288213001545785</v>
      </c>
      <c r="BF34" s="3">
        <f t="shared" si="33"/>
        <v>197.81286283400377</v>
      </c>
      <c r="BG34" s="5">
        <f t="shared" si="22"/>
        <v>9.5846645367412133</v>
      </c>
    </row>
    <row r="35" spans="1:59" ht="32.25" customHeight="1" x14ac:dyDescent="0.25">
      <c r="A35" s="7">
        <v>4</v>
      </c>
      <c r="B35" s="7" t="s">
        <v>59</v>
      </c>
      <c r="C35" s="178">
        <v>390014.38973689504</v>
      </c>
      <c r="D35" s="25">
        <v>84</v>
      </c>
      <c r="E35" s="1">
        <v>12</v>
      </c>
      <c r="F35" s="1">
        <v>0</v>
      </c>
      <c r="G35" s="1">
        <v>0</v>
      </c>
      <c r="H35" s="1">
        <v>0</v>
      </c>
      <c r="I35" s="22">
        <v>0</v>
      </c>
      <c r="J35" s="74">
        <f t="shared" si="23"/>
        <v>96</v>
      </c>
      <c r="K35" s="6">
        <v>95</v>
      </c>
      <c r="L35" s="1">
        <v>1</v>
      </c>
      <c r="M35" s="1">
        <v>0</v>
      </c>
      <c r="N35" s="1">
        <v>0</v>
      </c>
      <c r="O35" s="1">
        <v>7</v>
      </c>
      <c r="P35" s="22">
        <v>0</v>
      </c>
      <c r="Q35" s="74">
        <f t="shared" si="24"/>
        <v>103</v>
      </c>
      <c r="R35" s="6">
        <v>61</v>
      </c>
      <c r="S35" s="1">
        <v>0</v>
      </c>
      <c r="T35" s="1">
        <v>0</v>
      </c>
      <c r="U35" s="1">
        <v>0</v>
      </c>
      <c r="V35" s="1">
        <v>4</v>
      </c>
      <c r="W35" s="1">
        <v>0</v>
      </c>
      <c r="X35" s="83">
        <f t="shared" si="25"/>
        <v>65</v>
      </c>
      <c r="Y35" s="74">
        <f t="shared" si="26"/>
        <v>264</v>
      </c>
      <c r="Z35" s="43">
        <v>4</v>
      </c>
      <c r="AA35" s="122" t="s">
        <v>59</v>
      </c>
      <c r="AB35" s="25">
        <v>4</v>
      </c>
      <c r="AC35" s="1">
        <v>1</v>
      </c>
      <c r="AD35" s="1">
        <v>1</v>
      </c>
      <c r="AE35" s="1">
        <v>5</v>
      </c>
      <c r="AF35" s="1">
        <v>21</v>
      </c>
      <c r="AG35" s="1">
        <v>34</v>
      </c>
      <c r="AH35" s="1">
        <v>16</v>
      </c>
      <c r="AI35" s="1">
        <v>27</v>
      </c>
      <c r="AJ35" s="1">
        <v>16</v>
      </c>
      <c r="AK35" s="1">
        <v>16</v>
      </c>
      <c r="AL35" s="1">
        <v>8</v>
      </c>
      <c r="AM35" s="1">
        <v>23</v>
      </c>
      <c r="AN35" s="1">
        <v>15</v>
      </c>
      <c r="AO35" s="1">
        <v>28</v>
      </c>
      <c r="AP35" s="1">
        <v>17</v>
      </c>
      <c r="AQ35" s="150">
        <v>21</v>
      </c>
      <c r="AR35" s="95">
        <f t="shared" si="27"/>
        <v>98</v>
      </c>
      <c r="AS35" s="65">
        <f t="shared" si="28"/>
        <v>155</v>
      </c>
      <c r="AT35" s="98">
        <f t="shared" si="29"/>
        <v>253</v>
      </c>
      <c r="AU35" s="98">
        <f t="shared" si="30"/>
        <v>253</v>
      </c>
      <c r="AV35" s="23">
        <v>765</v>
      </c>
      <c r="AW35" s="2">
        <v>81</v>
      </c>
      <c r="AX35" s="2">
        <v>1584</v>
      </c>
      <c r="AY35" s="2">
        <v>988</v>
      </c>
      <c r="AZ35" s="2">
        <v>7</v>
      </c>
      <c r="BA35" s="3">
        <f t="shared" si="19"/>
        <v>68.373545613678729</v>
      </c>
      <c r="BB35" s="3">
        <f t="shared" si="31"/>
        <v>48.241206030150749</v>
      </c>
      <c r="BC35" s="3">
        <f t="shared" si="32"/>
        <v>95.396178530849554</v>
      </c>
      <c r="BD35" s="3">
        <f t="shared" si="20"/>
        <v>9.0909090909090917</v>
      </c>
      <c r="BE35" s="3">
        <f t="shared" si="21"/>
        <v>98.457905683697362</v>
      </c>
      <c r="BF35" s="3">
        <f t="shared" si="33"/>
        <v>259.47760560391077</v>
      </c>
      <c r="BG35" s="5">
        <f t="shared" si="22"/>
        <v>10.588235294117647</v>
      </c>
    </row>
    <row r="36" spans="1:59" ht="32.25" customHeight="1" x14ac:dyDescent="0.25">
      <c r="A36" s="7">
        <v>5</v>
      </c>
      <c r="B36" s="123" t="s">
        <v>60</v>
      </c>
      <c r="C36" s="178">
        <v>174000.66773689503</v>
      </c>
      <c r="D36" s="25">
        <v>24</v>
      </c>
      <c r="E36" s="1">
        <v>1</v>
      </c>
      <c r="F36" s="1">
        <v>0</v>
      </c>
      <c r="G36" s="1">
        <v>0</v>
      </c>
      <c r="H36" s="1">
        <v>0</v>
      </c>
      <c r="I36" s="22">
        <v>0</v>
      </c>
      <c r="J36" s="74">
        <f t="shared" si="23"/>
        <v>25</v>
      </c>
      <c r="K36" s="6">
        <v>44</v>
      </c>
      <c r="L36" s="1">
        <v>3</v>
      </c>
      <c r="M36" s="1">
        <v>0</v>
      </c>
      <c r="N36" s="1">
        <v>0</v>
      </c>
      <c r="O36" s="1">
        <v>4</v>
      </c>
      <c r="P36" s="22">
        <v>0</v>
      </c>
      <c r="Q36" s="74">
        <f t="shared" si="24"/>
        <v>51</v>
      </c>
      <c r="R36" s="6">
        <v>12</v>
      </c>
      <c r="S36" s="1">
        <v>0</v>
      </c>
      <c r="T36" s="1">
        <v>0</v>
      </c>
      <c r="U36" s="1">
        <v>0</v>
      </c>
      <c r="V36" s="1">
        <v>6</v>
      </c>
      <c r="W36" s="1">
        <v>0</v>
      </c>
      <c r="X36" s="83">
        <f t="shared" si="25"/>
        <v>18</v>
      </c>
      <c r="Y36" s="74">
        <f t="shared" si="26"/>
        <v>94</v>
      </c>
      <c r="Z36" s="43">
        <v>5</v>
      </c>
      <c r="AA36" s="124" t="s">
        <v>60</v>
      </c>
      <c r="AB36" s="25">
        <v>3</v>
      </c>
      <c r="AC36" s="1">
        <v>0</v>
      </c>
      <c r="AD36" s="1">
        <v>1</v>
      </c>
      <c r="AE36" s="1">
        <v>9</v>
      </c>
      <c r="AF36" s="1">
        <v>9</v>
      </c>
      <c r="AG36" s="1">
        <v>5</v>
      </c>
      <c r="AH36" s="1">
        <v>7</v>
      </c>
      <c r="AI36" s="1">
        <v>9</v>
      </c>
      <c r="AJ36" s="1">
        <v>2</v>
      </c>
      <c r="AK36" s="1">
        <v>4</v>
      </c>
      <c r="AL36" s="1">
        <v>3</v>
      </c>
      <c r="AM36" s="1">
        <v>7</v>
      </c>
      <c r="AN36" s="1">
        <v>5</v>
      </c>
      <c r="AO36" s="1">
        <v>7</v>
      </c>
      <c r="AP36" s="1">
        <v>8</v>
      </c>
      <c r="AQ36" s="150">
        <v>5</v>
      </c>
      <c r="AR36" s="95">
        <f t="shared" si="27"/>
        <v>38</v>
      </c>
      <c r="AS36" s="65">
        <f t="shared" si="28"/>
        <v>46</v>
      </c>
      <c r="AT36" s="98">
        <f t="shared" si="29"/>
        <v>84</v>
      </c>
      <c r="AU36" s="98">
        <f t="shared" si="30"/>
        <v>84</v>
      </c>
      <c r="AV36" s="23">
        <v>200</v>
      </c>
      <c r="AW36" s="2">
        <v>20</v>
      </c>
      <c r="AX36" s="2">
        <v>589</v>
      </c>
      <c r="AY36" s="2">
        <v>0</v>
      </c>
      <c r="AZ36" s="2">
        <v>10</v>
      </c>
      <c r="BA36" s="3">
        <f t="shared" si="19"/>
        <v>39.910447096358737</v>
      </c>
      <c r="BB36" s="3">
        <f t="shared" si="31"/>
        <v>32.894736842105267</v>
      </c>
      <c r="BC36" s="3">
        <f t="shared" si="32"/>
        <v>70.993642364346371</v>
      </c>
      <c r="BD36" s="3">
        <f t="shared" si="20"/>
        <v>14.893617021276595</v>
      </c>
      <c r="BE36" s="3">
        <f t="shared" si="21"/>
        <v>57.471043818756584</v>
      </c>
      <c r="BF36" s="3">
        <f t="shared" si="33"/>
        <v>193.10270723102212</v>
      </c>
      <c r="BG36" s="5">
        <f t="shared" si="22"/>
        <v>10</v>
      </c>
    </row>
    <row r="37" spans="1:59" ht="32.25" customHeight="1" x14ac:dyDescent="0.25">
      <c r="A37" s="7">
        <v>6</v>
      </c>
      <c r="B37" s="123" t="s">
        <v>61</v>
      </c>
      <c r="C37" s="178">
        <v>318099.95033689501</v>
      </c>
      <c r="D37" s="25">
        <v>28</v>
      </c>
      <c r="E37" s="1">
        <v>0</v>
      </c>
      <c r="F37" s="1">
        <v>0</v>
      </c>
      <c r="G37" s="1">
        <v>0</v>
      </c>
      <c r="H37" s="1">
        <v>3</v>
      </c>
      <c r="I37" s="22">
        <v>0</v>
      </c>
      <c r="J37" s="74">
        <f t="shared" si="23"/>
        <v>31</v>
      </c>
      <c r="K37" s="6">
        <v>29</v>
      </c>
      <c r="L37" s="1">
        <v>0</v>
      </c>
      <c r="M37" s="1">
        <v>0</v>
      </c>
      <c r="N37" s="1">
        <v>0</v>
      </c>
      <c r="O37" s="1">
        <v>2</v>
      </c>
      <c r="P37" s="22">
        <v>0</v>
      </c>
      <c r="Q37" s="74">
        <f t="shared" si="24"/>
        <v>31</v>
      </c>
      <c r="R37" s="6">
        <v>32</v>
      </c>
      <c r="S37" s="1">
        <v>0</v>
      </c>
      <c r="T37" s="1">
        <v>0</v>
      </c>
      <c r="U37" s="1">
        <v>0</v>
      </c>
      <c r="V37" s="1">
        <v>2</v>
      </c>
      <c r="W37" s="1">
        <v>0</v>
      </c>
      <c r="X37" s="83">
        <f t="shared" si="25"/>
        <v>34</v>
      </c>
      <c r="Y37" s="74">
        <f t="shared" si="26"/>
        <v>96</v>
      </c>
      <c r="Z37" s="43">
        <v>7</v>
      </c>
      <c r="AA37" s="124" t="s">
        <v>61</v>
      </c>
      <c r="AB37" s="25">
        <v>0</v>
      </c>
      <c r="AC37" s="1">
        <v>0</v>
      </c>
      <c r="AD37" s="1">
        <v>2</v>
      </c>
      <c r="AE37" s="1">
        <v>3</v>
      </c>
      <c r="AF37" s="1">
        <v>14</v>
      </c>
      <c r="AG37" s="1">
        <v>15</v>
      </c>
      <c r="AH37" s="1">
        <v>5</v>
      </c>
      <c r="AI37" s="1">
        <v>12</v>
      </c>
      <c r="AJ37" s="1">
        <v>2</v>
      </c>
      <c r="AK37" s="1">
        <v>10</v>
      </c>
      <c r="AL37" s="1">
        <v>3</v>
      </c>
      <c r="AM37" s="1">
        <v>1</v>
      </c>
      <c r="AN37" s="1">
        <v>3</v>
      </c>
      <c r="AO37" s="1">
        <v>9</v>
      </c>
      <c r="AP37" s="1">
        <v>5</v>
      </c>
      <c r="AQ37" s="150">
        <v>5</v>
      </c>
      <c r="AR37" s="95">
        <f t="shared" si="27"/>
        <v>34</v>
      </c>
      <c r="AS37" s="65">
        <f t="shared" si="28"/>
        <v>55</v>
      </c>
      <c r="AT37" s="98">
        <f t="shared" si="29"/>
        <v>89</v>
      </c>
      <c r="AU37" s="98">
        <f t="shared" si="30"/>
        <v>89</v>
      </c>
      <c r="AV37" s="23">
        <v>312</v>
      </c>
      <c r="AW37" s="2">
        <v>31</v>
      </c>
      <c r="AX37" s="2">
        <v>576</v>
      </c>
      <c r="AY37" s="2">
        <v>541</v>
      </c>
      <c r="AZ37" s="2">
        <v>3</v>
      </c>
      <c r="BA37" s="3">
        <f t="shared" si="19"/>
        <v>24.450735592823726</v>
      </c>
      <c r="BB37" s="3">
        <f t="shared" si="31"/>
        <v>45.161290322580641</v>
      </c>
      <c r="BC37" s="3">
        <f t="shared" si="32"/>
        <v>41.145040356831515</v>
      </c>
      <c r="BD37" s="3">
        <f t="shared" si="20"/>
        <v>7.291666666666667</v>
      </c>
      <c r="BE37" s="3">
        <f t="shared" si="21"/>
        <v>35.209059253666162</v>
      </c>
      <c r="BF37" s="3">
        <f t="shared" si="33"/>
        <v>111.91450977058174</v>
      </c>
      <c r="BG37" s="5">
        <f t="shared" si="22"/>
        <v>9.9358974358974361</v>
      </c>
    </row>
    <row r="38" spans="1:59" ht="32.25" customHeight="1" x14ac:dyDescent="0.25">
      <c r="A38" s="7">
        <v>7</v>
      </c>
      <c r="B38" s="7" t="s">
        <v>62</v>
      </c>
      <c r="C38" s="178">
        <v>812319.27053689514</v>
      </c>
      <c r="D38" s="25">
        <v>70</v>
      </c>
      <c r="E38" s="1">
        <v>5</v>
      </c>
      <c r="F38" s="1">
        <v>0</v>
      </c>
      <c r="G38" s="1">
        <v>0</v>
      </c>
      <c r="H38" s="1">
        <v>0</v>
      </c>
      <c r="I38" s="22">
        <v>0</v>
      </c>
      <c r="J38" s="74">
        <f t="shared" si="23"/>
        <v>75</v>
      </c>
      <c r="K38" s="6">
        <v>94</v>
      </c>
      <c r="L38" s="1">
        <v>9</v>
      </c>
      <c r="M38" s="1">
        <v>0</v>
      </c>
      <c r="N38" s="1">
        <v>0</v>
      </c>
      <c r="O38" s="1">
        <v>2</v>
      </c>
      <c r="P38" s="22">
        <v>0</v>
      </c>
      <c r="Q38" s="74">
        <f t="shared" si="24"/>
        <v>105</v>
      </c>
      <c r="R38" s="6">
        <v>48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83">
        <f t="shared" si="25"/>
        <v>49</v>
      </c>
      <c r="Y38" s="74">
        <f t="shared" si="26"/>
        <v>229</v>
      </c>
      <c r="Z38" s="43">
        <v>8</v>
      </c>
      <c r="AA38" s="122" t="s">
        <v>62</v>
      </c>
      <c r="AB38" s="25">
        <v>0</v>
      </c>
      <c r="AC38" s="1">
        <v>0</v>
      </c>
      <c r="AD38" s="1">
        <v>15</v>
      </c>
      <c r="AE38" s="1">
        <v>13</v>
      </c>
      <c r="AF38" s="1">
        <v>22</v>
      </c>
      <c r="AG38" s="1">
        <v>26</v>
      </c>
      <c r="AH38" s="1">
        <v>17</v>
      </c>
      <c r="AI38" s="1">
        <v>20</v>
      </c>
      <c r="AJ38" s="1">
        <v>10</v>
      </c>
      <c r="AK38" s="1">
        <v>18</v>
      </c>
      <c r="AL38" s="1">
        <v>10</v>
      </c>
      <c r="AM38" s="1">
        <v>20</v>
      </c>
      <c r="AN38" s="1">
        <v>11</v>
      </c>
      <c r="AO38" s="1">
        <v>10</v>
      </c>
      <c r="AP38" s="1">
        <v>26</v>
      </c>
      <c r="AQ38" s="150">
        <v>9</v>
      </c>
      <c r="AR38" s="95">
        <f t="shared" si="27"/>
        <v>111</v>
      </c>
      <c r="AS38" s="65">
        <f t="shared" si="28"/>
        <v>116</v>
      </c>
      <c r="AT38" s="98">
        <f t="shared" si="29"/>
        <v>227</v>
      </c>
      <c r="AU38" s="98">
        <f t="shared" si="30"/>
        <v>227</v>
      </c>
      <c r="AV38" s="23">
        <v>631</v>
      </c>
      <c r="AW38" s="2">
        <v>73</v>
      </c>
      <c r="AX38" s="2">
        <v>1860</v>
      </c>
      <c r="AY38" s="2">
        <v>0</v>
      </c>
      <c r="AZ38" s="2">
        <v>22</v>
      </c>
      <c r="BA38" s="3">
        <f t="shared" si="19"/>
        <v>25.646730403876454</v>
      </c>
      <c r="BB38" s="3">
        <f t="shared" si="31"/>
        <v>41.666666666666671</v>
      </c>
      <c r="BC38" s="3">
        <f t="shared" si="32"/>
        <v>41.095113894211451</v>
      </c>
      <c r="BD38" s="3">
        <f t="shared" si="20"/>
        <v>7.4235807860262017</v>
      </c>
      <c r="BE38" s="3">
        <f t="shared" si="21"/>
        <v>36.931291781582097</v>
      </c>
      <c r="BF38" s="3">
        <f t="shared" si="33"/>
        <v>111.77870979225514</v>
      </c>
      <c r="BG38" s="5">
        <f t="shared" si="22"/>
        <v>11.568938193343898</v>
      </c>
    </row>
    <row r="39" spans="1:59" ht="32.25" customHeight="1" x14ac:dyDescent="0.25">
      <c r="A39" s="7">
        <v>8</v>
      </c>
      <c r="B39" s="7" t="s">
        <v>63</v>
      </c>
      <c r="C39" s="178">
        <v>473941.34333689505</v>
      </c>
      <c r="D39" s="25">
        <v>53</v>
      </c>
      <c r="E39" s="1">
        <v>2</v>
      </c>
      <c r="F39" s="1">
        <v>0</v>
      </c>
      <c r="G39" s="1">
        <v>0</v>
      </c>
      <c r="H39" s="1">
        <v>2</v>
      </c>
      <c r="I39" s="22">
        <v>0</v>
      </c>
      <c r="J39" s="74">
        <f t="shared" si="23"/>
        <v>57</v>
      </c>
      <c r="K39" s="6">
        <v>56</v>
      </c>
      <c r="L39" s="1">
        <v>0</v>
      </c>
      <c r="M39" s="1">
        <v>0</v>
      </c>
      <c r="N39" s="1">
        <v>0</v>
      </c>
      <c r="O39" s="1">
        <v>6</v>
      </c>
      <c r="P39" s="22">
        <v>0</v>
      </c>
      <c r="Q39" s="74">
        <f t="shared" si="24"/>
        <v>62</v>
      </c>
      <c r="R39" s="6">
        <v>36</v>
      </c>
      <c r="S39" s="1">
        <v>0</v>
      </c>
      <c r="T39" s="1">
        <v>0</v>
      </c>
      <c r="U39" s="1">
        <v>0</v>
      </c>
      <c r="V39" s="1">
        <v>3</v>
      </c>
      <c r="W39" s="1">
        <v>0</v>
      </c>
      <c r="X39" s="83">
        <f t="shared" si="25"/>
        <v>39</v>
      </c>
      <c r="Y39" s="74">
        <f t="shared" si="26"/>
        <v>158</v>
      </c>
      <c r="Z39" s="43">
        <v>9</v>
      </c>
      <c r="AA39" s="122" t="s">
        <v>63</v>
      </c>
      <c r="AB39" s="25">
        <v>1</v>
      </c>
      <c r="AC39" s="1">
        <v>0</v>
      </c>
      <c r="AD39" s="1">
        <v>4</v>
      </c>
      <c r="AE39" s="1">
        <v>5</v>
      </c>
      <c r="AF39" s="1">
        <v>15</v>
      </c>
      <c r="AG39" s="1">
        <v>34</v>
      </c>
      <c r="AH39" s="1">
        <v>10</v>
      </c>
      <c r="AI39" s="1">
        <v>8</v>
      </c>
      <c r="AJ39" s="1">
        <v>7</v>
      </c>
      <c r="AK39" s="1">
        <v>10</v>
      </c>
      <c r="AL39" s="1">
        <v>13</v>
      </c>
      <c r="AM39" s="1">
        <v>7</v>
      </c>
      <c r="AN39" s="1">
        <v>8</v>
      </c>
      <c r="AO39" s="1">
        <v>2</v>
      </c>
      <c r="AP39" s="1">
        <v>12</v>
      </c>
      <c r="AQ39" s="150">
        <v>11</v>
      </c>
      <c r="AR39" s="95">
        <f t="shared" si="27"/>
        <v>70</v>
      </c>
      <c r="AS39" s="65">
        <f t="shared" si="28"/>
        <v>77</v>
      </c>
      <c r="AT39" s="98">
        <f t="shared" si="29"/>
        <v>147</v>
      </c>
      <c r="AU39" s="98">
        <f t="shared" si="30"/>
        <v>147</v>
      </c>
      <c r="AV39" s="23">
        <v>545</v>
      </c>
      <c r="AW39" s="2">
        <v>57</v>
      </c>
      <c r="AX39" s="2">
        <v>741</v>
      </c>
      <c r="AY39" s="2">
        <v>0</v>
      </c>
      <c r="AZ39" s="2">
        <v>9</v>
      </c>
      <c r="BA39" s="3">
        <f t="shared" si="19"/>
        <v>32.235587784368008</v>
      </c>
      <c r="BB39" s="3">
        <f t="shared" si="31"/>
        <v>46.218487394957982</v>
      </c>
      <c r="BC39" s="3">
        <f t="shared" si="32"/>
        <v>45.61249480076885</v>
      </c>
      <c r="BD39" s="3">
        <f t="shared" si="20"/>
        <v>8.2278481012658222</v>
      </c>
      <c r="BE39" s="3">
        <f t="shared" si="21"/>
        <v>46.419246409489929</v>
      </c>
      <c r="BF39" s="3">
        <f t="shared" si="33"/>
        <v>124.06598585809127</v>
      </c>
      <c r="BG39" s="5">
        <f t="shared" si="22"/>
        <v>10.458715596330276</v>
      </c>
    </row>
    <row r="40" spans="1:59" ht="32.25" customHeight="1" x14ac:dyDescent="0.25">
      <c r="A40" s="7">
        <v>9</v>
      </c>
      <c r="B40" s="7" t="s">
        <v>64</v>
      </c>
      <c r="C40" s="178">
        <v>587085.87653689506</v>
      </c>
      <c r="D40" s="25">
        <v>34</v>
      </c>
      <c r="E40" s="1">
        <v>2</v>
      </c>
      <c r="F40" s="1">
        <v>0</v>
      </c>
      <c r="G40" s="1">
        <v>0</v>
      </c>
      <c r="H40" s="1">
        <v>3</v>
      </c>
      <c r="I40" s="22">
        <v>0</v>
      </c>
      <c r="J40" s="74">
        <f t="shared" si="23"/>
        <v>39</v>
      </c>
      <c r="K40" s="6">
        <v>53</v>
      </c>
      <c r="L40" s="1">
        <v>1</v>
      </c>
      <c r="M40" s="1">
        <v>0</v>
      </c>
      <c r="N40" s="1">
        <v>0</v>
      </c>
      <c r="O40" s="1">
        <v>3</v>
      </c>
      <c r="P40" s="22">
        <v>0</v>
      </c>
      <c r="Q40" s="74">
        <f t="shared" si="24"/>
        <v>57</v>
      </c>
      <c r="R40" s="6">
        <v>56</v>
      </c>
      <c r="S40" s="1">
        <v>2</v>
      </c>
      <c r="T40" s="1">
        <v>0</v>
      </c>
      <c r="U40" s="1">
        <v>0</v>
      </c>
      <c r="V40" s="1">
        <v>4</v>
      </c>
      <c r="W40" s="1">
        <v>0</v>
      </c>
      <c r="X40" s="83">
        <f t="shared" si="25"/>
        <v>62</v>
      </c>
      <c r="Y40" s="74">
        <f t="shared" si="26"/>
        <v>158</v>
      </c>
      <c r="Z40" s="43">
        <v>6</v>
      </c>
      <c r="AA40" s="122" t="s">
        <v>64</v>
      </c>
      <c r="AB40" s="25">
        <v>1</v>
      </c>
      <c r="AC40" s="1">
        <v>0</v>
      </c>
      <c r="AD40" s="1">
        <v>1</v>
      </c>
      <c r="AE40" s="1">
        <v>4</v>
      </c>
      <c r="AF40" s="1">
        <v>13</v>
      </c>
      <c r="AG40" s="1">
        <v>17</v>
      </c>
      <c r="AH40" s="1">
        <v>9</v>
      </c>
      <c r="AI40" s="1">
        <v>14</v>
      </c>
      <c r="AJ40" s="1">
        <v>8</v>
      </c>
      <c r="AK40" s="1">
        <v>3</v>
      </c>
      <c r="AL40" s="1">
        <v>8</v>
      </c>
      <c r="AM40" s="1">
        <v>14</v>
      </c>
      <c r="AN40" s="1">
        <v>6</v>
      </c>
      <c r="AO40" s="1">
        <v>12</v>
      </c>
      <c r="AP40" s="1">
        <v>26</v>
      </c>
      <c r="AQ40" s="150">
        <v>12</v>
      </c>
      <c r="AR40" s="95">
        <f t="shared" si="27"/>
        <v>72</v>
      </c>
      <c r="AS40" s="65">
        <f t="shared" si="28"/>
        <v>76</v>
      </c>
      <c r="AT40" s="98">
        <f t="shared" si="29"/>
        <v>148</v>
      </c>
      <c r="AU40" s="98">
        <f t="shared" si="30"/>
        <v>148</v>
      </c>
      <c r="AV40" s="23">
        <v>557</v>
      </c>
      <c r="AW40" s="2">
        <v>46</v>
      </c>
      <c r="AX40" s="2">
        <v>1233</v>
      </c>
      <c r="AY40" s="2">
        <v>0</v>
      </c>
      <c r="AZ40" s="2">
        <v>15</v>
      </c>
      <c r="BA40" s="3">
        <f t="shared" si="19"/>
        <v>17.033283203793026</v>
      </c>
      <c r="BB40" s="3">
        <f t="shared" si="31"/>
        <v>37.5</v>
      </c>
      <c r="BC40" s="3">
        <f t="shared" si="32"/>
        <v>37.07243991413776</v>
      </c>
      <c r="BD40" s="3">
        <f t="shared" si="20"/>
        <v>9.4936708860759502</v>
      </c>
      <c r="BE40" s="3">
        <f t="shared" si="21"/>
        <v>24.527927813461954</v>
      </c>
      <c r="BF40" s="3">
        <f t="shared" si="33"/>
        <v>100.8370365664547</v>
      </c>
      <c r="BG40" s="5">
        <f t="shared" si="22"/>
        <v>8.2585278276481162</v>
      </c>
    </row>
    <row r="41" spans="1:59" ht="32.25" customHeight="1" thickBot="1" x14ac:dyDescent="0.3">
      <c r="A41" s="32">
        <v>10</v>
      </c>
      <c r="B41" s="125" t="s">
        <v>65</v>
      </c>
      <c r="C41" s="178">
        <v>452594.41013689502</v>
      </c>
      <c r="D41" s="39">
        <v>47</v>
      </c>
      <c r="E41" s="40">
        <v>3</v>
      </c>
      <c r="F41" s="40">
        <v>0</v>
      </c>
      <c r="G41" s="40">
        <v>0</v>
      </c>
      <c r="H41" s="40">
        <v>0</v>
      </c>
      <c r="I41" s="45">
        <v>0</v>
      </c>
      <c r="J41" s="75">
        <f t="shared" si="23"/>
        <v>50</v>
      </c>
      <c r="K41" s="41">
        <v>64</v>
      </c>
      <c r="L41" s="40">
        <v>1</v>
      </c>
      <c r="M41" s="40">
        <v>0</v>
      </c>
      <c r="N41" s="40">
        <v>0</v>
      </c>
      <c r="O41" s="40">
        <v>2</v>
      </c>
      <c r="P41" s="45">
        <v>0</v>
      </c>
      <c r="Q41" s="75">
        <f t="shared" si="24"/>
        <v>67</v>
      </c>
      <c r="R41" s="41">
        <v>20</v>
      </c>
      <c r="S41" s="40">
        <v>0</v>
      </c>
      <c r="T41" s="40">
        <v>0</v>
      </c>
      <c r="U41" s="40">
        <v>0</v>
      </c>
      <c r="V41" s="40">
        <v>0</v>
      </c>
      <c r="W41" s="40">
        <v>1</v>
      </c>
      <c r="X41" s="84">
        <f t="shared" si="25"/>
        <v>21</v>
      </c>
      <c r="Y41" s="75">
        <f t="shared" si="26"/>
        <v>138</v>
      </c>
      <c r="Z41" s="44">
        <v>10</v>
      </c>
      <c r="AA41" s="126" t="s">
        <v>65</v>
      </c>
      <c r="AB41" s="39">
        <v>1</v>
      </c>
      <c r="AC41" s="40">
        <v>1</v>
      </c>
      <c r="AD41" s="40">
        <v>3</v>
      </c>
      <c r="AE41" s="40">
        <v>7</v>
      </c>
      <c r="AF41" s="40">
        <v>9</v>
      </c>
      <c r="AG41" s="40">
        <v>15</v>
      </c>
      <c r="AH41" s="40">
        <v>10</v>
      </c>
      <c r="AI41" s="40">
        <v>14</v>
      </c>
      <c r="AJ41" s="40">
        <v>5</v>
      </c>
      <c r="AK41" s="40">
        <v>10</v>
      </c>
      <c r="AL41" s="40">
        <v>8</v>
      </c>
      <c r="AM41" s="40">
        <v>7</v>
      </c>
      <c r="AN41" s="40">
        <v>13</v>
      </c>
      <c r="AO41" s="40">
        <v>10</v>
      </c>
      <c r="AP41" s="40">
        <v>12</v>
      </c>
      <c r="AQ41" s="151">
        <v>10</v>
      </c>
      <c r="AR41" s="99">
        <f t="shared" si="27"/>
        <v>61</v>
      </c>
      <c r="AS41" s="101">
        <f t="shared" si="28"/>
        <v>74</v>
      </c>
      <c r="AT41" s="112">
        <f t="shared" si="29"/>
        <v>135</v>
      </c>
      <c r="AU41" s="112">
        <f t="shared" si="30"/>
        <v>135</v>
      </c>
      <c r="AV41" s="24">
        <v>588</v>
      </c>
      <c r="AW41" s="13">
        <v>50</v>
      </c>
      <c r="AX41" s="13">
        <v>1098</v>
      </c>
      <c r="AY41" s="2">
        <v>0</v>
      </c>
      <c r="AZ41" s="13">
        <v>9</v>
      </c>
      <c r="BA41" s="14">
        <f t="shared" si="19"/>
        <v>30.687274473160091</v>
      </c>
      <c r="BB41" s="14">
        <f t="shared" si="31"/>
        <v>42.735042735042732</v>
      </c>
      <c r="BC41" s="14">
        <f t="shared" si="32"/>
        <v>43.864751158693544</v>
      </c>
      <c r="BD41" s="14">
        <f t="shared" si="20"/>
        <v>5.0724637681159424</v>
      </c>
      <c r="BE41" s="14">
        <f t="shared" si="21"/>
        <v>44.189675241350535</v>
      </c>
      <c r="BF41" s="14">
        <f t="shared" si="33"/>
        <v>119.31212315164645</v>
      </c>
      <c r="BG41" s="16">
        <f t="shared" si="22"/>
        <v>8.5034013605442169</v>
      </c>
    </row>
    <row r="42" spans="1:59" s="128" customFormat="1" ht="55.5" customHeight="1" thickBot="1" x14ac:dyDescent="0.3">
      <c r="A42" s="206" t="s">
        <v>55</v>
      </c>
      <c r="B42" s="207"/>
      <c r="C42" s="72">
        <f>SUM(C30:C41)</f>
        <v>4363029.3041689498</v>
      </c>
      <c r="D42" s="118">
        <f t="shared" ref="D42:I42" si="34">SUM(D32:D41)</f>
        <v>514</v>
      </c>
      <c r="E42" s="63">
        <f t="shared" si="34"/>
        <v>59</v>
      </c>
      <c r="F42" s="63">
        <f t="shared" si="34"/>
        <v>0</v>
      </c>
      <c r="G42" s="63">
        <f t="shared" si="34"/>
        <v>0</v>
      </c>
      <c r="H42" s="63">
        <f t="shared" si="34"/>
        <v>8</v>
      </c>
      <c r="I42" s="179">
        <f t="shared" si="34"/>
        <v>0</v>
      </c>
      <c r="J42" s="76">
        <f t="shared" ref="J42" si="35">D42+E42+F42+G42+H42+I42</f>
        <v>581</v>
      </c>
      <c r="K42" s="180">
        <f t="shared" ref="K42:P42" si="36">SUM(K32:K41)</f>
        <v>580</v>
      </c>
      <c r="L42" s="63">
        <f t="shared" si="36"/>
        <v>18</v>
      </c>
      <c r="M42" s="63">
        <f t="shared" si="36"/>
        <v>0</v>
      </c>
      <c r="N42" s="63">
        <f t="shared" si="36"/>
        <v>0</v>
      </c>
      <c r="O42" s="63">
        <f t="shared" si="36"/>
        <v>34</v>
      </c>
      <c r="P42" s="179">
        <f t="shared" si="36"/>
        <v>0</v>
      </c>
      <c r="Q42" s="76">
        <f t="shared" ref="Q42" si="37">SUM(K42:P42)</f>
        <v>632</v>
      </c>
      <c r="R42" s="180">
        <f t="shared" ref="R42:W42" si="38">SUM(R32:R41)</f>
        <v>459</v>
      </c>
      <c r="S42" s="63">
        <f t="shared" si="38"/>
        <v>7</v>
      </c>
      <c r="T42" s="63">
        <f t="shared" si="38"/>
        <v>0</v>
      </c>
      <c r="U42" s="63">
        <f t="shared" si="38"/>
        <v>0</v>
      </c>
      <c r="V42" s="63">
        <f t="shared" si="38"/>
        <v>20</v>
      </c>
      <c r="W42" s="63">
        <f t="shared" si="38"/>
        <v>1</v>
      </c>
      <c r="X42" s="78">
        <f t="shared" si="25"/>
        <v>487</v>
      </c>
      <c r="Y42" s="78">
        <f t="shared" ref="Y42" si="39">J42+Q42+X42</f>
        <v>1700</v>
      </c>
      <c r="Z42" s="206" t="s">
        <v>55</v>
      </c>
      <c r="AA42" s="207"/>
      <c r="AB42" s="63">
        <f t="shared" ref="AB42:AQ42" si="40">SUM(AB32:AB41)</f>
        <v>18</v>
      </c>
      <c r="AC42" s="63">
        <f t="shared" si="40"/>
        <v>8</v>
      </c>
      <c r="AD42" s="63">
        <f t="shared" si="40"/>
        <v>44</v>
      </c>
      <c r="AE42" s="63">
        <f t="shared" si="40"/>
        <v>77</v>
      </c>
      <c r="AF42" s="63">
        <f t="shared" si="40"/>
        <v>173</v>
      </c>
      <c r="AG42" s="63">
        <f t="shared" si="40"/>
        <v>228</v>
      </c>
      <c r="AH42" s="63">
        <f t="shared" si="40"/>
        <v>119</v>
      </c>
      <c r="AI42" s="63">
        <f t="shared" si="40"/>
        <v>170</v>
      </c>
      <c r="AJ42" s="63">
        <f t="shared" si="40"/>
        <v>71</v>
      </c>
      <c r="AK42" s="63">
        <f t="shared" si="40"/>
        <v>104</v>
      </c>
      <c r="AL42" s="63">
        <f t="shared" si="40"/>
        <v>73</v>
      </c>
      <c r="AM42" s="63">
        <f t="shared" si="40"/>
        <v>108</v>
      </c>
      <c r="AN42" s="63">
        <f t="shared" si="40"/>
        <v>91</v>
      </c>
      <c r="AO42" s="63">
        <f t="shared" si="40"/>
        <v>112</v>
      </c>
      <c r="AP42" s="63">
        <f t="shared" si="40"/>
        <v>145</v>
      </c>
      <c r="AQ42" s="116">
        <f t="shared" si="40"/>
        <v>96</v>
      </c>
      <c r="AR42" s="102">
        <f t="shared" si="27"/>
        <v>734</v>
      </c>
      <c r="AS42" s="104">
        <f t="shared" si="28"/>
        <v>903</v>
      </c>
      <c r="AT42" s="105">
        <f t="shared" si="29"/>
        <v>1637</v>
      </c>
      <c r="AU42" s="105">
        <f t="shared" si="30"/>
        <v>1637</v>
      </c>
      <c r="AV42" s="118">
        <f>SUM(AV32:AV41)</f>
        <v>5779</v>
      </c>
      <c r="AW42" s="89">
        <f>SUM(AW32:AW41)</f>
        <v>551</v>
      </c>
      <c r="AX42" s="89">
        <f>SUM(AX32:AX41)</f>
        <v>10936</v>
      </c>
      <c r="AY42" s="89">
        <f>SUM(AY32:AY41)</f>
        <v>1529</v>
      </c>
      <c r="AZ42" s="89">
        <f>SUM(AZ32:AZ41)</f>
        <v>96</v>
      </c>
      <c r="BA42" s="90">
        <f t="shared" si="19"/>
        <v>36.480769568652718</v>
      </c>
      <c r="BB42" s="90">
        <f>(D42+E42)/(J42+Q42)*100</f>
        <v>47.238252267106347</v>
      </c>
      <c r="BC42" s="90">
        <f>(4*AU42)/(C42*0.00272)*100</f>
        <v>55.176180890561589</v>
      </c>
      <c r="BD42" s="90">
        <f t="shared" si="20"/>
        <v>8.6470588235294112</v>
      </c>
      <c r="BE42" s="90">
        <f t="shared" si="21"/>
        <v>52.532308178859921</v>
      </c>
      <c r="BF42" s="90">
        <f t="shared" si="33"/>
        <v>150.07921202232754</v>
      </c>
      <c r="BG42" s="19">
        <f t="shared" si="22"/>
        <v>9.5345215435196398</v>
      </c>
    </row>
    <row r="48" spans="1:59" ht="15.75" thickBot="1" x14ac:dyDescent="0.3"/>
    <row r="49" spans="1:59" ht="15" customHeight="1" x14ac:dyDescent="0.25">
      <c r="A49" s="343" t="s">
        <v>55</v>
      </c>
      <c r="B49" s="343"/>
      <c r="C49" s="343"/>
      <c r="D49" s="212" t="s">
        <v>0</v>
      </c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 t="s">
        <v>6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392"/>
      <c r="AU49" s="54"/>
      <c r="AV49" s="349" t="s">
        <v>18</v>
      </c>
      <c r="AW49" s="345"/>
      <c r="AX49" s="349" t="s">
        <v>69</v>
      </c>
      <c r="AY49" s="349"/>
      <c r="AZ49" s="349"/>
      <c r="BA49" s="200" t="s">
        <v>26</v>
      </c>
      <c r="BB49" s="200" t="s">
        <v>51</v>
      </c>
      <c r="BC49" s="200" t="s">
        <v>48</v>
      </c>
      <c r="BD49" s="342" t="s">
        <v>77</v>
      </c>
      <c r="BE49" s="342" t="s">
        <v>28</v>
      </c>
      <c r="BF49" s="342" t="s">
        <v>49</v>
      </c>
      <c r="BG49" s="342" t="s">
        <v>50</v>
      </c>
    </row>
    <row r="50" spans="1:59" ht="15" customHeight="1" thickBot="1" x14ac:dyDescent="0.3">
      <c r="A50" s="343"/>
      <c r="B50" s="343"/>
      <c r="C50" s="343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2"/>
      <c r="AA50" s="212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3"/>
      <c r="AU50" s="55"/>
      <c r="AV50" s="216"/>
      <c r="AW50" s="217"/>
      <c r="AX50" s="216"/>
      <c r="AY50" s="216"/>
      <c r="AZ50" s="216"/>
      <c r="BA50" s="200"/>
      <c r="BB50" s="200"/>
      <c r="BC50" s="200"/>
      <c r="BD50" s="342"/>
      <c r="BE50" s="342"/>
      <c r="BF50" s="342"/>
      <c r="BG50" s="342"/>
    </row>
    <row r="51" spans="1:59" ht="19.5" thickBot="1" x14ac:dyDescent="0.3">
      <c r="A51" s="343" t="s">
        <v>74</v>
      </c>
      <c r="B51" s="343"/>
      <c r="C51" s="208"/>
      <c r="D51" s="323" t="s">
        <v>32</v>
      </c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5"/>
      <c r="R51" s="369" t="s">
        <v>34</v>
      </c>
      <c r="S51" s="370"/>
      <c r="T51" s="370"/>
      <c r="U51" s="370"/>
      <c r="V51" s="370"/>
      <c r="W51" s="370"/>
      <c r="X51" s="371"/>
      <c r="Y51" s="372" t="s">
        <v>23</v>
      </c>
      <c r="Z51" s="336" t="s">
        <v>24</v>
      </c>
      <c r="AA51" s="352" t="s">
        <v>7</v>
      </c>
      <c r="AB51" s="353" t="s">
        <v>44</v>
      </c>
      <c r="AC51" s="354"/>
      <c r="AD51" s="354"/>
      <c r="AE51" s="354"/>
      <c r="AF51" s="354"/>
      <c r="AG51" s="354"/>
      <c r="AH51" s="354"/>
      <c r="AI51" s="354"/>
      <c r="AJ51" s="354"/>
      <c r="AK51" s="354"/>
      <c r="AL51" s="354"/>
      <c r="AM51" s="354"/>
      <c r="AN51" s="354"/>
      <c r="AO51" s="354"/>
      <c r="AP51" s="354"/>
      <c r="AQ51" s="354"/>
      <c r="AR51" s="354"/>
      <c r="AS51" s="354"/>
      <c r="AT51" s="354"/>
      <c r="AU51" s="94"/>
      <c r="AV51" s="216"/>
      <c r="AW51" s="217"/>
      <c r="AX51" s="216"/>
      <c r="AY51" s="216"/>
      <c r="AZ51" s="216"/>
      <c r="BA51" s="200"/>
      <c r="BB51" s="200"/>
      <c r="BC51" s="200"/>
      <c r="BD51" s="342"/>
      <c r="BE51" s="342"/>
      <c r="BF51" s="342"/>
      <c r="BG51" s="342"/>
    </row>
    <row r="52" spans="1:59" ht="44.25" customHeight="1" thickBot="1" x14ac:dyDescent="0.3">
      <c r="A52" s="343"/>
      <c r="B52" s="343"/>
      <c r="C52" s="208"/>
      <c r="D52" s="328" t="s">
        <v>33</v>
      </c>
      <c r="E52" s="329"/>
      <c r="F52" s="329"/>
      <c r="G52" s="329"/>
      <c r="H52" s="329"/>
      <c r="I52" s="329"/>
      <c r="J52" s="330"/>
      <c r="K52" s="331" t="s">
        <v>43</v>
      </c>
      <c r="L52" s="332"/>
      <c r="M52" s="332"/>
      <c r="N52" s="332"/>
      <c r="O52" s="332"/>
      <c r="P52" s="332"/>
      <c r="Q52" s="333"/>
      <c r="R52" s="374" t="s">
        <v>35</v>
      </c>
      <c r="S52" s="375"/>
      <c r="T52" s="375"/>
      <c r="U52" s="375"/>
      <c r="V52" s="375"/>
      <c r="W52" s="375"/>
      <c r="X52" s="376"/>
      <c r="Y52" s="373"/>
      <c r="Z52" s="336"/>
      <c r="AA52" s="352"/>
      <c r="AB52" s="356"/>
      <c r="AC52" s="357"/>
      <c r="AD52" s="357"/>
      <c r="AE52" s="357"/>
      <c r="AF52" s="357"/>
      <c r="AG52" s="357"/>
      <c r="AH52" s="357"/>
      <c r="AI52" s="357"/>
      <c r="AJ52" s="357"/>
      <c r="AK52" s="357"/>
      <c r="AL52" s="357"/>
      <c r="AM52" s="357"/>
      <c r="AN52" s="357"/>
      <c r="AO52" s="357"/>
      <c r="AP52" s="357"/>
      <c r="AQ52" s="357"/>
      <c r="AR52" s="358"/>
      <c r="AS52" s="358"/>
      <c r="AT52" s="358"/>
      <c r="AU52" s="108"/>
      <c r="AV52" s="347"/>
      <c r="AW52" s="348"/>
      <c r="AX52" s="347"/>
      <c r="AY52" s="347"/>
      <c r="AZ52" s="347"/>
      <c r="BA52" s="200"/>
      <c r="BB52" s="200"/>
      <c r="BC52" s="200"/>
      <c r="BD52" s="342"/>
      <c r="BE52" s="342"/>
      <c r="BF52" s="342"/>
      <c r="BG52" s="342"/>
    </row>
    <row r="53" spans="1:59" ht="37.5" customHeight="1" thickBot="1" x14ac:dyDescent="0.3">
      <c r="A53" s="239" t="s">
        <v>31</v>
      </c>
      <c r="B53" s="364" t="s">
        <v>29</v>
      </c>
      <c r="C53" s="365" t="s">
        <v>30</v>
      </c>
      <c r="D53" s="322" t="s">
        <v>37</v>
      </c>
      <c r="E53" s="283" t="s">
        <v>36</v>
      </c>
      <c r="F53" s="223" t="s">
        <v>42</v>
      </c>
      <c r="G53" s="223"/>
      <c r="H53" s="223"/>
      <c r="I53" s="224"/>
      <c r="J53" s="225" t="s">
        <v>17</v>
      </c>
      <c r="K53" s="366" t="s">
        <v>37</v>
      </c>
      <c r="L53" s="283" t="s">
        <v>36</v>
      </c>
      <c r="M53" s="223" t="s">
        <v>42</v>
      </c>
      <c r="N53" s="223"/>
      <c r="O53" s="223"/>
      <c r="P53" s="224"/>
      <c r="Q53" s="225" t="s">
        <v>17</v>
      </c>
      <c r="R53" s="320" t="s">
        <v>37</v>
      </c>
      <c r="S53" s="321" t="s">
        <v>36</v>
      </c>
      <c r="T53" s="261" t="s">
        <v>42</v>
      </c>
      <c r="U53" s="261"/>
      <c r="V53" s="261"/>
      <c r="W53" s="350"/>
      <c r="X53" s="337" t="s">
        <v>17</v>
      </c>
      <c r="Y53" s="373"/>
      <c r="Z53" s="336"/>
      <c r="AA53" s="352"/>
      <c r="AB53" s="361" t="s">
        <v>8</v>
      </c>
      <c r="AC53" s="228"/>
      <c r="AD53" s="228" t="s">
        <v>9</v>
      </c>
      <c r="AE53" s="228"/>
      <c r="AF53" s="228" t="s">
        <v>10</v>
      </c>
      <c r="AG53" s="228"/>
      <c r="AH53" s="228" t="s">
        <v>11</v>
      </c>
      <c r="AI53" s="228"/>
      <c r="AJ53" s="228" t="s">
        <v>12</v>
      </c>
      <c r="AK53" s="228"/>
      <c r="AL53" s="228" t="s">
        <v>13</v>
      </c>
      <c r="AM53" s="228"/>
      <c r="AN53" s="228" t="s">
        <v>14</v>
      </c>
      <c r="AO53" s="228"/>
      <c r="AP53" s="228" t="s">
        <v>15</v>
      </c>
      <c r="AQ53" s="229"/>
      <c r="AR53" s="367" t="s">
        <v>16</v>
      </c>
      <c r="AS53" s="368"/>
      <c r="AT53" s="232"/>
      <c r="AU53" s="56"/>
      <c r="AV53" s="326" t="s">
        <v>45</v>
      </c>
      <c r="AW53" s="327"/>
      <c r="AX53" s="205" t="s">
        <v>70</v>
      </c>
      <c r="AY53" s="205"/>
      <c r="AZ53" s="205"/>
      <c r="BA53" s="200"/>
      <c r="BB53" s="200"/>
      <c r="BC53" s="200"/>
      <c r="BD53" s="342"/>
      <c r="BE53" s="342"/>
      <c r="BF53" s="342"/>
      <c r="BG53" s="342"/>
    </row>
    <row r="54" spans="1:59" ht="79.5" thickBot="1" x14ac:dyDescent="0.3">
      <c r="A54" s="240"/>
      <c r="B54" s="239"/>
      <c r="C54" s="365"/>
      <c r="D54" s="322"/>
      <c r="E54" s="283"/>
      <c r="F54" s="64" t="s">
        <v>38</v>
      </c>
      <c r="G54" s="64" t="s">
        <v>39</v>
      </c>
      <c r="H54" s="64" t="s">
        <v>40</v>
      </c>
      <c r="I54" s="51" t="s">
        <v>41</v>
      </c>
      <c r="J54" s="226"/>
      <c r="K54" s="366"/>
      <c r="L54" s="283"/>
      <c r="M54" s="64" t="s">
        <v>38</v>
      </c>
      <c r="N54" s="64" t="s">
        <v>39</v>
      </c>
      <c r="O54" s="64" t="s">
        <v>53</v>
      </c>
      <c r="P54" s="51" t="s">
        <v>41</v>
      </c>
      <c r="Q54" s="226"/>
      <c r="R54" s="320"/>
      <c r="S54" s="321"/>
      <c r="T54" s="61" t="s">
        <v>38</v>
      </c>
      <c r="U54" s="61" t="s">
        <v>39</v>
      </c>
      <c r="V54" s="61" t="s">
        <v>54</v>
      </c>
      <c r="W54" s="67" t="s">
        <v>41</v>
      </c>
      <c r="X54" s="338"/>
      <c r="Y54" s="373"/>
      <c r="Z54" s="336"/>
      <c r="AA54" s="352"/>
      <c r="AB54" s="144" t="s">
        <v>3</v>
      </c>
      <c r="AC54" s="145" t="s">
        <v>4</v>
      </c>
      <c r="AD54" s="145" t="s">
        <v>3</v>
      </c>
      <c r="AE54" s="145" t="s">
        <v>4</v>
      </c>
      <c r="AF54" s="145" t="s">
        <v>3</v>
      </c>
      <c r="AG54" s="145" t="s">
        <v>4</v>
      </c>
      <c r="AH54" s="145" t="s">
        <v>3</v>
      </c>
      <c r="AI54" s="145" t="s">
        <v>4</v>
      </c>
      <c r="AJ54" s="145" t="s">
        <v>3</v>
      </c>
      <c r="AK54" s="145" t="s">
        <v>4</v>
      </c>
      <c r="AL54" s="145" t="s">
        <v>3</v>
      </c>
      <c r="AM54" s="145" t="s">
        <v>4</v>
      </c>
      <c r="AN54" s="145" t="s">
        <v>3</v>
      </c>
      <c r="AO54" s="145" t="s">
        <v>4</v>
      </c>
      <c r="AP54" s="145" t="s">
        <v>3</v>
      </c>
      <c r="AQ54" s="146" t="s">
        <v>4</v>
      </c>
      <c r="AR54" s="198" t="s">
        <v>3</v>
      </c>
      <c r="AS54" s="199" t="s">
        <v>4</v>
      </c>
      <c r="AT54" s="194" t="s">
        <v>17</v>
      </c>
      <c r="AU54" s="53" t="s">
        <v>71</v>
      </c>
      <c r="AV54" s="49" t="s">
        <v>46</v>
      </c>
      <c r="AW54" s="50" t="s">
        <v>47</v>
      </c>
      <c r="AX54" s="50" t="s">
        <v>66</v>
      </c>
      <c r="AY54" s="50" t="s">
        <v>67</v>
      </c>
      <c r="AZ54" s="50" t="s">
        <v>68</v>
      </c>
      <c r="BA54" s="200"/>
      <c r="BB54" s="200"/>
      <c r="BC54" s="200"/>
      <c r="BD54" s="342"/>
      <c r="BE54" s="342"/>
      <c r="BF54" s="342"/>
      <c r="BG54" s="342"/>
    </row>
    <row r="55" spans="1:59" ht="36" customHeight="1" x14ac:dyDescent="0.25">
      <c r="A55" s="7">
        <v>1</v>
      </c>
      <c r="B55" s="7" t="s">
        <v>56</v>
      </c>
      <c r="C55" s="177">
        <v>701298.05573689507</v>
      </c>
      <c r="D55" s="25">
        <v>74</v>
      </c>
      <c r="E55" s="1">
        <v>10</v>
      </c>
      <c r="F55" s="1">
        <v>0</v>
      </c>
      <c r="G55" s="1">
        <v>0</v>
      </c>
      <c r="H55" s="1">
        <v>1</v>
      </c>
      <c r="I55" s="130">
        <v>0</v>
      </c>
      <c r="J55" s="74">
        <f>D55+E55+F55+G55+H55+I55</f>
        <v>85</v>
      </c>
      <c r="K55" s="6">
        <v>49</v>
      </c>
      <c r="L55" s="1">
        <v>0</v>
      </c>
      <c r="M55" s="1">
        <v>1</v>
      </c>
      <c r="N55" s="1">
        <v>0</v>
      </c>
      <c r="O55" s="1">
        <v>5</v>
      </c>
      <c r="P55" s="130">
        <v>0</v>
      </c>
      <c r="Q55" s="74">
        <f>SUM(K55:P55)</f>
        <v>55</v>
      </c>
      <c r="R55" s="6">
        <v>82</v>
      </c>
      <c r="S55" s="1">
        <v>0</v>
      </c>
      <c r="T55" s="1">
        <v>0</v>
      </c>
      <c r="U55" s="1">
        <v>0</v>
      </c>
      <c r="V55" s="1">
        <v>11</v>
      </c>
      <c r="W55" s="130">
        <v>0</v>
      </c>
      <c r="X55" s="74">
        <f>SUM(R55:W55)</f>
        <v>93</v>
      </c>
      <c r="Y55" s="134">
        <f>J55+Q55+X55</f>
        <v>233</v>
      </c>
      <c r="Z55" s="43">
        <v>1</v>
      </c>
      <c r="AA55" s="122" t="s">
        <v>56</v>
      </c>
      <c r="AB55" s="147">
        <v>4</v>
      </c>
      <c r="AC55" s="148">
        <v>0</v>
      </c>
      <c r="AD55" s="148">
        <v>6</v>
      </c>
      <c r="AE55" s="148">
        <v>10</v>
      </c>
      <c r="AF55" s="148">
        <v>25</v>
      </c>
      <c r="AG55" s="148">
        <v>32</v>
      </c>
      <c r="AH55" s="148">
        <v>21</v>
      </c>
      <c r="AI55" s="148">
        <v>19</v>
      </c>
      <c r="AJ55" s="148">
        <v>11</v>
      </c>
      <c r="AK55" s="148">
        <v>12</v>
      </c>
      <c r="AL55" s="148">
        <v>14</v>
      </c>
      <c r="AM55" s="148">
        <v>11</v>
      </c>
      <c r="AN55" s="148">
        <v>20</v>
      </c>
      <c r="AO55" s="148">
        <v>7</v>
      </c>
      <c r="AP55" s="148">
        <v>14</v>
      </c>
      <c r="AQ55" s="149">
        <v>9</v>
      </c>
      <c r="AR55" s="95">
        <f>AP55+AN55+AL55+AJ55+AH55+AF55+AD55+AB55</f>
        <v>115</v>
      </c>
      <c r="AS55" s="107">
        <f>AQ55+AO55+AM55+AK55+AI55+AG55+AE55+AC55</f>
        <v>100</v>
      </c>
      <c r="AT55" s="195">
        <f>SUM(AR55:AS55)</f>
        <v>215</v>
      </c>
      <c r="AU55" s="98">
        <f>D55+E55+K55+L55+R55+S55</f>
        <v>215</v>
      </c>
      <c r="AV55" s="23">
        <v>1002</v>
      </c>
      <c r="AW55" s="2">
        <v>87</v>
      </c>
      <c r="AX55" s="2">
        <v>1531</v>
      </c>
      <c r="AY55" s="2">
        <v>0</v>
      </c>
      <c r="AZ55" s="2">
        <v>11</v>
      </c>
      <c r="BA55" s="393">
        <f t="shared" ref="BA55:BA65" si="41">((D55+E55)*4)/(C55*0.00144)*100</f>
        <v>33.271635565587907</v>
      </c>
      <c r="BB55" s="393">
        <f>(D55+E55)/(J55+Q55)*100</f>
        <v>60</v>
      </c>
      <c r="BC55" s="393">
        <f>(4*AU55)/(C55*0.00272)*100</f>
        <v>45.084464159252526</v>
      </c>
      <c r="BD55" s="393">
        <f t="shared" ref="BD55:BD65" si="42">(E55+F55+G55+H55+I55+L55+M55+N55+O55+S55+T55+U55+V55+W55)/Y55*100</f>
        <v>12.017167381974248</v>
      </c>
      <c r="BE55" s="393">
        <f t="shared" ref="BE55:BE65" si="43">((D55+E55)*4)/(C55)*100000</f>
        <v>47.911155214446595</v>
      </c>
      <c r="BF55" s="393">
        <f>(AU55*4)/(C55)*100000</f>
        <v>122.62974251316689</v>
      </c>
      <c r="BG55" s="5">
        <f t="shared" ref="BG55:BG65" si="44">AW55/AV55*100</f>
        <v>8.682634730538922</v>
      </c>
    </row>
    <row r="56" spans="1:59" ht="36" customHeight="1" x14ac:dyDescent="0.25">
      <c r="A56" s="7">
        <v>2</v>
      </c>
      <c r="B56" s="123" t="s">
        <v>57</v>
      </c>
      <c r="C56" s="178">
        <v>204955.41713689503</v>
      </c>
      <c r="D56" s="25">
        <v>22</v>
      </c>
      <c r="E56" s="1">
        <v>1</v>
      </c>
      <c r="F56" s="1">
        <v>0</v>
      </c>
      <c r="G56" s="1">
        <v>0</v>
      </c>
      <c r="H56" s="1">
        <v>0</v>
      </c>
      <c r="I56" s="22">
        <v>0</v>
      </c>
      <c r="J56" s="74">
        <f t="shared" ref="J56:J64" si="45">D56+E56+F56+G56+H56+I56</f>
        <v>23</v>
      </c>
      <c r="K56" s="6">
        <v>14</v>
      </c>
      <c r="L56" s="1">
        <v>1</v>
      </c>
      <c r="M56" s="1">
        <v>0</v>
      </c>
      <c r="N56" s="1">
        <v>0</v>
      </c>
      <c r="O56" s="1">
        <v>0</v>
      </c>
      <c r="P56" s="22">
        <v>0</v>
      </c>
      <c r="Q56" s="74">
        <f t="shared" ref="Q56:Q64" si="46">SUM(K56:P56)</f>
        <v>15</v>
      </c>
      <c r="R56" s="6">
        <v>23</v>
      </c>
      <c r="S56" s="1">
        <v>0</v>
      </c>
      <c r="T56" s="1">
        <v>0</v>
      </c>
      <c r="U56" s="1">
        <v>0</v>
      </c>
      <c r="V56" s="1">
        <v>0</v>
      </c>
      <c r="W56" s="22">
        <v>0</v>
      </c>
      <c r="X56" s="74">
        <f t="shared" ref="X56:X65" si="47">SUM(R56:W56)</f>
        <v>23</v>
      </c>
      <c r="Y56" s="135">
        <f t="shared" ref="Y56:Y64" si="48">J56+Q56+X56</f>
        <v>61</v>
      </c>
      <c r="Z56" s="43">
        <v>2</v>
      </c>
      <c r="AA56" s="124" t="s">
        <v>57</v>
      </c>
      <c r="AB56" s="25">
        <v>0</v>
      </c>
      <c r="AC56" s="1">
        <v>1</v>
      </c>
      <c r="AD56" s="1">
        <v>1</v>
      </c>
      <c r="AE56" s="1">
        <v>6</v>
      </c>
      <c r="AF56" s="1">
        <v>11</v>
      </c>
      <c r="AG56" s="1">
        <v>9</v>
      </c>
      <c r="AH56" s="1">
        <v>4</v>
      </c>
      <c r="AI56" s="1">
        <v>3</v>
      </c>
      <c r="AJ56" s="1">
        <v>2</v>
      </c>
      <c r="AK56" s="1">
        <v>7</v>
      </c>
      <c r="AL56" s="1">
        <v>4</v>
      </c>
      <c r="AM56" s="1">
        <v>3</v>
      </c>
      <c r="AN56" s="1">
        <v>2</v>
      </c>
      <c r="AO56" s="1">
        <v>2</v>
      </c>
      <c r="AP56" s="1">
        <v>4</v>
      </c>
      <c r="AQ56" s="150">
        <v>2</v>
      </c>
      <c r="AR56" s="95">
        <f t="shared" ref="AR56:AR65" si="49">AP56+AN56+AL56+AJ56+AH56+AF56+AD56+AB56</f>
        <v>28</v>
      </c>
      <c r="AS56" s="107">
        <f t="shared" ref="AS56:AS65" si="50">AQ56+AO56+AM56+AK56+AI56+AG56+AE56+AC56</f>
        <v>33</v>
      </c>
      <c r="AT56" s="195">
        <f t="shared" ref="AT56:AT65" si="51">SUM(AR56:AS56)</f>
        <v>61</v>
      </c>
      <c r="AU56" s="98">
        <f t="shared" ref="AU56:AU65" si="52">D56+E56+K56+L56+R56+S56</f>
        <v>61</v>
      </c>
      <c r="AV56" s="23">
        <v>330</v>
      </c>
      <c r="AW56" s="2">
        <v>17</v>
      </c>
      <c r="AX56" s="2">
        <v>487</v>
      </c>
      <c r="AY56" s="2">
        <v>0</v>
      </c>
      <c r="AZ56" s="2">
        <v>4</v>
      </c>
      <c r="BA56" s="393">
        <f t="shared" si="41"/>
        <v>31.172090877800922</v>
      </c>
      <c r="BB56" s="393">
        <f t="shared" ref="BB56:BB64" si="53">(D56+E56)/(J56+Q56)*100</f>
        <v>60.526315789473685</v>
      </c>
      <c r="BC56" s="393">
        <f t="shared" ref="BC56:BC64" si="54">(4*AU56)/(C56*0.00272)*100</f>
        <v>43.768485657065746</v>
      </c>
      <c r="BD56" s="393">
        <f t="shared" si="42"/>
        <v>3.278688524590164</v>
      </c>
      <c r="BE56" s="393">
        <f t="shared" si="43"/>
        <v>44.887810864033334</v>
      </c>
      <c r="BF56" s="393">
        <f t="shared" ref="BF56:BF65" si="55">(AU56*4)/(C56)*100000</f>
        <v>119.05028098721884</v>
      </c>
      <c r="BG56" s="5">
        <f t="shared" si="44"/>
        <v>5.1515151515151514</v>
      </c>
    </row>
    <row r="57" spans="1:59" ht="36" customHeight="1" x14ac:dyDescent="0.25">
      <c r="A57" s="7">
        <v>3</v>
      </c>
      <c r="B57" s="7" t="s">
        <v>58</v>
      </c>
      <c r="C57" s="178">
        <v>248719.92293689502</v>
      </c>
      <c r="D57" s="25">
        <v>33</v>
      </c>
      <c r="E57" s="1">
        <v>2</v>
      </c>
      <c r="F57" s="1">
        <v>1</v>
      </c>
      <c r="G57" s="1">
        <v>0</v>
      </c>
      <c r="H57" s="1">
        <v>0</v>
      </c>
      <c r="I57" s="22">
        <v>0</v>
      </c>
      <c r="J57" s="74">
        <f t="shared" si="45"/>
        <v>36</v>
      </c>
      <c r="K57" s="6">
        <v>27</v>
      </c>
      <c r="L57" s="1">
        <v>1</v>
      </c>
      <c r="M57" s="1">
        <v>0</v>
      </c>
      <c r="N57" s="1">
        <v>0</v>
      </c>
      <c r="O57" s="1">
        <v>0</v>
      </c>
      <c r="P57" s="22">
        <v>0</v>
      </c>
      <c r="Q57" s="74">
        <f t="shared" si="46"/>
        <v>28</v>
      </c>
      <c r="R57" s="6">
        <v>39</v>
      </c>
      <c r="S57" s="1">
        <v>0</v>
      </c>
      <c r="T57" s="1">
        <v>0</v>
      </c>
      <c r="U57" s="1">
        <v>0</v>
      </c>
      <c r="V57" s="1">
        <v>0</v>
      </c>
      <c r="W57" s="22">
        <v>0</v>
      </c>
      <c r="X57" s="74">
        <f t="shared" si="47"/>
        <v>39</v>
      </c>
      <c r="Y57" s="135">
        <f t="shared" si="48"/>
        <v>103</v>
      </c>
      <c r="Z57" s="43">
        <v>3</v>
      </c>
      <c r="AA57" s="122" t="s">
        <v>58</v>
      </c>
      <c r="AB57" s="25">
        <v>0</v>
      </c>
      <c r="AC57" s="1">
        <v>2</v>
      </c>
      <c r="AD57" s="1">
        <v>3</v>
      </c>
      <c r="AE57" s="1">
        <v>4</v>
      </c>
      <c r="AF57" s="1">
        <v>14</v>
      </c>
      <c r="AG57" s="1">
        <v>13</v>
      </c>
      <c r="AH57" s="1">
        <v>12</v>
      </c>
      <c r="AI57" s="1">
        <v>8</v>
      </c>
      <c r="AJ57" s="1">
        <v>5</v>
      </c>
      <c r="AK57" s="1">
        <v>7</v>
      </c>
      <c r="AL57" s="1">
        <v>1</v>
      </c>
      <c r="AM57" s="1">
        <v>9</v>
      </c>
      <c r="AN57" s="1">
        <v>8</v>
      </c>
      <c r="AO57" s="1">
        <v>2</v>
      </c>
      <c r="AP57" s="1">
        <v>9</v>
      </c>
      <c r="AQ57" s="150">
        <v>5</v>
      </c>
      <c r="AR57" s="95">
        <f t="shared" si="49"/>
        <v>52</v>
      </c>
      <c r="AS57" s="107">
        <f t="shared" si="50"/>
        <v>50</v>
      </c>
      <c r="AT57" s="195">
        <f t="shared" si="51"/>
        <v>102</v>
      </c>
      <c r="AU57" s="98">
        <f t="shared" si="52"/>
        <v>102</v>
      </c>
      <c r="AV57" s="23">
        <v>247</v>
      </c>
      <c r="AW57" s="2">
        <v>31</v>
      </c>
      <c r="AX57" s="2">
        <v>1017</v>
      </c>
      <c r="AY57" s="2">
        <v>0</v>
      </c>
      <c r="AZ57" s="2">
        <v>6</v>
      </c>
      <c r="BA57" s="393">
        <f t="shared" si="41"/>
        <v>39.089036806629011</v>
      </c>
      <c r="BB57" s="393">
        <f t="shared" si="53"/>
        <v>54.6875</v>
      </c>
      <c r="BC57" s="393">
        <f t="shared" si="54"/>
        <v>60.308799644513343</v>
      </c>
      <c r="BD57" s="393">
        <f t="shared" si="42"/>
        <v>3.8834951456310676</v>
      </c>
      <c r="BE57" s="393">
        <f t="shared" si="43"/>
        <v>56.288213001545785</v>
      </c>
      <c r="BF57" s="393">
        <f t="shared" si="55"/>
        <v>164.03993503307629</v>
      </c>
      <c r="BG57" s="5">
        <f t="shared" si="44"/>
        <v>12.550607287449392</v>
      </c>
    </row>
    <row r="58" spans="1:59" ht="36" customHeight="1" x14ac:dyDescent="0.25">
      <c r="A58" s="7">
        <v>4</v>
      </c>
      <c r="B58" s="7" t="s">
        <v>59</v>
      </c>
      <c r="C58" s="178">
        <v>390014.38973689504</v>
      </c>
      <c r="D58" s="25">
        <v>63</v>
      </c>
      <c r="E58" s="1">
        <v>5</v>
      </c>
      <c r="F58" s="1">
        <v>0</v>
      </c>
      <c r="G58" s="1">
        <v>0</v>
      </c>
      <c r="H58" s="1">
        <v>0</v>
      </c>
      <c r="I58" s="22">
        <v>0</v>
      </c>
      <c r="J58" s="74">
        <f t="shared" si="45"/>
        <v>68</v>
      </c>
      <c r="K58" s="6">
        <v>77</v>
      </c>
      <c r="L58" s="1">
        <v>1</v>
      </c>
      <c r="M58" s="1">
        <v>0</v>
      </c>
      <c r="N58" s="1">
        <v>0</v>
      </c>
      <c r="O58" s="1">
        <v>1</v>
      </c>
      <c r="P58" s="22">
        <v>0</v>
      </c>
      <c r="Q58" s="74">
        <f t="shared" si="46"/>
        <v>79</v>
      </c>
      <c r="R58" s="6">
        <v>48</v>
      </c>
      <c r="S58" s="1">
        <v>1</v>
      </c>
      <c r="T58" s="1">
        <v>0</v>
      </c>
      <c r="U58" s="1">
        <v>0</v>
      </c>
      <c r="V58" s="1">
        <v>0</v>
      </c>
      <c r="W58" s="22">
        <v>0</v>
      </c>
      <c r="X58" s="74">
        <f t="shared" si="47"/>
        <v>49</v>
      </c>
      <c r="Y58" s="135">
        <f t="shared" si="48"/>
        <v>196</v>
      </c>
      <c r="Z58" s="43">
        <v>4</v>
      </c>
      <c r="AA58" s="122" t="s">
        <v>59</v>
      </c>
      <c r="AB58" s="25">
        <v>1</v>
      </c>
      <c r="AC58" s="1">
        <v>0</v>
      </c>
      <c r="AD58" s="1">
        <v>3</v>
      </c>
      <c r="AE58" s="1">
        <v>4</v>
      </c>
      <c r="AF58" s="1">
        <v>26</v>
      </c>
      <c r="AG58" s="1">
        <v>22</v>
      </c>
      <c r="AH58" s="1">
        <v>19</v>
      </c>
      <c r="AI58" s="1">
        <v>20</v>
      </c>
      <c r="AJ58" s="1">
        <v>11</v>
      </c>
      <c r="AK58" s="1">
        <v>14</v>
      </c>
      <c r="AL58" s="1">
        <v>7</v>
      </c>
      <c r="AM58" s="1">
        <v>15</v>
      </c>
      <c r="AN58" s="1">
        <v>8</v>
      </c>
      <c r="AO58" s="1">
        <v>22</v>
      </c>
      <c r="AP58" s="1">
        <v>10</v>
      </c>
      <c r="AQ58" s="150">
        <v>13</v>
      </c>
      <c r="AR58" s="95">
        <f t="shared" si="49"/>
        <v>85</v>
      </c>
      <c r="AS58" s="107">
        <f t="shared" si="50"/>
        <v>110</v>
      </c>
      <c r="AT58" s="195">
        <f t="shared" si="51"/>
        <v>195</v>
      </c>
      <c r="AU58" s="98">
        <f t="shared" si="52"/>
        <v>195</v>
      </c>
      <c r="AV58" s="23">
        <v>525</v>
      </c>
      <c r="AW58" s="2">
        <v>70</v>
      </c>
      <c r="AX58" s="2">
        <v>848</v>
      </c>
      <c r="AY58" s="2">
        <v>0</v>
      </c>
      <c r="AZ58" s="2">
        <v>8</v>
      </c>
      <c r="BA58" s="393">
        <f t="shared" si="41"/>
        <v>48.431261476355772</v>
      </c>
      <c r="BB58" s="393">
        <f t="shared" si="53"/>
        <v>46.258503401360542</v>
      </c>
      <c r="BC58" s="393">
        <f t="shared" si="54"/>
        <v>73.526698867650836</v>
      </c>
      <c r="BD58" s="393">
        <f t="shared" si="42"/>
        <v>4.0816326530612246</v>
      </c>
      <c r="BE58" s="393">
        <f t="shared" si="43"/>
        <v>69.741016525952304</v>
      </c>
      <c r="BF58" s="393">
        <f t="shared" si="55"/>
        <v>199.9926209200103</v>
      </c>
      <c r="BG58" s="5">
        <f t="shared" si="44"/>
        <v>13.333333333333334</v>
      </c>
    </row>
    <row r="59" spans="1:59" ht="36" customHeight="1" x14ac:dyDescent="0.25">
      <c r="A59" s="7">
        <v>5</v>
      </c>
      <c r="B59" s="123" t="s">
        <v>60</v>
      </c>
      <c r="C59" s="178">
        <v>174000.66773689503</v>
      </c>
      <c r="D59" s="25">
        <v>20</v>
      </c>
      <c r="E59" s="1">
        <v>3</v>
      </c>
      <c r="F59" s="1">
        <v>0</v>
      </c>
      <c r="G59" s="1">
        <v>0</v>
      </c>
      <c r="H59" s="1">
        <v>3</v>
      </c>
      <c r="I59" s="22">
        <v>0</v>
      </c>
      <c r="J59" s="74">
        <f t="shared" si="45"/>
        <v>26</v>
      </c>
      <c r="K59" s="6">
        <v>28</v>
      </c>
      <c r="L59" s="1">
        <v>1</v>
      </c>
      <c r="M59" s="1">
        <v>0</v>
      </c>
      <c r="N59" s="1">
        <v>0</v>
      </c>
      <c r="O59" s="1">
        <v>6</v>
      </c>
      <c r="P59" s="22">
        <v>0</v>
      </c>
      <c r="Q59" s="74">
        <f t="shared" si="46"/>
        <v>35</v>
      </c>
      <c r="R59" s="6">
        <v>11</v>
      </c>
      <c r="S59" s="1">
        <v>0</v>
      </c>
      <c r="T59" s="1">
        <v>0</v>
      </c>
      <c r="U59" s="1">
        <v>0</v>
      </c>
      <c r="V59" s="1">
        <v>1</v>
      </c>
      <c r="W59" s="22">
        <v>0</v>
      </c>
      <c r="X59" s="74">
        <f t="shared" si="47"/>
        <v>12</v>
      </c>
      <c r="Y59" s="135">
        <f t="shared" si="48"/>
        <v>73</v>
      </c>
      <c r="Z59" s="43">
        <v>5</v>
      </c>
      <c r="AA59" s="124" t="s">
        <v>60</v>
      </c>
      <c r="AB59" s="25">
        <v>0</v>
      </c>
      <c r="AC59" s="1">
        <v>0</v>
      </c>
      <c r="AD59" s="1">
        <v>1</v>
      </c>
      <c r="AE59" s="1">
        <v>3</v>
      </c>
      <c r="AF59" s="1">
        <v>6</v>
      </c>
      <c r="AG59" s="1">
        <v>11</v>
      </c>
      <c r="AH59" s="1">
        <v>1</v>
      </c>
      <c r="AI59" s="1">
        <v>9</v>
      </c>
      <c r="AJ59" s="1">
        <v>2</v>
      </c>
      <c r="AK59" s="1">
        <v>5</v>
      </c>
      <c r="AL59" s="1">
        <v>7</v>
      </c>
      <c r="AM59" s="1">
        <v>3</v>
      </c>
      <c r="AN59" s="1">
        <v>6</v>
      </c>
      <c r="AO59" s="1">
        <v>4</v>
      </c>
      <c r="AP59" s="1">
        <v>3</v>
      </c>
      <c r="AQ59" s="150">
        <v>2</v>
      </c>
      <c r="AR59" s="95">
        <f t="shared" si="49"/>
        <v>26</v>
      </c>
      <c r="AS59" s="107">
        <f t="shared" si="50"/>
        <v>37</v>
      </c>
      <c r="AT59" s="195">
        <f t="shared" si="51"/>
        <v>63</v>
      </c>
      <c r="AU59" s="98">
        <f t="shared" si="52"/>
        <v>63</v>
      </c>
      <c r="AV59" s="23">
        <v>169</v>
      </c>
      <c r="AW59" s="2">
        <v>22</v>
      </c>
      <c r="AX59" s="2">
        <v>473</v>
      </c>
      <c r="AY59" s="2">
        <v>0</v>
      </c>
      <c r="AZ59" s="2">
        <v>7</v>
      </c>
      <c r="BA59" s="393">
        <f t="shared" si="41"/>
        <v>36.717611328650037</v>
      </c>
      <c r="BB59" s="393">
        <f t="shared" si="53"/>
        <v>37.704918032786885</v>
      </c>
      <c r="BC59" s="393">
        <f t="shared" si="54"/>
        <v>53.245231773259782</v>
      </c>
      <c r="BD59" s="393">
        <f t="shared" si="42"/>
        <v>19.17808219178082</v>
      </c>
      <c r="BE59" s="393">
        <f t="shared" si="43"/>
        <v>52.873360313256057</v>
      </c>
      <c r="BF59" s="393">
        <f t="shared" si="55"/>
        <v>144.82703042326659</v>
      </c>
      <c r="BG59" s="5">
        <f t="shared" si="44"/>
        <v>13.017751479289942</v>
      </c>
    </row>
    <row r="60" spans="1:59" ht="36" customHeight="1" x14ac:dyDescent="0.25">
      <c r="A60" s="7">
        <v>7</v>
      </c>
      <c r="B60" s="123" t="s">
        <v>61</v>
      </c>
      <c r="C60" s="178">
        <v>318099.95033689501</v>
      </c>
      <c r="D60" s="25">
        <v>18</v>
      </c>
      <c r="E60" s="1">
        <v>3</v>
      </c>
      <c r="F60" s="1">
        <v>0</v>
      </c>
      <c r="G60" s="1">
        <v>0</v>
      </c>
      <c r="H60" s="1">
        <v>0</v>
      </c>
      <c r="I60" s="22">
        <v>0</v>
      </c>
      <c r="J60" s="74">
        <f t="shared" si="45"/>
        <v>21</v>
      </c>
      <c r="K60" s="6">
        <v>19</v>
      </c>
      <c r="L60" s="1">
        <v>0</v>
      </c>
      <c r="M60" s="1">
        <v>0</v>
      </c>
      <c r="N60" s="1">
        <v>0</v>
      </c>
      <c r="O60" s="1">
        <v>3</v>
      </c>
      <c r="P60" s="22">
        <v>0</v>
      </c>
      <c r="Q60" s="74">
        <f t="shared" si="46"/>
        <v>22</v>
      </c>
      <c r="R60" s="6">
        <v>21</v>
      </c>
      <c r="S60" s="1">
        <v>1</v>
      </c>
      <c r="T60" s="1">
        <v>0</v>
      </c>
      <c r="U60" s="1">
        <v>0</v>
      </c>
      <c r="V60" s="1">
        <v>0</v>
      </c>
      <c r="W60" s="22">
        <v>0</v>
      </c>
      <c r="X60" s="74">
        <f t="shared" si="47"/>
        <v>22</v>
      </c>
      <c r="Y60" s="135">
        <f t="shared" si="48"/>
        <v>65</v>
      </c>
      <c r="Z60" s="43">
        <v>7</v>
      </c>
      <c r="AA60" s="124" t="s">
        <v>61</v>
      </c>
      <c r="AB60" s="25">
        <v>0</v>
      </c>
      <c r="AC60" s="1">
        <v>0</v>
      </c>
      <c r="AD60" s="1">
        <v>1</v>
      </c>
      <c r="AE60" s="1">
        <v>2</v>
      </c>
      <c r="AF60" s="1">
        <v>9</v>
      </c>
      <c r="AG60" s="1">
        <v>5</v>
      </c>
      <c r="AH60" s="1">
        <v>7</v>
      </c>
      <c r="AI60" s="1">
        <v>6</v>
      </c>
      <c r="AJ60" s="1">
        <v>3</v>
      </c>
      <c r="AK60" s="1">
        <v>3</v>
      </c>
      <c r="AL60" s="1">
        <v>3</v>
      </c>
      <c r="AM60" s="1">
        <v>7</v>
      </c>
      <c r="AN60" s="1">
        <v>5</v>
      </c>
      <c r="AO60" s="1">
        <v>1</v>
      </c>
      <c r="AP60" s="1">
        <v>7</v>
      </c>
      <c r="AQ60" s="150">
        <v>3</v>
      </c>
      <c r="AR60" s="95">
        <f t="shared" si="49"/>
        <v>35</v>
      </c>
      <c r="AS60" s="107">
        <f t="shared" si="50"/>
        <v>27</v>
      </c>
      <c r="AT60" s="195">
        <f t="shared" si="51"/>
        <v>62</v>
      </c>
      <c r="AU60" s="98">
        <f t="shared" si="52"/>
        <v>62</v>
      </c>
      <c r="AV60" s="23">
        <v>225</v>
      </c>
      <c r="AW60" s="2">
        <v>18</v>
      </c>
      <c r="AX60" s="2">
        <v>336</v>
      </c>
      <c r="AY60" s="2">
        <v>0</v>
      </c>
      <c r="AZ60" s="2">
        <v>4</v>
      </c>
      <c r="BA60" s="393">
        <f t="shared" si="41"/>
        <v>18.338051694617793</v>
      </c>
      <c r="BB60" s="393">
        <f t="shared" si="53"/>
        <v>48.837209302325576</v>
      </c>
      <c r="BC60" s="393">
        <f t="shared" si="54"/>
        <v>28.66283710251184</v>
      </c>
      <c r="BD60" s="393">
        <f t="shared" si="42"/>
        <v>10.76923076923077</v>
      </c>
      <c r="BE60" s="393">
        <f t="shared" si="43"/>
        <v>26.40679444024962</v>
      </c>
      <c r="BF60" s="393">
        <f t="shared" si="55"/>
        <v>77.962916918832221</v>
      </c>
      <c r="BG60" s="5">
        <f t="shared" si="44"/>
        <v>8</v>
      </c>
    </row>
    <row r="61" spans="1:59" ht="36" customHeight="1" x14ac:dyDescent="0.25">
      <c r="A61" s="7">
        <v>8</v>
      </c>
      <c r="B61" s="7" t="s">
        <v>62</v>
      </c>
      <c r="C61" s="178">
        <v>812319.27053689514</v>
      </c>
      <c r="D61" s="25">
        <v>79</v>
      </c>
      <c r="E61" s="1">
        <v>3</v>
      </c>
      <c r="F61" s="1">
        <v>0</v>
      </c>
      <c r="G61" s="1">
        <v>0</v>
      </c>
      <c r="H61" s="1">
        <v>0</v>
      </c>
      <c r="I61" s="22">
        <v>0</v>
      </c>
      <c r="J61" s="74">
        <f t="shared" si="45"/>
        <v>82</v>
      </c>
      <c r="K61" s="6">
        <v>109</v>
      </c>
      <c r="L61" s="1">
        <v>7</v>
      </c>
      <c r="M61" s="1">
        <v>0</v>
      </c>
      <c r="N61" s="1">
        <v>0</v>
      </c>
      <c r="O61" s="1">
        <v>1</v>
      </c>
      <c r="P61" s="22">
        <v>0</v>
      </c>
      <c r="Q61" s="74">
        <f t="shared" si="46"/>
        <v>117</v>
      </c>
      <c r="R61" s="6">
        <v>43</v>
      </c>
      <c r="S61" s="1">
        <v>0</v>
      </c>
      <c r="T61" s="1">
        <v>0</v>
      </c>
      <c r="U61" s="1">
        <v>0</v>
      </c>
      <c r="V61" s="1">
        <v>2</v>
      </c>
      <c r="W61" s="22">
        <v>0</v>
      </c>
      <c r="X61" s="74">
        <f t="shared" si="47"/>
        <v>45</v>
      </c>
      <c r="Y61" s="135">
        <f t="shared" si="48"/>
        <v>244</v>
      </c>
      <c r="Z61" s="43">
        <v>8</v>
      </c>
      <c r="AA61" s="122" t="s">
        <v>62</v>
      </c>
      <c r="AB61" s="25">
        <v>1</v>
      </c>
      <c r="AC61" s="1">
        <v>0</v>
      </c>
      <c r="AD61" s="1">
        <v>4</v>
      </c>
      <c r="AE61" s="1">
        <v>14</v>
      </c>
      <c r="AF61" s="1">
        <v>29</v>
      </c>
      <c r="AG61" s="1">
        <v>31</v>
      </c>
      <c r="AH61" s="1">
        <v>22</v>
      </c>
      <c r="AI61" s="1">
        <v>18</v>
      </c>
      <c r="AJ61" s="1">
        <v>10</v>
      </c>
      <c r="AK61" s="1">
        <v>10</v>
      </c>
      <c r="AL61" s="1">
        <v>24</v>
      </c>
      <c r="AM61" s="1">
        <v>13</v>
      </c>
      <c r="AN61" s="1">
        <v>25</v>
      </c>
      <c r="AO61" s="1">
        <v>8</v>
      </c>
      <c r="AP61" s="1">
        <v>20</v>
      </c>
      <c r="AQ61" s="150">
        <v>12</v>
      </c>
      <c r="AR61" s="95">
        <f t="shared" si="49"/>
        <v>135</v>
      </c>
      <c r="AS61" s="107">
        <f t="shared" si="50"/>
        <v>106</v>
      </c>
      <c r="AT61" s="195">
        <f t="shared" si="51"/>
        <v>241</v>
      </c>
      <c r="AU61" s="98">
        <f t="shared" si="52"/>
        <v>241</v>
      </c>
      <c r="AV61" s="23">
        <v>519</v>
      </c>
      <c r="AW61" s="2">
        <v>82</v>
      </c>
      <c r="AX61" s="2">
        <v>1777</v>
      </c>
      <c r="AY61" s="2">
        <v>0</v>
      </c>
      <c r="AZ61" s="2">
        <v>24</v>
      </c>
      <c r="BA61" s="393">
        <f t="shared" si="41"/>
        <v>28.040425241571594</v>
      </c>
      <c r="BB61" s="393">
        <f t="shared" si="53"/>
        <v>41.206030150753769</v>
      </c>
      <c r="BC61" s="393">
        <f t="shared" si="54"/>
        <v>43.629614310594533</v>
      </c>
      <c r="BD61" s="393">
        <f t="shared" si="42"/>
        <v>5.3278688524590159</v>
      </c>
      <c r="BE61" s="393">
        <f t="shared" si="43"/>
        <v>40.378212347863098</v>
      </c>
      <c r="BF61" s="393">
        <f t="shared" si="55"/>
        <v>118.67255092481714</v>
      </c>
      <c r="BG61" s="5">
        <f t="shared" si="44"/>
        <v>15.799614643545279</v>
      </c>
    </row>
    <row r="62" spans="1:59" ht="36" customHeight="1" x14ac:dyDescent="0.25">
      <c r="A62" s="7">
        <v>9</v>
      </c>
      <c r="B62" s="7" t="s">
        <v>63</v>
      </c>
      <c r="C62" s="178">
        <v>473941.34333689505</v>
      </c>
      <c r="D62" s="25">
        <v>41</v>
      </c>
      <c r="E62" s="1">
        <v>1</v>
      </c>
      <c r="F62" s="1">
        <v>0</v>
      </c>
      <c r="G62" s="1">
        <v>0</v>
      </c>
      <c r="H62" s="1">
        <v>1</v>
      </c>
      <c r="I62" s="22">
        <v>0</v>
      </c>
      <c r="J62" s="74">
        <f t="shared" si="45"/>
        <v>43</v>
      </c>
      <c r="K62" s="6">
        <v>46</v>
      </c>
      <c r="L62" s="1">
        <v>0</v>
      </c>
      <c r="M62" s="1">
        <v>0</v>
      </c>
      <c r="N62" s="1">
        <v>0</v>
      </c>
      <c r="O62" s="1">
        <v>5</v>
      </c>
      <c r="P62" s="22">
        <v>0</v>
      </c>
      <c r="Q62" s="74">
        <f t="shared" si="46"/>
        <v>51</v>
      </c>
      <c r="R62" s="6">
        <v>27</v>
      </c>
      <c r="S62" s="1">
        <v>0</v>
      </c>
      <c r="T62" s="1">
        <v>0</v>
      </c>
      <c r="U62" s="1">
        <v>0</v>
      </c>
      <c r="V62" s="1">
        <v>2</v>
      </c>
      <c r="W62" s="22">
        <v>0</v>
      </c>
      <c r="X62" s="74">
        <f t="shared" si="47"/>
        <v>29</v>
      </c>
      <c r="Y62" s="135">
        <f t="shared" si="48"/>
        <v>123</v>
      </c>
      <c r="Z62" s="43">
        <v>9</v>
      </c>
      <c r="AA62" s="122" t="s">
        <v>63</v>
      </c>
      <c r="AB62" s="25">
        <v>0</v>
      </c>
      <c r="AC62" s="1">
        <v>1</v>
      </c>
      <c r="AD62" s="1">
        <v>1</v>
      </c>
      <c r="AE62" s="1">
        <v>6</v>
      </c>
      <c r="AF62" s="1">
        <v>9</v>
      </c>
      <c r="AG62" s="1">
        <v>18</v>
      </c>
      <c r="AH62" s="1">
        <v>15</v>
      </c>
      <c r="AI62" s="1">
        <v>9</v>
      </c>
      <c r="AJ62" s="1">
        <v>6</v>
      </c>
      <c r="AK62" s="1">
        <v>5</v>
      </c>
      <c r="AL62" s="1">
        <v>6</v>
      </c>
      <c r="AM62" s="1">
        <v>5</v>
      </c>
      <c r="AN62" s="1">
        <v>8</v>
      </c>
      <c r="AO62" s="1">
        <v>7</v>
      </c>
      <c r="AP62" s="1">
        <v>8</v>
      </c>
      <c r="AQ62" s="150">
        <v>11</v>
      </c>
      <c r="AR62" s="95">
        <f t="shared" si="49"/>
        <v>53</v>
      </c>
      <c r="AS62" s="107">
        <f t="shared" si="50"/>
        <v>62</v>
      </c>
      <c r="AT62" s="195">
        <f t="shared" si="51"/>
        <v>115</v>
      </c>
      <c r="AU62" s="98">
        <f t="shared" si="52"/>
        <v>115</v>
      </c>
      <c r="AV62" s="23">
        <v>339</v>
      </c>
      <c r="AW62" s="2">
        <v>45</v>
      </c>
      <c r="AX62" s="2">
        <v>629</v>
      </c>
      <c r="AY62" s="2">
        <v>0</v>
      </c>
      <c r="AZ62" s="2">
        <v>8</v>
      </c>
      <c r="BA62" s="393">
        <f t="shared" si="41"/>
        <v>24.616267035335568</v>
      </c>
      <c r="BB62" s="393">
        <f t="shared" si="53"/>
        <v>44.680851063829785</v>
      </c>
      <c r="BC62" s="393">
        <f t="shared" si="54"/>
        <v>35.683244231893994</v>
      </c>
      <c r="BD62" s="393">
        <f t="shared" si="42"/>
        <v>7.3170731707317067</v>
      </c>
      <c r="BE62" s="393">
        <f t="shared" si="43"/>
        <v>35.447424530883218</v>
      </c>
      <c r="BF62" s="393">
        <f t="shared" si="55"/>
        <v>97.058424310751661</v>
      </c>
      <c r="BG62" s="5">
        <f t="shared" si="44"/>
        <v>13.274336283185843</v>
      </c>
    </row>
    <row r="63" spans="1:59" ht="36" customHeight="1" x14ac:dyDescent="0.25">
      <c r="A63" s="7">
        <v>6</v>
      </c>
      <c r="B63" s="7" t="s">
        <v>64</v>
      </c>
      <c r="C63" s="178">
        <v>587085.87653689506</v>
      </c>
      <c r="D63" s="25">
        <v>50</v>
      </c>
      <c r="E63" s="1">
        <v>1</v>
      </c>
      <c r="F63" s="1">
        <v>0</v>
      </c>
      <c r="G63" s="1">
        <v>0</v>
      </c>
      <c r="H63" s="1">
        <v>1</v>
      </c>
      <c r="I63" s="22">
        <v>0</v>
      </c>
      <c r="J63" s="74">
        <f t="shared" si="45"/>
        <v>52</v>
      </c>
      <c r="K63" s="6">
        <v>49</v>
      </c>
      <c r="L63" s="1">
        <v>1</v>
      </c>
      <c r="M63" s="1">
        <v>0</v>
      </c>
      <c r="N63" s="1">
        <v>0</v>
      </c>
      <c r="O63" s="1">
        <v>2</v>
      </c>
      <c r="P63" s="22">
        <v>0</v>
      </c>
      <c r="Q63" s="74">
        <f t="shared" si="46"/>
        <v>52</v>
      </c>
      <c r="R63" s="6">
        <v>36</v>
      </c>
      <c r="S63" s="1">
        <v>0</v>
      </c>
      <c r="T63" s="1">
        <v>0</v>
      </c>
      <c r="U63" s="1">
        <v>0</v>
      </c>
      <c r="V63" s="1">
        <v>0</v>
      </c>
      <c r="W63" s="22">
        <v>0</v>
      </c>
      <c r="X63" s="74">
        <f t="shared" si="47"/>
        <v>36</v>
      </c>
      <c r="Y63" s="135">
        <f t="shared" si="48"/>
        <v>140</v>
      </c>
      <c r="Z63" s="43">
        <v>6</v>
      </c>
      <c r="AA63" s="122" t="s">
        <v>64</v>
      </c>
      <c r="AB63" s="25">
        <v>2</v>
      </c>
      <c r="AC63" s="1">
        <v>1</v>
      </c>
      <c r="AD63" s="1">
        <v>3</v>
      </c>
      <c r="AE63" s="1">
        <v>1</v>
      </c>
      <c r="AF63" s="1">
        <v>12</v>
      </c>
      <c r="AG63" s="1">
        <v>15</v>
      </c>
      <c r="AH63" s="1">
        <v>17</v>
      </c>
      <c r="AI63" s="1">
        <v>13</v>
      </c>
      <c r="AJ63" s="1">
        <v>12</v>
      </c>
      <c r="AK63" s="1">
        <v>7</v>
      </c>
      <c r="AL63" s="1">
        <v>5</v>
      </c>
      <c r="AM63" s="1">
        <v>6</v>
      </c>
      <c r="AN63" s="1">
        <v>5</v>
      </c>
      <c r="AO63" s="1">
        <v>8</v>
      </c>
      <c r="AP63" s="1">
        <v>12</v>
      </c>
      <c r="AQ63" s="150">
        <v>18</v>
      </c>
      <c r="AR63" s="95">
        <f t="shared" si="49"/>
        <v>68</v>
      </c>
      <c r="AS63" s="107">
        <f t="shared" si="50"/>
        <v>69</v>
      </c>
      <c r="AT63" s="195">
        <f t="shared" si="51"/>
        <v>137</v>
      </c>
      <c r="AU63" s="98">
        <f t="shared" si="52"/>
        <v>137</v>
      </c>
      <c r="AV63" s="23">
        <v>363</v>
      </c>
      <c r="AW63" s="2">
        <v>52</v>
      </c>
      <c r="AX63" s="2">
        <v>750</v>
      </c>
      <c r="AY63" s="2">
        <v>0</v>
      </c>
      <c r="AZ63" s="2">
        <v>15</v>
      </c>
      <c r="BA63" s="393">
        <f t="shared" si="41"/>
        <v>24.130484538706785</v>
      </c>
      <c r="BB63" s="393">
        <f t="shared" si="53"/>
        <v>49.038461538461533</v>
      </c>
      <c r="BC63" s="393">
        <f t="shared" si="54"/>
        <v>34.31705586646536</v>
      </c>
      <c r="BD63" s="393">
        <f t="shared" si="42"/>
        <v>3.5714285714285712</v>
      </c>
      <c r="BE63" s="393">
        <f t="shared" si="43"/>
        <v>34.747897735737773</v>
      </c>
      <c r="BF63" s="393">
        <f t="shared" si="55"/>
        <v>93.342391956785775</v>
      </c>
      <c r="BG63" s="5">
        <f t="shared" si="44"/>
        <v>14.325068870523417</v>
      </c>
    </row>
    <row r="64" spans="1:59" ht="36" customHeight="1" thickBot="1" x14ac:dyDescent="0.3">
      <c r="A64" s="32">
        <v>10</v>
      </c>
      <c r="B64" s="125" t="s">
        <v>65</v>
      </c>
      <c r="C64" s="178">
        <v>452594.41013689502</v>
      </c>
      <c r="D64" s="39">
        <v>38</v>
      </c>
      <c r="E64" s="40">
        <v>3</v>
      </c>
      <c r="F64" s="40">
        <v>0</v>
      </c>
      <c r="G64" s="40">
        <v>0</v>
      </c>
      <c r="H64" s="40">
        <v>0</v>
      </c>
      <c r="I64" s="45">
        <v>0</v>
      </c>
      <c r="J64" s="75">
        <f t="shared" si="45"/>
        <v>41</v>
      </c>
      <c r="K64" s="41">
        <v>47</v>
      </c>
      <c r="L64" s="40">
        <v>0</v>
      </c>
      <c r="M64" s="40">
        <v>0</v>
      </c>
      <c r="N64" s="40">
        <v>0</v>
      </c>
      <c r="O64" s="40">
        <v>1</v>
      </c>
      <c r="P64" s="45">
        <v>1</v>
      </c>
      <c r="Q64" s="75">
        <f t="shared" si="46"/>
        <v>49</v>
      </c>
      <c r="R64" s="41">
        <v>18</v>
      </c>
      <c r="S64" s="40">
        <v>0</v>
      </c>
      <c r="T64" s="40">
        <v>0</v>
      </c>
      <c r="U64" s="40">
        <v>0</v>
      </c>
      <c r="V64" s="40">
        <v>0</v>
      </c>
      <c r="W64" s="45">
        <v>0</v>
      </c>
      <c r="X64" s="75">
        <f t="shared" si="47"/>
        <v>18</v>
      </c>
      <c r="Y64" s="136">
        <f t="shared" si="48"/>
        <v>108</v>
      </c>
      <c r="Z64" s="44">
        <v>10</v>
      </c>
      <c r="AA64" s="126" t="s">
        <v>65</v>
      </c>
      <c r="AB64" s="39">
        <v>1</v>
      </c>
      <c r="AC64" s="40">
        <v>0</v>
      </c>
      <c r="AD64" s="40">
        <v>2</v>
      </c>
      <c r="AE64" s="40">
        <v>1</v>
      </c>
      <c r="AF64" s="40">
        <v>11</v>
      </c>
      <c r="AG64" s="40">
        <v>12</v>
      </c>
      <c r="AH64" s="40">
        <v>5</v>
      </c>
      <c r="AI64" s="40">
        <v>8</v>
      </c>
      <c r="AJ64" s="40">
        <v>6</v>
      </c>
      <c r="AK64" s="40">
        <v>10</v>
      </c>
      <c r="AL64" s="40">
        <v>7</v>
      </c>
      <c r="AM64" s="40">
        <v>7</v>
      </c>
      <c r="AN64" s="40">
        <v>13</v>
      </c>
      <c r="AO64" s="40">
        <v>4</v>
      </c>
      <c r="AP64" s="40">
        <v>11</v>
      </c>
      <c r="AQ64" s="151">
        <v>8</v>
      </c>
      <c r="AR64" s="109">
        <f t="shared" si="49"/>
        <v>56</v>
      </c>
      <c r="AS64" s="111">
        <f t="shared" si="50"/>
        <v>50</v>
      </c>
      <c r="AT64" s="196">
        <f t="shared" si="51"/>
        <v>106</v>
      </c>
      <c r="AU64" s="112">
        <f t="shared" si="52"/>
        <v>106</v>
      </c>
      <c r="AV64" s="24">
        <v>432</v>
      </c>
      <c r="AW64" s="13">
        <v>41</v>
      </c>
      <c r="AX64" s="13">
        <v>1030</v>
      </c>
      <c r="AY64" s="13">
        <v>0</v>
      </c>
      <c r="AZ64" s="13">
        <v>8</v>
      </c>
      <c r="BA64" s="394">
        <f t="shared" si="41"/>
        <v>25.163565067991279</v>
      </c>
      <c r="BB64" s="394">
        <f t="shared" si="53"/>
        <v>45.555555555555557</v>
      </c>
      <c r="BC64" s="394">
        <f t="shared" si="54"/>
        <v>34.441952761640863</v>
      </c>
      <c r="BD64" s="394">
        <f t="shared" si="42"/>
        <v>3.7037037037037033</v>
      </c>
      <c r="BE64" s="394">
        <f t="shared" si="43"/>
        <v>36.235533697907442</v>
      </c>
      <c r="BF64" s="394">
        <f t="shared" si="55"/>
        <v>93.682111511663138</v>
      </c>
      <c r="BG64" s="16">
        <f t="shared" si="44"/>
        <v>9.4907407407407405</v>
      </c>
    </row>
    <row r="65" spans="1:59" s="128" customFormat="1" ht="90" customHeight="1" thickBot="1" x14ac:dyDescent="0.3">
      <c r="A65" s="206" t="s">
        <v>55</v>
      </c>
      <c r="B65" s="207"/>
      <c r="C65" s="72">
        <f t="shared" ref="C65:I65" si="56">SUM(C55:C64)</f>
        <v>4363029.3041689498</v>
      </c>
      <c r="D65" s="118">
        <f t="shared" si="56"/>
        <v>438</v>
      </c>
      <c r="E65" s="63">
        <f t="shared" si="56"/>
        <v>32</v>
      </c>
      <c r="F65" s="63">
        <f t="shared" si="56"/>
        <v>1</v>
      </c>
      <c r="G65" s="63">
        <f t="shared" si="56"/>
        <v>0</v>
      </c>
      <c r="H65" s="63">
        <f t="shared" si="56"/>
        <v>6</v>
      </c>
      <c r="I65" s="181">
        <f t="shared" si="56"/>
        <v>0</v>
      </c>
      <c r="J65" s="76">
        <f t="shared" ref="J65" si="57">D65+E65+F65+G65+H65+I65</f>
        <v>477</v>
      </c>
      <c r="K65" s="182">
        <f t="shared" ref="K65:P65" si="58">SUM(K55:K64)</f>
        <v>465</v>
      </c>
      <c r="L65" s="63">
        <f t="shared" si="58"/>
        <v>12</v>
      </c>
      <c r="M65" s="63">
        <f t="shared" si="58"/>
        <v>1</v>
      </c>
      <c r="N65" s="63">
        <f t="shared" si="58"/>
        <v>0</v>
      </c>
      <c r="O65" s="63">
        <f t="shared" si="58"/>
        <v>24</v>
      </c>
      <c r="P65" s="181">
        <f t="shared" si="58"/>
        <v>1</v>
      </c>
      <c r="Q65" s="76">
        <f t="shared" ref="Q65" si="59">SUM(K65:P65)</f>
        <v>503</v>
      </c>
      <c r="R65" s="182">
        <f t="shared" ref="R65:W65" si="60">SUM(R55:R64)</f>
        <v>348</v>
      </c>
      <c r="S65" s="63">
        <f t="shared" si="60"/>
        <v>2</v>
      </c>
      <c r="T65" s="63">
        <f t="shared" si="60"/>
        <v>0</v>
      </c>
      <c r="U65" s="63">
        <f t="shared" si="60"/>
        <v>0</v>
      </c>
      <c r="V65" s="63">
        <f t="shared" si="60"/>
        <v>16</v>
      </c>
      <c r="W65" s="181">
        <f t="shared" si="60"/>
        <v>0</v>
      </c>
      <c r="X65" s="76">
        <f t="shared" si="47"/>
        <v>366</v>
      </c>
      <c r="Y65" s="193">
        <f t="shared" ref="Y65" si="61">J65+Q65+X65</f>
        <v>1346</v>
      </c>
      <c r="Z65" s="206" t="s">
        <v>55</v>
      </c>
      <c r="AA65" s="377"/>
      <c r="AB65" s="62">
        <f t="shared" ref="AB65:AQ65" si="62">SUM(AB55:AB64)</f>
        <v>9</v>
      </c>
      <c r="AC65" s="63">
        <f t="shared" si="62"/>
        <v>5</v>
      </c>
      <c r="AD65" s="63">
        <f t="shared" si="62"/>
        <v>25</v>
      </c>
      <c r="AE65" s="63">
        <f t="shared" si="62"/>
        <v>51</v>
      </c>
      <c r="AF65" s="63">
        <f t="shared" si="62"/>
        <v>152</v>
      </c>
      <c r="AG65" s="63">
        <f t="shared" si="62"/>
        <v>168</v>
      </c>
      <c r="AH65" s="63">
        <f t="shared" si="62"/>
        <v>123</v>
      </c>
      <c r="AI65" s="63">
        <f t="shared" si="62"/>
        <v>113</v>
      </c>
      <c r="AJ65" s="63">
        <f t="shared" si="62"/>
        <v>68</v>
      </c>
      <c r="AK65" s="63">
        <f t="shared" si="62"/>
        <v>80</v>
      </c>
      <c r="AL65" s="63">
        <f t="shared" si="62"/>
        <v>78</v>
      </c>
      <c r="AM65" s="63">
        <f t="shared" si="62"/>
        <v>79</v>
      </c>
      <c r="AN65" s="63">
        <f t="shared" si="62"/>
        <v>100</v>
      </c>
      <c r="AO65" s="63">
        <f t="shared" si="62"/>
        <v>65</v>
      </c>
      <c r="AP65" s="63">
        <f t="shared" si="62"/>
        <v>98</v>
      </c>
      <c r="AQ65" s="116">
        <f t="shared" si="62"/>
        <v>83</v>
      </c>
      <c r="AR65" s="102">
        <f t="shared" si="49"/>
        <v>653</v>
      </c>
      <c r="AS65" s="113">
        <f t="shared" si="50"/>
        <v>644</v>
      </c>
      <c r="AT65" s="197">
        <f t="shared" si="51"/>
        <v>1297</v>
      </c>
      <c r="AU65" s="105">
        <f t="shared" si="52"/>
        <v>1297</v>
      </c>
      <c r="AV65" s="118">
        <f>SUM(AV55:AV64)</f>
        <v>4151</v>
      </c>
      <c r="AW65" s="89">
        <f>SUM(AW55:AW64)</f>
        <v>465</v>
      </c>
      <c r="AX65" s="89">
        <f>SUM(AX55:AX64)</f>
        <v>8878</v>
      </c>
      <c r="AY65" s="89">
        <f>SUM(AY55:AY64)</f>
        <v>0</v>
      </c>
      <c r="AZ65" s="89">
        <f>SUM(AZ55:AZ64)</f>
        <v>95</v>
      </c>
      <c r="BA65" s="90">
        <f t="shared" si="41"/>
        <v>29.923144323327705</v>
      </c>
      <c r="BB65" s="90">
        <f>(D65+E65)/(J65+Q65)*100</f>
        <v>47.959183673469383</v>
      </c>
      <c r="BC65" s="90">
        <f>(4*AU65)/(C65*0.00272)*100</f>
        <v>43.716253277372253</v>
      </c>
      <c r="BD65" s="90">
        <f t="shared" si="42"/>
        <v>6.9836552748885588</v>
      </c>
      <c r="BE65" s="90">
        <f t="shared" si="43"/>
        <v>43.089327825591901</v>
      </c>
      <c r="BF65" s="90">
        <f t="shared" si="55"/>
        <v>118.90820891445254</v>
      </c>
      <c r="BG65" s="19">
        <f t="shared" si="44"/>
        <v>11.202119971091303</v>
      </c>
    </row>
    <row r="66" spans="1:59" s="132" customFormat="1" ht="15.75" x14ac:dyDescent="0.25">
      <c r="A66" s="8"/>
      <c r="B66" s="8"/>
      <c r="C66" s="137"/>
      <c r="D66" s="8"/>
      <c r="E66" s="8"/>
      <c r="F66" s="8"/>
      <c r="G66" s="8"/>
      <c r="H66" s="8"/>
      <c r="I66" s="8"/>
      <c r="J66" s="77"/>
      <c r="K66" s="8"/>
      <c r="L66" s="8"/>
      <c r="M66" s="8"/>
      <c r="N66" s="8"/>
      <c r="O66" s="8"/>
      <c r="P66" s="8"/>
      <c r="Q66" s="77"/>
      <c r="R66" s="8"/>
      <c r="S66" s="8"/>
      <c r="T66" s="8"/>
      <c r="U66" s="8"/>
      <c r="V66" s="8"/>
      <c r="W66" s="8"/>
      <c r="X66" s="77"/>
      <c r="Y66" s="77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69"/>
      <c r="AS66" s="69"/>
      <c r="AT66" s="69"/>
      <c r="AU66" s="69"/>
      <c r="AV66" s="8"/>
      <c r="AW66" s="9"/>
      <c r="AX66" s="8"/>
      <c r="AY66" s="8"/>
      <c r="AZ66" s="8"/>
      <c r="BA66" s="10"/>
      <c r="BB66" s="10"/>
      <c r="BC66" s="10"/>
      <c r="BD66" s="11"/>
      <c r="BE66" s="10"/>
      <c r="BF66" s="10"/>
      <c r="BG66" s="12"/>
    </row>
    <row r="67" spans="1:59" s="132" customFormat="1" ht="15.75" x14ac:dyDescent="0.25">
      <c r="A67" s="8"/>
      <c r="B67" s="8"/>
      <c r="C67" s="137"/>
      <c r="D67" s="8"/>
      <c r="E67" s="8"/>
      <c r="F67" s="8"/>
      <c r="G67" s="8"/>
      <c r="H67" s="8"/>
      <c r="I67" s="8"/>
      <c r="J67" s="77"/>
      <c r="K67" s="8"/>
      <c r="L67" s="8"/>
      <c r="M67" s="8"/>
      <c r="N67" s="8"/>
      <c r="O67" s="8"/>
      <c r="P67" s="8"/>
      <c r="Q67" s="77"/>
      <c r="R67" s="8"/>
      <c r="S67" s="8"/>
      <c r="T67" s="8"/>
      <c r="U67" s="8"/>
      <c r="V67" s="8"/>
      <c r="W67" s="8"/>
      <c r="X67" s="77"/>
      <c r="Y67" s="77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69"/>
      <c r="AS67" s="69"/>
      <c r="AT67" s="69"/>
      <c r="AU67" s="69"/>
      <c r="AV67" s="8"/>
      <c r="AW67" s="9"/>
      <c r="AX67" s="8"/>
      <c r="AY67" s="8"/>
      <c r="AZ67" s="8"/>
      <c r="BA67" s="10"/>
      <c r="BB67" s="10"/>
      <c r="BC67" s="10"/>
      <c r="BD67" s="11"/>
      <c r="BE67" s="10"/>
      <c r="BF67" s="10"/>
      <c r="BG67" s="12"/>
    </row>
    <row r="68" spans="1:59" s="132" customFormat="1" ht="15.75" x14ac:dyDescent="0.25">
      <c r="A68" s="8"/>
      <c r="B68" s="8"/>
      <c r="C68" s="137"/>
      <c r="D68" s="8"/>
      <c r="E68" s="8"/>
      <c r="F68" s="8"/>
      <c r="G68" s="8"/>
      <c r="H68" s="8"/>
      <c r="I68" s="8"/>
      <c r="J68" s="77"/>
      <c r="K68" s="8"/>
      <c r="L68" s="8"/>
      <c r="M68" s="8"/>
      <c r="N68" s="8"/>
      <c r="O68" s="8"/>
      <c r="P68" s="8"/>
      <c r="Q68" s="77"/>
      <c r="R68" s="8"/>
      <c r="S68" s="8"/>
      <c r="T68" s="8"/>
      <c r="U68" s="8"/>
      <c r="V68" s="8"/>
      <c r="W68" s="8"/>
      <c r="X68" s="77"/>
      <c r="Y68" s="77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69"/>
      <c r="AS68" s="69"/>
      <c r="AT68" s="69"/>
      <c r="AU68" s="69"/>
      <c r="AV68" s="8"/>
      <c r="AW68" s="9"/>
      <c r="AX68" s="8"/>
      <c r="AY68" s="8"/>
      <c r="AZ68" s="8"/>
      <c r="BA68" s="10"/>
      <c r="BB68" s="10"/>
      <c r="BC68" s="10"/>
      <c r="BD68" s="11"/>
      <c r="BE68" s="10"/>
      <c r="BF68" s="10"/>
      <c r="BG68" s="12"/>
    </row>
    <row r="69" spans="1:59" s="132" customFormat="1" ht="15.75" x14ac:dyDescent="0.25">
      <c r="A69" s="8"/>
      <c r="B69" s="8"/>
      <c r="C69" s="137"/>
      <c r="D69" s="8"/>
      <c r="E69" s="8"/>
      <c r="F69" s="8"/>
      <c r="G69" s="8"/>
      <c r="H69" s="8"/>
      <c r="I69" s="8"/>
      <c r="J69" s="77"/>
      <c r="K69" s="8"/>
      <c r="L69" s="8"/>
      <c r="M69" s="8"/>
      <c r="N69" s="8"/>
      <c r="O69" s="8"/>
      <c r="P69" s="8"/>
      <c r="Q69" s="77"/>
      <c r="R69" s="8"/>
      <c r="S69" s="8"/>
      <c r="T69" s="8"/>
      <c r="U69" s="8"/>
      <c r="V69" s="8"/>
      <c r="W69" s="8"/>
      <c r="X69" s="77"/>
      <c r="Y69" s="77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69"/>
      <c r="AS69" s="69"/>
      <c r="AT69" s="69"/>
      <c r="AU69" s="69"/>
      <c r="AV69" s="8"/>
      <c r="AW69" s="9"/>
      <c r="AX69" s="8"/>
      <c r="AY69" s="8"/>
      <c r="AZ69" s="8"/>
      <c r="BA69" s="10"/>
      <c r="BB69" s="10"/>
      <c r="BC69" s="10"/>
      <c r="BD69" s="11"/>
      <c r="BE69" s="10"/>
      <c r="BF69" s="10"/>
      <c r="BG69" s="12"/>
    </row>
    <row r="70" spans="1:59" s="132" customFormat="1" ht="15.75" customHeight="1" x14ac:dyDescent="0.25">
      <c r="A70" s="8"/>
      <c r="B70" s="8"/>
      <c r="C70" s="137"/>
      <c r="D70" s="8"/>
      <c r="E70" s="8"/>
      <c r="F70" s="8"/>
      <c r="G70" s="8"/>
      <c r="H70" s="8"/>
      <c r="I70" s="8"/>
      <c r="J70" s="77"/>
      <c r="K70" s="8"/>
      <c r="L70" s="8"/>
      <c r="M70" s="8"/>
      <c r="N70" s="8"/>
      <c r="O70" s="8"/>
      <c r="P70" s="8"/>
      <c r="Q70" s="77"/>
      <c r="R70" s="8"/>
      <c r="S70" s="8"/>
      <c r="T70" s="8"/>
      <c r="U70" s="8"/>
      <c r="V70" s="8"/>
      <c r="W70" s="8"/>
      <c r="X70" s="77"/>
      <c r="Y70" s="77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69"/>
      <c r="AS70" s="69"/>
      <c r="AT70" s="69"/>
      <c r="AU70" s="69"/>
      <c r="AV70" s="8"/>
      <c r="AW70" s="9"/>
      <c r="AX70" s="8"/>
      <c r="AY70" s="8"/>
      <c r="AZ70" s="8"/>
      <c r="BA70" s="10"/>
      <c r="BB70" s="10"/>
      <c r="BC70" s="10"/>
      <c r="BD70" s="11"/>
      <c r="BE70" s="10"/>
      <c r="BF70" s="10"/>
      <c r="BG70" s="12"/>
    </row>
    <row r="71" spans="1:59" ht="15.75" thickBot="1" x14ac:dyDescent="0.3"/>
    <row r="72" spans="1:59" ht="18.75" customHeight="1" thickBot="1" x14ac:dyDescent="0.3">
      <c r="A72" s="208" t="s">
        <v>55</v>
      </c>
      <c r="B72" s="209"/>
      <c r="C72" s="210"/>
      <c r="D72" s="211" t="s">
        <v>0</v>
      </c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2" t="s">
        <v>6</v>
      </c>
      <c r="AA72" s="212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3"/>
      <c r="AU72" s="54"/>
      <c r="AV72" s="214" t="s">
        <v>18</v>
      </c>
      <c r="AW72" s="215"/>
      <c r="AX72" s="214" t="s">
        <v>69</v>
      </c>
      <c r="AY72" s="214"/>
      <c r="AZ72" s="214"/>
      <c r="BA72" s="220" t="s">
        <v>26</v>
      </c>
      <c r="BB72" s="378" t="s">
        <v>51</v>
      </c>
      <c r="BC72" s="378" t="s">
        <v>48</v>
      </c>
      <c r="BD72" s="381" t="s">
        <v>77</v>
      </c>
      <c r="BE72" s="381" t="s">
        <v>28</v>
      </c>
      <c r="BF72" s="381" t="s">
        <v>49</v>
      </c>
      <c r="BG72" s="381" t="s">
        <v>50</v>
      </c>
    </row>
    <row r="73" spans="1:59" ht="19.5" thickBot="1" x14ac:dyDescent="0.3">
      <c r="A73" s="384" t="s">
        <v>75</v>
      </c>
      <c r="B73" s="384"/>
      <c r="C73" s="384"/>
      <c r="D73" s="323" t="s">
        <v>32</v>
      </c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86"/>
      <c r="R73" s="339" t="s">
        <v>34</v>
      </c>
      <c r="S73" s="340"/>
      <c r="T73" s="340"/>
      <c r="U73" s="340"/>
      <c r="V73" s="340"/>
      <c r="W73" s="340"/>
      <c r="X73" s="341"/>
      <c r="Y73" s="265" t="s">
        <v>23</v>
      </c>
      <c r="Z73" s="336" t="s">
        <v>24</v>
      </c>
      <c r="AA73" s="352" t="s">
        <v>7</v>
      </c>
      <c r="AB73" s="353" t="s">
        <v>44</v>
      </c>
      <c r="AC73" s="354"/>
      <c r="AD73" s="354"/>
      <c r="AE73" s="354"/>
      <c r="AF73" s="354"/>
      <c r="AG73" s="354"/>
      <c r="AH73" s="354"/>
      <c r="AI73" s="354"/>
      <c r="AJ73" s="354"/>
      <c r="AK73" s="354"/>
      <c r="AL73" s="354"/>
      <c r="AM73" s="354"/>
      <c r="AN73" s="354"/>
      <c r="AO73" s="354"/>
      <c r="AP73" s="354"/>
      <c r="AQ73" s="354"/>
      <c r="AR73" s="354"/>
      <c r="AS73" s="354"/>
      <c r="AT73" s="354"/>
      <c r="AU73" s="94"/>
      <c r="AV73" s="216"/>
      <c r="AW73" s="217"/>
      <c r="AX73" s="216"/>
      <c r="AY73" s="216"/>
      <c r="AZ73" s="216"/>
      <c r="BA73" s="221"/>
      <c r="BB73" s="379"/>
      <c r="BC73" s="379"/>
      <c r="BD73" s="382"/>
      <c r="BE73" s="382"/>
      <c r="BF73" s="382"/>
      <c r="BG73" s="382"/>
    </row>
    <row r="74" spans="1:59" ht="33" customHeight="1" thickBot="1" x14ac:dyDescent="0.3">
      <c r="A74" s="385"/>
      <c r="B74" s="385"/>
      <c r="C74" s="385"/>
      <c r="D74" s="328" t="s">
        <v>33</v>
      </c>
      <c r="E74" s="329"/>
      <c r="F74" s="329"/>
      <c r="G74" s="329"/>
      <c r="H74" s="329"/>
      <c r="I74" s="329"/>
      <c r="J74" s="330"/>
      <c r="K74" s="331" t="s">
        <v>43</v>
      </c>
      <c r="L74" s="332"/>
      <c r="M74" s="332"/>
      <c r="N74" s="332"/>
      <c r="O74" s="332"/>
      <c r="P74" s="332"/>
      <c r="Q74" s="333"/>
      <c r="R74" s="201" t="s">
        <v>35</v>
      </c>
      <c r="S74" s="202"/>
      <c r="T74" s="202"/>
      <c r="U74" s="202"/>
      <c r="V74" s="202"/>
      <c r="W74" s="202"/>
      <c r="X74" s="334"/>
      <c r="Y74" s="266"/>
      <c r="Z74" s="336"/>
      <c r="AA74" s="352"/>
      <c r="AB74" s="356"/>
      <c r="AC74" s="357"/>
      <c r="AD74" s="357"/>
      <c r="AE74" s="357"/>
      <c r="AF74" s="357"/>
      <c r="AG74" s="357"/>
      <c r="AH74" s="357"/>
      <c r="AI74" s="357"/>
      <c r="AJ74" s="357"/>
      <c r="AK74" s="357"/>
      <c r="AL74" s="357"/>
      <c r="AM74" s="357"/>
      <c r="AN74" s="357"/>
      <c r="AO74" s="357"/>
      <c r="AP74" s="357"/>
      <c r="AQ74" s="357"/>
      <c r="AR74" s="358"/>
      <c r="AS74" s="358"/>
      <c r="AT74" s="358"/>
      <c r="AU74" s="94"/>
      <c r="AV74" s="218"/>
      <c r="AW74" s="219"/>
      <c r="AX74" s="218"/>
      <c r="AY74" s="218"/>
      <c r="AZ74" s="218"/>
      <c r="BA74" s="221"/>
      <c r="BB74" s="379"/>
      <c r="BC74" s="379"/>
      <c r="BD74" s="382"/>
      <c r="BE74" s="382"/>
      <c r="BF74" s="382"/>
      <c r="BG74" s="382"/>
    </row>
    <row r="75" spans="1:59" ht="32.25" customHeight="1" thickBot="1" x14ac:dyDescent="0.3">
      <c r="A75" s="239" t="s">
        <v>31</v>
      </c>
      <c r="B75" s="364" t="s">
        <v>29</v>
      </c>
      <c r="C75" s="387" t="s">
        <v>30</v>
      </c>
      <c r="D75" s="322" t="s">
        <v>37</v>
      </c>
      <c r="E75" s="283" t="s">
        <v>36</v>
      </c>
      <c r="F75" s="223" t="s">
        <v>42</v>
      </c>
      <c r="G75" s="223"/>
      <c r="H75" s="223"/>
      <c r="I75" s="224"/>
      <c r="J75" s="225" t="s">
        <v>17</v>
      </c>
      <c r="K75" s="322" t="s">
        <v>37</v>
      </c>
      <c r="L75" s="283" t="s">
        <v>36</v>
      </c>
      <c r="M75" s="223" t="s">
        <v>42</v>
      </c>
      <c r="N75" s="223"/>
      <c r="O75" s="223"/>
      <c r="P75" s="224"/>
      <c r="Q75" s="225" t="s">
        <v>17</v>
      </c>
      <c r="R75" s="227" t="s">
        <v>37</v>
      </c>
      <c r="S75" s="321" t="s">
        <v>36</v>
      </c>
      <c r="T75" s="261" t="s">
        <v>42</v>
      </c>
      <c r="U75" s="261"/>
      <c r="V75" s="261"/>
      <c r="W75" s="350"/>
      <c r="X75" s="337" t="s">
        <v>17</v>
      </c>
      <c r="Y75" s="266"/>
      <c r="Z75" s="336"/>
      <c r="AA75" s="352"/>
      <c r="AB75" s="361" t="s">
        <v>8</v>
      </c>
      <c r="AC75" s="228"/>
      <c r="AD75" s="228" t="s">
        <v>9</v>
      </c>
      <c r="AE75" s="228"/>
      <c r="AF75" s="228" t="s">
        <v>10</v>
      </c>
      <c r="AG75" s="228"/>
      <c r="AH75" s="228" t="s">
        <v>11</v>
      </c>
      <c r="AI75" s="228"/>
      <c r="AJ75" s="228" t="s">
        <v>12</v>
      </c>
      <c r="AK75" s="228"/>
      <c r="AL75" s="228" t="s">
        <v>13</v>
      </c>
      <c r="AM75" s="228"/>
      <c r="AN75" s="228" t="s">
        <v>14</v>
      </c>
      <c r="AO75" s="228"/>
      <c r="AP75" s="228" t="s">
        <v>15</v>
      </c>
      <c r="AQ75" s="229"/>
      <c r="AR75" s="230" t="s">
        <v>16</v>
      </c>
      <c r="AS75" s="231"/>
      <c r="AT75" s="232"/>
      <c r="AU75" s="56"/>
      <c r="AV75" s="233" t="s">
        <v>45</v>
      </c>
      <c r="AW75" s="234"/>
      <c r="AX75" s="235" t="s">
        <v>70</v>
      </c>
      <c r="AY75" s="236"/>
      <c r="AZ75" s="237"/>
      <c r="BA75" s="221"/>
      <c r="BB75" s="379"/>
      <c r="BC75" s="379"/>
      <c r="BD75" s="382"/>
      <c r="BE75" s="382"/>
      <c r="BF75" s="382"/>
      <c r="BG75" s="382"/>
    </row>
    <row r="76" spans="1:59" ht="79.5" thickBot="1" x14ac:dyDescent="0.3">
      <c r="A76" s="240"/>
      <c r="B76" s="239"/>
      <c r="C76" s="388"/>
      <c r="D76" s="322"/>
      <c r="E76" s="283"/>
      <c r="F76" s="64" t="s">
        <v>38</v>
      </c>
      <c r="G76" s="64" t="s">
        <v>39</v>
      </c>
      <c r="H76" s="64" t="s">
        <v>40</v>
      </c>
      <c r="I76" s="51" t="s">
        <v>41</v>
      </c>
      <c r="J76" s="226"/>
      <c r="K76" s="322"/>
      <c r="L76" s="283"/>
      <c r="M76" s="64" t="s">
        <v>38</v>
      </c>
      <c r="N76" s="64" t="s">
        <v>39</v>
      </c>
      <c r="O76" s="64" t="s">
        <v>53</v>
      </c>
      <c r="P76" s="51" t="s">
        <v>41</v>
      </c>
      <c r="Q76" s="226"/>
      <c r="R76" s="227"/>
      <c r="S76" s="321"/>
      <c r="T76" s="61" t="s">
        <v>38</v>
      </c>
      <c r="U76" s="61" t="s">
        <v>39</v>
      </c>
      <c r="V76" s="61" t="s">
        <v>54</v>
      </c>
      <c r="W76" s="67" t="s">
        <v>41</v>
      </c>
      <c r="X76" s="338"/>
      <c r="Y76" s="266"/>
      <c r="Z76" s="336"/>
      <c r="AA76" s="352"/>
      <c r="AB76" s="144" t="s">
        <v>3</v>
      </c>
      <c r="AC76" s="145" t="s">
        <v>4</v>
      </c>
      <c r="AD76" s="145" t="s">
        <v>3</v>
      </c>
      <c r="AE76" s="145" t="s">
        <v>4</v>
      </c>
      <c r="AF76" s="145" t="s">
        <v>3</v>
      </c>
      <c r="AG76" s="145" t="s">
        <v>4</v>
      </c>
      <c r="AH76" s="145" t="s">
        <v>3</v>
      </c>
      <c r="AI76" s="145" t="s">
        <v>4</v>
      </c>
      <c r="AJ76" s="145" t="s">
        <v>3</v>
      </c>
      <c r="AK76" s="145" t="s">
        <v>4</v>
      </c>
      <c r="AL76" s="145" t="s">
        <v>3</v>
      </c>
      <c r="AM76" s="145" t="s">
        <v>4</v>
      </c>
      <c r="AN76" s="145" t="s">
        <v>3</v>
      </c>
      <c r="AO76" s="145" t="s">
        <v>4</v>
      </c>
      <c r="AP76" s="145" t="s">
        <v>3</v>
      </c>
      <c r="AQ76" s="146" t="s">
        <v>4</v>
      </c>
      <c r="AR76" s="46" t="s">
        <v>3</v>
      </c>
      <c r="AS76" s="48" t="s">
        <v>4</v>
      </c>
      <c r="AT76" s="53" t="s">
        <v>17</v>
      </c>
      <c r="AU76" s="53" t="s">
        <v>71</v>
      </c>
      <c r="AV76" s="152" t="s">
        <v>46</v>
      </c>
      <c r="AW76" s="153" t="s">
        <v>47</v>
      </c>
      <c r="AX76" s="160" t="s">
        <v>66</v>
      </c>
      <c r="AY76" s="50" t="s">
        <v>67</v>
      </c>
      <c r="AZ76" s="153" t="s">
        <v>68</v>
      </c>
      <c r="BA76" s="222"/>
      <c r="BB76" s="380"/>
      <c r="BC76" s="380"/>
      <c r="BD76" s="383"/>
      <c r="BE76" s="383"/>
      <c r="BF76" s="383"/>
      <c r="BG76" s="383"/>
    </row>
    <row r="77" spans="1:59" ht="32.25" customHeight="1" x14ac:dyDescent="0.25">
      <c r="A77" s="7">
        <v>1</v>
      </c>
      <c r="B77" s="7" t="s">
        <v>56</v>
      </c>
      <c r="C77" s="177">
        <v>701298.05573689507</v>
      </c>
      <c r="D77" s="25"/>
      <c r="E77" s="1"/>
      <c r="F77" s="1"/>
      <c r="G77" s="1"/>
      <c r="H77" s="1"/>
      <c r="I77" s="130"/>
      <c r="J77" s="74">
        <f>D77+E77+F77+G77+H77+I77</f>
        <v>0</v>
      </c>
      <c r="K77" s="25"/>
      <c r="L77" s="1"/>
      <c r="M77" s="1"/>
      <c r="N77" s="1"/>
      <c r="O77" s="1"/>
      <c r="P77" s="130"/>
      <c r="Q77" s="74">
        <f>SUM(K77:P77)</f>
        <v>0</v>
      </c>
      <c r="R77" s="25"/>
      <c r="S77" s="1"/>
      <c r="T77" s="1"/>
      <c r="U77" s="1"/>
      <c r="V77" s="1"/>
      <c r="W77" s="130"/>
      <c r="X77" s="74">
        <f>SUM(R77:W77)</f>
        <v>0</v>
      </c>
      <c r="Y77" s="138">
        <f>J77+Q77+X77</f>
        <v>0</v>
      </c>
      <c r="Z77" s="43">
        <v>1</v>
      </c>
      <c r="AA77" s="122" t="s">
        <v>56</v>
      </c>
      <c r="AB77" s="14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9"/>
      <c r="AR77" s="95">
        <f>AP77+AN77+AL77+AJ77+AH77+AF77+AD77+AB77</f>
        <v>0</v>
      </c>
      <c r="AS77" s="65">
        <f>AQ77+AO77+AM77+AK77+AI77+AG77+AE77+AC77</f>
        <v>0</v>
      </c>
      <c r="AT77" s="98">
        <f>SUM(AR77:AS77)</f>
        <v>0</v>
      </c>
      <c r="AU77" s="98">
        <f>D77+E77+K77+L77+R77+S77</f>
        <v>0</v>
      </c>
      <c r="AV77" s="154"/>
      <c r="AW77" s="155"/>
      <c r="AX77" s="161"/>
      <c r="AY77" s="2"/>
      <c r="AZ77" s="155"/>
      <c r="BA77" s="158">
        <f t="shared" ref="BA77:BA87" si="63">((D77+E77)*4)/(C77*0.00144)*100</f>
        <v>0</v>
      </c>
      <c r="BB77" s="3" t="e">
        <f>(D77+E77)/(J77+Q77)*100</f>
        <v>#DIV/0!</v>
      </c>
      <c r="BC77" s="3">
        <f>(4*AU77)/(C77*0.00272)*100</f>
        <v>0</v>
      </c>
      <c r="BD77" s="4" t="e">
        <f t="shared" ref="BD77:BD87" si="64">(E77+F77+G77+H77+I77+L77+M77+N77+O77+S77+T77+U77+V77+W77)/Y77*100</f>
        <v>#DIV/0!</v>
      </c>
      <c r="BE77" s="20">
        <f t="shared" ref="BE77:BE87" si="65">((D77+E77)*4)/(C77)*100000</f>
        <v>0</v>
      </c>
      <c r="BF77" s="3">
        <f>(AU77*4)/(C77)*100000</f>
        <v>0</v>
      </c>
      <c r="BG77" s="5" t="e">
        <f t="shared" ref="BG77:BG87" si="66">AW77/AV77*100</f>
        <v>#DIV/0!</v>
      </c>
    </row>
    <row r="78" spans="1:59" ht="32.25" customHeight="1" x14ac:dyDescent="0.25">
      <c r="A78" s="7">
        <v>2</v>
      </c>
      <c r="B78" s="123" t="s">
        <v>57</v>
      </c>
      <c r="C78" s="178">
        <v>204955.41713689503</v>
      </c>
      <c r="D78" s="25"/>
      <c r="E78" s="1"/>
      <c r="F78" s="1"/>
      <c r="G78" s="1"/>
      <c r="H78" s="1"/>
      <c r="I78" s="22"/>
      <c r="J78" s="74">
        <f t="shared" ref="J78:J86" si="67">D78+E78+F78+G78+H78+I78</f>
        <v>0</v>
      </c>
      <c r="K78" s="25"/>
      <c r="L78" s="1"/>
      <c r="M78" s="1"/>
      <c r="N78" s="1"/>
      <c r="O78" s="1"/>
      <c r="P78" s="22"/>
      <c r="Q78" s="74">
        <f t="shared" ref="Q78:Q86" si="68">SUM(K78:P78)</f>
        <v>0</v>
      </c>
      <c r="R78" s="25"/>
      <c r="S78" s="1"/>
      <c r="T78" s="1"/>
      <c r="U78" s="1"/>
      <c r="V78" s="1"/>
      <c r="W78" s="22"/>
      <c r="X78" s="74">
        <f t="shared" ref="X78:X87" si="69">SUM(R78:W78)</f>
        <v>0</v>
      </c>
      <c r="Y78" s="74">
        <f t="shared" ref="Y78:Y86" si="70">J78+Q78+X78</f>
        <v>0</v>
      </c>
      <c r="Z78" s="43">
        <v>2</v>
      </c>
      <c r="AA78" s="124" t="s">
        <v>57</v>
      </c>
      <c r="AB78" s="25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50"/>
      <c r="AR78" s="95">
        <f t="shared" ref="AR78:AR87" si="71">AP78+AN78+AL78+AJ78+AH78+AF78+AD78+AB78</f>
        <v>0</v>
      </c>
      <c r="AS78" s="65">
        <f t="shared" ref="AS78:AS87" si="72">AQ78+AO78+AM78+AK78+AI78+AG78+AE78+AC78</f>
        <v>0</v>
      </c>
      <c r="AT78" s="98">
        <f t="shared" ref="AT78:AT87" si="73">SUM(AR78:AS78)</f>
        <v>0</v>
      </c>
      <c r="AU78" s="98">
        <f t="shared" ref="AU78:AU87" si="74">D78+E78+K78+L78+R78+S78</f>
        <v>0</v>
      </c>
      <c r="AV78" s="154"/>
      <c r="AW78" s="155"/>
      <c r="AX78" s="161"/>
      <c r="AY78" s="2"/>
      <c r="AZ78" s="155"/>
      <c r="BA78" s="158">
        <f t="shared" si="63"/>
        <v>0</v>
      </c>
      <c r="BB78" s="3" t="e">
        <f t="shared" ref="BB78:BB86" si="75">(D78+E78)/(J78+Q78)*100</f>
        <v>#DIV/0!</v>
      </c>
      <c r="BC78" s="3">
        <f t="shared" ref="BC78:BC86" si="76">(4*AU78)/(C78*0.00272)*100</f>
        <v>0</v>
      </c>
      <c r="BD78" s="4" t="e">
        <f t="shared" si="64"/>
        <v>#DIV/0!</v>
      </c>
      <c r="BE78" s="20">
        <f t="shared" si="65"/>
        <v>0</v>
      </c>
      <c r="BF78" s="3">
        <f t="shared" ref="BF78:BF87" si="77">(AU78*4)/(C78)*100000</f>
        <v>0</v>
      </c>
      <c r="BG78" s="5" t="e">
        <f t="shared" si="66"/>
        <v>#DIV/0!</v>
      </c>
    </row>
    <row r="79" spans="1:59" ht="32.25" customHeight="1" x14ac:dyDescent="0.25">
      <c r="A79" s="7">
        <v>3</v>
      </c>
      <c r="B79" s="7" t="s">
        <v>58</v>
      </c>
      <c r="C79" s="178">
        <v>248719.92293689502</v>
      </c>
      <c r="D79" s="25"/>
      <c r="E79" s="1"/>
      <c r="F79" s="1"/>
      <c r="G79" s="1"/>
      <c r="H79" s="1"/>
      <c r="I79" s="22"/>
      <c r="J79" s="74">
        <f t="shared" si="67"/>
        <v>0</v>
      </c>
      <c r="K79" s="25"/>
      <c r="L79" s="1"/>
      <c r="M79" s="1"/>
      <c r="N79" s="1"/>
      <c r="O79" s="1"/>
      <c r="P79" s="22"/>
      <c r="Q79" s="74">
        <f t="shared" si="68"/>
        <v>0</v>
      </c>
      <c r="R79" s="25"/>
      <c r="S79" s="1"/>
      <c r="T79" s="1"/>
      <c r="U79" s="1"/>
      <c r="V79" s="1"/>
      <c r="W79" s="22"/>
      <c r="X79" s="74">
        <f t="shared" si="69"/>
        <v>0</v>
      </c>
      <c r="Y79" s="74">
        <f t="shared" si="70"/>
        <v>0</v>
      </c>
      <c r="Z79" s="43">
        <v>3</v>
      </c>
      <c r="AA79" s="122" t="s">
        <v>58</v>
      </c>
      <c r="AB79" s="25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50"/>
      <c r="AR79" s="95">
        <f t="shared" si="71"/>
        <v>0</v>
      </c>
      <c r="AS79" s="65">
        <f t="shared" si="72"/>
        <v>0</v>
      </c>
      <c r="AT79" s="98">
        <f t="shared" si="73"/>
        <v>0</v>
      </c>
      <c r="AU79" s="98">
        <f t="shared" si="74"/>
        <v>0</v>
      </c>
      <c r="AV79" s="154"/>
      <c r="AW79" s="155"/>
      <c r="AX79" s="161"/>
      <c r="AY79" s="2"/>
      <c r="AZ79" s="155"/>
      <c r="BA79" s="158">
        <f t="shared" si="63"/>
        <v>0</v>
      </c>
      <c r="BB79" s="3" t="e">
        <f t="shared" si="75"/>
        <v>#DIV/0!</v>
      </c>
      <c r="BC79" s="3">
        <f t="shared" si="76"/>
        <v>0</v>
      </c>
      <c r="BD79" s="4" t="e">
        <f t="shared" si="64"/>
        <v>#DIV/0!</v>
      </c>
      <c r="BE79" s="20">
        <f t="shared" si="65"/>
        <v>0</v>
      </c>
      <c r="BF79" s="3">
        <f t="shared" si="77"/>
        <v>0</v>
      </c>
      <c r="BG79" s="5" t="e">
        <f t="shared" si="66"/>
        <v>#DIV/0!</v>
      </c>
    </row>
    <row r="80" spans="1:59" ht="32.25" customHeight="1" x14ac:dyDescent="0.25">
      <c r="A80" s="7">
        <v>4</v>
      </c>
      <c r="B80" s="7" t="s">
        <v>59</v>
      </c>
      <c r="C80" s="178">
        <v>390014.38973689504</v>
      </c>
      <c r="D80" s="25"/>
      <c r="E80" s="1"/>
      <c r="F80" s="1"/>
      <c r="G80" s="1"/>
      <c r="H80" s="1"/>
      <c r="I80" s="22"/>
      <c r="J80" s="74">
        <f t="shared" si="67"/>
        <v>0</v>
      </c>
      <c r="K80" s="25"/>
      <c r="L80" s="1"/>
      <c r="M80" s="1"/>
      <c r="N80" s="1"/>
      <c r="O80" s="1"/>
      <c r="P80" s="22"/>
      <c r="Q80" s="74">
        <f t="shared" si="68"/>
        <v>0</v>
      </c>
      <c r="R80" s="25"/>
      <c r="S80" s="1"/>
      <c r="T80" s="1"/>
      <c r="U80" s="1"/>
      <c r="V80" s="1"/>
      <c r="W80" s="22"/>
      <c r="X80" s="74">
        <f t="shared" si="69"/>
        <v>0</v>
      </c>
      <c r="Y80" s="74">
        <f t="shared" si="70"/>
        <v>0</v>
      </c>
      <c r="Z80" s="43">
        <v>4</v>
      </c>
      <c r="AA80" s="122" t="s">
        <v>59</v>
      </c>
      <c r="AB80" s="25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50"/>
      <c r="AR80" s="95">
        <f t="shared" si="71"/>
        <v>0</v>
      </c>
      <c r="AS80" s="65">
        <f t="shared" si="72"/>
        <v>0</v>
      </c>
      <c r="AT80" s="98">
        <f t="shared" si="73"/>
        <v>0</v>
      </c>
      <c r="AU80" s="98">
        <f t="shared" si="74"/>
        <v>0</v>
      </c>
      <c r="AV80" s="154"/>
      <c r="AW80" s="155"/>
      <c r="AX80" s="161"/>
      <c r="AY80" s="2"/>
      <c r="AZ80" s="155"/>
      <c r="BA80" s="158">
        <f t="shared" si="63"/>
        <v>0</v>
      </c>
      <c r="BB80" s="3" t="e">
        <f t="shared" si="75"/>
        <v>#DIV/0!</v>
      </c>
      <c r="BC80" s="3">
        <f t="shared" si="76"/>
        <v>0</v>
      </c>
      <c r="BD80" s="4" t="e">
        <f t="shared" si="64"/>
        <v>#DIV/0!</v>
      </c>
      <c r="BE80" s="20">
        <f t="shared" si="65"/>
        <v>0</v>
      </c>
      <c r="BF80" s="3">
        <f t="shared" si="77"/>
        <v>0</v>
      </c>
      <c r="BG80" s="5" t="e">
        <f t="shared" si="66"/>
        <v>#DIV/0!</v>
      </c>
    </row>
    <row r="81" spans="1:59" ht="32.25" customHeight="1" x14ac:dyDescent="0.25">
      <c r="A81" s="7">
        <v>5</v>
      </c>
      <c r="B81" s="123" t="s">
        <v>60</v>
      </c>
      <c r="C81" s="178">
        <v>174000.66773689503</v>
      </c>
      <c r="D81" s="25"/>
      <c r="E81" s="1"/>
      <c r="F81" s="1"/>
      <c r="G81" s="1"/>
      <c r="H81" s="1"/>
      <c r="I81" s="22"/>
      <c r="J81" s="74">
        <f t="shared" si="67"/>
        <v>0</v>
      </c>
      <c r="K81" s="25"/>
      <c r="L81" s="1"/>
      <c r="M81" s="1"/>
      <c r="N81" s="1"/>
      <c r="O81" s="1"/>
      <c r="P81" s="22"/>
      <c r="Q81" s="74">
        <f t="shared" si="68"/>
        <v>0</v>
      </c>
      <c r="R81" s="25"/>
      <c r="S81" s="1"/>
      <c r="T81" s="1"/>
      <c r="U81" s="1"/>
      <c r="V81" s="1"/>
      <c r="W81" s="22"/>
      <c r="X81" s="74">
        <f t="shared" si="69"/>
        <v>0</v>
      </c>
      <c r="Y81" s="74">
        <f t="shared" si="70"/>
        <v>0</v>
      </c>
      <c r="Z81" s="43">
        <v>5</v>
      </c>
      <c r="AA81" s="124" t="s">
        <v>60</v>
      </c>
      <c r="AB81" s="25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50"/>
      <c r="AR81" s="95">
        <f t="shared" si="71"/>
        <v>0</v>
      </c>
      <c r="AS81" s="65">
        <f t="shared" si="72"/>
        <v>0</v>
      </c>
      <c r="AT81" s="98">
        <f t="shared" si="73"/>
        <v>0</v>
      </c>
      <c r="AU81" s="98">
        <f t="shared" si="74"/>
        <v>0</v>
      </c>
      <c r="AV81" s="154"/>
      <c r="AW81" s="155"/>
      <c r="AX81" s="161"/>
      <c r="AY81" s="2"/>
      <c r="AZ81" s="155"/>
      <c r="BA81" s="158">
        <f t="shared" si="63"/>
        <v>0</v>
      </c>
      <c r="BB81" s="3" t="e">
        <f t="shared" si="75"/>
        <v>#DIV/0!</v>
      </c>
      <c r="BC81" s="3">
        <f t="shared" si="76"/>
        <v>0</v>
      </c>
      <c r="BD81" s="4" t="e">
        <f t="shared" si="64"/>
        <v>#DIV/0!</v>
      </c>
      <c r="BE81" s="20">
        <f t="shared" si="65"/>
        <v>0</v>
      </c>
      <c r="BF81" s="3">
        <f t="shared" si="77"/>
        <v>0</v>
      </c>
      <c r="BG81" s="5" t="e">
        <f t="shared" si="66"/>
        <v>#DIV/0!</v>
      </c>
    </row>
    <row r="82" spans="1:59" ht="32.25" customHeight="1" x14ac:dyDescent="0.25">
      <c r="A82" s="7">
        <v>7</v>
      </c>
      <c r="B82" s="123" t="s">
        <v>61</v>
      </c>
      <c r="C82" s="178">
        <v>318099.95033689501</v>
      </c>
      <c r="D82" s="25"/>
      <c r="E82" s="1"/>
      <c r="F82" s="1"/>
      <c r="G82" s="1"/>
      <c r="H82" s="1"/>
      <c r="I82" s="22"/>
      <c r="J82" s="74">
        <f t="shared" si="67"/>
        <v>0</v>
      </c>
      <c r="K82" s="25"/>
      <c r="L82" s="1"/>
      <c r="M82" s="1"/>
      <c r="N82" s="1"/>
      <c r="O82" s="1"/>
      <c r="P82" s="22"/>
      <c r="Q82" s="74">
        <f t="shared" si="68"/>
        <v>0</v>
      </c>
      <c r="R82" s="25"/>
      <c r="S82" s="1"/>
      <c r="T82" s="1"/>
      <c r="U82" s="1"/>
      <c r="V82" s="1"/>
      <c r="W82" s="22"/>
      <c r="X82" s="74">
        <f t="shared" si="69"/>
        <v>0</v>
      </c>
      <c r="Y82" s="74">
        <f t="shared" si="70"/>
        <v>0</v>
      </c>
      <c r="Z82" s="43">
        <v>7</v>
      </c>
      <c r="AA82" s="124" t="s">
        <v>61</v>
      </c>
      <c r="AB82" s="25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50"/>
      <c r="AR82" s="95">
        <f t="shared" si="71"/>
        <v>0</v>
      </c>
      <c r="AS82" s="65">
        <f t="shared" si="72"/>
        <v>0</v>
      </c>
      <c r="AT82" s="98">
        <f t="shared" si="73"/>
        <v>0</v>
      </c>
      <c r="AU82" s="98">
        <f t="shared" si="74"/>
        <v>0</v>
      </c>
      <c r="AV82" s="154"/>
      <c r="AW82" s="155"/>
      <c r="AX82" s="161"/>
      <c r="AY82" s="2"/>
      <c r="AZ82" s="155"/>
      <c r="BA82" s="158">
        <f t="shared" si="63"/>
        <v>0</v>
      </c>
      <c r="BB82" s="3" t="e">
        <f t="shared" si="75"/>
        <v>#DIV/0!</v>
      </c>
      <c r="BC82" s="3">
        <f t="shared" si="76"/>
        <v>0</v>
      </c>
      <c r="BD82" s="4" t="e">
        <f t="shared" si="64"/>
        <v>#DIV/0!</v>
      </c>
      <c r="BE82" s="20">
        <f t="shared" si="65"/>
        <v>0</v>
      </c>
      <c r="BF82" s="3">
        <f t="shared" si="77"/>
        <v>0</v>
      </c>
      <c r="BG82" s="5" t="e">
        <f t="shared" si="66"/>
        <v>#DIV/0!</v>
      </c>
    </row>
    <row r="83" spans="1:59" ht="32.25" customHeight="1" x14ac:dyDescent="0.25">
      <c r="A83" s="7">
        <v>8</v>
      </c>
      <c r="B83" s="7" t="s">
        <v>62</v>
      </c>
      <c r="C83" s="178">
        <v>812319.27053689514</v>
      </c>
      <c r="D83" s="25"/>
      <c r="E83" s="1"/>
      <c r="F83" s="1"/>
      <c r="G83" s="1"/>
      <c r="H83" s="1"/>
      <c r="I83" s="22"/>
      <c r="J83" s="74">
        <f t="shared" si="67"/>
        <v>0</v>
      </c>
      <c r="K83" s="25"/>
      <c r="L83" s="1"/>
      <c r="M83" s="1"/>
      <c r="N83" s="1"/>
      <c r="O83" s="1"/>
      <c r="P83" s="22"/>
      <c r="Q83" s="74">
        <f t="shared" si="68"/>
        <v>0</v>
      </c>
      <c r="R83" s="25"/>
      <c r="S83" s="1"/>
      <c r="T83" s="1"/>
      <c r="U83" s="1"/>
      <c r="V83" s="1"/>
      <c r="W83" s="22"/>
      <c r="X83" s="74">
        <f t="shared" si="69"/>
        <v>0</v>
      </c>
      <c r="Y83" s="74">
        <f t="shared" si="70"/>
        <v>0</v>
      </c>
      <c r="Z83" s="43">
        <v>8</v>
      </c>
      <c r="AA83" s="122" t="s">
        <v>62</v>
      </c>
      <c r="AB83" s="25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50"/>
      <c r="AR83" s="95">
        <f t="shared" si="71"/>
        <v>0</v>
      </c>
      <c r="AS83" s="65">
        <f t="shared" si="72"/>
        <v>0</v>
      </c>
      <c r="AT83" s="98">
        <f t="shared" si="73"/>
        <v>0</v>
      </c>
      <c r="AU83" s="98">
        <f t="shared" si="74"/>
        <v>0</v>
      </c>
      <c r="AV83" s="154"/>
      <c r="AW83" s="155"/>
      <c r="AX83" s="161"/>
      <c r="AY83" s="2"/>
      <c r="AZ83" s="155"/>
      <c r="BA83" s="158">
        <f t="shared" si="63"/>
        <v>0</v>
      </c>
      <c r="BB83" s="3" t="e">
        <f t="shared" si="75"/>
        <v>#DIV/0!</v>
      </c>
      <c r="BC83" s="3">
        <f t="shared" si="76"/>
        <v>0</v>
      </c>
      <c r="BD83" s="4" t="e">
        <f t="shared" si="64"/>
        <v>#DIV/0!</v>
      </c>
      <c r="BE83" s="20">
        <f t="shared" si="65"/>
        <v>0</v>
      </c>
      <c r="BF83" s="3">
        <f t="shared" si="77"/>
        <v>0</v>
      </c>
      <c r="BG83" s="5" t="e">
        <f t="shared" si="66"/>
        <v>#DIV/0!</v>
      </c>
    </row>
    <row r="84" spans="1:59" ht="32.25" customHeight="1" x14ac:dyDescent="0.25">
      <c r="A84" s="7">
        <v>9</v>
      </c>
      <c r="B84" s="7" t="s">
        <v>63</v>
      </c>
      <c r="C84" s="178">
        <v>473941.34333689505</v>
      </c>
      <c r="D84" s="25"/>
      <c r="E84" s="1"/>
      <c r="F84" s="1"/>
      <c r="G84" s="1"/>
      <c r="H84" s="1"/>
      <c r="I84" s="22"/>
      <c r="J84" s="74">
        <f t="shared" si="67"/>
        <v>0</v>
      </c>
      <c r="K84" s="25"/>
      <c r="L84" s="1"/>
      <c r="M84" s="1"/>
      <c r="N84" s="1"/>
      <c r="O84" s="1"/>
      <c r="P84" s="22"/>
      <c r="Q84" s="74">
        <f t="shared" si="68"/>
        <v>0</v>
      </c>
      <c r="R84" s="25"/>
      <c r="S84" s="1"/>
      <c r="T84" s="1"/>
      <c r="U84" s="1"/>
      <c r="V84" s="1"/>
      <c r="W84" s="22"/>
      <c r="X84" s="74">
        <f t="shared" si="69"/>
        <v>0</v>
      </c>
      <c r="Y84" s="74">
        <f t="shared" si="70"/>
        <v>0</v>
      </c>
      <c r="Z84" s="43">
        <v>9</v>
      </c>
      <c r="AA84" s="122" t="s">
        <v>63</v>
      </c>
      <c r="AB84" s="25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50"/>
      <c r="AR84" s="95">
        <f t="shared" si="71"/>
        <v>0</v>
      </c>
      <c r="AS84" s="65">
        <f t="shared" si="72"/>
        <v>0</v>
      </c>
      <c r="AT84" s="98">
        <f t="shared" si="73"/>
        <v>0</v>
      </c>
      <c r="AU84" s="98">
        <f t="shared" si="74"/>
        <v>0</v>
      </c>
      <c r="AV84" s="154"/>
      <c r="AW84" s="155"/>
      <c r="AX84" s="161"/>
      <c r="AY84" s="2"/>
      <c r="AZ84" s="155"/>
      <c r="BA84" s="158">
        <f t="shared" si="63"/>
        <v>0</v>
      </c>
      <c r="BB84" s="3" t="e">
        <f t="shared" si="75"/>
        <v>#DIV/0!</v>
      </c>
      <c r="BC84" s="3">
        <f t="shared" si="76"/>
        <v>0</v>
      </c>
      <c r="BD84" s="4" t="e">
        <f t="shared" si="64"/>
        <v>#DIV/0!</v>
      </c>
      <c r="BE84" s="20">
        <f t="shared" si="65"/>
        <v>0</v>
      </c>
      <c r="BF84" s="3">
        <f t="shared" si="77"/>
        <v>0</v>
      </c>
      <c r="BG84" s="5" t="e">
        <f t="shared" si="66"/>
        <v>#DIV/0!</v>
      </c>
    </row>
    <row r="85" spans="1:59" ht="32.25" customHeight="1" x14ac:dyDescent="0.25">
      <c r="A85" s="7">
        <v>6</v>
      </c>
      <c r="B85" s="7" t="s">
        <v>64</v>
      </c>
      <c r="C85" s="178">
        <v>587085.87653689506</v>
      </c>
      <c r="D85" s="25"/>
      <c r="E85" s="1"/>
      <c r="F85" s="1"/>
      <c r="G85" s="1"/>
      <c r="H85" s="1"/>
      <c r="I85" s="22"/>
      <c r="J85" s="74">
        <f t="shared" si="67"/>
        <v>0</v>
      </c>
      <c r="K85" s="25"/>
      <c r="L85" s="1"/>
      <c r="M85" s="1"/>
      <c r="N85" s="1"/>
      <c r="O85" s="1"/>
      <c r="P85" s="22"/>
      <c r="Q85" s="74">
        <f t="shared" si="68"/>
        <v>0</v>
      </c>
      <c r="R85" s="25"/>
      <c r="S85" s="1"/>
      <c r="T85" s="1"/>
      <c r="U85" s="1"/>
      <c r="V85" s="1"/>
      <c r="W85" s="22"/>
      <c r="X85" s="74">
        <f t="shared" si="69"/>
        <v>0</v>
      </c>
      <c r="Y85" s="74">
        <f t="shared" si="70"/>
        <v>0</v>
      </c>
      <c r="Z85" s="43">
        <v>6</v>
      </c>
      <c r="AA85" s="122" t="s">
        <v>64</v>
      </c>
      <c r="AB85" s="25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50"/>
      <c r="AR85" s="95">
        <f t="shared" si="71"/>
        <v>0</v>
      </c>
      <c r="AS85" s="65">
        <f t="shared" si="72"/>
        <v>0</v>
      </c>
      <c r="AT85" s="98">
        <f t="shared" si="73"/>
        <v>0</v>
      </c>
      <c r="AU85" s="98">
        <f t="shared" si="74"/>
        <v>0</v>
      </c>
      <c r="AV85" s="154"/>
      <c r="AW85" s="155"/>
      <c r="AX85" s="161"/>
      <c r="AY85" s="2"/>
      <c r="AZ85" s="155"/>
      <c r="BA85" s="158">
        <f t="shared" si="63"/>
        <v>0</v>
      </c>
      <c r="BB85" s="3" t="e">
        <f t="shared" si="75"/>
        <v>#DIV/0!</v>
      </c>
      <c r="BC85" s="3">
        <f t="shared" si="76"/>
        <v>0</v>
      </c>
      <c r="BD85" s="4" t="e">
        <f t="shared" si="64"/>
        <v>#DIV/0!</v>
      </c>
      <c r="BE85" s="20">
        <f t="shared" si="65"/>
        <v>0</v>
      </c>
      <c r="BF85" s="3">
        <f t="shared" si="77"/>
        <v>0</v>
      </c>
      <c r="BG85" s="5" t="e">
        <f t="shared" si="66"/>
        <v>#DIV/0!</v>
      </c>
    </row>
    <row r="86" spans="1:59" ht="32.25" customHeight="1" thickBot="1" x14ac:dyDescent="0.3">
      <c r="A86" s="32">
        <v>10</v>
      </c>
      <c r="B86" s="125" t="s">
        <v>65</v>
      </c>
      <c r="C86" s="178">
        <v>452594.41013689502</v>
      </c>
      <c r="D86" s="39"/>
      <c r="E86" s="40"/>
      <c r="F86" s="40"/>
      <c r="G86" s="40"/>
      <c r="H86" s="40"/>
      <c r="I86" s="45"/>
      <c r="J86" s="75">
        <f t="shared" si="67"/>
        <v>0</v>
      </c>
      <c r="K86" s="39"/>
      <c r="L86" s="40"/>
      <c r="M86" s="40"/>
      <c r="N86" s="40"/>
      <c r="O86" s="40"/>
      <c r="P86" s="45"/>
      <c r="Q86" s="75">
        <f t="shared" si="68"/>
        <v>0</v>
      </c>
      <c r="R86" s="39"/>
      <c r="S86" s="40"/>
      <c r="T86" s="40"/>
      <c r="U86" s="40"/>
      <c r="V86" s="40"/>
      <c r="W86" s="45"/>
      <c r="X86" s="75">
        <f t="shared" si="69"/>
        <v>0</v>
      </c>
      <c r="Y86" s="75">
        <f t="shared" si="70"/>
        <v>0</v>
      </c>
      <c r="Z86" s="44">
        <v>10</v>
      </c>
      <c r="AA86" s="126" t="s">
        <v>65</v>
      </c>
      <c r="AB86" s="39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151"/>
      <c r="AR86" s="99">
        <f t="shared" si="71"/>
        <v>0</v>
      </c>
      <c r="AS86" s="101">
        <f t="shared" si="72"/>
        <v>0</v>
      </c>
      <c r="AT86" s="112">
        <f t="shared" si="73"/>
        <v>0</v>
      </c>
      <c r="AU86" s="112">
        <f t="shared" si="74"/>
        <v>0</v>
      </c>
      <c r="AV86" s="156"/>
      <c r="AW86" s="157"/>
      <c r="AX86" s="162"/>
      <c r="AY86" s="163"/>
      <c r="AZ86" s="157"/>
      <c r="BA86" s="159">
        <f t="shared" si="63"/>
        <v>0</v>
      </c>
      <c r="BB86" s="14" t="e">
        <f t="shared" si="75"/>
        <v>#DIV/0!</v>
      </c>
      <c r="BC86" s="14">
        <f t="shared" si="76"/>
        <v>0</v>
      </c>
      <c r="BD86" s="15" t="e">
        <f t="shared" si="64"/>
        <v>#DIV/0!</v>
      </c>
      <c r="BE86" s="21">
        <f t="shared" si="65"/>
        <v>0</v>
      </c>
      <c r="BF86" s="14">
        <f t="shared" si="77"/>
        <v>0</v>
      </c>
      <c r="BG86" s="16" t="e">
        <f t="shared" si="66"/>
        <v>#DIV/0!</v>
      </c>
    </row>
    <row r="87" spans="1:59" s="128" customFormat="1" ht="78" customHeight="1" thickBot="1" x14ac:dyDescent="0.3">
      <c r="A87" s="206" t="s">
        <v>55</v>
      </c>
      <c r="B87" s="238"/>
      <c r="C87" s="119">
        <f t="shared" ref="C87:I87" si="78">SUM(C77:C86)</f>
        <v>4363029.3041689498</v>
      </c>
      <c r="D87" s="63">
        <f t="shared" si="78"/>
        <v>0</v>
      </c>
      <c r="E87" s="63">
        <f t="shared" si="78"/>
        <v>0</v>
      </c>
      <c r="F87" s="63">
        <f t="shared" si="78"/>
        <v>0</v>
      </c>
      <c r="G87" s="63">
        <f t="shared" si="78"/>
        <v>0</v>
      </c>
      <c r="H87" s="63">
        <f t="shared" si="78"/>
        <v>0</v>
      </c>
      <c r="I87" s="63">
        <f t="shared" si="78"/>
        <v>0</v>
      </c>
      <c r="J87" s="78">
        <f t="shared" ref="J87" si="79">D87+E87+F87+G87+H87+I87</f>
        <v>0</v>
      </c>
      <c r="K87" s="63">
        <f t="shared" ref="K87:P87" si="80">SUM(K77:K86)</f>
        <v>0</v>
      </c>
      <c r="L87" s="63">
        <f t="shared" si="80"/>
        <v>0</v>
      </c>
      <c r="M87" s="63">
        <f t="shared" si="80"/>
        <v>0</v>
      </c>
      <c r="N87" s="63">
        <f t="shared" si="80"/>
        <v>0</v>
      </c>
      <c r="O87" s="63">
        <f t="shared" si="80"/>
        <v>0</v>
      </c>
      <c r="P87" s="63">
        <f t="shared" si="80"/>
        <v>0</v>
      </c>
      <c r="Q87" s="78">
        <f t="shared" ref="Q87" si="81">SUM(K87:P87)</f>
        <v>0</v>
      </c>
      <c r="R87" s="117">
        <f t="shared" ref="R87:W87" si="82">SUM(R77:R86)</f>
        <v>0</v>
      </c>
      <c r="S87" s="117">
        <f t="shared" si="82"/>
        <v>0</v>
      </c>
      <c r="T87" s="117">
        <f t="shared" si="82"/>
        <v>0</v>
      </c>
      <c r="U87" s="117">
        <f t="shared" si="82"/>
        <v>0</v>
      </c>
      <c r="V87" s="117">
        <f t="shared" si="82"/>
        <v>0</v>
      </c>
      <c r="W87" s="117">
        <f t="shared" si="82"/>
        <v>0</v>
      </c>
      <c r="X87" s="120">
        <f t="shared" si="69"/>
        <v>0</v>
      </c>
      <c r="Y87" s="121">
        <f t="shared" ref="Y87" si="83">J87+Q87+X87</f>
        <v>0</v>
      </c>
      <c r="Z87" s="389" t="s">
        <v>55</v>
      </c>
      <c r="AA87" s="207"/>
      <c r="AB87" s="63">
        <f t="shared" ref="AB87:AQ87" si="84">SUM(AB77:AB86)</f>
        <v>0</v>
      </c>
      <c r="AC87" s="63">
        <f t="shared" si="84"/>
        <v>0</v>
      </c>
      <c r="AD87" s="63">
        <f t="shared" si="84"/>
        <v>0</v>
      </c>
      <c r="AE87" s="63">
        <f t="shared" si="84"/>
        <v>0</v>
      </c>
      <c r="AF87" s="63">
        <f t="shared" si="84"/>
        <v>0</v>
      </c>
      <c r="AG87" s="63">
        <f t="shared" si="84"/>
        <v>0</v>
      </c>
      <c r="AH87" s="63">
        <f t="shared" si="84"/>
        <v>0</v>
      </c>
      <c r="AI87" s="63">
        <f t="shared" si="84"/>
        <v>0</v>
      </c>
      <c r="AJ87" s="63">
        <f t="shared" si="84"/>
        <v>0</v>
      </c>
      <c r="AK87" s="63">
        <f t="shared" si="84"/>
        <v>0</v>
      </c>
      <c r="AL87" s="63">
        <f t="shared" si="84"/>
        <v>0</v>
      </c>
      <c r="AM87" s="63">
        <f t="shared" si="84"/>
        <v>0</v>
      </c>
      <c r="AN87" s="63">
        <f t="shared" si="84"/>
        <v>0</v>
      </c>
      <c r="AO87" s="63">
        <f t="shared" si="84"/>
        <v>0</v>
      </c>
      <c r="AP87" s="63">
        <f t="shared" si="84"/>
        <v>0</v>
      </c>
      <c r="AQ87" s="116">
        <f t="shared" si="84"/>
        <v>0</v>
      </c>
      <c r="AR87" s="102">
        <f t="shared" si="71"/>
        <v>0</v>
      </c>
      <c r="AS87" s="104">
        <f t="shared" si="72"/>
        <v>0</v>
      </c>
      <c r="AT87" s="105">
        <f t="shared" si="73"/>
        <v>0</v>
      </c>
      <c r="AU87" s="105">
        <f t="shared" si="74"/>
        <v>0</v>
      </c>
      <c r="AV87" s="118">
        <f>SUM(AV77:AV86)</f>
        <v>0</v>
      </c>
      <c r="AW87" s="89">
        <f>SUM(AW77:AW86)</f>
        <v>0</v>
      </c>
      <c r="AX87" s="89">
        <f>SUM(AX77:AX86)</f>
        <v>0</v>
      </c>
      <c r="AY87" s="89">
        <f>SUM(AY77:AY86)</f>
        <v>0</v>
      </c>
      <c r="AZ87" s="89">
        <f>SUM(AZ77:AZ86)</f>
        <v>0</v>
      </c>
      <c r="BA87" s="90">
        <f t="shared" si="63"/>
        <v>0</v>
      </c>
      <c r="BB87" s="90" t="e">
        <f>(D87+E87)/(J87+Q87)*100</f>
        <v>#DIV/0!</v>
      </c>
      <c r="BC87" s="90">
        <f>(4*AU87)/(C87*0.00272)*100</f>
        <v>0</v>
      </c>
      <c r="BD87" s="91" t="e">
        <f t="shared" si="64"/>
        <v>#DIV/0!</v>
      </c>
      <c r="BE87" s="92">
        <f t="shared" si="65"/>
        <v>0</v>
      </c>
      <c r="BF87" s="90">
        <f t="shared" si="77"/>
        <v>0</v>
      </c>
      <c r="BG87" s="19" t="e">
        <f t="shared" si="66"/>
        <v>#DIV/0!</v>
      </c>
    </row>
    <row r="96" spans="1:59" ht="19.5" customHeight="1" x14ac:dyDescent="0.25">
      <c r="B96" s="204" t="s">
        <v>76</v>
      </c>
      <c r="C96" s="204"/>
      <c r="D96" s="204"/>
      <c r="E96" s="204"/>
      <c r="F96" s="204"/>
      <c r="G96" s="204"/>
    </row>
    <row r="97" spans="1:59" x14ac:dyDescent="0.25">
      <c r="B97" s="204"/>
      <c r="C97" s="204"/>
      <c r="D97" s="204"/>
      <c r="E97" s="204"/>
      <c r="F97" s="204"/>
      <c r="G97" s="204"/>
    </row>
    <row r="98" spans="1:59" x14ac:dyDescent="0.25">
      <c r="B98" s="204"/>
      <c r="C98" s="204"/>
      <c r="D98" s="204"/>
      <c r="E98" s="204"/>
      <c r="F98" s="204"/>
      <c r="G98" s="204"/>
    </row>
    <row r="99" spans="1:59" ht="15.75" thickBot="1" x14ac:dyDescent="0.3"/>
    <row r="100" spans="1:59" ht="19.5" thickBot="1" x14ac:dyDescent="0.3">
      <c r="A100" s="249" t="s">
        <v>55</v>
      </c>
      <c r="B100" s="250"/>
      <c r="C100" s="251"/>
      <c r="D100" s="244" t="s">
        <v>0</v>
      </c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/>
      <c r="U100" s="245"/>
      <c r="V100" s="245"/>
      <c r="W100" s="245"/>
      <c r="X100" s="245"/>
      <c r="Y100" s="246"/>
      <c r="Z100" s="274" t="s">
        <v>6</v>
      </c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5"/>
      <c r="AT100" s="276"/>
      <c r="AU100" s="71"/>
      <c r="AV100" s="277" t="s">
        <v>18</v>
      </c>
      <c r="AW100" s="278"/>
      <c r="AX100" s="241" t="s">
        <v>69</v>
      </c>
      <c r="AY100" s="241"/>
      <c r="AZ100" s="241"/>
      <c r="BA100" s="252" t="s">
        <v>25</v>
      </c>
      <c r="BB100" s="253"/>
      <c r="BC100" s="253"/>
      <c r="BD100" s="253"/>
      <c r="BE100" s="253"/>
      <c r="BF100" s="253"/>
      <c r="BG100" s="254"/>
    </row>
    <row r="101" spans="1:59" ht="19.5" thickBot="1" x14ac:dyDescent="0.3">
      <c r="A101" s="244" t="s">
        <v>76</v>
      </c>
      <c r="B101" s="245"/>
      <c r="C101" s="246"/>
      <c r="D101" s="316" t="s">
        <v>19</v>
      </c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8"/>
      <c r="R101" s="262" t="s">
        <v>20</v>
      </c>
      <c r="S101" s="263"/>
      <c r="T101" s="263"/>
      <c r="U101" s="263"/>
      <c r="V101" s="263"/>
      <c r="W101" s="263"/>
      <c r="X101" s="263"/>
      <c r="Y101" s="264"/>
      <c r="Z101" s="271" t="s">
        <v>44</v>
      </c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3"/>
      <c r="AU101" s="114"/>
      <c r="AV101" s="279"/>
      <c r="AW101" s="280"/>
      <c r="AX101" s="242"/>
      <c r="AY101" s="242"/>
      <c r="AZ101" s="242"/>
      <c r="BA101" s="255"/>
      <c r="BB101" s="256"/>
      <c r="BC101" s="256"/>
      <c r="BD101" s="256"/>
      <c r="BE101" s="256"/>
      <c r="BF101" s="256"/>
      <c r="BG101" s="257"/>
    </row>
    <row r="102" spans="1:59" ht="27" customHeight="1" thickBot="1" x14ac:dyDescent="0.3">
      <c r="A102" s="247" t="s">
        <v>24</v>
      </c>
      <c r="B102" s="247" t="s">
        <v>1</v>
      </c>
      <c r="C102" s="288" t="s">
        <v>2</v>
      </c>
      <c r="D102" s="290" t="s">
        <v>22</v>
      </c>
      <c r="E102" s="291"/>
      <c r="F102" s="291"/>
      <c r="G102" s="291"/>
      <c r="H102" s="291"/>
      <c r="I102" s="291"/>
      <c r="J102" s="291"/>
      <c r="K102" s="292" t="s">
        <v>27</v>
      </c>
      <c r="L102" s="293"/>
      <c r="M102" s="293"/>
      <c r="N102" s="293"/>
      <c r="O102" s="293"/>
      <c r="P102" s="293"/>
      <c r="Q102" s="294"/>
      <c r="R102" s="311" t="s">
        <v>21</v>
      </c>
      <c r="S102" s="311"/>
      <c r="T102" s="311"/>
      <c r="U102" s="311"/>
      <c r="V102" s="311"/>
      <c r="W102" s="311"/>
      <c r="X102" s="312"/>
      <c r="Y102" s="265" t="s">
        <v>23</v>
      </c>
      <c r="Z102" s="268" t="s">
        <v>24</v>
      </c>
      <c r="AA102" s="268" t="s">
        <v>7</v>
      </c>
      <c r="AB102" s="313" t="s">
        <v>52</v>
      </c>
      <c r="AC102" s="314"/>
      <c r="AD102" s="314"/>
      <c r="AE102" s="314"/>
      <c r="AF102" s="314"/>
      <c r="AG102" s="314"/>
      <c r="AH102" s="314"/>
      <c r="AI102" s="314"/>
      <c r="AJ102" s="314"/>
      <c r="AK102" s="314"/>
      <c r="AL102" s="314"/>
      <c r="AM102" s="314"/>
      <c r="AN102" s="314"/>
      <c r="AO102" s="314"/>
      <c r="AP102" s="314"/>
      <c r="AQ102" s="314"/>
      <c r="AR102" s="314"/>
      <c r="AS102" s="314"/>
      <c r="AT102" s="315"/>
      <c r="AU102" s="129"/>
      <c r="AV102" s="281"/>
      <c r="AW102" s="282"/>
      <c r="AX102" s="243"/>
      <c r="AY102" s="243"/>
      <c r="AZ102" s="243"/>
      <c r="BA102" s="258"/>
      <c r="BB102" s="259"/>
      <c r="BC102" s="259"/>
      <c r="BD102" s="259"/>
      <c r="BE102" s="259"/>
      <c r="BF102" s="259"/>
      <c r="BG102" s="260"/>
    </row>
    <row r="103" spans="1:59" ht="36" customHeight="1" thickBot="1" x14ac:dyDescent="0.3">
      <c r="A103" s="248"/>
      <c r="B103" s="248"/>
      <c r="C103" s="289"/>
      <c r="D103" s="322" t="s">
        <v>37</v>
      </c>
      <c r="E103" s="283" t="s">
        <v>36</v>
      </c>
      <c r="F103" s="223" t="s">
        <v>42</v>
      </c>
      <c r="G103" s="223"/>
      <c r="H103" s="223"/>
      <c r="I103" s="223"/>
      <c r="J103" s="223" t="s">
        <v>17</v>
      </c>
      <c r="K103" s="283" t="s">
        <v>37</v>
      </c>
      <c r="L103" s="283" t="s">
        <v>36</v>
      </c>
      <c r="M103" s="223" t="s">
        <v>42</v>
      </c>
      <c r="N103" s="223"/>
      <c r="O103" s="223"/>
      <c r="P103" s="223"/>
      <c r="Q103" s="319" t="s">
        <v>17</v>
      </c>
      <c r="R103" s="320" t="s">
        <v>37</v>
      </c>
      <c r="S103" s="321" t="s">
        <v>36</v>
      </c>
      <c r="T103" s="261" t="s">
        <v>42</v>
      </c>
      <c r="U103" s="261"/>
      <c r="V103" s="261"/>
      <c r="W103" s="261"/>
      <c r="X103" s="286" t="s">
        <v>5</v>
      </c>
      <c r="Y103" s="266"/>
      <c r="Z103" s="269"/>
      <c r="AA103" s="269"/>
      <c r="AB103" s="307" t="s">
        <v>8</v>
      </c>
      <c r="AC103" s="285"/>
      <c r="AD103" s="284" t="s">
        <v>9</v>
      </c>
      <c r="AE103" s="285"/>
      <c r="AF103" s="284" t="s">
        <v>10</v>
      </c>
      <c r="AG103" s="285"/>
      <c r="AH103" s="284" t="s">
        <v>11</v>
      </c>
      <c r="AI103" s="285"/>
      <c r="AJ103" s="284" t="s">
        <v>12</v>
      </c>
      <c r="AK103" s="285"/>
      <c r="AL103" s="284" t="s">
        <v>13</v>
      </c>
      <c r="AM103" s="285"/>
      <c r="AN103" s="284" t="s">
        <v>14</v>
      </c>
      <c r="AO103" s="285"/>
      <c r="AP103" s="284" t="s">
        <v>15</v>
      </c>
      <c r="AQ103" s="307"/>
      <c r="AR103" s="308" t="s">
        <v>16</v>
      </c>
      <c r="AS103" s="309"/>
      <c r="AT103" s="310"/>
      <c r="AU103" s="54"/>
      <c r="AV103" s="233" t="s">
        <v>45</v>
      </c>
      <c r="AW103" s="234"/>
      <c r="AX103" s="235" t="s">
        <v>70</v>
      </c>
      <c r="AY103" s="236"/>
      <c r="AZ103" s="237"/>
      <c r="BA103" s="299" t="s">
        <v>26</v>
      </c>
      <c r="BB103" s="301" t="s">
        <v>51</v>
      </c>
      <c r="BC103" s="301" t="s">
        <v>48</v>
      </c>
      <c r="BD103" s="303" t="s">
        <v>77</v>
      </c>
      <c r="BE103" s="303" t="s">
        <v>28</v>
      </c>
      <c r="BF103" s="305" t="s">
        <v>49</v>
      </c>
      <c r="BG103" s="297" t="s">
        <v>50</v>
      </c>
    </row>
    <row r="104" spans="1:59" ht="79.5" thickBot="1" x14ac:dyDescent="0.3">
      <c r="A104" s="248"/>
      <c r="B104" s="248"/>
      <c r="C104" s="289"/>
      <c r="D104" s="322"/>
      <c r="E104" s="283"/>
      <c r="F104" s="64" t="s">
        <v>38</v>
      </c>
      <c r="G104" s="64" t="s">
        <v>39</v>
      </c>
      <c r="H104" s="64" t="s">
        <v>40</v>
      </c>
      <c r="I104" s="42" t="s">
        <v>41</v>
      </c>
      <c r="J104" s="223"/>
      <c r="K104" s="283"/>
      <c r="L104" s="283"/>
      <c r="M104" s="64" t="s">
        <v>38</v>
      </c>
      <c r="N104" s="64" t="s">
        <v>39</v>
      </c>
      <c r="O104" s="64" t="s">
        <v>53</v>
      </c>
      <c r="P104" s="42" t="s">
        <v>41</v>
      </c>
      <c r="Q104" s="319"/>
      <c r="R104" s="320"/>
      <c r="S104" s="321"/>
      <c r="T104" s="61" t="s">
        <v>38</v>
      </c>
      <c r="U104" s="61" t="s">
        <v>39</v>
      </c>
      <c r="V104" s="61" t="s">
        <v>54</v>
      </c>
      <c r="W104" s="66" t="s">
        <v>41</v>
      </c>
      <c r="X104" s="287"/>
      <c r="Y104" s="267"/>
      <c r="Z104" s="270"/>
      <c r="AA104" s="270"/>
      <c r="AB104" s="26" t="s">
        <v>3</v>
      </c>
      <c r="AC104" s="27" t="s">
        <v>4</v>
      </c>
      <c r="AD104" s="27" t="s">
        <v>3</v>
      </c>
      <c r="AE104" s="27" t="s">
        <v>4</v>
      </c>
      <c r="AF104" s="27" t="s">
        <v>3</v>
      </c>
      <c r="AG104" s="27" t="s">
        <v>4</v>
      </c>
      <c r="AH104" s="27" t="s">
        <v>3</v>
      </c>
      <c r="AI104" s="27" t="s">
        <v>4</v>
      </c>
      <c r="AJ104" s="27" t="s">
        <v>3</v>
      </c>
      <c r="AK104" s="27" t="s">
        <v>4</v>
      </c>
      <c r="AL104" s="27" t="s">
        <v>3</v>
      </c>
      <c r="AM104" s="27" t="s">
        <v>4</v>
      </c>
      <c r="AN104" s="27" t="s">
        <v>3</v>
      </c>
      <c r="AO104" s="27" t="s">
        <v>4</v>
      </c>
      <c r="AP104" s="27" t="s">
        <v>3</v>
      </c>
      <c r="AQ104" s="28" t="s">
        <v>4</v>
      </c>
      <c r="AR104" s="29" t="s">
        <v>3</v>
      </c>
      <c r="AS104" s="59" t="s">
        <v>4</v>
      </c>
      <c r="AT104" s="30" t="s">
        <v>17</v>
      </c>
      <c r="AU104" s="115" t="s">
        <v>71</v>
      </c>
      <c r="AV104" s="152" t="s">
        <v>46</v>
      </c>
      <c r="AW104" s="153" t="s">
        <v>47</v>
      </c>
      <c r="AX104" s="160" t="s">
        <v>66</v>
      </c>
      <c r="AY104" s="50" t="s">
        <v>67</v>
      </c>
      <c r="AZ104" s="153" t="s">
        <v>68</v>
      </c>
      <c r="BA104" s="300"/>
      <c r="BB104" s="302"/>
      <c r="BC104" s="302"/>
      <c r="BD104" s="304"/>
      <c r="BE104" s="304"/>
      <c r="BF104" s="306"/>
      <c r="BG104" s="298"/>
    </row>
    <row r="105" spans="1:59" ht="42.75" customHeight="1" x14ac:dyDescent="0.25">
      <c r="A105" s="7">
        <v>1</v>
      </c>
      <c r="B105" s="7" t="s">
        <v>56</v>
      </c>
      <c r="C105" s="177">
        <v>701298.05573689507</v>
      </c>
      <c r="D105" s="25">
        <f t="shared" ref="D105:I114" si="85">D77+D55+D32+D9</f>
        <v>262</v>
      </c>
      <c r="E105" s="6">
        <f t="shared" si="85"/>
        <v>60</v>
      </c>
      <c r="F105" s="6">
        <f t="shared" si="85"/>
        <v>5</v>
      </c>
      <c r="G105" s="6">
        <f t="shared" si="85"/>
        <v>0</v>
      </c>
      <c r="H105" s="6">
        <f t="shared" si="85"/>
        <v>1</v>
      </c>
      <c r="I105" s="6">
        <f t="shared" si="85"/>
        <v>0</v>
      </c>
      <c r="J105" s="79">
        <f>D105+E105+F105+G105+H105+I105</f>
        <v>328</v>
      </c>
      <c r="K105" s="1">
        <f t="shared" ref="K105:P114" si="86">K77+K55+K32+K9</f>
        <v>195</v>
      </c>
      <c r="L105" s="1">
        <f t="shared" si="86"/>
        <v>2</v>
      </c>
      <c r="M105" s="1">
        <f t="shared" si="86"/>
        <v>1</v>
      </c>
      <c r="N105" s="1">
        <f t="shared" si="86"/>
        <v>0</v>
      </c>
      <c r="O105" s="1">
        <f t="shared" si="86"/>
        <v>23</v>
      </c>
      <c r="P105" s="1">
        <f t="shared" si="86"/>
        <v>0</v>
      </c>
      <c r="Q105" s="85">
        <f>SUM(K105:P105)</f>
        <v>221</v>
      </c>
      <c r="R105" s="6">
        <f t="shared" ref="R105:W114" si="87">R77+R55+R32+R9</f>
        <v>293</v>
      </c>
      <c r="S105" s="1">
        <f t="shared" si="87"/>
        <v>0</v>
      </c>
      <c r="T105" s="1">
        <f t="shared" si="87"/>
        <v>0</v>
      </c>
      <c r="U105" s="1">
        <f t="shared" si="87"/>
        <v>0</v>
      </c>
      <c r="V105" s="1">
        <f t="shared" si="87"/>
        <v>17</v>
      </c>
      <c r="W105" s="1">
        <f t="shared" si="87"/>
        <v>0</v>
      </c>
      <c r="X105" s="79">
        <f>SUM(R105:W105)</f>
        <v>310</v>
      </c>
      <c r="Y105" s="139">
        <f>J105+Q105+X105</f>
        <v>859</v>
      </c>
      <c r="Z105" s="43">
        <v>1</v>
      </c>
      <c r="AA105" s="7" t="s">
        <v>56</v>
      </c>
      <c r="AB105" s="6">
        <f t="shared" ref="AB105:AQ105" si="88">AB77+AB55+AB32+AB9</f>
        <v>5</v>
      </c>
      <c r="AC105" s="6">
        <f t="shared" si="88"/>
        <v>7</v>
      </c>
      <c r="AD105" s="6">
        <f t="shared" si="88"/>
        <v>16</v>
      </c>
      <c r="AE105" s="6">
        <f t="shared" si="88"/>
        <v>34</v>
      </c>
      <c r="AF105" s="6">
        <f t="shared" si="88"/>
        <v>100</v>
      </c>
      <c r="AG105" s="6">
        <f t="shared" si="88"/>
        <v>118</v>
      </c>
      <c r="AH105" s="6">
        <f t="shared" si="88"/>
        <v>72</v>
      </c>
      <c r="AI105" s="6">
        <f t="shared" si="88"/>
        <v>73</v>
      </c>
      <c r="AJ105" s="6">
        <f t="shared" si="88"/>
        <v>42</v>
      </c>
      <c r="AK105" s="6">
        <f t="shared" si="88"/>
        <v>58</v>
      </c>
      <c r="AL105" s="6">
        <f t="shared" si="88"/>
        <v>43</v>
      </c>
      <c r="AM105" s="6">
        <f t="shared" si="88"/>
        <v>39</v>
      </c>
      <c r="AN105" s="6">
        <f t="shared" si="88"/>
        <v>62</v>
      </c>
      <c r="AO105" s="6">
        <f t="shared" si="88"/>
        <v>47</v>
      </c>
      <c r="AP105" s="6">
        <f t="shared" si="88"/>
        <v>54</v>
      </c>
      <c r="AQ105" s="6">
        <f t="shared" si="88"/>
        <v>42</v>
      </c>
      <c r="AR105" s="95">
        <f>AP105+AN105+AL105+AJ105+AH105+AF105+AD105+AB105</f>
        <v>394</v>
      </c>
      <c r="AS105" s="96">
        <f>AQ105+AO105+AM105+AK105+AI105+AG105+AE105+AC105</f>
        <v>418</v>
      </c>
      <c r="AT105" s="107">
        <f>SUM(AR105:AS105)</f>
        <v>812</v>
      </c>
      <c r="AU105" s="97">
        <f>D105+E105+K105+L105+R105+S105</f>
        <v>812</v>
      </c>
      <c r="AV105" s="161">
        <f t="shared" ref="AV105:AV115" si="89">(AV77+AV55+AV32+AV9)</f>
        <v>3503</v>
      </c>
      <c r="AW105" s="164">
        <f>AW77+AW55+AW32+AW9</f>
        <v>326</v>
      </c>
      <c r="AX105" s="165">
        <f>AX77+AX55+AX32+AX9</f>
        <v>4884</v>
      </c>
      <c r="AY105" s="31">
        <f t="shared" ref="AY105:AZ105" si="90">AY77+AY55+AY32+AY9</f>
        <v>0</v>
      </c>
      <c r="AZ105" s="166">
        <f t="shared" si="90"/>
        <v>30</v>
      </c>
      <c r="BA105" s="183">
        <f>((D105+E105))/(C105*0.00144)*100</f>
        <v>31.885317417021746</v>
      </c>
      <c r="BB105" s="184">
        <f>(D105+E105)/(J105+Q105)*100</f>
        <v>58.65209471766849</v>
      </c>
      <c r="BC105" s="184">
        <f>(AU105)/(C105*0.00272)*100</f>
        <v>42.568121973619824</v>
      </c>
      <c r="BD105" s="184">
        <f>(E105+F105+G105+H105+I105+L105+M105+N105+O105+S105+T105+U105+V105+W105)/Y105*100</f>
        <v>12.689173457508732</v>
      </c>
      <c r="BE105" s="184">
        <f>((D105+E105))/(C105)*100000</f>
        <v>45.914857080511325</v>
      </c>
      <c r="BF105" s="185">
        <f>(AU105)/(C105)*100000</f>
        <v>115.78529176824593</v>
      </c>
      <c r="BG105" s="186">
        <f>AW105/AV105*100</f>
        <v>9.3063088781044812</v>
      </c>
    </row>
    <row r="106" spans="1:59" ht="42.75" customHeight="1" x14ac:dyDescent="0.25">
      <c r="A106" s="7">
        <v>2</v>
      </c>
      <c r="B106" s="123" t="s">
        <v>57</v>
      </c>
      <c r="C106" s="178">
        <v>204955.41713689503</v>
      </c>
      <c r="D106" s="25">
        <f t="shared" si="85"/>
        <v>87</v>
      </c>
      <c r="E106" s="6">
        <f t="shared" si="85"/>
        <v>10</v>
      </c>
      <c r="F106" s="6">
        <f t="shared" si="85"/>
        <v>0</v>
      </c>
      <c r="G106" s="6">
        <f t="shared" si="85"/>
        <v>0</v>
      </c>
      <c r="H106" s="6">
        <f t="shared" si="85"/>
        <v>0</v>
      </c>
      <c r="I106" s="6">
        <f t="shared" si="85"/>
        <v>0</v>
      </c>
      <c r="J106" s="79">
        <f t="shared" ref="J106:J114" si="91">D106+E106+F106+G106+H106+I106</f>
        <v>97</v>
      </c>
      <c r="K106" s="1">
        <f t="shared" si="86"/>
        <v>69</v>
      </c>
      <c r="L106" s="1">
        <f t="shared" si="86"/>
        <v>4</v>
      </c>
      <c r="M106" s="1">
        <f t="shared" si="86"/>
        <v>0</v>
      </c>
      <c r="N106" s="1">
        <f t="shared" si="86"/>
        <v>0</v>
      </c>
      <c r="O106" s="1">
        <f t="shared" si="86"/>
        <v>0</v>
      </c>
      <c r="P106" s="1">
        <f t="shared" si="86"/>
        <v>0</v>
      </c>
      <c r="Q106" s="85">
        <f t="shared" ref="Q106:Q114" si="92">SUM(K106:P106)</f>
        <v>73</v>
      </c>
      <c r="R106" s="6">
        <f t="shared" si="87"/>
        <v>80</v>
      </c>
      <c r="S106" s="1">
        <f t="shared" si="87"/>
        <v>2</v>
      </c>
      <c r="T106" s="1">
        <f t="shared" si="87"/>
        <v>0</v>
      </c>
      <c r="U106" s="1">
        <f t="shared" si="87"/>
        <v>0</v>
      </c>
      <c r="V106" s="1">
        <f t="shared" si="87"/>
        <v>0</v>
      </c>
      <c r="W106" s="1">
        <f t="shared" si="87"/>
        <v>0</v>
      </c>
      <c r="X106" s="79">
        <f t="shared" ref="X106:X114" si="93">SUM(R106:W106)</f>
        <v>82</v>
      </c>
      <c r="Y106" s="140">
        <f t="shared" ref="Y106:Y114" si="94">J106+Q106+X106</f>
        <v>252</v>
      </c>
      <c r="Z106" s="43">
        <v>2</v>
      </c>
      <c r="AA106" s="123" t="s">
        <v>57</v>
      </c>
      <c r="AB106" s="6">
        <f t="shared" ref="AB106:AQ106" si="95">AB78+AB56+AB33+AB10</f>
        <v>4</v>
      </c>
      <c r="AC106" s="6">
        <f t="shared" si="95"/>
        <v>5</v>
      </c>
      <c r="AD106" s="6">
        <f t="shared" si="95"/>
        <v>6</v>
      </c>
      <c r="AE106" s="6">
        <f t="shared" si="95"/>
        <v>21</v>
      </c>
      <c r="AF106" s="6">
        <f t="shared" si="95"/>
        <v>34</v>
      </c>
      <c r="AG106" s="6">
        <f t="shared" si="95"/>
        <v>30</v>
      </c>
      <c r="AH106" s="6">
        <f t="shared" si="95"/>
        <v>17</v>
      </c>
      <c r="AI106" s="6">
        <f t="shared" si="95"/>
        <v>30</v>
      </c>
      <c r="AJ106" s="6">
        <f t="shared" si="95"/>
        <v>7</v>
      </c>
      <c r="AK106" s="6">
        <f t="shared" si="95"/>
        <v>25</v>
      </c>
      <c r="AL106" s="6">
        <f t="shared" si="95"/>
        <v>8</v>
      </c>
      <c r="AM106" s="6">
        <f t="shared" si="95"/>
        <v>16</v>
      </c>
      <c r="AN106" s="6">
        <f t="shared" si="95"/>
        <v>12</v>
      </c>
      <c r="AO106" s="6">
        <f t="shared" si="95"/>
        <v>13</v>
      </c>
      <c r="AP106" s="6">
        <f t="shared" si="95"/>
        <v>16</v>
      </c>
      <c r="AQ106" s="6">
        <f t="shared" si="95"/>
        <v>8</v>
      </c>
      <c r="AR106" s="95">
        <f t="shared" ref="AR106:AR114" si="96">AP106+AN106+AL106+AJ106+AH106+AF106+AD106+AB106</f>
        <v>104</v>
      </c>
      <c r="AS106" s="96">
        <f t="shared" ref="AS106:AS114" si="97">AQ106+AO106+AM106+AK106+AI106+AG106+AE106+AC106</f>
        <v>148</v>
      </c>
      <c r="AT106" s="107">
        <f t="shared" ref="AT106:AT114" si="98">SUM(AR106:AS106)</f>
        <v>252</v>
      </c>
      <c r="AU106" s="98">
        <f t="shared" ref="AU106:AU115" si="99">D106+E106+K106+L106+R106+S106</f>
        <v>252</v>
      </c>
      <c r="AV106" s="161">
        <f t="shared" si="89"/>
        <v>1200</v>
      </c>
      <c r="AW106" s="164">
        <f t="shared" ref="AW106:AZ114" si="100">AW78+AW56+AW33+AW10</f>
        <v>81</v>
      </c>
      <c r="AX106" s="165">
        <f t="shared" si="100"/>
        <v>1612</v>
      </c>
      <c r="AY106" s="31">
        <f t="shared" si="100"/>
        <v>0</v>
      </c>
      <c r="AZ106" s="166">
        <f t="shared" si="100"/>
        <v>14</v>
      </c>
      <c r="BA106" s="183">
        <f t="shared" ref="BA106:BA115" si="101">((D106+E106))/(C106*0.00144)*100</f>
        <v>32.866226251594448</v>
      </c>
      <c r="BB106" s="184">
        <f t="shared" ref="BB106:BB114" si="102">(D106+E106)/(J106+Q106)*100</f>
        <v>57.058823529411761</v>
      </c>
      <c r="BC106" s="184">
        <f t="shared" ref="BC106:BC114" si="103">(AU106)/(C106*0.00272)*100</f>
        <v>45.203517973690857</v>
      </c>
      <c r="BD106" s="184">
        <f t="shared" ref="BD106:BD115" si="104">(E106+F106+G106+H106+I106+L106+M106+N106+O106+S106+T106+U106+V106+W106)/Y106*100</f>
        <v>6.3492063492063489</v>
      </c>
      <c r="BE106" s="184">
        <f t="shared" ref="BE106:BE115" si="105">((D106+E106))/(C106)*100000</f>
        <v>47.327365802296015</v>
      </c>
      <c r="BF106" s="185">
        <f t="shared" ref="BF106:BF115" si="106">(AU106)/(C106)*100000</f>
        <v>122.95356888843912</v>
      </c>
      <c r="BG106" s="186">
        <f t="shared" ref="BG106:BG114" si="107">AW106/AV106*100</f>
        <v>6.75</v>
      </c>
    </row>
    <row r="107" spans="1:59" ht="42.75" customHeight="1" x14ac:dyDescent="0.25">
      <c r="A107" s="7">
        <v>3</v>
      </c>
      <c r="B107" s="7" t="s">
        <v>58</v>
      </c>
      <c r="C107" s="178">
        <v>248719.92293689502</v>
      </c>
      <c r="D107" s="25">
        <f t="shared" si="85"/>
        <v>80</v>
      </c>
      <c r="E107" s="6">
        <f t="shared" si="85"/>
        <v>13</v>
      </c>
      <c r="F107" s="6">
        <f t="shared" si="85"/>
        <v>1</v>
      </c>
      <c r="G107" s="6">
        <f t="shared" si="85"/>
        <v>0</v>
      </c>
      <c r="H107" s="6">
        <f t="shared" si="85"/>
        <v>0</v>
      </c>
      <c r="I107" s="6">
        <f t="shared" si="85"/>
        <v>0</v>
      </c>
      <c r="J107" s="79">
        <f t="shared" si="91"/>
        <v>94</v>
      </c>
      <c r="K107" s="1">
        <f t="shared" si="86"/>
        <v>82</v>
      </c>
      <c r="L107" s="1">
        <f t="shared" si="86"/>
        <v>6</v>
      </c>
      <c r="M107" s="1">
        <f t="shared" si="86"/>
        <v>0</v>
      </c>
      <c r="N107" s="1">
        <f t="shared" si="86"/>
        <v>0</v>
      </c>
      <c r="O107" s="1">
        <f t="shared" si="86"/>
        <v>0</v>
      </c>
      <c r="P107" s="1">
        <f t="shared" si="86"/>
        <v>0</v>
      </c>
      <c r="Q107" s="85">
        <f t="shared" si="92"/>
        <v>88</v>
      </c>
      <c r="R107" s="6">
        <f t="shared" si="87"/>
        <v>106</v>
      </c>
      <c r="S107" s="1">
        <f t="shared" si="87"/>
        <v>2</v>
      </c>
      <c r="T107" s="1">
        <f t="shared" si="87"/>
        <v>0</v>
      </c>
      <c r="U107" s="1">
        <f t="shared" si="87"/>
        <v>0</v>
      </c>
      <c r="V107" s="1">
        <f t="shared" si="87"/>
        <v>0</v>
      </c>
      <c r="W107" s="1">
        <f t="shared" si="87"/>
        <v>0</v>
      </c>
      <c r="X107" s="79">
        <f t="shared" si="93"/>
        <v>108</v>
      </c>
      <c r="Y107" s="140">
        <f t="shared" si="94"/>
        <v>290</v>
      </c>
      <c r="Z107" s="43">
        <v>3</v>
      </c>
      <c r="AA107" s="7" t="s">
        <v>58</v>
      </c>
      <c r="AB107" s="6">
        <f t="shared" ref="AB107:AQ107" si="108">AB79+AB57+AB34+AB11</f>
        <v>4</v>
      </c>
      <c r="AC107" s="6">
        <f t="shared" si="108"/>
        <v>3</v>
      </c>
      <c r="AD107" s="6">
        <f t="shared" si="108"/>
        <v>11</v>
      </c>
      <c r="AE107" s="6">
        <f t="shared" si="108"/>
        <v>11</v>
      </c>
      <c r="AF107" s="6">
        <f t="shared" si="108"/>
        <v>39</v>
      </c>
      <c r="AG107" s="6">
        <f t="shared" si="108"/>
        <v>41</v>
      </c>
      <c r="AH107" s="6">
        <f t="shared" si="108"/>
        <v>24</v>
      </c>
      <c r="AI107" s="6">
        <f t="shared" si="108"/>
        <v>36</v>
      </c>
      <c r="AJ107" s="6">
        <f t="shared" si="108"/>
        <v>13</v>
      </c>
      <c r="AK107" s="6">
        <f t="shared" si="108"/>
        <v>19</v>
      </c>
      <c r="AL107" s="6">
        <f t="shared" si="108"/>
        <v>7</v>
      </c>
      <c r="AM107" s="6">
        <f t="shared" si="108"/>
        <v>19</v>
      </c>
      <c r="AN107" s="6">
        <f t="shared" si="108"/>
        <v>18</v>
      </c>
      <c r="AO107" s="6">
        <f t="shared" si="108"/>
        <v>13</v>
      </c>
      <c r="AP107" s="6">
        <f t="shared" si="108"/>
        <v>22</v>
      </c>
      <c r="AQ107" s="6">
        <f t="shared" si="108"/>
        <v>9</v>
      </c>
      <c r="AR107" s="95">
        <f t="shared" si="96"/>
        <v>138</v>
      </c>
      <c r="AS107" s="96">
        <f t="shared" si="97"/>
        <v>151</v>
      </c>
      <c r="AT107" s="107">
        <f t="shared" si="98"/>
        <v>289</v>
      </c>
      <c r="AU107" s="98">
        <f t="shared" si="99"/>
        <v>289</v>
      </c>
      <c r="AV107" s="161">
        <f t="shared" si="89"/>
        <v>776</v>
      </c>
      <c r="AW107" s="164">
        <f t="shared" si="100"/>
        <v>78</v>
      </c>
      <c r="AX107" s="165">
        <f t="shared" si="100"/>
        <v>2947</v>
      </c>
      <c r="AY107" s="31">
        <f t="shared" si="100"/>
        <v>0</v>
      </c>
      <c r="AZ107" s="166">
        <f t="shared" si="100"/>
        <v>20</v>
      </c>
      <c r="BA107" s="183">
        <f t="shared" si="101"/>
        <v>25.966288735832133</v>
      </c>
      <c r="BB107" s="184">
        <f t="shared" si="102"/>
        <v>51.098901098901095</v>
      </c>
      <c r="BC107" s="184">
        <f t="shared" si="103"/>
        <v>42.718733081530281</v>
      </c>
      <c r="BD107" s="184">
        <f t="shared" si="104"/>
        <v>7.5862068965517242</v>
      </c>
      <c r="BE107" s="184">
        <f t="shared" si="105"/>
        <v>37.391455779598274</v>
      </c>
      <c r="BF107" s="185">
        <f t="shared" si="106"/>
        <v>116.19495398176238</v>
      </c>
      <c r="BG107" s="186">
        <f t="shared" si="107"/>
        <v>10.051546391752577</v>
      </c>
    </row>
    <row r="108" spans="1:59" ht="42.75" customHeight="1" x14ac:dyDescent="0.25">
      <c r="A108" s="7">
        <v>4</v>
      </c>
      <c r="B108" s="7" t="s">
        <v>59</v>
      </c>
      <c r="C108" s="178">
        <v>390014.38973689504</v>
      </c>
      <c r="D108" s="25">
        <f t="shared" si="85"/>
        <v>206</v>
      </c>
      <c r="E108" s="6">
        <f t="shared" si="85"/>
        <v>21</v>
      </c>
      <c r="F108" s="6">
        <f t="shared" si="85"/>
        <v>0</v>
      </c>
      <c r="G108" s="6">
        <f t="shared" si="85"/>
        <v>0</v>
      </c>
      <c r="H108" s="6">
        <f t="shared" si="85"/>
        <v>1</v>
      </c>
      <c r="I108" s="6">
        <f t="shared" si="85"/>
        <v>0</v>
      </c>
      <c r="J108" s="79">
        <f t="shared" si="91"/>
        <v>228</v>
      </c>
      <c r="K108" s="1">
        <f t="shared" si="86"/>
        <v>244</v>
      </c>
      <c r="L108" s="1">
        <f t="shared" si="86"/>
        <v>3</v>
      </c>
      <c r="M108" s="1">
        <f t="shared" si="86"/>
        <v>0</v>
      </c>
      <c r="N108" s="1">
        <f t="shared" si="86"/>
        <v>0</v>
      </c>
      <c r="O108" s="1">
        <f t="shared" si="86"/>
        <v>11</v>
      </c>
      <c r="P108" s="1">
        <f t="shared" si="86"/>
        <v>0</v>
      </c>
      <c r="Q108" s="85">
        <f t="shared" si="92"/>
        <v>258</v>
      </c>
      <c r="R108" s="6">
        <f t="shared" si="87"/>
        <v>147</v>
      </c>
      <c r="S108" s="1">
        <f t="shared" si="87"/>
        <v>1</v>
      </c>
      <c r="T108" s="1">
        <f t="shared" si="87"/>
        <v>0</v>
      </c>
      <c r="U108" s="1">
        <f t="shared" si="87"/>
        <v>0</v>
      </c>
      <c r="V108" s="1">
        <f t="shared" si="87"/>
        <v>9</v>
      </c>
      <c r="W108" s="1">
        <f t="shared" si="87"/>
        <v>0</v>
      </c>
      <c r="X108" s="79">
        <f t="shared" si="93"/>
        <v>157</v>
      </c>
      <c r="Y108" s="140">
        <f t="shared" si="94"/>
        <v>643</v>
      </c>
      <c r="Z108" s="43">
        <v>4</v>
      </c>
      <c r="AA108" s="7" t="s">
        <v>59</v>
      </c>
      <c r="AB108" s="6">
        <f t="shared" ref="AB108:AQ108" si="109">AB80+AB58+AB35+AB12</f>
        <v>5</v>
      </c>
      <c r="AC108" s="6">
        <f t="shared" si="109"/>
        <v>1</v>
      </c>
      <c r="AD108" s="6">
        <f t="shared" si="109"/>
        <v>6</v>
      </c>
      <c r="AE108" s="6">
        <f t="shared" si="109"/>
        <v>10</v>
      </c>
      <c r="AF108" s="6">
        <f t="shared" si="109"/>
        <v>54</v>
      </c>
      <c r="AG108" s="6">
        <f t="shared" si="109"/>
        <v>81</v>
      </c>
      <c r="AH108" s="6">
        <f t="shared" si="109"/>
        <v>52</v>
      </c>
      <c r="AI108" s="6">
        <f t="shared" si="109"/>
        <v>68</v>
      </c>
      <c r="AJ108" s="6">
        <f t="shared" si="109"/>
        <v>38</v>
      </c>
      <c r="AK108" s="6">
        <f t="shared" si="109"/>
        <v>42</v>
      </c>
      <c r="AL108" s="6">
        <f t="shared" si="109"/>
        <v>22</v>
      </c>
      <c r="AM108" s="6">
        <f t="shared" si="109"/>
        <v>50</v>
      </c>
      <c r="AN108" s="6">
        <f t="shared" si="109"/>
        <v>33</v>
      </c>
      <c r="AO108" s="6">
        <f t="shared" si="109"/>
        <v>60</v>
      </c>
      <c r="AP108" s="6">
        <f t="shared" si="109"/>
        <v>52</v>
      </c>
      <c r="AQ108" s="6">
        <f t="shared" si="109"/>
        <v>48</v>
      </c>
      <c r="AR108" s="95">
        <f t="shared" si="96"/>
        <v>262</v>
      </c>
      <c r="AS108" s="96">
        <f t="shared" si="97"/>
        <v>360</v>
      </c>
      <c r="AT108" s="107">
        <f t="shared" si="98"/>
        <v>622</v>
      </c>
      <c r="AU108" s="98">
        <f t="shared" si="99"/>
        <v>622</v>
      </c>
      <c r="AV108" s="161">
        <f t="shared" si="89"/>
        <v>1917</v>
      </c>
      <c r="AW108" s="164">
        <f t="shared" si="100"/>
        <v>221</v>
      </c>
      <c r="AX108" s="165">
        <f t="shared" si="100"/>
        <v>3200</v>
      </c>
      <c r="AY108" s="31">
        <f t="shared" si="100"/>
        <v>988</v>
      </c>
      <c r="AZ108" s="166">
        <f t="shared" si="100"/>
        <v>20</v>
      </c>
      <c r="BA108" s="183">
        <f t="shared" si="101"/>
        <v>40.418736599752791</v>
      </c>
      <c r="BB108" s="184">
        <f t="shared" si="102"/>
        <v>46.707818930041149</v>
      </c>
      <c r="BC108" s="184">
        <f t="shared" si="103"/>
        <v>58.632829097024128</v>
      </c>
      <c r="BD108" s="184">
        <f t="shared" si="104"/>
        <v>7.1539657853810263</v>
      </c>
      <c r="BE108" s="184">
        <f t="shared" si="105"/>
        <v>58.202980703644016</v>
      </c>
      <c r="BF108" s="185">
        <f t="shared" si="106"/>
        <v>159.48129514390564</v>
      </c>
      <c r="BG108" s="186">
        <f t="shared" si="107"/>
        <v>11.528429838288993</v>
      </c>
    </row>
    <row r="109" spans="1:59" ht="42.75" customHeight="1" x14ac:dyDescent="0.25">
      <c r="A109" s="7">
        <v>5</v>
      </c>
      <c r="B109" s="123" t="s">
        <v>60</v>
      </c>
      <c r="C109" s="178">
        <v>174000.66773689503</v>
      </c>
      <c r="D109" s="25">
        <f t="shared" si="85"/>
        <v>58</v>
      </c>
      <c r="E109" s="6">
        <f t="shared" si="85"/>
        <v>4</v>
      </c>
      <c r="F109" s="6">
        <f t="shared" si="85"/>
        <v>0</v>
      </c>
      <c r="G109" s="6">
        <f t="shared" si="85"/>
        <v>0</v>
      </c>
      <c r="H109" s="6">
        <f t="shared" si="85"/>
        <v>4</v>
      </c>
      <c r="I109" s="6">
        <f t="shared" si="85"/>
        <v>0</v>
      </c>
      <c r="J109" s="79">
        <f t="shared" si="91"/>
        <v>66</v>
      </c>
      <c r="K109" s="1">
        <f t="shared" si="86"/>
        <v>101</v>
      </c>
      <c r="L109" s="1">
        <f t="shared" si="86"/>
        <v>5</v>
      </c>
      <c r="M109" s="1">
        <f t="shared" si="86"/>
        <v>0</v>
      </c>
      <c r="N109" s="1">
        <f t="shared" si="86"/>
        <v>0</v>
      </c>
      <c r="O109" s="1">
        <f t="shared" si="86"/>
        <v>11</v>
      </c>
      <c r="P109" s="1">
        <f t="shared" si="86"/>
        <v>0</v>
      </c>
      <c r="Q109" s="85">
        <f t="shared" si="92"/>
        <v>117</v>
      </c>
      <c r="R109" s="6">
        <f t="shared" si="87"/>
        <v>33</v>
      </c>
      <c r="S109" s="1">
        <f t="shared" si="87"/>
        <v>0</v>
      </c>
      <c r="T109" s="1">
        <f t="shared" si="87"/>
        <v>0</v>
      </c>
      <c r="U109" s="1">
        <f t="shared" si="87"/>
        <v>0</v>
      </c>
      <c r="V109" s="1">
        <f t="shared" si="87"/>
        <v>7</v>
      </c>
      <c r="W109" s="1">
        <f t="shared" si="87"/>
        <v>0</v>
      </c>
      <c r="X109" s="79">
        <f t="shared" si="93"/>
        <v>40</v>
      </c>
      <c r="Y109" s="140">
        <f t="shared" si="94"/>
        <v>223</v>
      </c>
      <c r="Z109" s="43">
        <v>5</v>
      </c>
      <c r="AA109" s="123" t="s">
        <v>60</v>
      </c>
      <c r="AB109" s="6">
        <f t="shared" ref="AB109:AQ109" si="110">AB81+AB59+AB36+AB13</f>
        <v>4</v>
      </c>
      <c r="AC109" s="6">
        <f t="shared" si="110"/>
        <v>0</v>
      </c>
      <c r="AD109" s="6">
        <f t="shared" si="110"/>
        <v>3</v>
      </c>
      <c r="AE109" s="6">
        <f t="shared" si="110"/>
        <v>13</v>
      </c>
      <c r="AF109" s="6">
        <f t="shared" si="110"/>
        <v>18</v>
      </c>
      <c r="AG109" s="6">
        <f t="shared" si="110"/>
        <v>24</v>
      </c>
      <c r="AH109" s="6">
        <f t="shared" si="110"/>
        <v>11</v>
      </c>
      <c r="AI109" s="6">
        <f t="shared" si="110"/>
        <v>25</v>
      </c>
      <c r="AJ109" s="6">
        <f t="shared" si="110"/>
        <v>9</v>
      </c>
      <c r="AK109" s="6">
        <f t="shared" si="110"/>
        <v>15</v>
      </c>
      <c r="AL109" s="6">
        <f t="shared" si="110"/>
        <v>12</v>
      </c>
      <c r="AM109" s="6">
        <f t="shared" si="110"/>
        <v>15</v>
      </c>
      <c r="AN109" s="6">
        <f t="shared" si="110"/>
        <v>13</v>
      </c>
      <c r="AO109" s="6">
        <f t="shared" si="110"/>
        <v>15</v>
      </c>
      <c r="AP109" s="6">
        <f t="shared" si="110"/>
        <v>16</v>
      </c>
      <c r="AQ109" s="6">
        <f t="shared" si="110"/>
        <v>8</v>
      </c>
      <c r="AR109" s="95">
        <f t="shared" si="96"/>
        <v>86</v>
      </c>
      <c r="AS109" s="96">
        <f t="shared" si="97"/>
        <v>115</v>
      </c>
      <c r="AT109" s="107">
        <f t="shared" si="98"/>
        <v>201</v>
      </c>
      <c r="AU109" s="98">
        <f t="shared" si="99"/>
        <v>201</v>
      </c>
      <c r="AV109" s="161">
        <f t="shared" si="89"/>
        <v>511</v>
      </c>
      <c r="AW109" s="164">
        <f t="shared" si="100"/>
        <v>57</v>
      </c>
      <c r="AX109" s="165">
        <f t="shared" si="100"/>
        <v>1350</v>
      </c>
      <c r="AY109" s="31">
        <f t="shared" si="100"/>
        <v>0</v>
      </c>
      <c r="AZ109" s="166">
        <f t="shared" si="100"/>
        <v>21</v>
      </c>
      <c r="BA109" s="183">
        <f t="shared" si="101"/>
        <v>24.744477199742416</v>
      </c>
      <c r="BB109" s="184">
        <f t="shared" si="102"/>
        <v>33.879781420765028</v>
      </c>
      <c r="BC109" s="184">
        <f t="shared" si="103"/>
        <v>42.469411057242915</v>
      </c>
      <c r="BD109" s="184">
        <f t="shared" si="104"/>
        <v>13.901345291479823</v>
      </c>
      <c r="BE109" s="184">
        <f t="shared" si="105"/>
        <v>35.632047167629082</v>
      </c>
      <c r="BF109" s="185">
        <f t="shared" si="106"/>
        <v>115.51679807570075</v>
      </c>
      <c r="BG109" s="186">
        <f t="shared" si="107"/>
        <v>11.154598825831702</v>
      </c>
    </row>
    <row r="110" spans="1:59" ht="42.75" customHeight="1" x14ac:dyDescent="0.25">
      <c r="A110" s="7">
        <v>7</v>
      </c>
      <c r="B110" s="123" t="s">
        <v>61</v>
      </c>
      <c r="C110" s="178">
        <v>318099.95033689501</v>
      </c>
      <c r="D110" s="25">
        <f t="shared" si="85"/>
        <v>65</v>
      </c>
      <c r="E110" s="6">
        <f t="shared" si="85"/>
        <v>5</v>
      </c>
      <c r="F110" s="6">
        <f t="shared" si="85"/>
        <v>0</v>
      </c>
      <c r="G110" s="6">
        <f t="shared" si="85"/>
        <v>0</v>
      </c>
      <c r="H110" s="6">
        <f t="shared" si="85"/>
        <v>4</v>
      </c>
      <c r="I110" s="6">
        <f t="shared" si="85"/>
        <v>1</v>
      </c>
      <c r="J110" s="79">
        <f t="shared" si="91"/>
        <v>75</v>
      </c>
      <c r="K110" s="1">
        <f t="shared" si="86"/>
        <v>76</v>
      </c>
      <c r="L110" s="1">
        <f t="shared" si="86"/>
        <v>0</v>
      </c>
      <c r="M110" s="1">
        <f t="shared" si="86"/>
        <v>0</v>
      </c>
      <c r="N110" s="1">
        <f t="shared" si="86"/>
        <v>0</v>
      </c>
      <c r="O110" s="1">
        <f t="shared" si="86"/>
        <v>6</v>
      </c>
      <c r="P110" s="1">
        <f t="shared" si="86"/>
        <v>0</v>
      </c>
      <c r="Q110" s="85">
        <f t="shared" si="92"/>
        <v>82</v>
      </c>
      <c r="R110" s="6">
        <f t="shared" si="87"/>
        <v>66</v>
      </c>
      <c r="S110" s="1">
        <f t="shared" si="87"/>
        <v>1</v>
      </c>
      <c r="T110" s="1">
        <f t="shared" si="87"/>
        <v>0</v>
      </c>
      <c r="U110" s="1">
        <f t="shared" si="87"/>
        <v>0</v>
      </c>
      <c r="V110" s="1">
        <f t="shared" si="87"/>
        <v>2</v>
      </c>
      <c r="W110" s="1">
        <f t="shared" si="87"/>
        <v>0</v>
      </c>
      <c r="X110" s="79">
        <f t="shared" si="93"/>
        <v>69</v>
      </c>
      <c r="Y110" s="140">
        <f t="shared" si="94"/>
        <v>226</v>
      </c>
      <c r="Z110" s="43">
        <v>7</v>
      </c>
      <c r="AA110" s="123" t="s">
        <v>61</v>
      </c>
      <c r="AB110" s="6">
        <f t="shared" ref="AB110:AQ110" si="111">AB82+AB60+AB37+AB14</f>
        <v>0</v>
      </c>
      <c r="AC110" s="6">
        <f t="shared" si="111"/>
        <v>0</v>
      </c>
      <c r="AD110" s="6">
        <f t="shared" si="111"/>
        <v>3</v>
      </c>
      <c r="AE110" s="6">
        <f t="shared" si="111"/>
        <v>5</v>
      </c>
      <c r="AF110" s="6">
        <f t="shared" si="111"/>
        <v>27</v>
      </c>
      <c r="AG110" s="6">
        <f t="shared" si="111"/>
        <v>31</v>
      </c>
      <c r="AH110" s="6">
        <f t="shared" si="111"/>
        <v>22</v>
      </c>
      <c r="AI110" s="6">
        <f t="shared" si="111"/>
        <v>26</v>
      </c>
      <c r="AJ110" s="6">
        <f t="shared" si="111"/>
        <v>10</v>
      </c>
      <c r="AK110" s="6">
        <f t="shared" si="111"/>
        <v>17</v>
      </c>
      <c r="AL110" s="6">
        <f t="shared" si="111"/>
        <v>8</v>
      </c>
      <c r="AM110" s="6">
        <f t="shared" si="111"/>
        <v>9</v>
      </c>
      <c r="AN110" s="6">
        <f t="shared" si="111"/>
        <v>11</v>
      </c>
      <c r="AO110" s="6">
        <f t="shared" si="111"/>
        <v>14</v>
      </c>
      <c r="AP110" s="6">
        <f t="shared" si="111"/>
        <v>18</v>
      </c>
      <c r="AQ110" s="6">
        <f t="shared" si="111"/>
        <v>12</v>
      </c>
      <c r="AR110" s="95">
        <f t="shared" si="96"/>
        <v>99</v>
      </c>
      <c r="AS110" s="96">
        <f t="shared" si="97"/>
        <v>114</v>
      </c>
      <c r="AT110" s="107">
        <f t="shared" si="98"/>
        <v>213</v>
      </c>
      <c r="AU110" s="98">
        <f t="shared" si="99"/>
        <v>213</v>
      </c>
      <c r="AV110" s="161">
        <f t="shared" si="89"/>
        <v>730</v>
      </c>
      <c r="AW110" s="164">
        <f t="shared" si="100"/>
        <v>69</v>
      </c>
      <c r="AX110" s="165">
        <f t="shared" si="100"/>
        <v>1254</v>
      </c>
      <c r="AY110" s="31">
        <f t="shared" si="100"/>
        <v>541</v>
      </c>
      <c r="AZ110" s="166">
        <f t="shared" si="100"/>
        <v>7</v>
      </c>
      <c r="BA110" s="183">
        <f t="shared" si="101"/>
        <v>15.281709745514826</v>
      </c>
      <c r="BB110" s="184">
        <f t="shared" si="102"/>
        <v>44.585987261146499</v>
      </c>
      <c r="BC110" s="184">
        <f t="shared" si="103"/>
        <v>24.617678640463801</v>
      </c>
      <c r="BD110" s="184">
        <f t="shared" si="104"/>
        <v>8.4070796460176993</v>
      </c>
      <c r="BE110" s="184">
        <f t="shared" si="105"/>
        <v>22.005662033541352</v>
      </c>
      <c r="BF110" s="185">
        <f t="shared" si="106"/>
        <v>66.960085902061536</v>
      </c>
      <c r="BG110" s="186">
        <f t="shared" si="107"/>
        <v>9.4520547945205475</v>
      </c>
    </row>
    <row r="111" spans="1:59" ht="42.75" customHeight="1" x14ac:dyDescent="0.25">
      <c r="A111" s="7">
        <v>8</v>
      </c>
      <c r="B111" s="7" t="s">
        <v>62</v>
      </c>
      <c r="C111" s="178">
        <v>812319.27053689514</v>
      </c>
      <c r="D111" s="25">
        <f t="shared" si="85"/>
        <v>226</v>
      </c>
      <c r="E111" s="6">
        <f t="shared" si="85"/>
        <v>14</v>
      </c>
      <c r="F111" s="6">
        <f t="shared" si="85"/>
        <v>0</v>
      </c>
      <c r="G111" s="6">
        <f t="shared" si="85"/>
        <v>0</v>
      </c>
      <c r="H111" s="6">
        <f t="shared" si="85"/>
        <v>0</v>
      </c>
      <c r="I111" s="6">
        <f t="shared" si="85"/>
        <v>0</v>
      </c>
      <c r="J111" s="79">
        <f t="shared" si="91"/>
        <v>240</v>
      </c>
      <c r="K111" s="1">
        <f t="shared" si="86"/>
        <v>283</v>
      </c>
      <c r="L111" s="1">
        <f t="shared" si="86"/>
        <v>22</v>
      </c>
      <c r="M111" s="1">
        <f t="shared" si="86"/>
        <v>0</v>
      </c>
      <c r="N111" s="1">
        <f t="shared" si="86"/>
        <v>0</v>
      </c>
      <c r="O111" s="1">
        <f t="shared" si="86"/>
        <v>4</v>
      </c>
      <c r="P111" s="1">
        <f t="shared" si="86"/>
        <v>0</v>
      </c>
      <c r="Q111" s="85">
        <f t="shared" si="92"/>
        <v>309</v>
      </c>
      <c r="R111" s="6">
        <f t="shared" si="87"/>
        <v>152</v>
      </c>
      <c r="S111" s="1">
        <f t="shared" si="87"/>
        <v>1</v>
      </c>
      <c r="T111" s="1">
        <f t="shared" si="87"/>
        <v>0</v>
      </c>
      <c r="U111" s="1">
        <f t="shared" si="87"/>
        <v>0</v>
      </c>
      <c r="V111" s="1">
        <f t="shared" si="87"/>
        <v>3</v>
      </c>
      <c r="W111" s="1">
        <f t="shared" si="87"/>
        <v>0</v>
      </c>
      <c r="X111" s="79">
        <f t="shared" si="93"/>
        <v>156</v>
      </c>
      <c r="Y111" s="140">
        <f t="shared" si="94"/>
        <v>705</v>
      </c>
      <c r="Z111" s="43">
        <v>8</v>
      </c>
      <c r="AA111" s="7" t="s">
        <v>62</v>
      </c>
      <c r="AB111" s="6">
        <f t="shared" ref="AB111:AQ111" si="112">AB83+AB61+AB38+AB15</f>
        <v>1</v>
      </c>
      <c r="AC111" s="6">
        <f t="shared" si="112"/>
        <v>0</v>
      </c>
      <c r="AD111" s="6">
        <f t="shared" si="112"/>
        <v>26</v>
      </c>
      <c r="AE111" s="6">
        <f t="shared" si="112"/>
        <v>33</v>
      </c>
      <c r="AF111" s="6">
        <f t="shared" si="112"/>
        <v>70</v>
      </c>
      <c r="AG111" s="6">
        <f t="shared" si="112"/>
        <v>79</v>
      </c>
      <c r="AH111" s="6">
        <f t="shared" si="112"/>
        <v>66</v>
      </c>
      <c r="AI111" s="6">
        <f t="shared" si="112"/>
        <v>53</v>
      </c>
      <c r="AJ111" s="6">
        <f t="shared" si="112"/>
        <v>40</v>
      </c>
      <c r="AK111" s="6">
        <f t="shared" si="112"/>
        <v>43</v>
      </c>
      <c r="AL111" s="6">
        <f t="shared" si="112"/>
        <v>46</v>
      </c>
      <c r="AM111" s="6">
        <f t="shared" si="112"/>
        <v>46</v>
      </c>
      <c r="AN111" s="6">
        <f t="shared" si="112"/>
        <v>50</v>
      </c>
      <c r="AO111" s="6">
        <f t="shared" si="112"/>
        <v>32</v>
      </c>
      <c r="AP111" s="6">
        <f t="shared" si="112"/>
        <v>75</v>
      </c>
      <c r="AQ111" s="6">
        <f t="shared" si="112"/>
        <v>38</v>
      </c>
      <c r="AR111" s="95">
        <f t="shared" si="96"/>
        <v>374</v>
      </c>
      <c r="AS111" s="96">
        <f t="shared" si="97"/>
        <v>324</v>
      </c>
      <c r="AT111" s="107">
        <f t="shared" si="98"/>
        <v>698</v>
      </c>
      <c r="AU111" s="98">
        <f t="shared" si="99"/>
        <v>698</v>
      </c>
      <c r="AV111" s="161">
        <f t="shared" si="89"/>
        <v>1676</v>
      </c>
      <c r="AW111" s="164">
        <f t="shared" si="100"/>
        <v>235</v>
      </c>
      <c r="AX111" s="165">
        <f t="shared" si="100"/>
        <v>5177</v>
      </c>
      <c r="AY111" s="31">
        <f t="shared" si="100"/>
        <v>0</v>
      </c>
      <c r="AZ111" s="166">
        <f t="shared" si="100"/>
        <v>63</v>
      </c>
      <c r="BA111" s="183">
        <f t="shared" si="101"/>
        <v>20.517384323101165</v>
      </c>
      <c r="BB111" s="184">
        <f t="shared" si="102"/>
        <v>43.715846994535518</v>
      </c>
      <c r="BC111" s="184">
        <f t="shared" si="103"/>
        <v>31.590737332774882</v>
      </c>
      <c r="BD111" s="184">
        <f t="shared" si="104"/>
        <v>6.2411347517730498</v>
      </c>
      <c r="BE111" s="184">
        <f t="shared" si="105"/>
        <v>29.545033425265679</v>
      </c>
      <c r="BF111" s="185">
        <f t="shared" si="106"/>
        <v>85.926805545147687</v>
      </c>
      <c r="BG111" s="186">
        <f t="shared" si="107"/>
        <v>14.021479713603819</v>
      </c>
    </row>
    <row r="112" spans="1:59" ht="42.75" customHeight="1" x14ac:dyDescent="0.25">
      <c r="A112" s="7">
        <v>9</v>
      </c>
      <c r="B112" s="7" t="s">
        <v>63</v>
      </c>
      <c r="C112" s="178">
        <v>473941.34333689505</v>
      </c>
      <c r="D112" s="25">
        <f t="shared" si="85"/>
        <v>140</v>
      </c>
      <c r="E112" s="6">
        <f t="shared" si="85"/>
        <v>7</v>
      </c>
      <c r="F112" s="6">
        <f t="shared" si="85"/>
        <v>0</v>
      </c>
      <c r="G112" s="6">
        <f t="shared" si="85"/>
        <v>0</v>
      </c>
      <c r="H112" s="6">
        <f t="shared" si="85"/>
        <v>3</v>
      </c>
      <c r="I112" s="6">
        <f t="shared" si="85"/>
        <v>0</v>
      </c>
      <c r="J112" s="80">
        <f t="shared" si="91"/>
        <v>150</v>
      </c>
      <c r="K112" s="1">
        <f t="shared" si="86"/>
        <v>145</v>
      </c>
      <c r="L112" s="1">
        <f t="shared" si="86"/>
        <v>0</v>
      </c>
      <c r="M112" s="1">
        <f t="shared" si="86"/>
        <v>0</v>
      </c>
      <c r="N112" s="1">
        <f t="shared" si="86"/>
        <v>0</v>
      </c>
      <c r="O112" s="1">
        <f t="shared" si="86"/>
        <v>14</v>
      </c>
      <c r="P112" s="1">
        <f t="shared" si="86"/>
        <v>0</v>
      </c>
      <c r="Q112" s="85">
        <f t="shared" si="92"/>
        <v>159</v>
      </c>
      <c r="R112" s="6">
        <f t="shared" si="87"/>
        <v>88</v>
      </c>
      <c r="S112" s="1">
        <f t="shared" si="87"/>
        <v>0</v>
      </c>
      <c r="T112" s="1">
        <f t="shared" si="87"/>
        <v>0</v>
      </c>
      <c r="U112" s="1">
        <f t="shared" si="87"/>
        <v>0</v>
      </c>
      <c r="V112" s="1">
        <f t="shared" si="87"/>
        <v>7</v>
      </c>
      <c r="W112" s="1">
        <f t="shared" si="87"/>
        <v>0</v>
      </c>
      <c r="X112" s="79">
        <f t="shared" si="93"/>
        <v>95</v>
      </c>
      <c r="Y112" s="140">
        <f>J112+Q112+X112</f>
        <v>404</v>
      </c>
      <c r="Z112" s="43">
        <v>9</v>
      </c>
      <c r="AA112" s="7" t="s">
        <v>63</v>
      </c>
      <c r="AB112" s="6">
        <f t="shared" ref="AB112:AQ112" si="113">AB84+AB62+AB39+AB16</f>
        <v>2</v>
      </c>
      <c r="AC112" s="6">
        <f t="shared" si="113"/>
        <v>1</v>
      </c>
      <c r="AD112" s="6">
        <f t="shared" si="113"/>
        <v>6</v>
      </c>
      <c r="AE112" s="6">
        <f t="shared" si="113"/>
        <v>16</v>
      </c>
      <c r="AF112" s="6">
        <f t="shared" si="113"/>
        <v>41</v>
      </c>
      <c r="AG112" s="6">
        <f t="shared" si="113"/>
        <v>70</v>
      </c>
      <c r="AH112" s="6">
        <f t="shared" si="113"/>
        <v>40</v>
      </c>
      <c r="AI112" s="6">
        <f t="shared" si="113"/>
        <v>27</v>
      </c>
      <c r="AJ112" s="6">
        <f t="shared" si="113"/>
        <v>17</v>
      </c>
      <c r="AK112" s="6">
        <f t="shared" si="113"/>
        <v>23</v>
      </c>
      <c r="AL112" s="6">
        <f t="shared" si="113"/>
        <v>19</v>
      </c>
      <c r="AM112" s="6">
        <f t="shared" si="113"/>
        <v>13</v>
      </c>
      <c r="AN112" s="6">
        <f t="shared" si="113"/>
        <v>22</v>
      </c>
      <c r="AO112" s="6">
        <f t="shared" si="113"/>
        <v>17</v>
      </c>
      <c r="AP112" s="6">
        <f t="shared" si="113"/>
        <v>39</v>
      </c>
      <c r="AQ112" s="6">
        <f t="shared" si="113"/>
        <v>27</v>
      </c>
      <c r="AR112" s="95">
        <f t="shared" si="96"/>
        <v>186</v>
      </c>
      <c r="AS112" s="96">
        <f t="shared" si="97"/>
        <v>194</v>
      </c>
      <c r="AT112" s="107">
        <f t="shared" si="98"/>
        <v>380</v>
      </c>
      <c r="AU112" s="98">
        <f t="shared" si="99"/>
        <v>380</v>
      </c>
      <c r="AV112" s="161">
        <f t="shared" si="89"/>
        <v>1310</v>
      </c>
      <c r="AW112" s="164">
        <f t="shared" si="100"/>
        <v>156</v>
      </c>
      <c r="AX112" s="165">
        <f t="shared" si="100"/>
        <v>1926</v>
      </c>
      <c r="AY112" s="31">
        <f t="shared" si="100"/>
        <v>0</v>
      </c>
      <c r="AZ112" s="166">
        <f t="shared" si="100"/>
        <v>26</v>
      </c>
      <c r="BA112" s="183">
        <f t="shared" si="101"/>
        <v>21.539233655918622</v>
      </c>
      <c r="BB112" s="184">
        <f t="shared" si="102"/>
        <v>47.572815533980581</v>
      </c>
      <c r="BC112" s="184">
        <f t="shared" si="103"/>
        <v>29.477462626347219</v>
      </c>
      <c r="BD112" s="184">
        <f t="shared" si="104"/>
        <v>7.673267326732673</v>
      </c>
      <c r="BE112" s="184">
        <f t="shared" si="105"/>
        <v>31.016496464522817</v>
      </c>
      <c r="BF112" s="185">
        <f t="shared" si="106"/>
        <v>80.178698343664422</v>
      </c>
      <c r="BG112" s="186">
        <f t="shared" si="107"/>
        <v>11.908396946564885</v>
      </c>
    </row>
    <row r="113" spans="1:59" ht="42.75" customHeight="1" x14ac:dyDescent="0.25">
      <c r="A113" s="7">
        <v>6</v>
      </c>
      <c r="B113" s="7" t="s">
        <v>64</v>
      </c>
      <c r="C113" s="178">
        <v>587085.87653689506</v>
      </c>
      <c r="D113" s="25">
        <f t="shared" si="85"/>
        <v>111</v>
      </c>
      <c r="E113" s="6">
        <f t="shared" si="85"/>
        <v>6</v>
      </c>
      <c r="F113" s="6">
        <f t="shared" si="85"/>
        <v>2</v>
      </c>
      <c r="G113" s="6">
        <f t="shared" si="85"/>
        <v>0</v>
      </c>
      <c r="H113" s="6">
        <f t="shared" si="85"/>
        <v>5</v>
      </c>
      <c r="I113" s="6">
        <f t="shared" si="85"/>
        <v>0</v>
      </c>
      <c r="J113" s="80">
        <f t="shared" si="91"/>
        <v>124</v>
      </c>
      <c r="K113" s="1">
        <f t="shared" si="86"/>
        <v>131</v>
      </c>
      <c r="L113" s="1">
        <f t="shared" si="86"/>
        <v>2</v>
      </c>
      <c r="M113" s="1">
        <f t="shared" si="86"/>
        <v>0</v>
      </c>
      <c r="N113" s="1">
        <f t="shared" si="86"/>
        <v>0</v>
      </c>
      <c r="O113" s="1">
        <f t="shared" si="86"/>
        <v>8</v>
      </c>
      <c r="P113" s="1">
        <f t="shared" si="86"/>
        <v>0</v>
      </c>
      <c r="Q113" s="85">
        <f t="shared" si="92"/>
        <v>141</v>
      </c>
      <c r="R113" s="6">
        <f t="shared" si="87"/>
        <v>129</v>
      </c>
      <c r="S113" s="1">
        <f t="shared" si="87"/>
        <v>2</v>
      </c>
      <c r="T113" s="1">
        <f t="shared" si="87"/>
        <v>0</v>
      </c>
      <c r="U113" s="1">
        <f t="shared" si="87"/>
        <v>0</v>
      </c>
      <c r="V113" s="1">
        <f t="shared" si="87"/>
        <v>12</v>
      </c>
      <c r="W113" s="1">
        <f t="shared" si="87"/>
        <v>0</v>
      </c>
      <c r="X113" s="79">
        <f t="shared" si="93"/>
        <v>143</v>
      </c>
      <c r="Y113" s="140">
        <f t="shared" si="94"/>
        <v>408</v>
      </c>
      <c r="Z113" s="43">
        <v>6</v>
      </c>
      <c r="AA113" s="7" t="s">
        <v>64</v>
      </c>
      <c r="AB113" s="6">
        <f t="shared" ref="AB113:AQ113" si="114">AB85+AB63+AB40+AB17</f>
        <v>4</v>
      </c>
      <c r="AC113" s="6">
        <f t="shared" si="114"/>
        <v>1</v>
      </c>
      <c r="AD113" s="6">
        <f t="shared" si="114"/>
        <v>5</v>
      </c>
      <c r="AE113" s="6">
        <f t="shared" si="114"/>
        <v>7</v>
      </c>
      <c r="AF113" s="6">
        <f t="shared" si="114"/>
        <v>34</v>
      </c>
      <c r="AG113" s="6">
        <f t="shared" si="114"/>
        <v>45</v>
      </c>
      <c r="AH113" s="6">
        <f t="shared" si="114"/>
        <v>33</v>
      </c>
      <c r="AI113" s="6">
        <f t="shared" si="114"/>
        <v>41</v>
      </c>
      <c r="AJ113" s="6">
        <f t="shared" si="114"/>
        <v>26</v>
      </c>
      <c r="AK113" s="6">
        <f t="shared" si="114"/>
        <v>15</v>
      </c>
      <c r="AL113" s="6">
        <f t="shared" si="114"/>
        <v>23</v>
      </c>
      <c r="AM113" s="6">
        <f t="shared" si="114"/>
        <v>22</v>
      </c>
      <c r="AN113" s="6">
        <f t="shared" si="114"/>
        <v>15</v>
      </c>
      <c r="AO113" s="6">
        <f t="shared" si="114"/>
        <v>23</v>
      </c>
      <c r="AP113" s="6">
        <f t="shared" si="114"/>
        <v>45</v>
      </c>
      <c r="AQ113" s="6">
        <f t="shared" si="114"/>
        <v>42</v>
      </c>
      <c r="AR113" s="95">
        <f t="shared" si="96"/>
        <v>185</v>
      </c>
      <c r="AS113" s="96">
        <f t="shared" si="97"/>
        <v>196</v>
      </c>
      <c r="AT113" s="107">
        <f t="shared" si="98"/>
        <v>381</v>
      </c>
      <c r="AU113" s="98">
        <f t="shared" si="99"/>
        <v>381</v>
      </c>
      <c r="AV113" s="161">
        <f t="shared" si="89"/>
        <v>1366</v>
      </c>
      <c r="AW113" s="164">
        <f t="shared" si="100"/>
        <v>140</v>
      </c>
      <c r="AX113" s="165">
        <f t="shared" si="100"/>
        <v>2889</v>
      </c>
      <c r="AY113" s="31">
        <f t="shared" si="100"/>
        <v>0</v>
      </c>
      <c r="AZ113" s="166">
        <f t="shared" si="100"/>
        <v>54</v>
      </c>
      <c r="BA113" s="183">
        <f t="shared" si="101"/>
        <v>13.839542603081833</v>
      </c>
      <c r="BB113" s="184">
        <f t="shared" si="102"/>
        <v>44.150943396226417</v>
      </c>
      <c r="BC113" s="184">
        <f t="shared" si="103"/>
        <v>23.859120958254202</v>
      </c>
      <c r="BD113" s="184">
        <f t="shared" si="104"/>
        <v>9.0686274509803919</v>
      </c>
      <c r="BE113" s="184">
        <f t="shared" si="105"/>
        <v>19.928941348437839</v>
      </c>
      <c r="BF113" s="185">
        <f t="shared" si="106"/>
        <v>64.89680900645142</v>
      </c>
      <c r="BG113" s="186">
        <f t="shared" si="107"/>
        <v>10.248901903367496</v>
      </c>
    </row>
    <row r="114" spans="1:59" ht="42.75" customHeight="1" thickBot="1" x14ac:dyDescent="0.3">
      <c r="A114" s="32">
        <v>10</v>
      </c>
      <c r="B114" s="125" t="s">
        <v>65</v>
      </c>
      <c r="C114" s="178">
        <v>452594.41013689502</v>
      </c>
      <c r="D114" s="39">
        <f t="shared" si="85"/>
        <v>130</v>
      </c>
      <c r="E114" s="41">
        <f t="shared" si="85"/>
        <v>8</v>
      </c>
      <c r="F114" s="41">
        <f t="shared" si="85"/>
        <v>0</v>
      </c>
      <c r="G114" s="41">
        <f t="shared" si="85"/>
        <v>0</v>
      </c>
      <c r="H114" s="41">
        <f t="shared" si="85"/>
        <v>1</v>
      </c>
      <c r="I114" s="41">
        <f t="shared" si="85"/>
        <v>0</v>
      </c>
      <c r="J114" s="81">
        <f t="shared" si="91"/>
        <v>139</v>
      </c>
      <c r="K114" s="40">
        <f t="shared" si="86"/>
        <v>172</v>
      </c>
      <c r="L114" s="40">
        <f t="shared" si="86"/>
        <v>1</v>
      </c>
      <c r="M114" s="40">
        <f t="shared" si="86"/>
        <v>0</v>
      </c>
      <c r="N114" s="40">
        <f t="shared" si="86"/>
        <v>0</v>
      </c>
      <c r="O114" s="40">
        <f t="shared" si="86"/>
        <v>7</v>
      </c>
      <c r="P114" s="40">
        <f t="shared" si="86"/>
        <v>1</v>
      </c>
      <c r="Q114" s="86">
        <f t="shared" si="92"/>
        <v>181</v>
      </c>
      <c r="R114" s="33">
        <f t="shared" si="87"/>
        <v>58</v>
      </c>
      <c r="S114" s="34">
        <f t="shared" si="87"/>
        <v>0</v>
      </c>
      <c r="T114" s="34">
        <f t="shared" si="87"/>
        <v>0</v>
      </c>
      <c r="U114" s="34">
        <f t="shared" si="87"/>
        <v>0</v>
      </c>
      <c r="V114" s="34">
        <f t="shared" si="87"/>
        <v>0</v>
      </c>
      <c r="W114" s="34">
        <f t="shared" si="87"/>
        <v>1</v>
      </c>
      <c r="X114" s="80">
        <f t="shared" si="93"/>
        <v>59</v>
      </c>
      <c r="Y114" s="141">
        <f t="shared" si="94"/>
        <v>379</v>
      </c>
      <c r="Z114" s="44">
        <v>10</v>
      </c>
      <c r="AA114" s="125" t="s">
        <v>65</v>
      </c>
      <c r="AB114" s="33">
        <f t="shared" ref="AB114:AQ114" si="115">AB86+AB64+AB41+AB18</f>
        <v>3</v>
      </c>
      <c r="AC114" s="33">
        <f t="shared" si="115"/>
        <v>1</v>
      </c>
      <c r="AD114" s="33">
        <f t="shared" si="115"/>
        <v>6</v>
      </c>
      <c r="AE114" s="33">
        <f t="shared" si="115"/>
        <v>10</v>
      </c>
      <c r="AF114" s="33">
        <f t="shared" si="115"/>
        <v>33</v>
      </c>
      <c r="AG114" s="33">
        <f t="shared" si="115"/>
        <v>42</v>
      </c>
      <c r="AH114" s="33">
        <f t="shared" si="115"/>
        <v>27</v>
      </c>
      <c r="AI114" s="33">
        <f t="shared" si="115"/>
        <v>29</v>
      </c>
      <c r="AJ114" s="33">
        <f t="shared" si="115"/>
        <v>20</v>
      </c>
      <c r="AK114" s="33">
        <f t="shared" si="115"/>
        <v>23</v>
      </c>
      <c r="AL114" s="33">
        <f t="shared" si="115"/>
        <v>25</v>
      </c>
      <c r="AM114" s="33">
        <f t="shared" si="115"/>
        <v>23</v>
      </c>
      <c r="AN114" s="33">
        <f t="shared" si="115"/>
        <v>33</v>
      </c>
      <c r="AO114" s="33">
        <f t="shared" si="115"/>
        <v>21</v>
      </c>
      <c r="AP114" s="33">
        <f t="shared" si="115"/>
        <v>41</v>
      </c>
      <c r="AQ114" s="33">
        <f t="shared" si="115"/>
        <v>32</v>
      </c>
      <c r="AR114" s="109">
        <f t="shared" si="96"/>
        <v>188</v>
      </c>
      <c r="AS114" s="110">
        <f t="shared" si="97"/>
        <v>181</v>
      </c>
      <c r="AT114" s="111">
        <f t="shared" si="98"/>
        <v>369</v>
      </c>
      <c r="AU114" s="112">
        <f t="shared" si="99"/>
        <v>369</v>
      </c>
      <c r="AV114" s="162">
        <f t="shared" si="89"/>
        <v>1524</v>
      </c>
      <c r="AW114" s="157">
        <f t="shared" si="100"/>
        <v>139</v>
      </c>
      <c r="AX114" s="167">
        <f t="shared" si="100"/>
        <v>3116</v>
      </c>
      <c r="AY114" s="168">
        <f t="shared" si="100"/>
        <v>0</v>
      </c>
      <c r="AZ114" s="169">
        <f t="shared" si="100"/>
        <v>25</v>
      </c>
      <c r="BA114" s="187">
        <f t="shared" si="101"/>
        <v>21.174219386480463</v>
      </c>
      <c r="BB114" s="184">
        <f t="shared" si="102"/>
        <v>43.125</v>
      </c>
      <c r="BC114" s="184">
        <f t="shared" si="103"/>
        <v>29.974246625107252</v>
      </c>
      <c r="BD114" s="188">
        <f t="shared" si="104"/>
        <v>4.7493403693931393</v>
      </c>
      <c r="BE114" s="188">
        <f t="shared" si="105"/>
        <v>30.490875916531873</v>
      </c>
      <c r="BF114" s="185">
        <f t="shared" si="106"/>
        <v>81.529950820291731</v>
      </c>
      <c r="BG114" s="189">
        <f t="shared" si="107"/>
        <v>9.1207349081364821</v>
      </c>
    </row>
    <row r="115" spans="1:59" ht="69" customHeight="1" thickBot="1" x14ac:dyDescent="0.3">
      <c r="A115" s="295" t="s">
        <v>55</v>
      </c>
      <c r="B115" s="296"/>
      <c r="C115" s="142">
        <f t="shared" ref="C115:Y115" si="116">SUM(C105:C114)</f>
        <v>4363029.3041689498</v>
      </c>
      <c r="D115" s="35">
        <f t="shared" si="116"/>
        <v>1365</v>
      </c>
      <c r="E115" s="35">
        <f t="shared" si="116"/>
        <v>148</v>
      </c>
      <c r="F115" s="35">
        <f t="shared" si="116"/>
        <v>8</v>
      </c>
      <c r="G115" s="35">
        <f t="shared" si="116"/>
        <v>0</v>
      </c>
      <c r="H115" s="35">
        <f t="shared" si="116"/>
        <v>19</v>
      </c>
      <c r="I115" s="35">
        <f t="shared" si="116"/>
        <v>1</v>
      </c>
      <c r="J115" s="82">
        <f t="shared" si="116"/>
        <v>1541</v>
      </c>
      <c r="K115" s="36">
        <f t="shared" si="116"/>
        <v>1498</v>
      </c>
      <c r="L115" s="36">
        <f t="shared" si="116"/>
        <v>45</v>
      </c>
      <c r="M115" s="36">
        <f t="shared" si="116"/>
        <v>1</v>
      </c>
      <c r="N115" s="36">
        <f t="shared" si="116"/>
        <v>0</v>
      </c>
      <c r="O115" s="36">
        <f t="shared" si="116"/>
        <v>84</v>
      </c>
      <c r="P115" s="36">
        <f t="shared" si="116"/>
        <v>1</v>
      </c>
      <c r="Q115" s="82">
        <f t="shared" si="116"/>
        <v>1629</v>
      </c>
      <c r="R115" s="37">
        <f t="shared" si="116"/>
        <v>1152</v>
      </c>
      <c r="S115" s="37">
        <f t="shared" si="116"/>
        <v>9</v>
      </c>
      <c r="T115" s="37">
        <f t="shared" si="116"/>
        <v>0</v>
      </c>
      <c r="U115" s="37">
        <f t="shared" si="116"/>
        <v>0</v>
      </c>
      <c r="V115" s="37">
        <f t="shared" si="116"/>
        <v>57</v>
      </c>
      <c r="W115" s="37">
        <f t="shared" si="116"/>
        <v>1</v>
      </c>
      <c r="X115" s="82">
        <f t="shared" si="116"/>
        <v>1219</v>
      </c>
      <c r="Y115" s="88">
        <f t="shared" si="116"/>
        <v>4389</v>
      </c>
      <c r="Z115" s="390" t="s">
        <v>55</v>
      </c>
      <c r="AA115" s="391"/>
      <c r="AB115" s="37">
        <f t="shared" ref="AB115:AT115" si="117">SUM(AB105:AB114)</f>
        <v>32</v>
      </c>
      <c r="AC115" s="37">
        <f t="shared" si="117"/>
        <v>19</v>
      </c>
      <c r="AD115" s="37">
        <f t="shared" si="117"/>
        <v>88</v>
      </c>
      <c r="AE115" s="37">
        <f t="shared" si="117"/>
        <v>160</v>
      </c>
      <c r="AF115" s="37">
        <f t="shared" si="117"/>
        <v>450</v>
      </c>
      <c r="AG115" s="37">
        <f t="shared" si="117"/>
        <v>561</v>
      </c>
      <c r="AH115" s="37">
        <f t="shared" si="117"/>
        <v>364</v>
      </c>
      <c r="AI115" s="37">
        <f t="shared" si="117"/>
        <v>408</v>
      </c>
      <c r="AJ115" s="37">
        <f t="shared" si="117"/>
        <v>222</v>
      </c>
      <c r="AK115" s="37">
        <f t="shared" si="117"/>
        <v>280</v>
      </c>
      <c r="AL115" s="37">
        <f t="shared" si="117"/>
        <v>213</v>
      </c>
      <c r="AM115" s="37">
        <f t="shared" si="117"/>
        <v>252</v>
      </c>
      <c r="AN115" s="37">
        <f t="shared" si="117"/>
        <v>269</v>
      </c>
      <c r="AO115" s="37">
        <f t="shared" si="117"/>
        <v>255</v>
      </c>
      <c r="AP115" s="37">
        <f t="shared" si="117"/>
        <v>378</v>
      </c>
      <c r="AQ115" s="37">
        <f t="shared" si="117"/>
        <v>266</v>
      </c>
      <c r="AR115" s="37">
        <f t="shared" si="117"/>
        <v>2016</v>
      </c>
      <c r="AS115" s="37">
        <f t="shared" si="117"/>
        <v>2201</v>
      </c>
      <c r="AT115" s="37">
        <f t="shared" si="117"/>
        <v>4217</v>
      </c>
      <c r="AU115" s="37">
        <f t="shared" si="99"/>
        <v>4217</v>
      </c>
      <c r="AV115" s="38">
        <f t="shared" si="89"/>
        <v>14513</v>
      </c>
      <c r="AW115" s="38">
        <f t="shared" ref="AW115" si="118">SUM(D115:I115)</f>
        <v>1541</v>
      </c>
      <c r="AX115" s="70">
        <f>SUM(AX105:AX114)</f>
        <v>28355</v>
      </c>
      <c r="AY115" s="70">
        <f>SUM(AY105:AY114)</f>
        <v>1529</v>
      </c>
      <c r="AZ115" s="70">
        <f>SUM(AZ105:AZ114)</f>
        <v>280</v>
      </c>
      <c r="BA115" s="190">
        <f t="shared" si="101"/>
        <v>24.081764553827032</v>
      </c>
      <c r="BB115" s="191">
        <f t="shared" ref="BB115" si="119">(D115+E115)/(D115+E115+Q115)*100</f>
        <v>48.154042011457669</v>
      </c>
      <c r="BC115" s="184">
        <f>(AU115)/(C115*0.00272)*100</f>
        <v>35.53420201824958</v>
      </c>
      <c r="BD115" s="191">
        <f t="shared" si="104"/>
        <v>8.498519024834815</v>
      </c>
      <c r="BE115" s="191">
        <f t="shared" si="105"/>
        <v>34.677740957510927</v>
      </c>
      <c r="BF115" s="185">
        <f t="shared" si="106"/>
        <v>96.653029489638854</v>
      </c>
      <c r="BG115" s="192">
        <f t="shared" ref="BG115" si="120">AW115/AV115*100</f>
        <v>10.618066561014263</v>
      </c>
    </row>
  </sheetData>
  <mergeCells count="253">
    <mergeCell ref="Z87:AA87"/>
    <mergeCell ref="Z115:AA115"/>
    <mergeCell ref="AL75:AM75"/>
    <mergeCell ref="AX30:AZ30"/>
    <mergeCell ref="A42:B42"/>
    <mergeCell ref="A49:C50"/>
    <mergeCell ref="D49:Y50"/>
    <mergeCell ref="Z49:AT50"/>
    <mergeCell ref="A7:A8"/>
    <mergeCell ref="A30:A31"/>
    <mergeCell ref="A53:A54"/>
    <mergeCell ref="S75:S76"/>
    <mergeCell ref="T75:W75"/>
    <mergeCell ref="X75:X76"/>
    <mergeCell ref="AB75:AC75"/>
    <mergeCell ref="AD75:AE75"/>
    <mergeCell ref="AF75:AG75"/>
    <mergeCell ref="A19:B19"/>
    <mergeCell ref="L7:L8"/>
    <mergeCell ref="K7:K8"/>
    <mergeCell ref="C7:C8"/>
    <mergeCell ref="R7:R8"/>
    <mergeCell ref="B7:B8"/>
    <mergeCell ref="Z19:AA19"/>
    <mergeCell ref="Z42:AA42"/>
    <mergeCell ref="Z65:AA65"/>
    <mergeCell ref="BB72:BB76"/>
    <mergeCell ref="BC72:BC76"/>
    <mergeCell ref="BD72:BD76"/>
    <mergeCell ref="BE72:BE76"/>
    <mergeCell ref="BF72:BF76"/>
    <mergeCell ref="BG72:BG76"/>
    <mergeCell ref="A73:C74"/>
    <mergeCell ref="D73:Q73"/>
    <mergeCell ref="R73:X73"/>
    <mergeCell ref="Y73:Y76"/>
    <mergeCell ref="Z73:Z76"/>
    <mergeCell ref="AA73:AA76"/>
    <mergeCell ref="AB73:AT74"/>
    <mergeCell ref="D74:J74"/>
    <mergeCell ref="K74:Q74"/>
    <mergeCell ref="R74:X74"/>
    <mergeCell ref="B75:B76"/>
    <mergeCell ref="C75:C76"/>
    <mergeCell ref="D75:D76"/>
    <mergeCell ref="E75:E76"/>
    <mergeCell ref="F75:I75"/>
    <mergeCell ref="J75:J76"/>
    <mergeCell ref="K75:K76"/>
    <mergeCell ref="L75:L76"/>
    <mergeCell ref="BC49:BC54"/>
    <mergeCell ref="BD49:BD54"/>
    <mergeCell ref="BE49:BE54"/>
    <mergeCell ref="BF49:BF54"/>
    <mergeCell ref="BG49:BG54"/>
    <mergeCell ref="A51:C52"/>
    <mergeCell ref="D51:Q51"/>
    <mergeCell ref="R51:X51"/>
    <mergeCell ref="Y51:Y54"/>
    <mergeCell ref="Z51:Z54"/>
    <mergeCell ref="AA51:AA54"/>
    <mergeCell ref="AB51:AT52"/>
    <mergeCell ref="D52:J52"/>
    <mergeCell ref="K52:Q52"/>
    <mergeCell ref="R52:X52"/>
    <mergeCell ref="B53:B54"/>
    <mergeCell ref="C53:C54"/>
    <mergeCell ref="D53:D54"/>
    <mergeCell ref="E53:E54"/>
    <mergeCell ref="F53:I53"/>
    <mergeCell ref="J53:J54"/>
    <mergeCell ref="K53:K54"/>
    <mergeCell ref="L53:L54"/>
    <mergeCell ref="M53:P53"/>
    <mergeCell ref="BB49:BB54"/>
    <mergeCell ref="Q53:Q54"/>
    <mergeCell ref="R53:R54"/>
    <mergeCell ref="S53:S54"/>
    <mergeCell ref="T53:W53"/>
    <mergeCell ref="X53:X54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R53:AT53"/>
    <mergeCell ref="AV53:AW53"/>
    <mergeCell ref="BB26:BB31"/>
    <mergeCell ref="BC26:BC31"/>
    <mergeCell ref="BD26:BD31"/>
    <mergeCell ref="BE26:BE31"/>
    <mergeCell ref="BF26:BF31"/>
    <mergeCell ref="BG26:BG31"/>
    <mergeCell ref="A28:C29"/>
    <mergeCell ref="D28:Q28"/>
    <mergeCell ref="R28:X28"/>
    <mergeCell ref="Y28:Y31"/>
    <mergeCell ref="Z28:Z31"/>
    <mergeCell ref="AA28:AA31"/>
    <mergeCell ref="AB28:AT29"/>
    <mergeCell ref="D29:J29"/>
    <mergeCell ref="K29:Q29"/>
    <mergeCell ref="B30:B31"/>
    <mergeCell ref="C30:C31"/>
    <mergeCell ref="D30:D31"/>
    <mergeCell ref="E30:E31"/>
    <mergeCell ref="F30:I30"/>
    <mergeCell ref="J30:J31"/>
    <mergeCell ref="K30:K31"/>
    <mergeCell ref="L30:L31"/>
    <mergeCell ref="M30:P30"/>
    <mergeCell ref="A101:C101"/>
    <mergeCell ref="A102:A104"/>
    <mergeCell ref="A26:C27"/>
    <mergeCell ref="D26:Y27"/>
    <mergeCell ref="Z26:AT27"/>
    <mergeCell ref="AV26:AW29"/>
    <mergeCell ref="AX26:AZ29"/>
    <mergeCell ref="Q30:Q31"/>
    <mergeCell ref="R30:R31"/>
    <mergeCell ref="S30:S31"/>
    <mergeCell ref="T30:W30"/>
    <mergeCell ref="X30:X31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T30"/>
    <mergeCell ref="AV30:AW30"/>
    <mergeCell ref="AV49:AW52"/>
    <mergeCell ref="AX49:AZ52"/>
    <mergeCell ref="BF3:BF8"/>
    <mergeCell ref="BG3:BG8"/>
    <mergeCell ref="A3:C4"/>
    <mergeCell ref="AV3:AW6"/>
    <mergeCell ref="AX3:AZ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P7:AQ7"/>
    <mergeCell ref="AR7:AT7"/>
    <mergeCell ref="AB7:AC7"/>
    <mergeCell ref="Q7:Q8"/>
    <mergeCell ref="A5:C6"/>
    <mergeCell ref="D5:Q5"/>
    <mergeCell ref="AX7:AZ7"/>
    <mergeCell ref="E7:E8"/>
    <mergeCell ref="D7:D8"/>
    <mergeCell ref="AV7:AW7"/>
    <mergeCell ref="D6:J6"/>
    <mergeCell ref="K6:Q6"/>
    <mergeCell ref="R6:X6"/>
    <mergeCell ref="J7:J8"/>
    <mergeCell ref="S7:S8"/>
    <mergeCell ref="Z5:Z8"/>
    <mergeCell ref="AD7:AE7"/>
    <mergeCell ref="AF7:AG7"/>
    <mergeCell ref="AH7:AI7"/>
    <mergeCell ref="AJ7:AK7"/>
    <mergeCell ref="AL7:AM7"/>
    <mergeCell ref="X7:X8"/>
    <mergeCell ref="R5:X5"/>
    <mergeCell ref="R102:X102"/>
    <mergeCell ref="AB102:AT102"/>
    <mergeCell ref="D101:Q101"/>
    <mergeCell ref="L103:L104"/>
    <mergeCell ref="Q103:Q104"/>
    <mergeCell ref="R103:R104"/>
    <mergeCell ref="S103:S104"/>
    <mergeCell ref="D103:D104"/>
    <mergeCell ref="E103:E104"/>
    <mergeCell ref="A115:B115"/>
    <mergeCell ref="BG103:BG104"/>
    <mergeCell ref="BA103:BA104"/>
    <mergeCell ref="BB103:BB104"/>
    <mergeCell ref="BC103:BC104"/>
    <mergeCell ref="BD103:BD104"/>
    <mergeCell ref="BE103:BE104"/>
    <mergeCell ref="BF103:BF104"/>
    <mergeCell ref="AL103:AM103"/>
    <mergeCell ref="AN103:AO103"/>
    <mergeCell ref="AP103:AQ103"/>
    <mergeCell ref="AR103:AT103"/>
    <mergeCell ref="AV103:AW103"/>
    <mergeCell ref="AX103:AZ103"/>
    <mergeCell ref="AB103:AC103"/>
    <mergeCell ref="J103:J104"/>
    <mergeCell ref="AX100:AZ102"/>
    <mergeCell ref="D100:Y100"/>
    <mergeCell ref="B102:B104"/>
    <mergeCell ref="A100:C100"/>
    <mergeCell ref="BA100:BG102"/>
    <mergeCell ref="F103:I103"/>
    <mergeCell ref="M103:P103"/>
    <mergeCell ref="T103:W103"/>
    <mergeCell ref="R101:Y101"/>
    <mergeCell ref="Y102:Y104"/>
    <mergeCell ref="AA102:AA104"/>
    <mergeCell ref="Z102:Z104"/>
    <mergeCell ref="Z101:AT101"/>
    <mergeCell ref="Z100:AT100"/>
    <mergeCell ref="AV100:AW102"/>
    <mergeCell ref="K103:K104"/>
    <mergeCell ref="AD103:AE103"/>
    <mergeCell ref="AF103:AG103"/>
    <mergeCell ref="AH103:AI103"/>
    <mergeCell ref="AJ103:AK103"/>
    <mergeCell ref="X103:X104"/>
    <mergeCell ref="C102:C104"/>
    <mergeCell ref="D102:J102"/>
    <mergeCell ref="K102:Q102"/>
    <mergeCell ref="BA26:BA31"/>
    <mergeCell ref="R29:X29"/>
    <mergeCell ref="B96:G98"/>
    <mergeCell ref="AX53:AZ53"/>
    <mergeCell ref="A65:B65"/>
    <mergeCell ref="A72:C72"/>
    <mergeCell ref="D72:Y72"/>
    <mergeCell ref="Z72:AT72"/>
    <mergeCell ref="AV72:AW74"/>
    <mergeCell ref="AX72:AZ74"/>
    <mergeCell ref="BA72:BA76"/>
    <mergeCell ref="M75:P75"/>
    <mergeCell ref="Q75:Q76"/>
    <mergeCell ref="R75:R76"/>
    <mergeCell ref="BA49:BA54"/>
    <mergeCell ref="AN75:AO75"/>
    <mergeCell ref="AP75:AQ75"/>
    <mergeCell ref="AR75:AT75"/>
    <mergeCell ref="AV75:AW75"/>
    <mergeCell ref="AX75:AZ75"/>
    <mergeCell ref="A87:B87"/>
    <mergeCell ref="A75:A76"/>
    <mergeCell ref="AH75:AI75"/>
    <mergeCell ref="AJ75:AK75"/>
  </mergeCells>
  <pageMargins left="0.18" right="0.22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2014-01-16T06:35:28Z</cp:lastPrinted>
  <dcterms:created xsi:type="dcterms:W3CDTF">2014-01-15T04:54:34Z</dcterms:created>
  <dcterms:modified xsi:type="dcterms:W3CDTF">2015-11-26T09:40:35Z</dcterms:modified>
</cp:coreProperties>
</file>