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5480" windowHeight="7950"/>
  </bookViews>
  <sheets>
    <sheet name="Revised TB-07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C86" i="1"/>
  <c r="BC85"/>
  <c r="BC84"/>
  <c r="BC83"/>
  <c r="BC82"/>
  <c r="BC81"/>
  <c r="BC80"/>
  <c r="BC79"/>
  <c r="BC78"/>
  <c r="BC77"/>
  <c r="BC76"/>
  <c r="BC41"/>
  <c r="BC40"/>
  <c r="BC39"/>
  <c r="BC38"/>
  <c r="BC37"/>
  <c r="BC36"/>
  <c r="BC35"/>
  <c r="BC34"/>
  <c r="BC33"/>
  <c r="BC32"/>
  <c r="BC31"/>
  <c r="BC19"/>
  <c r="BC10"/>
  <c r="BC11"/>
  <c r="BC12"/>
  <c r="BC13"/>
  <c r="BC14"/>
  <c r="BC15"/>
  <c r="BC16"/>
  <c r="BC17"/>
  <c r="BC18"/>
  <c r="BC9"/>
  <c r="BB86" l="1"/>
  <c r="BB85"/>
  <c r="BB84"/>
  <c r="BB83"/>
  <c r="BB82"/>
  <c r="BB81"/>
  <c r="BB80"/>
  <c r="BB79"/>
  <c r="BB78"/>
  <c r="BB77"/>
  <c r="BB76"/>
  <c r="BB41"/>
  <c r="BB40"/>
  <c r="BB39"/>
  <c r="BB38"/>
  <c r="BB37"/>
  <c r="BB36"/>
  <c r="BB35"/>
  <c r="BB34"/>
  <c r="BB33"/>
  <c r="BB32"/>
  <c r="BB31"/>
  <c r="BB19"/>
  <c r="BB10"/>
  <c r="BB11"/>
  <c r="BB12"/>
  <c r="BB13"/>
  <c r="BB14"/>
  <c r="BB15"/>
  <c r="BB16"/>
  <c r="BB17"/>
  <c r="BB18"/>
  <c r="BB9"/>
  <c r="AU85" l="1"/>
  <c r="BF85" s="1"/>
  <c r="AU84"/>
  <c r="BF84" s="1"/>
  <c r="AU83"/>
  <c r="BF83" s="1"/>
  <c r="AU82"/>
  <c r="BF82" s="1"/>
  <c r="AU81"/>
  <c r="BF81" s="1"/>
  <c r="AU80"/>
  <c r="BF80" s="1"/>
  <c r="AU79"/>
  <c r="BF79" s="1"/>
  <c r="AU78"/>
  <c r="BF78" s="1"/>
  <c r="AU77"/>
  <c r="BF77" s="1"/>
  <c r="AU76"/>
  <c r="BF76" s="1"/>
  <c r="AU62"/>
  <c r="AU61"/>
  <c r="AU60"/>
  <c r="AU59"/>
  <c r="AU58"/>
  <c r="AU57"/>
  <c r="AU56"/>
  <c r="AU55"/>
  <c r="AU54"/>
  <c r="AU53"/>
  <c r="AU40"/>
  <c r="BF40" s="1"/>
  <c r="AU39"/>
  <c r="BF39" s="1"/>
  <c r="AU38"/>
  <c r="BF38" s="1"/>
  <c r="AU37"/>
  <c r="BF37" s="1"/>
  <c r="AU36"/>
  <c r="BF36" s="1"/>
  <c r="AU35"/>
  <c r="BF35" s="1"/>
  <c r="AU34"/>
  <c r="BF34" s="1"/>
  <c r="AU33"/>
  <c r="BF33" s="1"/>
  <c r="AU32"/>
  <c r="BF32" s="1"/>
  <c r="AU31"/>
  <c r="BF31" s="1"/>
  <c r="AU10"/>
  <c r="BF10" s="1"/>
  <c r="AU11"/>
  <c r="BF11" s="1"/>
  <c r="AU12"/>
  <c r="BF12" s="1"/>
  <c r="AU13"/>
  <c r="BF13" s="1"/>
  <c r="AU14"/>
  <c r="BF14" s="1"/>
  <c r="AU15"/>
  <c r="BF15" s="1"/>
  <c r="AU16"/>
  <c r="BF16" s="1"/>
  <c r="AU17"/>
  <c r="BF17" s="1"/>
  <c r="AU18"/>
  <c r="BF18" s="1"/>
  <c r="AU9"/>
  <c r="BF9" s="1"/>
  <c r="F101"/>
  <c r="F102"/>
  <c r="F103"/>
  <c r="F104"/>
  <c r="F105"/>
  <c r="F106"/>
  <c r="F107"/>
  <c r="F108"/>
  <c r="F109"/>
  <c r="X62"/>
  <c r="J54"/>
  <c r="J55"/>
  <c r="J56"/>
  <c r="J57"/>
  <c r="J58"/>
  <c r="J59"/>
  <c r="J60"/>
  <c r="J61"/>
  <c r="J62"/>
  <c r="BF62" l="1"/>
  <c r="BC62"/>
  <c r="BF56"/>
  <c r="BC56"/>
  <c r="BF60"/>
  <c r="BC60"/>
  <c r="BF54"/>
  <c r="BC54"/>
  <c r="BF55"/>
  <c r="BC55"/>
  <c r="BF59"/>
  <c r="BC59"/>
  <c r="BF58"/>
  <c r="BC58"/>
  <c r="BF53"/>
  <c r="BC53"/>
  <c r="BF57"/>
  <c r="BC57"/>
  <c r="BF61"/>
  <c r="BC61"/>
  <c r="X32"/>
  <c r="X33"/>
  <c r="X34"/>
  <c r="X35"/>
  <c r="X36"/>
  <c r="X37"/>
  <c r="X38"/>
  <c r="X39"/>
  <c r="X40"/>
  <c r="Q32"/>
  <c r="Q33"/>
  <c r="Q34"/>
  <c r="Q35"/>
  <c r="Q36"/>
  <c r="Q37"/>
  <c r="Q38"/>
  <c r="Q39"/>
  <c r="Q40"/>
  <c r="J32"/>
  <c r="J33"/>
  <c r="J34"/>
  <c r="J35"/>
  <c r="J36"/>
  <c r="J37"/>
  <c r="J38"/>
  <c r="J39"/>
  <c r="J40"/>
  <c r="AX101" l="1"/>
  <c r="AY101"/>
  <c r="AZ101"/>
  <c r="AX102"/>
  <c r="AY102"/>
  <c r="AZ102"/>
  <c r="AX103"/>
  <c r="AY103"/>
  <c r="AZ103"/>
  <c r="AX104"/>
  <c r="AY104"/>
  <c r="AZ104"/>
  <c r="AX105"/>
  <c r="AY105"/>
  <c r="AZ105"/>
  <c r="AX106"/>
  <c r="AY106"/>
  <c r="AZ106"/>
  <c r="AX107"/>
  <c r="AY107"/>
  <c r="AZ107"/>
  <c r="AX108"/>
  <c r="AY108"/>
  <c r="AZ108"/>
  <c r="AX109"/>
  <c r="AY109"/>
  <c r="AZ109"/>
  <c r="AX100"/>
  <c r="AY100"/>
  <c r="AZ100"/>
  <c r="AZ86"/>
  <c r="AY86"/>
  <c r="AX86"/>
  <c r="AZ63"/>
  <c r="AY63"/>
  <c r="AX63"/>
  <c r="AZ41"/>
  <c r="AY41"/>
  <c r="AX41"/>
  <c r="AX19"/>
  <c r="AY19"/>
  <c r="AZ19"/>
  <c r="AZ110" l="1"/>
  <c r="AX110"/>
  <c r="AY110"/>
  <c r="AW101"/>
  <c r="AW102"/>
  <c r="AW103"/>
  <c r="AW104"/>
  <c r="AW105"/>
  <c r="AW106"/>
  <c r="AW107"/>
  <c r="AW108"/>
  <c r="AW109"/>
  <c r="AW100"/>
  <c r="AW86"/>
  <c r="AW63"/>
  <c r="AW41"/>
  <c r="AW19"/>
  <c r="AW110" l="1"/>
  <c r="BE85"/>
  <c r="BE84"/>
  <c r="BE83"/>
  <c r="BE82"/>
  <c r="BE81"/>
  <c r="BE80"/>
  <c r="BE79"/>
  <c r="BE78"/>
  <c r="BE77"/>
  <c r="BE76"/>
  <c r="BE62"/>
  <c r="BE61"/>
  <c r="BE60"/>
  <c r="BE59"/>
  <c r="BE58"/>
  <c r="BE57"/>
  <c r="BE56"/>
  <c r="BE55"/>
  <c r="BE54"/>
  <c r="BE53"/>
  <c r="BE40"/>
  <c r="BE39"/>
  <c r="BE38"/>
  <c r="BE37"/>
  <c r="BE36"/>
  <c r="BE35"/>
  <c r="BE34"/>
  <c r="BE33"/>
  <c r="BE32"/>
  <c r="BE31"/>
  <c r="BE16"/>
  <c r="BE18"/>
  <c r="BE10"/>
  <c r="BE11"/>
  <c r="BE12"/>
  <c r="BE13"/>
  <c r="BE14"/>
  <c r="BE17"/>
  <c r="BE15"/>
  <c r="BE9"/>
  <c r="AV107" l="1"/>
  <c r="BG107" s="1"/>
  <c r="AV108"/>
  <c r="BG108" s="1"/>
  <c r="AV109"/>
  <c r="BG109" s="1"/>
  <c r="AV101"/>
  <c r="BG101" s="1"/>
  <c r="AV102"/>
  <c r="BG102" s="1"/>
  <c r="AV103"/>
  <c r="BG103" s="1"/>
  <c r="AV104"/>
  <c r="BG104" s="1"/>
  <c r="AV105"/>
  <c r="BG105" s="1"/>
  <c r="AV106"/>
  <c r="BG106" s="1"/>
  <c r="AV100"/>
  <c r="BG100" s="1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C100"/>
  <c r="AD100"/>
  <c r="AE100"/>
  <c r="AF100"/>
  <c r="AG100"/>
  <c r="AH100"/>
  <c r="AI100"/>
  <c r="AJ100"/>
  <c r="AK100"/>
  <c r="AL100"/>
  <c r="AM100"/>
  <c r="AN100"/>
  <c r="AO100"/>
  <c r="AP100"/>
  <c r="AQ100"/>
  <c r="AB100"/>
  <c r="R107"/>
  <c r="S107"/>
  <c r="T107"/>
  <c r="U107"/>
  <c r="V107"/>
  <c r="W107"/>
  <c r="R108"/>
  <c r="S108"/>
  <c r="T108"/>
  <c r="U108"/>
  <c r="V108"/>
  <c r="W108"/>
  <c r="R109"/>
  <c r="S109"/>
  <c r="T109"/>
  <c r="U109"/>
  <c r="V109"/>
  <c r="W109"/>
  <c r="R101"/>
  <c r="S101"/>
  <c r="T101"/>
  <c r="U101"/>
  <c r="V101"/>
  <c r="W101"/>
  <c r="R102"/>
  <c r="S102"/>
  <c r="T102"/>
  <c r="U102"/>
  <c r="V102"/>
  <c r="W102"/>
  <c r="R103"/>
  <c r="S103"/>
  <c r="T103"/>
  <c r="U103"/>
  <c r="V103"/>
  <c r="W103"/>
  <c r="R104"/>
  <c r="S104"/>
  <c r="T104"/>
  <c r="U104"/>
  <c r="V104"/>
  <c r="W104"/>
  <c r="R105"/>
  <c r="S105"/>
  <c r="T105"/>
  <c r="U105"/>
  <c r="V105"/>
  <c r="W105"/>
  <c r="R106"/>
  <c r="S106"/>
  <c r="T106"/>
  <c r="U106"/>
  <c r="V106"/>
  <c r="W106"/>
  <c r="S100"/>
  <c r="T100"/>
  <c r="U100"/>
  <c r="V100"/>
  <c r="W100"/>
  <c r="R100"/>
  <c r="K107"/>
  <c r="L107"/>
  <c r="M107"/>
  <c r="N107"/>
  <c r="O107"/>
  <c r="P107"/>
  <c r="K108"/>
  <c r="L108"/>
  <c r="M108"/>
  <c r="N108"/>
  <c r="O108"/>
  <c r="P108"/>
  <c r="K109"/>
  <c r="L109"/>
  <c r="M109"/>
  <c r="N109"/>
  <c r="O109"/>
  <c r="P109"/>
  <c r="K101"/>
  <c r="L101"/>
  <c r="M101"/>
  <c r="N101"/>
  <c r="O101"/>
  <c r="P101"/>
  <c r="K102"/>
  <c r="L102"/>
  <c r="M102"/>
  <c r="N102"/>
  <c r="O102"/>
  <c r="P102"/>
  <c r="K103"/>
  <c r="L103"/>
  <c r="M103"/>
  <c r="N103"/>
  <c r="O103"/>
  <c r="P103"/>
  <c r="K104"/>
  <c r="L104"/>
  <c r="M104"/>
  <c r="N104"/>
  <c r="O104"/>
  <c r="P104"/>
  <c r="K105"/>
  <c r="L105"/>
  <c r="M105"/>
  <c r="N105"/>
  <c r="O105"/>
  <c r="P105"/>
  <c r="K106"/>
  <c r="L106"/>
  <c r="M106"/>
  <c r="N106"/>
  <c r="O106"/>
  <c r="P106"/>
  <c r="L100"/>
  <c r="M100"/>
  <c r="N100"/>
  <c r="O100"/>
  <c r="P100"/>
  <c r="K100"/>
  <c r="I101"/>
  <c r="I102"/>
  <c r="I103"/>
  <c r="I104"/>
  <c r="I105"/>
  <c r="I106"/>
  <c r="I107"/>
  <c r="I108"/>
  <c r="I109"/>
  <c r="H101"/>
  <c r="H102"/>
  <c r="H103"/>
  <c r="H104"/>
  <c r="H105"/>
  <c r="H106"/>
  <c r="H107"/>
  <c r="H108"/>
  <c r="H109"/>
  <c r="G101"/>
  <c r="G102"/>
  <c r="G103"/>
  <c r="G104"/>
  <c r="G105"/>
  <c r="G106"/>
  <c r="G107"/>
  <c r="G108"/>
  <c r="G109"/>
  <c r="E101"/>
  <c r="E102"/>
  <c r="E103"/>
  <c r="E104"/>
  <c r="E105"/>
  <c r="E106"/>
  <c r="E107"/>
  <c r="E108"/>
  <c r="E109"/>
  <c r="E100"/>
  <c r="F100"/>
  <c r="G100"/>
  <c r="H100"/>
  <c r="I100"/>
  <c r="D105"/>
  <c r="D106"/>
  <c r="D107"/>
  <c r="D108"/>
  <c r="D109"/>
  <c r="D101"/>
  <c r="D102"/>
  <c r="D103"/>
  <c r="D104"/>
  <c r="D100"/>
  <c r="C63"/>
  <c r="C86"/>
  <c r="C110"/>
  <c r="C41"/>
  <c r="C19"/>
  <c r="AV86"/>
  <c r="AQ86"/>
  <c r="AP86"/>
  <c r="AO86"/>
  <c r="AN86"/>
  <c r="AM86"/>
  <c r="AL86"/>
  <c r="AK86"/>
  <c r="AJ86"/>
  <c r="AI86"/>
  <c r="AH86"/>
  <c r="AG86"/>
  <c r="AF86"/>
  <c r="AE86"/>
  <c r="AD86"/>
  <c r="AC86"/>
  <c r="AB86"/>
  <c r="W86"/>
  <c r="V86"/>
  <c r="U86"/>
  <c r="T86"/>
  <c r="S86"/>
  <c r="R86"/>
  <c r="P86"/>
  <c r="O86"/>
  <c r="N86"/>
  <c r="M86"/>
  <c r="L86"/>
  <c r="K86"/>
  <c r="I86"/>
  <c r="H86"/>
  <c r="G86"/>
  <c r="F86"/>
  <c r="E86"/>
  <c r="D86"/>
  <c r="BA85"/>
  <c r="BG85"/>
  <c r="AS85"/>
  <c r="AR85"/>
  <c r="X85"/>
  <c r="Q85"/>
  <c r="J85"/>
  <c r="BA84"/>
  <c r="BG84"/>
  <c r="AS84"/>
  <c r="AR84"/>
  <c r="X84"/>
  <c r="Q84"/>
  <c r="J84"/>
  <c r="BA83"/>
  <c r="BG83"/>
  <c r="AS83"/>
  <c r="AR83"/>
  <c r="X83"/>
  <c r="Q83"/>
  <c r="J83"/>
  <c r="BA82"/>
  <c r="BG82"/>
  <c r="AS82"/>
  <c r="AR82"/>
  <c r="X82"/>
  <c r="Q82"/>
  <c r="J82"/>
  <c r="BA81"/>
  <c r="BG81"/>
  <c r="AS81"/>
  <c r="AR81"/>
  <c r="X81"/>
  <c r="Q81"/>
  <c r="J81"/>
  <c r="BA80"/>
  <c r="BG80"/>
  <c r="AS80"/>
  <c r="AR80"/>
  <c r="X80"/>
  <c r="Q80"/>
  <c r="J80"/>
  <c r="BA79"/>
  <c r="BG79"/>
  <c r="AS79"/>
  <c r="AR79"/>
  <c r="X79"/>
  <c r="Q79"/>
  <c r="J79"/>
  <c r="BA78"/>
  <c r="BG78"/>
  <c r="AS78"/>
  <c r="AR78"/>
  <c r="X78"/>
  <c r="Q78"/>
  <c r="J78"/>
  <c r="BA77"/>
  <c r="BG77"/>
  <c r="AS77"/>
  <c r="AR77"/>
  <c r="X77"/>
  <c r="Q77"/>
  <c r="J77"/>
  <c r="BA76"/>
  <c r="BG76"/>
  <c r="AS76"/>
  <c r="AR76"/>
  <c r="X76"/>
  <c r="Q76"/>
  <c r="J76"/>
  <c r="AV63"/>
  <c r="AQ63"/>
  <c r="AP63"/>
  <c r="AO63"/>
  <c r="AN63"/>
  <c r="AM63"/>
  <c r="AL63"/>
  <c r="AK63"/>
  <c r="AJ63"/>
  <c r="AI63"/>
  <c r="AH63"/>
  <c r="AG63"/>
  <c r="AF63"/>
  <c r="AE63"/>
  <c r="AD63"/>
  <c r="AC63"/>
  <c r="AB63"/>
  <c r="W63"/>
  <c r="V63"/>
  <c r="U63"/>
  <c r="T63"/>
  <c r="S63"/>
  <c r="R63"/>
  <c r="P63"/>
  <c r="O63"/>
  <c r="N63"/>
  <c r="M63"/>
  <c r="L63"/>
  <c r="K63"/>
  <c r="I63"/>
  <c r="H63"/>
  <c r="G63"/>
  <c r="F63"/>
  <c r="E63"/>
  <c r="D63"/>
  <c r="BA62"/>
  <c r="BG62"/>
  <c r="AS62"/>
  <c r="AR62"/>
  <c r="Q62"/>
  <c r="BB62" s="1"/>
  <c r="BA61"/>
  <c r="BG61"/>
  <c r="AS61"/>
  <c r="AR61"/>
  <c r="X61"/>
  <c r="Q61"/>
  <c r="BB61" s="1"/>
  <c r="BA60"/>
  <c r="BG60"/>
  <c r="AS60"/>
  <c r="AR60"/>
  <c r="X60"/>
  <c r="Q60"/>
  <c r="BB60" s="1"/>
  <c r="BA59"/>
  <c r="BG59"/>
  <c r="AS59"/>
  <c r="AR59"/>
  <c r="X59"/>
  <c r="Q59"/>
  <c r="BB59" s="1"/>
  <c r="BA58"/>
  <c r="BG58"/>
  <c r="AS58"/>
  <c r="AR58"/>
  <c r="X58"/>
  <c r="Q58"/>
  <c r="BB58" s="1"/>
  <c r="BA57"/>
  <c r="BG57"/>
  <c r="AS57"/>
  <c r="AR57"/>
  <c r="X57"/>
  <c r="Q57"/>
  <c r="BB57" s="1"/>
  <c r="BA56"/>
  <c r="BG56"/>
  <c r="AS56"/>
  <c r="AR56"/>
  <c r="X56"/>
  <c r="Q56"/>
  <c r="BB56" s="1"/>
  <c r="BA55"/>
  <c r="BG55"/>
  <c r="AS55"/>
  <c r="AR55"/>
  <c r="X55"/>
  <c r="Q55"/>
  <c r="BB55" s="1"/>
  <c r="BA54"/>
  <c r="BG54"/>
  <c r="AS54"/>
  <c r="AR54"/>
  <c r="X54"/>
  <c r="Q54"/>
  <c r="BB54" s="1"/>
  <c r="BA53"/>
  <c r="BG53"/>
  <c r="AS53"/>
  <c r="AR53"/>
  <c r="X53"/>
  <c r="Q53"/>
  <c r="J53"/>
  <c r="AV41"/>
  <c r="AQ41"/>
  <c r="AP41"/>
  <c r="AO41"/>
  <c r="AN41"/>
  <c r="AM41"/>
  <c r="AL41"/>
  <c r="AK41"/>
  <c r="AJ41"/>
  <c r="AI41"/>
  <c r="AH41"/>
  <c r="AG41"/>
  <c r="AF41"/>
  <c r="AE41"/>
  <c r="AD41"/>
  <c r="AC41"/>
  <c r="AB41"/>
  <c r="W41"/>
  <c r="V41"/>
  <c r="U41"/>
  <c r="T41"/>
  <c r="S41"/>
  <c r="R41"/>
  <c r="P41"/>
  <c r="O41"/>
  <c r="N41"/>
  <c r="M41"/>
  <c r="L41"/>
  <c r="K41"/>
  <c r="I41"/>
  <c r="H41"/>
  <c r="G41"/>
  <c r="F41"/>
  <c r="E41"/>
  <c r="D41"/>
  <c r="BA40"/>
  <c r="BG40"/>
  <c r="AS40"/>
  <c r="AR40"/>
  <c r="BA39"/>
  <c r="BG39"/>
  <c r="AS39"/>
  <c r="AR39"/>
  <c r="BA38"/>
  <c r="BG38"/>
  <c r="AS38"/>
  <c r="AR38"/>
  <c r="BA37"/>
  <c r="BG37"/>
  <c r="AS37"/>
  <c r="AR37"/>
  <c r="BA36"/>
  <c r="BG36"/>
  <c r="AS36"/>
  <c r="AR36"/>
  <c r="BA35"/>
  <c r="BG35"/>
  <c r="AS35"/>
  <c r="AR35"/>
  <c r="BA34"/>
  <c r="BG34"/>
  <c r="AS34"/>
  <c r="AR34"/>
  <c r="BA33"/>
  <c r="BG33"/>
  <c r="AS33"/>
  <c r="AR33"/>
  <c r="BA32"/>
  <c r="BG32"/>
  <c r="AS32"/>
  <c r="AR32"/>
  <c r="BA31"/>
  <c r="BG31"/>
  <c r="AS31"/>
  <c r="AR31"/>
  <c r="X31"/>
  <c r="Q31"/>
  <c r="J31"/>
  <c r="BA16"/>
  <c r="BA18"/>
  <c r="BA10"/>
  <c r="BA11"/>
  <c r="BA12"/>
  <c r="BA13"/>
  <c r="BA14"/>
  <c r="BA17"/>
  <c r="BA15"/>
  <c r="BG10"/>
  <c r="BG11"/>
  <c r="BG12"/>
  <c r="BG13"/>
  <c r="BG14"/>
  <c r="BG17"/>
  <c r="BG15"/>
  <c r="BG16"/>
  <c r="BG18"/>
  <c r="AS16"/>
  <c r="AS18"/>
  <c r="AS10"/>
  <c r="AS11"/>
  <c r="AS12"/>
  <c r="AS13"/>
  <c r="AS14"/>
  <c r="AS17"/>
  <c r="AS15"/>
  <c r="AR16"/>
  <c r="AR18"/>
  <c r="AR10"/>
  <c r="AR11"/>
  <c r="AR12"/>
  <c r="AR13"/>
  <c r="AR14"/>
  <c r="AR17"/>
  <c r="AR15"/>
  <c r="X16"/>
  <c r="X18"/>
  <c r="X10"/>
  <c r="X11"/>
  <c r="X12"/>
  <c r="X13"/>
  <c r="X14"/>
  <c r="X17"/>
  <c r="X15"/>
  <c r="Q10"/>
  <c r="Q11"/>
  <c r="Q12"/>
  <c r="Q13"/>
  <c r="Q14"/>
  <c r="Q17"/>
  <c r="Q15"/>
  <c r="Q16"/>
  <c r="Q18"/>
  <c r="J10"/>
  <c r="J11"/>
  <c r="J12"/>
  <c r="J13"/>
  <c r="J14"/>
  <c r="J17"/>
  <c r="J15"/>
  <c r="J16"/>
  <c r="J18"/>
  <c r="BB53" l="1"/>
  <c r="BB108"/>
  <c r="AR106"/>
  <c r="AR105"/>
  <c r="AR104"/>
  <c r="AR103"/>
  <c r="AR102"/>
  <c r="AR101"/>
  <c r="AR109"/>
  <c r="AR108"/>
  <c r="AR107"/>
  <c r="AS106"/>
  <c r="AS105"/>
  <c r="AS104"/>
  <c r="AS103"/>
  <c r="AS102"/>
  <c r="AS101"/>
  <c r="AS109"/>
  <c r="AS108"/>
  <c r="AS107"/>
  <c r="AU63"/>
  <c r="X41"/>
  <c r="Q41"/>
  <c r="AU41"/>
  <c r="BF41" s="1"/>
  <c r="J41"/>
  <c r="BE100"/>
  <c r="BA100"/>
  <c r="BA101"/>
  <c r="BE101"/>
  <c r="BA106"/>
  <c r="BE106"/>
  <c r="AU102"/>
  <c r="BA102"/>
  <c r="BE102"/>
  <c r="AU107"/>
  <c r="BE107"/>
  <c r="BA107"/>
  <c r="BE103"/>
  <c r="BA103"/>
  <c r="BE108"/>
  <c r="BA108"/>
  <c r="AU104"/>
  <c r="BE104"/>
  <c r="BA104"/>
  <c r="AU109"/>
  <c r="BE109"/>
  <c r="BA109"/>
  <c r="AU105"/>
  <c r="BE105"/>
  <c r="BA105"/>
  <c r="AU86"/>
  <c r="BF86" s="1"/>
  <c r="AU100"/>
  <c r="AU101"/>
  <c r="AU106"/>
  <c r="AU103"/>
  <c r="AU108"/>
  <c r="J63"/>
  <c r="I110"/>
  <c r="G110"/>
  <c r="J104"/>
  <c r="BE63"/>
  <c r="J107"/>
  <c r="J102"/>
  <c r="Y16"/>
  <c r="BD16" s="1"/>
  <c r="AT15"/>
  <c r="AT14"/>
  <c r="AT12"/>
  <c r="AT10"/>
  <c r="AT16"/>
  <c r="AT17"/>
  <c r="AT13"/>
  <c r="AT11"/>
  <c r="AT18"/>
  <c r="BE41"/>
  <c r="BE86"/>
  <c r="K110"/>
  <c r="O110"/>
  <c r="J109"/>
  <c r="Y17"/>
  <c r="BD17" s="1"/>
  <c r="Y13"/>
  <c r="BD13" s="1"/>
  <c r="Y11"/>
  <c r="BD11" s="1"/>
  <c r="Y18"/>
  <c r="BD18" s="1"/>
  <c r="J106"/>
  <c r="AT76"/>
  <c r="AT77"/>
  <c r="M110"/>
  <c r="AT31"/>
  <c r="Y32"/>
  <c r="BD32" s="1"/>
  <c r="Y34"/>
  <c r="BD34" s="1"/>
  <c r="Y36"/>
  <c r="BD36" s="1"/>
  <c r="Y38"/>
  <c r="BD38" s="1"/>
  <c r="Y40"/>
  <c r="BD40" s="1"/>
  <c r="E110"/>
  <c r="Q86"/>
  <c r="X86"/>
  <c r="J103"/>
  <c r="BB103" s="1"/>
  <c r="J101"/>
  <c r="J108"/>
  <c r="J105"/>
  <c r="H110"/>
  <c r="P110"/>
  <c r="N110"/>
  <c r="L110"/>
  <c r="Y54"/>
  <c r="BD54" s="1"/>
  <c r="Y57"/>
  <c r="BD57" s="1"/>
  <c r="Y59"/>
  <c r="BD59" s="1"/>
  <c r="Y61"/>
  <c r="BD61" s="1"/>
  <c r="Q106"/>
  <c r="Q105"/>
  <c r="Q104"/>
  <c r="Q103"/>
  <c r="Q102"/>
  <c r="Q101"/>
  <c r="Q109"/>
  <c r="BB109" s="1"/>
  <c r="Q108"/>
  <c r="Q107"/>
  <c r="BB107" s="1"/>
  <c r="X106"/>
  <c r="X105"/>
  <c r="X104"/>
  <c r="X103"/>
  <c r="X102"/>
  <c r="X101"/>
  <c r="X109"/>
  <c r="X108"/>
  <c r="X107"/>
  <c r="D110"/>
  <c r="AT35"/>
  <c r="AT37"/>
  <c r="AT39"/>
  <c r="AT55"/>
  <c r="AT56"/>
  <c r="AT58"/>
  <c r="AT60"/>
  <c r="AT62"/>
  <c r="AT80"/>
  <c r="AT82"/>
  <c r="AT84"/>
  <c r="Y15"/>
  <c r="BD15" s="1"/>
  <c r="Y14"/>
  <c r="BD14" s="1"/>
  <c r="Y12"/>
  <c r="Y10"/>
  <c r="BD10" s="1"/>
  <c r="Y31"/>
  <c r="BD31" s="1"/>
  <c r="AT32"/>
  <c r="Y33"/>
  <c r="BD33" s="1"/>
  <c r="Y53"/>
  <c r="BD53" s="1"/>
  <c r="AT78"/>
  <c r="AT79"/>
  <c r="AT81"/>
  <c r="AT83"/>
  <c r="AT85"/>
  <c r="AT33"/>
  <c r="AT34"/>
  <c r="Y35"/>
  <c r="BD35" s="1"/>
  <c r="AT36"/>
  <c r="Y37"/>
  <c r="BD37" s="1"/>
  <c r="AT38"/>
  <c r="Y39"/>
  <c r="BD39" s="1"/>
  <c r="AT40"/>
  <c r="AS41"/>
  <c r="AT53"/>
  <c r="AT54"/>
  <c r="Y55"/>
  <c r="BD55" s="1"/>
  <c r="Y56"/>
  <c r="BD56" s="1"/>
  <c r="AT57"/>
  <c r="Y58"/>
  <c r="BD58" s="1"/>
  <c r="AT59"/>
  <c r="Y60"/>
  <c r="BD60" s="1"/>
  <c r="AT61"/>
  <c r="Y62"/>
  <c r="BD62" s="1"/>
  <c r="Q63"/>
  <c r="X63"/>
  <c r="AR63"/>
  <c r="Y77"/>
  <c r="BD77" s="1"/>
  <c r="Y79"/>
  <c r="Y80"/>
  <c r="Y81"/>
  <c r="Y82"/>
  <c r="Y83"/>
  <c r="Y84"/>
  <c r="Y85"/>
  <c r="AS86"/>
  <c r="AR41"/>
  <c r="AS63"/>
  <c r="AR86"/>
  <c r="Y76"/>
  <c r="BD76" s="1"/>
  <c r="Y78"/>
  <c r="BD78" s="1"/>
  <c r="J86"/>
  <c r="BG86"/>
  <c r="BA86"/>
  <c r="BG63"/>
  <c r="BA63"/>
  <c r="BG41"/>
  <c r="BA41"/>
  <c r="J100"/>
  <c r="BB100" s="1"/>
  <c r="AV110"/>
  <c r="BG110" s="1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W110"/>
  <c r="V110"/>
  <c r="U110"/>
  <c r="T110"/>
  <c r="S110"/>
  <c r="R110"/>
  <c r="AS100"/>
  <c r="AR100"/>
  <c r="X100"/>
  <c r="Q100"/>
  <c r="AV19"/>
  <c r="BA9"/>
  <c r="D19"/>
  <c r="AS9"/>
  <c r="AR9"/>
  <c r="X9"/>
  <c r="Q9"/>
  <c r="J9"/>
  <c r="AQ19"/>
  <c r="AP19"/>
  <c r="AO19"/>
  <c r="AN19"/>
  <c r="AM19"/>
  <c r="AL19"/>
  <c r="AK19"/>
  <c r="AJ19"/>
  <c r="AI19"/>
  <c r="AH19"/>
  <c r="AG19"/>
  <c r="AF19"/>
  <c r="AE19"/>
  <c r="AD19"/>
  <c r="AC19"/>
  <c r="AB19"/>
  <c r="W19"/>
  <c r="V19"/>
  <c r="U19"/>
  <c r="T19"/>
  <c r="S19"/>
  <c r="R19"/>
  <c r="P19"/>
  <c r="O19"/>
  <c r="N19"/>
  <c r="M19"/>
  <c r="L19"/>
  <c r="K19"/>
  <c r="I19"/>
  <c r="G19"/>
  <c r="F19"/>
  <c r="F110" s="1"/>
  <c r="AT104" l="1"/>
  <c r="BB105"/>
  <c r="BB106"/>
  <c r="BB102"/>
  <c r="BB104"/>
  <c r="BB101"/>
  <c r="BB63"/>
  <c r="BF108"/>
  <c r="BC108"/>
  <c r="BF100"/>
  <c r="BC100"/>
  <c r="BF105"/>
  <c r="BC105"/>
  <c r="BF102"/>
  <c r="BC102"/>
  <c r="BF101"/>
  <c r="BC101"/>
  <c r="BF109"/>
  <c r="BC109"/>
  <c r="BF63"/>
  <c r="BC63"/>
  <c r="BF106"/>
  <c r="BC106"/>
  <c r="BF104"/>
  <c r="BC104"/>
  <c r="BF103"/>
  <c r="BC103"/>
  <c r="BF107"/>
  <c r="BC107"/>
  <c r="AT101"/>
  <c r="AT103"/>
  <c r="AT106"/>
  <c r="AT108"/>
  <c r="AT107"/>
  <c r="AT102"/>
  <c r="AT105"/>
  <c r="AT109"/>
  <c r="BA110"/>
  <c r="BE110"/>
  <c r="AU110"/>
  <c r="Y41"/>
  <c r="BD41" s="1"/>
  <c r="Y86"/>
  <c r="BD86" s="1"/>
  <c r="Y63"/>
  <c r="BD63" s="1"/>
  <c r="AT41"/>
  <c r="BD84"/>
  <c r="BD82"/>
  <c r="BD80"/>
  <c r="BD12"/>
  <c r="BD85"/>
  <c r="BD83"/>
  <c r="BD81"/>
  <c r="BD79"/>
  <c r="AT86"/>
  <c r="Y105"/>
  <c r="Y101"/>
  <c r="Y107"/>
  <c r="Y106"/>
  <c r="Y102"/>
  <c r="Y108"/>
  <c r="Y103"/>
  <c r="Y104"/>
  <c r="Y109"/>
  <c r="X110"/>
  <c r="AT63"/>
  <c r="Q19"/>
  <c r="AS19"/>
  <c r="X19"/>
  <c r="AR19"/>
  <c r="AT9"/>
  <c r="AR110"/>
  <c r="AS110"/>
  <c r="Q110"/>
  <c r="BG9"/>
  <c r="Y100"/>
  <c r="AT100"/>
  <c r="J110"/>
  <c r="BB110" s="1"/>
  <c r="E19"/>
  <c r="BE19" s="1"/>
  <c r="Y9"/>
  <c r="BD9" s="1"/>
  <c r="H19"/>
  <c r="BF110" l="1"/>
  <c r="BC110"/>
  <c r="AU19"/>
  <c r="BF19" s="1"/>
  <c r="BD106"/>
  <c r="BD108"/>
  <c r="BD101"/>
  <c r="BD102"/>
  <c r="BD109"/>
  <c r="BD104"/>
  <c r="BD107"/>
  <c r="BD100"/>
  <c r="BD105"/>
  <c r="BD103"/>
  <c r="J19"/>
  <c r="Y19" s="1"/>
  <c r="BD19" s="1"/>
  <c r="BG19"/>
  <c r="BA19"/>
  <c r="AT19"/>
  <c r="AT110"/>
  <c r="Y110"/>
  <c r="BD110" l="1"/>
</calcChain>
</file>

<file path=xl/sharedStrings.xml><?xml version="1.0" encoding="utf-8"?>
<sst xmlns="http://schemas.openxmlformats.org/spreadsheetml/2006/main" count="558" uniqueCount="82">
  <si>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</si>
  <si>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</si>
  <si>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</si>
  <si>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</si>
  <si>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</si>
  <si>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</si>
  <si>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</si>
  <si>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</si>
  <si>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</si>
  <si>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</si>
  <si>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</si>
  <si>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</si>
  <si>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</si>
  <si>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</si>
  <si>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</si>
  <si>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</si>
  <si>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</si>
  <si>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</si>
  <si>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</si>
  <si>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</si>
  <si>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</si>
  <si>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</si>
  <si>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</si>
  <si>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</si>
  <si>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</si>
  <si>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</si>
  <si>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</si>
  <si>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</si>
  <si>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</si>
  <si>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</si>
  <si>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</si>
  <si>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</si>
  <si>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</si>
  <si>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</si>
  <si>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</si>
  <si>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</si>
  <si>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</si>
  <si>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</si>
  <si>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</si>
  <si>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</si>
  <si>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</si>
  <si>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</si>
  <si>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</si>
  <si>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</si>
  <si>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</si>
  <si>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</si>
  <si>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</si>
  <si>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</si>
  <si>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</si>
  <si>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</si>
  <si>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</si>
  <si>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</si>
  <si>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</si>
  <si>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</si>
  <si>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</si>
  <si>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</si>
  <si>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</si>
  <si>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</si>
  <si>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Bhimber</t>
  </si>
  <si>
    <t>KHYBER</t>
  </si>
  <si>
    <t>MOHMAND</t>
  </si>
  <si>
    <t>BAJOUR</t>
  </si>
  <si>
    <t>KURRUM</t>
  </si>
  <si>
    <t>ORAKZAI</t>
  </si>
  <si>
    <t>NORTH WAZIRISTAN</t>
  </si>
  <si>
    <t>SOUTH WAZIRISTAN</t>
  </si>
  <si>
    <t>FR Peshawar</t>
  </si>
  <si>
    <t>FATA</t>
  </si>
  <si>
    <t>FR Bannu/ Lakki</t>
  </si>
  <si>
    <t>FR Tank/ DI Khan</t>
  </si>
  <si>
    <t>FR Peshawar/Kohat</t>
  </si>
  <si>
    <t>TOTAL HH CONTACTS</t>
  </si>
  <si>
    <t xml:space="preserve">HH CONTACTS SCREENED </t>
  </si>
  <si>
    <t>TB CASE DETECTED</t>
  </si>
  <si>
    <t>N+R</t>
  </si>
  <si>
    <t>MOHMAND Agency</t>
  </si>
  <si>
    <t>TB07-Q1 - 2015</t>
  </si>
  <si>
    <t>TB07-Q2 - 2015</t>
  </si>
  <si>
    <t>TB07-Q3 - 2015</t>
  </si>
  <si>
    <t>TB07-Q4 - 2015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</si>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</sst>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,Bold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 Narrow"/>
      <family val="2"/>
    </font>
    <font>
      <b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85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1" fontId="11" fillId="3" borderId="1" xfId="1" applyNumberFormat="1" applyFont="1" applyFill="1" applyBorder="1" applyAlignment="1" applyProtection="1">
      <alignment horizontal="center" vertical="center" wrapText="1"/>
    </xf>
    <xf numFmtId="164" fontId="11" fillId="3" borderId="1" xfId="1" applyNumberFormat="1" applyFont="1" applyFill="1" applyBorder="1" applyAlignment="1" applyProtection="1">
      <alignment horizontal="center" vertical="center" wrapText="1"/>
    </xf>
    <xf numFmtId="1" fontId="16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Fill="1" applyBorder="1" applyAlignment="1" applyProtection="1">
      <alignment vertical="center"/>
      <protection locked="0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Fill="1" applyBorder="1" applyAlignment="1" applyProtection="1">
      <alignment horizontal="left" vertical="center"/>
      <protection locked="0"/>
    </xf>
    <xf numFmtId="0" fontId="21" fillId="0" borderId="1" xfId="0" applyFont="1" applyBorder="1" applyAlignment="1">
      <alignment horizontal="center" vertical="center"/>
    </xf>
    <xf numFmtId="1" fontId="11" fillId="3" borderId="4" xfId="1" applyNumberFormat="1" applyFont="1" applyFill="1" applyBorder="1" applyAlignment="1" applyProtection="1">
      <alignment horizontal="center" vertical="center" wrapText="1"/>
    </xf>
    <xf numFmtId="164" fontId="11" fillId="3" borderId="4" xfId="1" applyNumberFormat="1" applyFont="1" applyFill="1" applyBorder="1" applyAlignment="1" applyProtection="1">
      <alignment horizontal="center" vertical="center" wrapText="1"/>
    </xf>
    <xf numFmtId="1" fontId="16" fillId="3" borderId="4" xfId="0" applyNumberFormat="1" applyFont="1" applyFill="1" applyBorder="1" applyAlignment="1">
      <alignment horizontal="center" vertical="center"/>
    </xf>
    <xf numFmtId="0" fontId="12" fillId="0" borderId="46" xfId="1" applyFont="1" applyFill="1" applyBorder="1" applyAlignment="1">
      <alignment horizontal="center" vertical="center" wrapText="1"/>
    </xf>
    <xf numFmtId="1" fontId="12" fillId="3" borderId="46" xfId="1" applyNumberFormat="1" applyFont="1" applyFill="1" applyBorder="1" applyAlignment="1" applyProtection="1">
      <alignment horizontal="center" vertical="center" wrapText="1"/>
    </xf>
    <xf numFmtId="1" fontId="16" fillId="3" borderId="45" xfId="0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7" fillId="0" borderId="6" xfId="1" applyFont="1" applyFill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left" vertical="center" wrapText="1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1" fontId="11" fillId="3" borderId="46" xfId="1" applyNumberFormat="1" applyFont="1" applyFill="1" applyBorder="1" applyAlignment="1" applyProtection="1">
      <alignment horizontal="center" vertical="center" wrapText="1"/>
    </xf>
    <xf numFmtId="0" fontId="11" fillId="0" borderId="46" xfId="1" applyFont="1" applyFill="1" applyBorder="1" applyAlignment="1">
      <alignment horizontal="center" vertical="center" wrapText="1"/>
    </xf>
    <xf numFmtId="164" fontId="11" fillId="3" borderId="46" xfId="1" applyNumberFormat="1" applyFont="1" applyFill="1" applyBorder="1" applyAlignment="1" applyProtection="1">
      <alignment horizontal="center" vertical="center" wrapText="1"/>
    </xf>
    <xf numFmtId="0" fontId="3" fillId="0" borderId="4" xfId="1" applyFont="1" applyFill="1" applyBorder="1" applyAlignment="1" applyProtection="1">
      <alignment horizontal="center" vertical="center"/>
    </xf>
    <xf numFmtId="0" fontId="11" fillId="0" borderId="18" xfId="1" applyFont="1" applyFill="1" applyBorder="1" applyAlignment="1" applyProtection="1">
      <alignment horizontal="center" vertical="center"/>
    </xf>
    <xf numFmtId="0" fontId="11" fillId="0" borderId="51" xfId="1" applyFont="1" applyFill="1" applyBorder="1" applyAlignment="1" applyProtection="1">
      <alignment horizontal="center" vertical="center"/>
    </xf>
    <xf numFmtId="0" fontId="11" fillId="0" borderId="52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18" xfId="1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1" fillId="7" borderId="1" xfId="1" applyFont="1" applyFill="1" applyBorder="1" applyAlignment="1" applyProtection="1">
      <alignment horizontal="center" vertical="center" wrapText="1"/>
      <protection locked="0"/>
    </xf>
    <xf numFmtId="1" fontId="11" fillId="3" borderId="3" xfId="1" applyNumberFormat="1" applyFont="1" applyFill="1" applyBorder="1" applyAlignment="1" applyProtection="1">
      <alignment horizontal="center" vertical="center" wrapText="1"/>
    </xf>
    <xf numFmtId="1" fontId="11" fillId="3" borderId="11" xfId="1" applyNumberFormat="1" applyFont="1" applyFill="1" applyBorder="1" applyAlignment="1" applyProtection="1">
      <alignment horizontal="center" vertical="center" wrapText="1"/>
    </xf>
    <xf numFmtId="0" fontId="17" fillId="7" borderId="18" xfId="0" applyFont="1" applyFill="1" applyBorder="1" applyAlignment="1">
      <alignment horizontal="center" vertical="center" wrapText="1"/>
    </xf>
    <xf numFmtId="0" fontId="11" fillId="7" borderId="22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>
      <alignment horizontal="center" vertical="center" wrapText="1"/>
    </xf>
    <xf numFmtId="0" fontId="11" fillId="0" borderId="22" xfId="1" applyFont="1" applyFill="1" applyBorder="1" applyAlignment="1">
      <alignment horizontal="center" vertical="center" wrapText="1"/>
    </xf>
    <xf numFmtId="0" fontId="3" fillId="0" borderId="51" xfId="1" applyFont="1" applyFill="1" applyBorder="1" applyAlignment="1">
      <alignment horizontal="center" vertical="center" wrapText="1"/>
    </xf>
    <xf numFmtId="0" fontId="11" fillId="0" borderId="52" xfId="1" applyFont="1" applyFill="1" applyBorder="1" applyAlignment="1">
      <alignment horizontal="center" vertical="center" wrapText="1"/>
    </xf>
    <xf numFmtId="0" fontId="11" fillId="0" borderId="53" xfId="1" applyFont="1" applyFill="1" applyBorder="1" applyAlignment="1">
      <alignment horizontal="center" vertical="center" wrapText="1"/>
    </xf>
    <xf numFmtId="0" fontId="2" fillId="7" borderId="28" xfId="1" applyFont="1" applyFill="1" applyBorder="1" applyAlignment="1" applyProtection="1">
      <alignment horizontal="center" vertical="center" wrapText="1"/>
      <protection locked="0"/>
    </xf>
    <xf numFmtId="0" fontId="2" fillId="7" borderId="35" xfId="1" applyFont="1" applyFill="1" applyBorder="1" applyAlignment="1" applyProtection="1">
      <alignment horizontal="center" vertical="center" wrapText="1"/>
      <protection locked="0"/>
    </xf>
    <xf numFmtId="0" fontId="11" fillId="7" borderId="50" xfId="1" applyFont="1" applyFill="1" applyBorder="1" applyAlignment="1" applyProtection="1">
      <alignment horizontal="center" vertical="center" wrapText="1"/>
      <protection locked="0"/>
    </xf>
    <xf numFmtId="0" fontId="11" fillId="7" borderId="5" xfId="1" applyFont="1" applyFill="1" applyBorder="1" applyAlignment="1" applyProtection="1">
      <alignment horizontal="center" vertical="center" wrapText="1"/>
      <protection locked="0"/>
    </xf>
    <xf numFmtId="0" fontId="11" fillId="7" borderId="26" xfId="1" applyFont="1" applyFill="1" applyBorder="1" applyAlignment="1" applyProtection="1">
      <alignment horizontal="center" vertical="center" wrapText="1"/>
      <protection locked="0"/>
    </xf>
    <xf numFmtId="0" fontId="3" fillId="0" borderId="48" xfId="1" applyFont="1" applyFill="1" applyBorder="1" applyAlignment="1">
      <alignment horizontal="center" vertical="center" wrapText="1"/>
    </xf>
    <xf numFmtId="0" fontId="12" fillId="0" borderId="44" xfId="1" applyFont="1" applyFill="1" applyBorder="1" applyAlignment="1" applyProtection="1">
      <alignment horizontal="center" vertical="center"/>
      <protection locked="0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4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2" fillId="0" borderId="49" xfId="1" applyFont="1" applyFill="1" applyBorder="1" applyAlignment="1" applyProtection="1">
      <alignment horizontal="center" vertical="center"/>
      <protection locked="0"/>
    </xf>
    <xf numFmtId="0" fontId="12" fillId="0" borderId="45" xfId="1" applyFont="1" applyFill="1" applyBorder="1" applyAlignment="1">
      <alignment horizontal="center" vertical="center" wrapText="1"/>
    </xf>
    <xf numFmtId="0" fontId="26" fillId="8" borderId="1" xfId="1" applyFont="1" applyFill="1" applyBorder="1" applyAlignment="1" applyProtection="1">
      <alignment horizontal="center" vertical="center"/>
      <protection locked="0"/>
    </xf>
    <xf numFmtId="0" fontId="26" fillId="8" borderId="18" xfId="1" applyFont="1" applyFill="1" applyBorder="1" applyAlignment="1" applyProtection="1">
      <alignment horizontal="center" vertical="center"/>
      <protection locked="0"/>
    </xf>
    <xf numFmtId="0" fontId="26" fillId="8" borderId="1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>
      <alignment horizontal="center" vertical="center" wrapText="1"/>
    </xf>
    <xf numFmtId="0" fontId="11" fillId="7" borderId="18" xfId="1" applyFont="1" applyFill="1" applyBorder="1" applyAlignment="1" applyProtection="1">
      <alignment horizontal="center" vertical="center" wrapText="1"/>
      <protection locked="0"/>
    </xf>
    <xf numFmtId="0" fontId="12" fillId="0" borderId="44" xfId="1" applyFont="1" applyFill="1" applyBorder="1" applyAlignment="1">
      <alignment horizontal="center" vertical="center" wrapText="1"/>
    </xf>
    <xf numFmtId="3" fontId="16" fillId="0" borderId="49" xfId="0" applyNumberFormat="1" applyFont="1" applyFill="1" applyBorder="1" applyAlignment="1">
      <alignment horizontal="center" vertical="center"/>
    </xf>
    <xf numFmtId="0" fontId="26" fillId="8" borderId="2" xfId="1" applyFont="1" applyFill="1" applyBorder="1" applyAlignment="1" applyProtection="1">
      <alignment horizontal="center" vertical="center"/>
    </xf>
    <xf numFmtId="0" fontId="26" fillId="8" borderId="1" xfId="2" applyNumberFormat="1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8" borderId="52" xfId="1" applyFont="1" applyFill="1" applyBorder="1" applyAlignment="1" applyProtection="1">
      <alignment horizontal="center" vertical="center"/>
    </xf>
    <xf numFmtId="0" fontId="26" fillId="8" borderId="55" xfId="1" applyFont="1" applyFill="1" applyBorder="1" applyAlignment="1" applyProtection="1">
      <alignment horizontal="center" vertical="center"/>
    </xf>
    <xf numFmtId="0" fontId="26" fillId="8" borderId="52" xfId="2" applyNumberFormat="1" applyFont="1" applyFill="1" applyBorder="1" applyAlignment="1" applyProtection="1">
      <alignment horizontal="center" vertical="center"/>
    </xf>
    <xf numFmtId="0" fontId="3" fillId="0" borderId="68" xfId="1" applyFont="1" applyFill="1" applyBorder="1" applyAlignment="1" applyProtection="1">
      <alignment horizontal="center" vertical="center"/>
    </xf>
    <xf numFmtId="0" fontId="3" fillId="0" borderId="69" xfId="1" applyFont="1" applyFill="1" applyBorder="1" applyAlignment="1" applyProtection="1">
      <alignment horizontal="center" vertical="center"/>
    </xf>
    <xf numFmtId="0" fontId="3" fillId="0" borderId="70" xfId="1" applyFont="1" applyFill="1" applyBorder="1" applyAlignment="1" applyProtection="1">
      <alignment horizontal="center" vertical="center"/>
    </xf>
    <xf numFmtId="0" fontId="11" fillId="0" borderId="43" xfId="1" applyFont="1" applyFill="1" applyBorder="1" applyAlignment="1" applyProtection="1">
      <alignment horizontal="center" vertical="center"/>
    </xf>
    <xf numFmtId="0" fontId="13" fillId="0" borderId="10" xfId="1" applyFont="1" applyFill="1" applyBorder="1" applyAlignment="1" applyProtection="1">
      <alignment horizontal="center" vertical="center"/>
    </xf>
    <xf numFmtId="0" fontId="13" fillId="0" borderId="27" xfId="1" applyFont="1" applyFill="1" applyBorder="1" applyAlignment="1" applyProtection="1">
      <alignment horizontal="center" vertical="center"/>
    </xf>
    <xf numFmtId="0" fontId="12" fillId="6" borderId="32" xfId="1" applyFont="1" applyFill="1" applyBorder="1" applyAlignment="1" applyProtection="1">
      <alignment horizontal="center" vertical="center"/>
    </xf>
    <xf numFmtId="0" fontId="12" fillId="6" borderId="42" xfId="1" applyFont="1" applyFill="1" applyBorder="1" applyAlignment="1" applyProtection="1">
      <alignment horizontal="center" vertical="center"/>
    </xf>
    <xf numFmtId="0" fontId="7" fillId="6" borderId="15" xfId="1" applyFont="1" applyFill="1" applyBorder="1" applyAlignment="1" applyProtection="1">
      <alignment horizontal="center" vertical="center"/>
    </xf>
    <xf numFmtId="0" fontId="7" fillId="6" borderId="0" xfId="1" applyFont="1" applyFill="1" applyBorder="1" applyAlignment="1" applyProtection="1">
      <alignment horizontal="center" vertical="center"/>
    </xf>
    <xf numFmtId="0" fontId="12" fillId="6" borderId="6" xfId="1" applyFont="1" applyFill="1" applyBorder="1" applyAlignment="1" applyProtection="1">
      <alignment horizontal="center" vertical="center"/>
    </xf>
    <xf numFmtId="0" fontId="12" fillId="0" borderId="18" xfId="1" applyFont="1" applyFill="1" applyBorder="1" applyAlignment="1" applyProtection="1">
      <alignment horizontal="center" vertical="center"/>
    </xf>
    <xf numFmtId="0" fontId="1" fillId="0" borderId="0" xfId="0" applyFont="1"/>
    <xf numFmtId="3" fontId="10" fillId="0" borderId="6" xfId="0" applyNumberFormat="1" applyFont="1" applyFill="1" applyBorder="1" applyAlignment="1">
      <alignment horizontal="center" vertical="center"/>
    </xf>
    <xf numFmtId="0" fontId="3" fillId="0" borderId="57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 applyProtection="1">
      <alignment horizontal="center" vertical="center"/>
    </xf>
    <xf numFmtId="0" fontId="3" fillId="0" borderId="50" xfId="1" applyFont="1" applyFill="1" applyBorder="1" applyAlignment="1" applyProtection="1">
      <alignment horizontal="center" vertical="center"/>
    </xf>
    <xf numFmtId="0" fontId="3" fillId="0" borderId="17" xfId="1" applyFont="1" applyFill="1" applyBorder="1" applyAlignment="1" applyProtection="1">
      <alignment horizontal="center" vertical="center"/>
    </xf>
    <xf numFmtId="0" fontId="8" fillId="6" borderId="44" xfId="1" applyFont="1" applyFill="1" applyBorder="1" applyAlignment="1" applyProtection="1">
      <alignment horizontal="center" vertical="center"/>
    </xf>
    <xf numFmtId="0" fontId="8" fillId="6" borderId="46" xfId="1" applyFont="1" applyFill="1" applyBorder="1" applyAlignment="1" applyProtection="1">
      <alignment horizontal="center" vertical="center"/>
    </xf>
    <xf numFmtId="0" fontId="8" fillId="6" borderId="49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</xf>
    <xf numFmtId="0" fontId="12" fillId="4" borderId="52" xfId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1" fillId="0" borderId="2" xfId="1" applyFont="1" applyFill="1" applyBorder="1" applyAlignment="1" applyProtection="1">
      <alignment horizontal="center" vertical="center"/>
    </xf>
    <xf numFmtId="0" fontId="11" fillId="0" borderId="55" xfId="1" applyFont="1" applyFill="1" applyBorder="1" applyAlignment="1" applyProtection="1">
      <alignment horizontal="center" vertical="center"/>
    </xf>
    <xf numFmtId="3" fontId="16" fillId="0" borderId="6" xfId="0" applyNumberFormat="1" applyFont="1" applyFill="1" applyBorder="1" applyAlignment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>
      <alignment horizontal="center" vertical="center" wrapText="1"/>
    </xf>
    <xf numFmtId="1" fontId="16" fillId="3" borderId="6" xfId="0" applyNumberFormat="1" applyFont="1" applyFill="1" applyBorder="1" applyAlignment="1">
      <alignment horizontal="center" vertical="center"/>
    </xf>
    <xf numFmtId="1" fontId="12" fillId="3" borderId="6" xfId="1" applyNumberFormat="1" applyFont="1" applyFill="1" applyBorder="1" applyAlignment="1" applyProtection="1">
      <alignment horizontal="center" vertical="center" wrapText="1"/>
    </xf>
    <xf numFmtId="164" fontId="12" fillId="3" borderId="6" xfId="1" applyNumberFormat="1" applyFont="1" applyFill="1" applyBorder="1" applyAlignment="1" applyProtection="1">
      <alignment horizontal="center" vertical="center" wrapText="1"/>
    </xf>
    <xf numFmtId="0" fontId="12" fillId="6" borderId="18" xfId="1" applyFont="1" applyFill="1" applyBorder="1" applyAlignment="1" applyProtection="1">
      <alignment horizontal="center" vertical="center"/>
    </xf>
    <xf numFmtId="0" fontId="13" fillId="0" borderId="15" xfId="1" applyFont="1" applyFill="1" applyBorder="1" applyAlignment="1" applyProtection="1">
      <alignment horizontal="center" vertical="center"/>
    </xf>
    <xf numFmtId="0" fontId="12" fillId="6" borderId="2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2" fillId="4" borderId="1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6" borderId="18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  <protection locked="0"/>
    </xf>
    <xf numFmtId="0" fontId="13" fillId="6" borderId="0" xfId="0" applyFont="1" applyFill="1" applyBorder="1" applyAlignment="1">
      <alignment horizontal="center" vertical="center"/>
    </xf>
    <xf numFmtId="0" fontId="25" fillId="0" borderId="18" xfId="1" applyFont="1" applyFill="1" applyBorder="1" applyAlignment="1" applyProtection="1">
      <alignment horizontal="center" vertical="center"/>
    </xf>
    <xf numFmtId="0" fontId="25" fillId="0" borderId="59" xfId="1" applyFont="1" applyFill="1" applyBorder="1" applyAlignment="1" applyProtection="1">
      <alignment horizontal="center" vertical="center"/>
    </xf>
    <xf numFmtId="0" fontId="25" fillId="0" borderId="62" xfId="1" applyFont="1" applyFill="1" applyBorder="1" applyAlignment="1" applyProtection="1">
      <alignment horizontal="center" vertical="center"/>
    </xf>
    <xf numFmtId="0" fontId="25" fillId="0" borderId="38" xfId="1" applyFont="1" applyFill="1" applyBorder="1" applyAlignment="1" applyProtection="1">
      <alignment horizontal="center" vertical="center"/>
    </xf>
    <xf numFmtId="0" fontId="25" fillId="0" borderId="50" xfId="1" applyFont="1" applyFill="1" applyBorder="1" applyAlignment="1" applyProtection="1">
      <alignment horizontal="center" vertical="center"/>
    </xf>
    <xf numFmtId="0" fontId="25" fillId="0" borderId="51" xfId="1" applyFont="1" applyFill="1" applyBorder="1" applyAlignment="1" applyProtection="1">
      <alignment horizontal="center" vertical="center"/>
    </xf>
    <xf numFmtId="0" fontId="25" fillId="0" borderId="39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25" fillId="0" borderId="6" xfId="1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 applyProtection="1">
      <alignment horizontal="center" vertical="center"/>
    </xf>
    <xf numFmtId="0" fontId="12" fillId="0" borderId="22" xfId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</xf>
    <xf numFmtId="0" fontId="26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left" vertical="center"/>
    </xf>
    <xf numFmtId="0" fontId="7" fillId="0" borderId="50" xfId="1" applyFont="1" applyFill="1" applyBorder="1" applyAlignment="1" applyProtection="1">
      <alignment horizontal="center" vertical="center"/>
    </xf>
    <xf numFmtId="0" fontId="7" fillId="0" borderId="71" xfId="1" applyFont="1" applyFill="1" applyBorder="1" applyAlignment="1" applyProtection="1">
      <alignment horizontal="center" vertical="center"/>
    </xf>
    <xf numFmtId="0" fontId="7" fillId="0" borderId="18" xfId="1" applyFont="1" applyFill="1" applyBorder="1" applyAlignment="1" applyProtection="1">
      <alignment horizontal="center" vertical="center"/>
    </xf>
    <xf numFmtId="0" fontId="7" fillId="0" borderId="60" xfId="1" applyFont="1" applyFill="1" applyBorder="1" applyAlignment="1" applyProtection="1">
      <alignment horizontal="center" vertical="center"/>
    </xf>
    <xf numFmtId="0" fontId="7" fillId="0" borderId="68" xfId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25" fillId="0" borderId="0" xfId="0" applyFont="1" applyFill="1"/>
    <xf numFmtId="0" fontId="7" fillId="6" borderId="44" xfId="1" applyFont="1" applyFill="1" applyBorder="1" applyAlignment="1" applyProtection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2" fillId="0" borderId="62" xfId="0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/>
    </xf>
    <xf numFmtId="0" fontId="25" fillId="0" borderId="60" xfId="0" applyFont="1" applyFill="1" applyBorder="1" applyAlignment="1">
      <alignment horizontal="center" vertical="center"/>
    </xf>
    <xf numFmtId="0" fontId="25" fillId="0" borderId="61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26" fillId="8" borderId="18" xfId="1" applyFont="1" applyFill="1" applyBorder="1" applyAlignment="1" applyProtection="1">
      <alignment horizontal="center" vertical="center"/>
    </xf>
    <xf numFmtId="0" fontId="26" fillId="8" borderId="51" xfId="1" applyFont="1" applyFill="1" applyBorder="1" applyAlignment="1" applyProtection="1">
      <alignment horizontal="center" vertical="center"/>
    </xf>
    <xf numFmtId="0" fontId="26" fillId="8" borderId="18" xfId="2" applyNumberFormat="1" applyFont="1" applyFill="1" applyBorder="1" applyAlignment="1" applyProtection="1">
      <alignment horizontal="center" vertical="center"/>
    </xf>
    <xf numFmtId="0" fontId="26" fillId="8" borderId="51" xfId="2" applyNumberFormat="1" applyFont="1" applyFill="1" applyBorder="1" applyAlignment="1" applyProtection="1">
      <alignment horizontal="center" vertical="center"/>
    </xf>
    <xf numFmtId="0" fontId="11" fillId="6" borderId="38" xfId="1" applyFont="1" applyFill="1" applyBorder="1" applyAlignment="1" applyProtection="1">
      <alignment horizontal="center" vertical="center"/>
    </xf>
    <xf numFmtId="0" fontId="11" fillId="6" borderId="4" xfId="1" applyFont="1" applyFill="1" applyBorder="1" applyAlignment="1" applyProtection="1">
      <alignment horizontal="center" vertical="center"/>
    </xf>
    <xf numFmtId="0" fontId="11" fillId="6" borderId="10" xfId="1" applyFont="1" applyFill="1" applyBorder="1" applyAlignment="1" applyProtection="1">
      <alignment horizontal="center" vertical="center"/>
    </xf>
    <xf numFmtId="0" fontId="26" fillId="8" borderId="20" xfId="1" applyFont="1" applyFill="1" applyBorder="1" applyAlignment="1" applyProtection="1">
      <alignment horizontal="center" vertical="center"/>
      <protection locked="0"/>
    </xf>
    <xf numFmtId="0" fontId="26" fillId="8" borderId="21" xfId="1" applyFont="1" applyFill="1" applyBorder="1" applyAlignment="1" applyProtection="1">
      <alignment horizontal="center" vertical="center"/>
      <protection locked="0"/>
    </xf>
    <xf numFmtId="0" fontId="26" fillId="8" borderId="23" xfId="1" applyFont="1" applyFill="1" applyBorder="1" applyAlignment="1" applyProtection="1">
      <alignment horizontal="center" vertical="center"/>
      <protection locked="0"/>
    </xf>
    <xf numFmtId="0" fontId="26" fillId="8" borderId="22" xfId="1" applyFont="1" applyFill="1" applyBorder="1" applyAlignment="1" applyProtection="1">
      <alignment horizontal="center" vertical="center"/>
      <protection locked="0"/>
    </xf>
    <xf numFmtId="0" fontId="26" fillId="8" borderId="51" xfId="1" applyFont="1" applyFill="1" applyBorder="1" applyAlignment="1" applyProtection="1">
      <alignment horizontal="center" vertical="center"/>
      <protection locked="0"/>
    </xf>
    <xf numFmtId="0" fontId="26" fillId="8" borderId="52" xfId="1" applyFont="1" applyFill="1" applyBorder="1" applyAlignment="1" applyProtection="1">
      <alignment horizontal="center" vertical="center"/>
      <protection locked="0"/>
    </xf>
    <xf numFmtId="0" fontId="26" fillId="8" borderId="53" xfId="1" applyFont="1" applyFill="1" applyBorder="1" applyAlignment="1" applyProtection="1">
      <alignment horizontal="center" vertical="center"/>
      <protection locked="0"/>
    </xf>
    <xf numFmtId="0" fontId="25" fillId="0" borderId="2" xfId="1" applyFont="1" applyFill="1" applyBorder="1" applyAlignment="1" applyProtection="1">
      <alignment horizontal="center" vertical="center"/>
    </xf>
    <xf numFmtId="0" fontId="25" fillId="0" borderId="10" xfId="1" applyFont="1" applyFill="1" applyBorder="1" applyAlignment="1" applyProtection="1">
      <alignment horizontal="center" vertical="center"/>
    </xf>
    <xf numFmtId="0" fontId="25" fillId="0" borderId="65" xfId="1" applyFont="1" applyFill="1" applyBorder="1" applyAlignment="1" applyProtection="1">
      <alignment horizontal="center" vertical="center"/>
    </xf>
    <xf numFmtId="0" fontId="25" fillId="0" borderId="55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0" fontId="12" fillId="6" borderId="59" xfId="1" applyFont="1" applyFill="1" applyBorder="1" applyAlignment="1" applyProtection="1">
      <alignment horizontal="center" vertical="center"/>
    </xf>
    <xf numFmtId="0" fontId="25" fillId="0" borderId="60" xfId="1" applyFont="1" applyFill="1" applyBorder="1" applyAlignment="1" applyProtection="1">
      <alignment horizontal="center" vertical="center"/>
    </xf>
    <xf numFmtId="0" fontId="25" fillId="0" borderId="74" xfId="1" applyFont="1" applyFill="1" applyBorder="1" applyAlignment="1" applyProtection="1">
      <alignment horizontal="center" vertical="center"/>
    </xf>
    <xf numFmtId="0" fontId="25" fillId="0" borderId="61" xfId="1" applyFont="1" applyFill="1" applyBorder="1" applyAlignment="1" applyProtection="1">
      <alignment horizontal="center" vertical="center"/>
    </xf>
    <xf numFmtId="0" fontId="13" fillId="0" borderId="40" xfId="1" applyFont="1" applyFill="1" applyBorder="1" applyAlignment="1" applyProtection="1">
      <alignment horizontal="center" vertical="center"/>
    </xf>
    <xf numFmtId="0" fontId="12" fillId="6" borderId="7" xfId="1" applyFont="1" applyFill="1" applyBorder="1" applyAlignment="1" applyProtection="1">
      <alignment horizontal="center" vertical="center"/>
    </xf>
    <xf numFmtId="0" fontId="25" fillId="0" borderId="34" xfId="1" applyFont="1" applyFill="1" applyBorder="1" applyAlignment="1" applyProtection="1">
      <alignment horizontal="center" vertical="center"/>
    </xf>
    <xf numFmtId="0" fontId="25" fillId="0" borderId="36" xfId="1" applyFont="1" applyFill="1" applyBorder="1" applyAlignment="1" applyProtection="1">
      <alignment horizontal="center" vertical="center"/>
    </xf>
    <xf numFmtId="0" fontId="25" fillId="0" borderId="19" xfId="1" applyFont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horizontal="center" vertical="center"/>
      <protection locked="0"/>
    </xf>
    <xf numFmtId="0" fontId="12" fillId="0" borderId="70" xfId="1" applyFont="1" applyFill="1" applyBorder="1" applyAlignment="1" applyProtection="1">
      <alignment horizontal="center" vertical="center"/>
      <protection locked="0"/>
    </xf>
    <xf numFmtId="0" fontId="12" fillId="0" borderId="66" xfId="1" applyFont="1" applyFill="1" applyBorder="1" applyAlignment="1" applyProtection="1">
      <alignment horizontal="center" vertical="center"/>
      <protection locked="0"/>
    </xf>
    <xf numFmtId="0" fontId="12" fillId="0" borderId="37" xfId="0" applyFont="1" applyFill="1" applyBorder="1" applyAlignment="1">
      <alignment horizontal="center" vertical="center"/>
    </xf>
    <xf numFmtId="0" fontId="11" fillId="0" borderId="20" xfId="1" applyFont="1" applyFill="1" applyBorder="1" applyAlignment="1" applyProtection="1">
      <alignment horizontal="center" vertical="center"/>
    </xf>
    <xf numFmtId="0" fontId="11" fillId="0" borderId="21" xfId="1" applyFont="1" applyFill="1" applyBorder="1" applyAlignment="1" applyProtection="1">
      <alignment horizontal="center" vertical="center"/>
    </xf>
    <xf numFmtId="0" fontId="11" fillId="0" borderId="22" xfId="1" applyFont="1" applyFill="1" applyBorder="1" applyAlignment="1" applyProtection="1">
      <alignment horizontal="center" vertical="center"/>
    </xf>
    <xf numFmtId="0" fontId="11" fillId="0" borderId="53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1" fillId="0" borderId="31" xfId="1" applyFont="1" applyFill="1" applyBorder="1" applyAlignment="1" applyProtection="1">
      <alignment horizontal="center" vertical="center"/>
    </xf>
    <xf numFmtId="0" fontId="11" fillId="7" borderId="3" xfId="1" applyFont="1" applyFill="1" applyBorder="1" applyAlignment="1" applyProtection="1">
      <alignment horizontal="center" vertical="center" wrapText="1"/>
      <protection locked="0"/>
    </xf>
    <xf numFmtId="0" fontId="11" fillId="0" borderId="3" xfId="1" applyFont="1" applyFill="1" applyBorder="1" applyAlignment="1">
      <alignment horizontal="center" vertical="center" wrapText="1"/>
    </xf>
    <xf numFmtId="0" fontId="11" fillId="0" borderId="54" xfId="1" applyFont="1" applyFill="1" applyBorder="1" applyAlignment="1">
      <alignment horizontal="center" vertical="center" wrapText="1"/>
    </xf>
    <xf numFmtId="0" fontId="12" fillId="6" borderId="34" xfId="1" applyFont="1" applyFill="1" applyBorder="1" applyAlignment="1" applyProtection="1">
      <alignment horizontal="center" vertical="center"/>
    </xf>
    <xf numFmtId="0" fontId="12" fillId="0" borderId="72" xfId="1" applyFont="1" applyFill="1" applyBorder="1" applyAlignment="1" applyProtection="1">
      <alignment horizontal="center" vertical="center"/>
    </xf>
    <xf numFmtId="0" fontId="12" fillId="0" borderId="64" xfId="1" applyFont="1" applyFill="1" applyBorder="1" applyAlignment="1" applyProtection="1">
      <alignment horizontal="center" vertical="center"/>
    </xf>
    <xf numFmtId="0" fontId="12" fillId="6" borderId="0" xfId="1" applyFont="1" applyFill="1" applyBorder="1" applyAlignment="1" applyProtection="1">
      <alignment horizontal="center" vertical="center"/>
    </xf>
    <xf numFmtId="0" fontId="12" fillId="0" borderId="74" xfId="1" applyFont="1" applyFill="1" applyBorder="1" applyAlignment="1" applyProtection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12" fillId="0" borderId="22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20" xfId="1" applyFont="1" applyFill="1" applyBorder="1" applyAlignment="1" applyProtection="1">
      <alignment horizontal="center" vertical="center"/>
    </xf>
    <xf numFmtId="0" fontId="12" fillId="0" borderId="21" xfId="1" applyFont="1" applyFill="1" applyBorder="1" applyAlignment="1" applyProtection="1">
      <alignment horizontal="center" vertical="center"/>
    </xf>
    <xf numFmtId="0" fontId="12" fillId="0" borderId="23" xfId="1" applyFont="1" applyFill="1" applyBorder="1" applyAlignment="1" applyProtection="1">
      <alignment horizontal="center" vertical="center"/>
    </xf>
    <xf numFmtId="0" fontId="14" fillId="4" borderId="55" xfId="0" applyFont="1" applyFill="1" applyBorder="1" applyAlignment="1">
      <alignment horizontal="center" vertical="center" wrapText="1"/>
    </xf>
    <xf numFmtId="0" fontId="3" fillId="0" borderId="42" xfId="1" applyFont="1" applyFill="1" applyBorder="1" applyAlignment="1" applyProtection="1">
      <alignment horizontal="center" vertical="center"/>
    </xf>
    <xf numFmtId="0" fontId="3" fillId="0" borderId="71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13" fillId="0" borderId="74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3" fillId="0" borderId="65" xfId="1" applyFont="1" applyFill="1" applyBorder="1" applyAlignment="1" applyProtection="1">
      <alignment horizontal="center" vertical="center"/>
    </xf>
    <xf numFmtId="0" fontId="3" fillId="0" borderId="66" xfId="1" applyFont="1" applyFill="1" applyBorder="1" applyAlignment="1" applyProtection="1">
      <alignment horizontal="center" vertical="center"/>
    </xf>
    <xf numFmtId="0" fontId="7" fillId="6" borderId="49" xfId="1" applyFont="1" applyFill="1" applyBorder="1" applyAlignment="1" applyProtection="1">
      <alignment horizontal="center" vertical="center"/>
    </xf>
    <xf numFmtId="0" fontId="7" fillId="0" borderId="65" xfId="1" applyFont="1" applyFill="1" applyBorder="1" applyAlignment="1" applyProtection="1">
      <alignment horizontal="center" vertical="center"/>
    </xf>
    <xf numFmtId="0" fontId="7" fillId="0" borderId="2" xfId="1" applyFont="1" applyFill="1" applyBorder="1" applyAlignment="1" applyProtection="1">
      <alignment horizontal="center" vertical="center"/>
    </xf>
    <xf numFmtId="0" fontId="7" fillId="0" borderId="66" xfId="1" applyFont="1" applyFill="1" applyBorder="1" applyAlignment="1" applyProtection="1">
      <alignment horizontal="center" vertical="center"/>
    </xf>
    <xf numFmtId="0" fontId="7" fillId="6" borderId="6" xfId="1" applyFont="1" applyFill="1" applyBorder="1" applyAlignment="1" applyProtection="1">
      <alignment horizontal="center" vertical="center"/>
    </xf>
    <xf numFmtId="0" fontId="7" fillId="0" borderId="62" xfId="1" applyFont="1" applyFill="1" applyBorder="1" applyAlignment="1" applyProtection="1">
      <alignment horizontal="center" vertical="center"/>
    </xf>
    <xf numFmtId="0" fontId="7" fillId="0" borderId="37" xfId="1" applyFont="1" applyFill="1" applyBorder="1" applyAlignment="1" applyProtection="1">
      <alignment horizontal="center" vertical="center"/>
    </xf>
    <xf numFmtId="0" fontId="27" fillId="0" borderId="50" xfId="1" applyFont="1" applyFill="1" applyBorder="1" applyAlignment="1">
      <alignment horizontal="center" vertical="center" wrapText="1"/>
    </xf>
    <xf numFmtId="0" fontId="27" fillId="0" borderId="5" xfId="1" applyFont="1" applyFill="1" applyBorder="1" applyAlignment="1">
      <alignment horizontal="center" vertical="center" wrapText="1"/>
    </xf>
    <xf numFmtId="0" fontId="27" fillId="0" borderId="65" xfId="1" applyFont="1" applyFill="1" applyBorder="1" applyAlignment="1">
      <alignment horizontal="center" vertical="center" wrapText="1"/>
    </xf>
    <xf numFmtId="0" fontId="27" fillId="0" borderId="18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25" fillId="0" borderId="56" xfId="0" applyFont="1" applyFill="1" applyBorder="1" applyAlignment="1">
      <alignment horizontal="center" vertical="center"/>
    </xf>
    <xf numFmtId="0" fontId="25" fillId="0" borderId="63" xfId="0" applyFont="1" applyFill="1" applyBorder="1" applyAlignment="1">
      <alignment horizontal="center" vertical="center"/>
    </xf>
    <xf numFmtId="0" fontId="12" fillId="0" borderId="63" xfId="0" applyFont="1" applyFill="1" applyBorder="1" applyAlignment="1">
      <alignment horizontal="center" vertical="center"/>
    </xf>
    <xf numFmtId="0" fontId="12" fillId="0" borderId="75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/>
    </xf>
    <xf numFmtId="0" fontId="11" fillId="0" borderId="47" xfId="1" applyFont="1" applyFill="1" applyBorder="1" applyAlignment="1" applyProtection="1">
      <alignment horizontal="center" vertical="center"/>
      <protection locked="0"/>
    </xf>
    <xf numFmtId="1" fontId="23" fillId="0" borderId="5" xfId="0" applyNumberFormat="1" applyFont="1" applyFill="1" applyBorder="1" applyAlignment="1" applyProtection="1">
      <alignment horizontal="center" vertical="center"/>
      <protection locked="0"/>
    </xf>
    <xf numFmtId="1" fontId="23" fillId="0" borderId="1" xfId="0" applyNumberFormat="1" applyFont="1" applyFill="1" applyBorder="1" applyAlignment="1" applyProtection="1">
      <alignment horizontal="center" vertical="center"/>
      <protection locked="0"/>
    </xf>
    <xf numFmtId="1" fontId="23" fillId="0" borderId="1" xfId="3" applyNumberFormat="1" applyFont="1" applyFill="1" applyBorder="1" applyAlignment="1" applyProtection="1">
      <alignment horizontal="center" vertical="center"/>
      <protection locked="0"/>
    </xf>
    <xf numFmtId="1" fontId="16" fillId="9" borderId="1" xfId="0" applyNumberFormat="1" applyFont="1" applyFill="1" applyBorder="1" applyAlignment="1">
      <alignment horizontal="center" vertical="center"/>
    </xf>
    <xf numFmtId="1" fontId="12" fillId="3" borderId="3" xfId="1" applyNumberFormat="1" applyFont="1" applyFill="1" applyBorder="1" applyAlignment="1" applyProtection="1">
      <alignment horizontal="center" vertical="center" wrapText="1"/>
    </xf>
    <xf numFmtId="1" fontId="12" fillId="3" borderId="1" xfId="1" applyNumberFormat="1" applyFont="1" applyFill="1" applyBorder="1" applyAlignment="1" applyProtection="1">
      <alignment horizontal="center" vertical="center" wrapText="1"/>
    </xf>
    <xf numFmtId="1" fontId="12" fillId="9" borderId="3" xfId="1" applyNumberFormat="1" applyFont="1" applyFill="1" applyBorder="1" applyAlignment="1" applyProtection="1">
      <alignment horizontal="center" vertical="center" wrapText="1"/>
    </xf>
    <xf numFmtId="1" fontId="12" fillId="9" borderId="1" xfId="1" applyNumberFormat="1" applyFont="1" applyFill="1" applyBorder="1" applyAlignment="1" applyProtection="1">
      <alignment horizontal="center" vertical="center" wrapText="1"/>
    </xf>
    <xf numFmtId="1" fontId="12" fillId="3" borderId="11" xfId="1" applyNumberFormat="1" applyFont="1" applyFill="1" applyBorder="1" applyAlignment="1" applyProtection="1">
      <alignment horizontal="center" vertical="center" wrapText="1"/>
    </xf>
    <xf numFmtId="1" fontId="12" fillId="3" borderId="4" xfId="1" applyNumberFormat="1" applyFont="1" applyFill="1" applyBorder="1" applyAlignment="1" applyProtection="1">
      <alignment horizontal="center" vertical="center" wrapText="1"/>
    </xf>
    <xf numFmtId="3" fontId="16" fillId="0" borderId="45" xfId="0" applyNumberFormat="1" applyFont="1" applyFill="1" applyBorder="1" applyAlignment="1">
      <alignment horizontal="center" vertical="center"/>
    </xf>
    <xf numFmtId="0" fontId="28" fillId="0" borderId="59" xfId="1" applyFont="1" applyFill="1" applyBorder="1" applyAlignment="1" applyProtection="1">
      <alignment horizontal="center" vertical="center"/>
    </xf>
    <xf numFmtId="0" fontId="28" fillId="0" borderId="62" xfId="1" applyFont="1" applyFill="1" applyBorder="1" applyAlignment="1" applyProtection="1">
      <alignment horizontal="center" vertical="center"/>
    </xf>
    <xf numFmtId="0" fontId="28" fillId="0" borderId="39" xfId="1" applyFont="1" applyFill="1" applyBorder="1" applyAlignment="1" applyProtection="1">
      <alignment horizontal="center" vertical="center"/>
    </xf>
    <xf numFmtId="0" fontId="28" fillId="0" borderId="6" xfId="1" applyFont="1" applyFill="1" applyBorder="1" applyAlignment="1" applyProtection="1">
      <alignment horizontal="center" vertical="center"/>
    </xf>
    <xf numFmtId="0" fontId="11" fillId="7" borderId="2" xfId="1" applyFont="1" applyFill="1" applyBorder="1" applyAlignment="1" applyProtection="1">
      <alignment horizontal="center" vertical="center" wrapText="1"/>
      <protection locked="0"/>
    </xf>
    <xf numFmtId="164" fontId="12" fillId="3" borderId="70" xfId="1" applyNumberFormat="1" applyFont="1" applyFill="1" applyBorder="1" applyAlignment="1" applyProtection="1">
      <alignment horizontal="center" vertical="center" wrapText="1"/>
    </xf>
    <xf numFmtId="1" fontId="12" fillId="3" borderId="70" xfId="1" applyNumberFormat="1" applyFont="1" applyFill="1" applyBorder="1" applyAlignment="1" applyProtection="1">
      <alignment horizontal="center" vertical="center" wrapText="1"/>
    </xf>
    <xf numFmtId="1" fontId="16" fillId="3" borderId="67" xfId="0" applyNumberFormat="1" applyFont="1" applyFill="1" applyBorder="1" applyAlignment="1">
      <alignment horizontal="center" vertical="center"/>
    </xf>
    <xf numFmtId="1" fontId="11" fillId="3" borderId="18" xfId="1" applyNumberFormat="1" applyFont="1" applyFill="1" applyBorder="1" applyAlignment="1" applyProtection="1">
      <alignment horizontal="center" vertical="center" wrapText="1"/>
    </xf>
    <xf numFmtId="1" fontId="16" fillId="3" borderId="22" xfId="0" applyNumberFormat="1" applyFont="1" applyFill="1" applyBorder="1" applyAlignment="1">
      <alignment horizontal="center" vertical="center"/>
    </xf>
    <xf numFmtId="1" fontId="11" fillId="3" borderId="38" xfId="1" applyNumberFormat="1" applyFont="1" applyFill="1" applyBorder="1" applyAlignment="1" applyProtection="1">
      <alignment horizontal="center" vertical="center" wrapText="1"/>
    </xf>
    <xf numFmtId="1" fontId="16" fillId="3" borderId="48" xfId="0" applyNumberFormat="1" applyFont="1" applyFill="1" applyBorder="1" applyAlignment="1">
      <alignment horizontal="center" vertical="center"/>
    </xf>
    <xf numFmtId="1" fontId="11" fillId="3" borderId="51" xfId="1" applyNumberFormat="1" applyFont="1" applyFill="1" applyBorder="1" applyAlignment="1" applyProtection="1">
      <alignment horizontal="center" vertical="center" wrapText="1"/>
    </xf>
    <xf numFmtId="1" fontId="11" fillId="3" borderId="52" xfId="1" applyNumberFormat="1" applyFont="1" applyFill="1" applyBorder="1" applyAlignment="1" applyProtection="1">
      <alignment horizontal="center" vertical="center" wrapText="1"/>
    </xf>
    <xf numFmtId="164" fontId="11" fillId="3" borderId="52" xfId="1" applyNumberFormat="1" applyFont="1" applyFill="1" applyBorder="1" applyAlignment="1" applyProtection="1">
      <alignment horizontal="center" vertical="center" wrapText="1"/>
    </xf>
    <xf numFmtId="1" fontId="16" fillId="3" borderId="53" xfId="0" applyNumberFormat="1" applyFont="1" applyFill="1" applyBorder="1" applyAlignment="1">
      <alignment horizontal="center" vertical="center"/>
    </xf>
    <xf numFmtId="1" fontId="12" fillId="3" borderId="68" xfId="1" applyNumberFormat="1" applyFont="1" applyFill="1" applyBorder="1" applyAlignment="1" applyProtection="1">
      <alignment horizontal="center" vertical="center" wrapText="1"/>
    </xf>
    <xf numFmtId="1" fontId="11" fillId="3" borderId="70" xfId="1" applyNumberFormat="1" applyFont="1" applyFill="1" applyBorder="1" applyAlignment="1" applyProtection="1">
      <alignment horizontal="center" vertical="center" wrapText="1"/>
    </xf>
    <xf numFmtId="1" fontId="4" fillId="10" borderId="50" xfId="1" applyNumberFormat="1" applyFont="1" applyFill="1" applyBorder="1" applyAlignment="1" applyProtection="1">
      <alignment horizontal="center" vertical="center" wrapText="1"/>
    </xf>
    <xf numFmtId="1" fontId="4" fillId="10" borderId="5" xfId="1" applyNumberFormat="1" applyFont="1" applyFill="1" applyBorder="1" applyAlignment="1" applyProtection="1">
      <alignment horizontal="center" vertical="center" wrapText="1"/>
    </xf>
    <xf numFmtId="1" fontId="4" fillId="10" borderId="65" xfId="1" applyNumberFormat="1" applyFont="1" applyFill="1" applyBorder="1" applyAlignment="1" applyProtection="1">
      <alignment horizontal="center" vertical="center" wrapText="1"/>
    </xf>
    <xf numFmtId="1" fontId="1" fillId="10" borderId="26" xfId="0" applyNumberFormat="1" applyFont="1" applyFill="1" applyBorder="1" applyAlignment="1">
      <alignment horizontal="center" vertical="center"/>
    </xf>
    <xf numFmtId="1" fontId="4" fillId="10" borderId="18" xfId="1" applyNumberFormat="1" applyFont="1" applyFill="1" applyBorder="1" applyAlignment="1" applyProtection="1">
      <alignment horizontal="center" vertical="center" wrapText="1"/>
    </xf>
    <xf numFmtId="1" fontId="4" fillId="10" borderId="1" xfId="1" applyNumberFormat="1" applyFont="1" applyFill="1" applyBorder="1" applyAlignment="1" applyProtection="1">
      <alignment horizontal="center" vertical="center" wrapText="1"/>
    </xf>
    <xf numFmtId="1" fontId="4" fillId="10" borderId="2" xfId="1" applyNumberFormat="1" applyFont="1" applyFill="1" applyBorder="1" applyAlignment="1" applyProtection="1">
      <alignment horizontal="center" vertical="center" wrapText="1"/>
    </xf>
    <xf numFmtId="1" fontId="1" fillId="10" borderId="22" xfId="0" applyNumberFormat="1" applyFont="1" applyFill="1" applyBorder="1" applyAlignment="1">
      <alignment horizontal="center" vertical="center"/>
    </xf>
    <xf numFmtId="1" fontId="4" fillId="10" borderId="51" xfId="1" applyNumberFormat="1" applyFont="1" applyFill="1" applyBorder="1" applyAlignment="1" applyProtection="1">
      <alignment horizontal="center" vertical="center" wrapText="1"/>
    </xf>
    <xf numFmtId="1" fontId="4" fillId="10" borderId="70" xfId="1" applyNumberFormat="1" applyFont="1" applyFill="1" applyBorder="1" applyAlignment="1" applyProtection="1">
      <alignment horizontal="center" vertical="center" wrapText="1"/>
    </xf>
    <xf numFmtId="1" fontId="4" fillId="10" borderId="52" xfId="1" applyNumberFormat="1" applyFont="1" applyFill="1" applyBorder="1" applyAlignment="1" applyProtection="1">
      <alignment horizontal="center" vertical="center" wrapText="1"/>
    </xf>
    <xf numFmtId="1" fontId="4" fillId="10" borderId="55" xfId="1" applyNumberFormat="1" applyFont="1" applyFill="1" applyBorder="1" applyAlignment="1" applyProtection="1">
      <alignment horizontal="center" vertical="center" wrapText="1"/>
    </xf>
    <xf numFmtId="1" fontId="1" fillId="10" borderId="53" xfId="0" applyNumberFormat="1" applyFont="1" applyFill="1" applyBorder="1" applyAlignment="1">
      <alignment horizontal="center" vertical="center"/>
    </xf>
    <xf numFmtId="1" fontId="4" fillId="10" borderId="37" xfId="1" applyNumberFormat="1" applyFont="1" applyFill="1" applyBorder="1" applyAlignment="1" applyProtection="1">
      <alignment horizontal="center" vertical="center" wrapText="1"/>
    </xf>
    <xf numFmtId="1" fontId="1" fillId="10" borderId="37" xfId="0" applyNumberFormat="1" applyFont="1" applyFill="1" applyBorder="1" applyAlignment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  <protection locked="0"/>
    </xf>
    <xf numFmtId="0" fontId="12" fillId="7" borderId="32" xfId="1" applyFont="1" applyFill="1" applyBorder="1" applyAlignment="1" applyProtection="1">
      <alignment horizontal="center" vertical="center" wrapText="1"/>
      <protection locked="0"/>
    </xf>
    <xf numFmtId="0" fontId="12" fillId="7" borderId="33" xfId="1" applyFont="1" applyFill="1" applyBorder="1" applyAlignment="1" applyProtection="1">
      <alignment horizontal="center" vertical="center" wrapText="1"/>
      <protection locked="0"/>
    </xf>
    <xf numFmtId="0" fontId="12" fillId="0" borderId="44" xfId="1" applyFont="1" applyFill="1" applyBorder="1" applyAlignment="1" applyProtection="1">
      <alignment horizontal="center" vertical="center"/>
      <protection locked="0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</xf>
    <xf numFmtId="0" fontId="13" fillId="0" borderId="4" xfId="1" applyFont="1" applyFill="1" applyBorder="1" applyAlignment="1" applyProtection="1">
      <alignment horizontal="center" vertical="center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11" xfId="1" applyFont="1" applyFill="1" applyBorder="1" applyAlignment="1" applyProtection="1">
      <alignment horizontal="center" vertical="center"/>
    </xf>
    <xf numFmtId="0" fontId="12" fillId="0" borderId="27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</xf>
    <xf numFmtId="0" fontId="12" fillId="2" borderId="3" xfId="1" applyFont="1" applyFill="1" applyBorder="1" applyAlignment="1" applyProtection="1">
      <alignment horizontal="center" vertical="center" wrapText="1"/>
    </xf>
    <xf numFmtId="0" fontId="12" fillId="4" borderId="1" xfId="1" applyFont="1" applyFill="1" applyBorder="1" applyAlignment="1" applyProtection="1">
      <alignment horizontal="center" vertical="center"/>
    </xf>
    <xf numFmtId="0" fontId="12" fillId="4" borderId="2" xfId="1" applyFont="1" applyFill="1" applyBorder="1" applyAlignment="1" applyProtection="1">
      <alignment horizontal="center" vertical="center"/>
    </xf>
    <xf numFmtId="0" fontId="12" fillId="4" borderId="59" xfId="1" applyFont="1" applyFill="1" applyBorder="1" applyAlignment="1" applyProtection="1">
      <alignment horizontal="center" vertical="center"/>
    </xf>
    <xf numFmtId="0" fontId="12" fillId="4" borderId="61" xfId="1" applyFont="1" applyFill="1" applyBorder="1" applyAlignment="1" applyProtection="1">
      <alignment horizontal="center" vertical="center"/>
    </xf>
    <xf numFmtId="0" fontId="12" fillId="5" borderId="18" xfId="1" applyFont="1" applyFill="1" applyBorder="1" applyAlignment="1" applyProtection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/>
    </xf>
    <xf numFmtId="0" fontId="12" fillId="6" borderId="2" xfId="1" applyFont="1" applyFill="1" applyBorder="1" applyAlignment="1" applyProtection="1">
      <alignment horizontal="center" vertical="center"/>
    </xf>
    <xf numFmtId="0" fontId="12" fillId="6" borderId="20" xfId="1" applyFont="1" applyFill="1" applyBorder="1" applyAlignment="1" applyProtection="1">
      <alignment horizontal="center" vertical="center"/>
    </xf>
    <xf numFmtId="0" fontId="12" fillId="6" borderId="21" xfId="1" applyFont="1" applyFill="1" applyBorder="1" applyAlignment="1" applyProtection="1">
      <alignment horizontal="center" vertical="center"/>
    </xf>
    <xf numFmtId="0" fontId="12" fillId="6" borderId="29" xfId="1" applyFont="1" applyFill="1" applyBorder="1" applyAlignment="1" applyProtection="1">
      <alignment horizontal="center" vertical="center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2" fillId="0" borderId="4" xfId="1" applyFont="1" applyFill="1" applyBorder="1" applyAlignment="1" applyProtection="1">
      <alignment horizontal="center" vertical="center" wrapText="1"/>
    </xf>
    <xf numFmtId="0" fontId="12" fillId="0" borderId="43" xfId="1" applyFont="1" applyFill="1" applyBorder="1" applyAlignment="1" applyProtection="1">
      <alignment horizontal="center" vertical="center" wrapText="1"/>
    </xf>
    <xf numFmtId="0" fontId="13" fillId="0" borderId="24" xfId="1" applyFont="1" applyFill="1" applyBorder="1" applyAlignment="1" applyProtection="1">
      <alignment horizontal="center" vertical="center"/>
    </xf>
    <xf numFmtId="0" fontId="13" fillId="0" borderId="15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0" borderId="12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13" fillId="0" borderId="8" xfId="1" applyFont="1" applyFill="1" applyBorder="1" applyAlignment="1" applyProtection="1">
      <alignment horizontal="center" vertical="center"/>
      <protection locked="0"/>
    </xf>
    <xf numFmtId="0" fontId="13" fillId="0" borderId="9" xfId="1" applyFont="1" applyFill="1" applyBorder="1" applyAlignment="1" applyProtection="1">
      <alignment horizontal="center" vertical="center"/>
      <protection locked="0"/>
    </xf>
    <xf numFmtId="0" fontId="4" fillId="0" borderId="30" xfId="1" applyFont="1" applyFill="1" applyBorder="1" applyAlignment="1" applyProtection="1">
      <alignment horizontal="center" vertical="center" wrapText="1"/>
    </xf>
    <xf numFmtId="0" fontId="4" fillId="0" borderId="39" xfId="1" applyFont="1" applyFill="1" applyBorder="1" applyAlignment="1" applyProtection="1">
      <alignment horizontal="center" vertical="center" wrapText="1"/>
    </xf>
    <xf numFmtId="0" fontId="4" fillId="0" borderId="37" xfId="1" applyFont="1" applyFill="1" applyBorder="1" applyAlignment="1" applyProtection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5" borderId="1" xfId="1" applyFont="1" applyFill="1" applyBorder="1" applyAlignment="1" applyProtection="1">
      <alignment horizontal="center" vertical="center"/>
    </xf>
    <xf numFmtId="0" fontId="12" fillId="5" borderId="2" xfId="1" applyFont="1" applyFill="1" applyBorder="1" applyAlignment="1" applyProtection="1">
      <alignment horizontal="center" vertical="center"/>
    </xf>
    <xf numFmtId="0" fontId="13" fillId="5" borderId="8" xfId="1" applyFont="1" applyFill="1" applyBorder="1" applyAlignment="1" applyProtection="1">
      <alignment horizontal="center" vertical="center"/>
      <protection locked="0"/>
    </xf>
    <xf numFmtId="0" fontId="13" fillId="5" borderId="9" xfId="1" applyFont="1" applyFill="1" applyBorder="1" applyAlignment="1" applyProtection="1">
      <alignment horizontal="center" vertical="center"/>
      <protection locked="0"/>
    </xf>
    <xf numFmtId="0" fontId="12" fillId="5" borderId="30" xfId="1" applyFont="1" applyFill="1" applyBorder="1" applyAlignment="1" applyProtection="1">
      <alignment horizontal="center" vertical="center" wrapText="1"/>
    </xf>
    <xf numFmtId="0" fontId="12" fillId="5" borderId="39" xfId="1" applyFont="1" applyFill="1" applyBorder="1" applyAlignment="1" applyProtection="1">
      <alignment horizontal="center" vertical="center" wrapText="1"/>
    </xf>
    <xf numFmtId="0" fontId="12" fillId="5" borderId="37" xfId="1" applyFont="1" applyFill="1" applyBorder="1" applyAlignment="1" applyProtection="1">
      <alignment horizontal="center" vertical="center" wrapText="1"/>
    </xf>
    <xf numFmtId="0" fontId="12" fillId="0" borderId="30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37" xfId="1" applyFont="1" applyFill="1" applyBorder="1" applyAlignment="1" applyProtection="1">
      <alignment horizontal="center" vertical="center"/>
    </xf>
    <xf numFmtId="0" fontId="12" fillId="0" borderId="15" xfId="1" applyFont="1" applyFill="1" applyBorder="1" applyAlignment="1" applyProtection="1">
      <alignment horizontal="center" vertical="center"/>
    </xf>
    <xf numFmtId="0" fontId="12" fillId="0" borderId="13" xfId="1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3" fillId="0" borderId="8" xfId="1" applyFont="1" applyFill="1" applyBorder="1" applyAlignment="1" applyProtection="1">
      <alignment horizontal="center" vertical="center"/>
    </xf>
    <xf numFmtId="0" fontId="13" fillId="0" borderId="9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13" fillId="0" borderId="25" xfId="1" applyFont="1" applyFill="1" applyBorder="1" applyAlignment="1" applyProtection="1">
      <alignment horizontal="center" vertical="center"/>
    </xf>
    <xf numFmtId="0" fontId="13" fillId="0" borderId="14" xfId="1" applyFont="1" applyFill="1" applyBorder="1" applyAlignment="1" applyProtection="1">
      <alignment horizontal="center" vertical="center"/>
    </xf>
    <xf numFmtId="0" fontId="12" fillId="4" borderId="18" xfId="1" applyFont="1" applyFill="1" applyBorder="1" applyAlignment="1" applyProtection="1">
      <alignment horizontal="center" vertical="center" wrapText="1"/>
    </xf>
    <xf numFmtId="0" fontId="12" fillId="4" borderId="51" xfId="1" applyFont="1" applyFill="1" applyBorder="1" applyAlignment="1" applyProtection="1">
      <alignment horizontal="center" vertical="center" wrapText="1"/>
    </xf>
    <xf numFmtId="0" fontId="6" fillId="6" borderId="49" xfId="1" applyFont="1" applyFill="1" applyBorder="1" applyAlignment="1" applyProtection="1">
      <alignment horizontal="center" vertical="center"/>
    </xf>
    <xf numFmtId="0" fontId="6" fillId="6" borderId="47" xfId="1" applyFont="1" applyFill="1" applyBorder="1" applyAlignment="1" applyProtection="1">
      <alignment horizontal="center" vertical="center"/>
    </xf>
    <xf numFmtId="0" fontId="7" fillId="5" borderId="30" xfId="1" applyFont="1" applyFill="1" applyBorder="1" applyAlignment="1" applyProtection="1">
      <alignment horizontal="center" vertical="center"/>
    </xf>
    <xf numFmtId="0" fontId="7" fillId="5" borderId="37" xfId="1" applyFont="1" applyFill="1" applyBorder="1" applyAlignment="1" applyProtection="1">
      <alignment horizontal="center" vertical="center"/>
    </xf>
    <xf numFmtId="0" fontId="13" fillId="4" borderId="7" xfId="1" applyFont="1" applyFill="1" applyBorder="1" applyAlignment="1" applyProtection="1">
      <alignment horizontal="center" vertical="center"/>
    </xf>
    <xf numFmtId="0" fontId="13" fillId="4" borderId="8" xfId="1" applyFont="1" applyFill="1" applyBorder="1" applyAlignment="1" applyProtection="1">
      <alignment horizontal="center" vertical="center"/>
    </xf>
    <xf numFmtId="0" fontId="13" fillId="4" borderId="9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3" fillId="2" borderId="29" xfId="1" applyFont="1" applyFill="1" applyBorder="1" applyAlignment="1" applyProtection="1">
      <alignment horizontal="center" vertical="center" wrapText="1"/>
      <protection locked="0"/>
    </xf>
    <xf numFmtId="0" fontId="3" fillId="2" borderId="67" xfId="1" applyFont="1" applyFill="1" applyBorder="1" applyAlignment="1" applyProtection="1">
      <alignment horizontal="center" vertical="center" wrapText="1"/>
      <protection locked="0"/>
    </xf>
    <xf numFmtId="0" fontId="3" fillId="2" borderId="20" xfId="1" applyFont="1" applyFill="1" applyBorder="1" applyAlignment="1" applyProtection="1">
      <alignment horizontal="center" vertical="center" wrapText="1"/>
    </xf>
    <xf numFmtId="0" fontId="3" fillId="2" borderId="51" xfId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</xf>
    <xf numFmtId="0" fontId="3" fillId="2" borderId="52" xfId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3" fillId="2" borderId="52" xfId="1" applyFont="1" applyFill="1" applyBorder="1" applyAlignment="1" applyProtection="1">
      <alignment horizontal="center" vertical="center" wrapText="1"/>
      <protection locked="0"/>
    </xf>
    <xf numFmtId="0" fontId="3" fillId="2" borderId="23" xfId="1" applyFont="1" applyFill="1" applyBorder="1" applyAlignment="1" applyProtection="1">
      <alignment horizontal="center" vertical="center" wrapText="1"/>
      <protection locked="0"/>
    </xf>
    <xf numFmtId="0" fontId="3" fillId="2" borderId="53" xfId="1" applyFont="1" applyFill="1" applyBorder="1" applyAlignment="1" applyProtection="1">
      <alignment horizontal="center" vertical="center" wrapText="1"/>
      <protection locked="0"/>
    </xf>
    <xf numFmtId="0" fontId="6" fillId="6" borderId="8" xfId="1" applyFont="1" applyFill="1" applyBorder="1" applyAlignment="1" applyProtection="1">
      <alignment horizontal="center" vertical="center"/>
    </xf>
    <xf numFmtId="0" fontId="7" fillId="6" borderId="7" xfId="1" applyFont="1" applyFill="1" applyBorder="1" applyAlignment="1" applyProtection="1">
      <alignment horizontal="center" vertical="center"/>
    </xf>
    <xf numFmtId="0" fontId="7" fillId="6" borderId="8" xfId="1" applyFont="1" applyFill="1" applyBorder="1" applyAlignment="1" applyProtection="1">
      <alignment horizontal="center" vertical="center"/>
    </xf>
    <xf numFmtId="0" fontId="7" fillId="6" borderId="9" xfId="1" applyFont="1" applyFill="1" applyBorder="1" applyAlignment="1" applyProtection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2" fillId="7" borderId="7" xfId="1" applyFont="1" applyFill="1" applyBorder="1" applyAlignment="1" applyProtection="1">
      <alignment horizontal="center" vertical="center" wrapText="1"/>
      <protection locked="0"/>
    </xf>
    <xf numFmtId="0" fontId="12" fillId="7" borderId="8" xfId="1" applyFont="1" applyFill="1" applyBorder="1" applyAlignment="1" applyProtection="1">
      <alignment horizontal="center" vertical="center" wrapText="1"/>
      <protection locked="0"/>
    </xf>
    <xf numFmtId="0" fontId="12" fillId="7" borderId="9" xfId="1" applyFont="1" applyFill="1" applyBorder="1" applyAlignment="1" applyProtection="1">
      <alignment horizontal="center" vertical="center" wrapText="1"/>
      <protection locked="0"/>
    </xf>
    <xf numFmtId="0" fontId="6" fillId="6" borderId="7" xfId="1" applyFont="1" applyFill="1" applyBorder="1" applyAlignment="1" applyProtection="1">
      <alignment horizontal="center" vertical="center"/>
    </xf>
    <xf numFmtId="0" fontId="12" fillId="4" borderId="1" xfId="1" applyFont="1" applyFill="1" applyBorder="1" applyAlignment="1" applyProtection="1">
      <alignment horizontal="center" vertical="center" wrapText="1"/>
    </xf>
    <xf numFmtId="0" fontId="12" fillId="4" borderId="52" xfId="1" applyFont="1" applyFill="1" applyBorder="1" applyAlignment="1" applyProtection="1">
      <alignment horizontal="center" vertical="center" wrapText="1"/>
    </xf>
    <xf numFmtId="0" fontId="12" fillId="5" borderId="3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left" vertical="center"/>
    </xf>
    <xf numFmtId="0" fontId="18" fillId="6" borderId="9" xfId="0" applyFont="1" applyFill="1" applyBorder="1" applyAlignment="1">
      <alignment horizontal="left" vertical="center"/>
    </xf>
    <xf numFmtId="0" fontId="13" fillId="4" borderId="7" xfId="1" applyFont="1" applyFill="1" applyBorder="1" applyAlignment="1" applyProtection="1">
      <alignment horizontal="center" vertical="center"/>
      <protection locked="0"/>
    </xf>
    <xf numFmtId="0" fontId="13" fillId="4" borderId="8" xfId="1" applyFont="1" applyFill="1" applyBorder="1" applyAlignment="1" applyProtection="1">
      <alignment horizontal="center" vertical="center"/>
      <protection locked="0"/>
    </xf>
    <xf numFmtId="0" fontId="13" fillId="4" borderId="9" xfId="1" applyFont="1" applyFill="1" applyBorder="1" applyAlignment="1" applyProtection="1">
      <alignment horizontal="center" vertical="center"/>
      <protection locked="0"/>
    </xf>
    <xf numFmtId="0" fontId="13" fillId="4" borderId="44" xfId="1" applyFont="1" applyFill="1" applyBorder="1" applyAlignment="1" applyProtection="1">
      <alignment horizontal="center" vertical="center"/>
      <protection locked="0"/>
    </xf>
    <xf numFmtId="0" fontId="13" fillId="4" borderId="46" xfId="1" applyFont="1" applyFill="1" applyBorder="1" applyAlignment="1" applyProtection="1">
      <alignment horizontal="center" vertical="center"/>
      <protection locked="0"/>
    </xf>
    <xf numFmtId="0" fontId="13" fillId="4" borderId="45" xfId="1" applyFont="1" applyFill="1" applyBorder="1" applyAlignment="1" applyProtection="1">
      <alignment horizontal="center" vertical="center"/>
      <protection locked="0"/>
    </xf>
    <xf numFmtId="0" fontId="12" fillId="4" borderId="20" xfId="1" applyFont="1" applyFill="1" applyBorder="1" applyAlignment="1" applyProtection="1">
      <alignment horizontal="center" vertical="center"/>
    </xf>
    <xf numFmtId="0" fontId="12" fillId="4" borderId="21" xfId="1" applyFont="1" applyFill="1" applyBorder="1" applyAlignment="1" applyProtection="1">
      <alignment horizontal="center" vertical="center"/>
    </xf>
    <xf numFmtId="0" fontId="12" fillId="4" borderId="29" xfId="1" applyFont="1" applyFill="1" applyBorder="1" applyAlignment="1" applyProtection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13" fillId="5" borderId="73" xfId="1" applyFont="1" applyFill="1" applyBorder="1" applyAlignment="1" applyProtection="1">
      <alignment horizontal="center" vertical="center"/>
      <protection locked="0"/>
    </xf>
    <xf numFmtId="0" fontId="13" fillId="5" borderId="58" xfId="1" applyFont="1" applyFill="1" applyBorder="1" applyAlignment="1" applyProtection="1">
      <alignment horizontal="center" vertical="center"/>
      <protection locked="0"/>
    </xf>
    <xf numFmtId="0" fontId="13" fillId="5" borderId="35" xfId="1" applyFont="1" applyFill="1" applyBorder="1" applyAlignment="1" applyProtection="1">
      <alignment horizontal="center" vertical="center"/>
      <protection locked="0"/>
    </xf>
    <xf numFmtId="0" fontId="12" fillId="6" borderId="18" xfId="1" applyFont="1" applyFill="1" applyBorder="1" applyAlignment="1" applyProtection="1">
      <alignment horizontal="center" vertical="center"/>
    </xf>
    <xf numFmtId="0" fontId="12" fillId="5" borderId="59" xfId="1" applyFont="1" applyFill="1" applyBorder="1" applyAlignment="1" applyProtection="1">
      <alignment horizontal="center" vertical="center"/>
    </xf>
    <xf numFmtId="0" fontId="12" fillId="5" borderId="61" xfId="1" applyFont="1" applyFill="1" applyBorder="1" applyAlignment="1" applyProtection="1">
      <alignment horizontal="center" vertical="center"/>
    </xf>
    <xf numFmtId="0" fontId="13" fillId="0" borderId="20" xfId="1" applyFont="1" applyFill="1" applyBorder="1" applyAlignment="1" applyProtection="1">
      <alignment horizontal="center" vertical="center"/>
      <protection locked="0"/>
    </xf>
    <xf numFmtId="0" fontId="13" fillId="0" borderId="21" xfId="1" applyFont="1" applyFill="1" applyBorder="1" applyAlignment="1" applyProtection="1">
      <alignment horizontal="center" vertical="center"/>
      <protection locked="0"/>
    </xf>
    <xf numFmtId="0" fontId="13" fillId="0" borderId="23" xfId="1" applyFont="1" applyFill="1" applyBorder="1" applyAlignment="1" applyProtection="1">
      <alignment horizontal="center" vertical="center"/>
      <protection locked="0"/>
    </xf>
    <xf numFmtId="0" fontId="13" fillId="0" borderId="51" xfId="1" applyFont="1" applyFill="1" applyBorder="1" applyAlignment="1" applyProtection="1">
      <alignment horizontal="center" vertical="center"/>
      <protection locked="0"/>
    </xf>
    <xf numFmtId="0" fontId="13" fillId="0" borderId="52" xfId="1" applyFont="1" applyFill="1" applyBorder="1" applyAlignment="1" applyProtection="1">
      <alignment horizontal="center" vertical="center"/>
      <protection locked="0"/>
    </xf>
    <xf numFmtId="0" fontId="13" fillId="0" borderId="53" xfId="1" applyFont="1" applyFill="1" applyBorder="1" applyAlignment="1" applyProtection="1">
      <alignment horizontal="center" vertical="center"/>
      <protection locked="0"/>
    </xf>
    <xf numFmtId="0" fontId="13" fillId="0" borderId="20" xfId="1" applyFont="1" applyFill="1" applyBorder="1" applyAlignment="1" applyProtection="1">
      <alignment horizontal="center" vertical="center"/>
    </xf>
    <xf numFmtId="0" fontId="13" fillId="0" borderId="21" xfId="1" applyFont="1" applyFill="1" applyBorder="1" applyAlignment="1" applyProtection="1">
      <alignment horizontal="center" vertical="center"/>
    </xf>
    <xf numFmtId="0" fontId="13" fillId="0" borderId="23" xfId="1" applyFont="1" applyFill="1" applyBorder="1" applyAlignment="1" applyProtection="1">
      <alignment horizontal="center" vertical="center"/>
    </xf>
    <xf numFmtId="0" fontId="13" fillId="0" borderId="51" xfId="1" applyFont="1" applyFill="1" applyBorder="1" applyAlignment="1" applyProtection="1">
      <alignment horizontal="center" vertical="center"/>
    </xf>
    <xf numFmtId="0" fontId="13" fillId="0" borderId="52" xfId="1" applyFont="1" applyFill="1" applyBorder="1" applyAlignment="1" applyProtection="1">
      <alignment horizontal="center" vertical="center"/>
    </xf>
    <xf numFmtId="0" fontId="13" fillId="0" borderId="53" xfId="1" applyFont="1" applyFill="1" applyBorder="1" applyAlignment="1" applyProtection="1">
      <alignment horizontal="center" vertical="center"/>
    </xf>
    <xf numFmtId="0" fontId="12" fillId="2" borderId="21" xfId="1" applyFont="1" applyFill="1" applyBorder="1" applyAlignment="1" applyProtection="1">
      <alignment horizontal="center" vertical="center" wrapText="1"/>
      <protection locked="0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2" fillId="2" borderId="23" xfId="1" applyFont="1" applyFill="1" applyBorder="1" applyAlignment="1" applyProtection="1">
      <alignment horizontal="center" vertical="center" wrapText="1"/>
      <protection locked="0"/>
    </xf>
    <xf numFmtId="0" fontId="12" fillId="2" borderId="22" xfId="1" applyFont="1" applyFill="1" applyBorder="1" applyAlignment="1" applyProtection="1">
      <alignment horizontal="center" vertical="center" wrapText="1"/>
      <protection locked="0"/>
    </xf>
    <xf numFmtId="0" fontId="12" fillId="0" borderId="24" xfId="1" applyFont="1" applyFill="1" applyBorder="1" applyAlignment="1" applyProtection="1">
      <alignment horizontal="center"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12" xfId="1" applyFont="1" applyFill="1" applyBorder="1" applyAlignment="1" applyProtection="1">
      <alignment horizontal="center" vertical="center"/>
    </xf>
    <xf numFmtId="0" fontId="12" fillId="2" borderId="20" xfId="1" applyFont="1" applyFill="1" applyBorder="1" applyAlignment="1" applyProtection="1">
      <alignment horizontal="center" vertical="center" wrapText="1"/>
    </xf>
    <xf numFmtId="0" fontId="12" fillId="2" borderId="18" xfId="1" applyFont="1" applyFill="1" applyBorder="1" applyAlignment="1" applyProtection="1">
      <alignment horizontal="center" vertical="center" wrapText="1"/>
    </xf>
    <xf numFmtId="0" fontId="12" fillId="2" borderId="21" xfId="1" applyFont="1" applyFill="1" applyBorder="1" applyAlignment="1" applyProtection="1">
      <alignment horizontal="center" vertical="center" wrapText="1"/>
    </xf>
    <xf numFmtId="0" fontId="12" fillId="0" borderId="65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12" fillId="7" borderId="34" xfId="1" applyFont="1" applyFill="1" applyBorder="1" applyAlignment="1" applyProtection="1">
      <alignment horizontal="center" vertical="center" wrapText="1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5" xfId="1" applyFont="1" applyFill="1" applyBorder="1" applyAlignment="1" applyProtection="1">
      <alignment horizontal="center" vertical="center"/>
      <protection locked="0"/>
    </xf>
    <xf numFmtId="0" fontId="13" fillId="0" borderId="2" xfId="1" applyFont="1" applyFill="1" applyBorder="1" applyAlignment="1" applyProtection="1">
      <alignment horizontal="center" vertical="center"/>
      <protection locked="0"/>
    </xf>
    <xf numFmtId="0" fontId="12" fillId="0" borderId="17" xfId="1" applyFont="1" applyFill="1" applyBorder="1" applyAlignment="1" applyProtection="1">
      <alignment horizontal="center" vertical="center"/>
    </xf>
    <xf numFmtId="0" fontId="12" fillId="0" borderId="3" xfId="1" applyFont="1" applyFill="1" applyBorder="1" applyAlignment="1" applyProtection="1">
      <alignment horizontal="center" vertical="center"/>
    </xf>
    <xf numFmtId="0" fontId="13" fillId="5" borderId="28" xfId="1" applyFont="1" applyFill="1" applyBorder="1" applyAlignment="1" applyProtection="1">
      <alignment horizontal="center" vertical="center"/>
      <protection locked="0"/>
    </xf>
    <xf numFmtId="0" fontId="12" fillId="5" borderId="29" xfId="1" applyFont="1" applyFill="1" applyBorder="1" applyAlignment="1" applyProtection="1">
      <alignment horizontal="center" vertical="center" wrapText="1"/>
    </xf>
    <xf numFmtId="0" fontId="12" fillId="5" borderId="25" xfId="1" applyFont="1" applyFill="1" applyBorder="1" applyAlignment="1" applyProtection="1">
      <alignment horizontal="center" vertical="center" wrapText="1"/>
    </xf>
    <xf numFmtId="0" fontId="12" fillId="5" borderId="56" xfId="1" applyFont="1" applyFill="1" applyBorder="1" applyAlignment="1" applyProtection="1">
      <alignment horizontal="center" vertical="center" wrapText="1"/>
    </xf>
    <xf numFmtId="0" fontId="12" fillId="0" borderId="5" xfId="1" applyFont="1" applyFill="1" applyBorder="1" applyAlignment="1" applyProtection="1">
      <alignment horizontal="center" vertical="center" wrapText="1"/>
    </xf>
    <xf numFmtId="0" fontId="12" fillId="0" borderId="23" xfId="1" applyFont="1" applyFill="1" applyBorder="1" applyAlignment="1" applyProtection="1">
      <alignment horizontal="center" vertical="center" wrapText="1"/>
    </xf>
    <xf numFmtId="0" fontId="12" fillId="0" borderId="22" xfId="1" applyFont="1" applyFill="1" applyBorder="1" applyAlignment="1" applyProtection="1">
      <alignment horizontal="center" vertical="center" wrapText="1"/>
    </xf>
    <xf numFmtId="0" fontId="12" fillId="4" borderId="60" xfId="1" applyFont="1" applyFill="1" applyBorder="1" applyAlignment="1" applyProtection="1">
      <alignment horizontal="center" vertical="center"/>
    </xf>
    <xf numFmtId="0" fontId="12" fillId="5" borderId="60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2" fillId="0" borderId="25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12" fillId="0" borderId="1" xfId="1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 wrapText="1"/>
    </xf>
    <xf numFmtId="0" fontId="12" fillId="0" borderId="10" xfId="1" applyFont="1" applyFill="1" applyBorder="1" applyAlignment="1" applyProtection="1">
      <alignment horizontal="center" vertical="center" wrapText="1"/>
    </xf>
    <xf numFmtId="0" fontId="13" fillId="0" borderId="40" xfId="1" applyFont="1" applyFill="1" applyBorder="1" applyAlignment="1" applyProtection="1">
      <alignment horizontal="center" vertical="center"/>
      <protection locked="0"/>
    </xf>
    <xf numFmtId="0" fontId="13" fillId="0" borderId="42" xfId="1" applyFont="1" applyFill="1" applyBorder="1" applyAlignment="1" applyProtection="1">
      <alignment horizontal="center" vertical="center"/>
      <protection locked="0"/>
    </xf>
    <xf numFmtId="0" fontId="13" fillId="4" borderId="28" xfId="1" applyFont="1" applyFill="1" applyBorder="1" applyAlignment="1" applyProtection="1">
      <alignment horizontal="center" vertical="center"/>
      <protection locked="0"/>
    </xf>
    <xf numFmtId="0" fontId="13" fillId="4" borderId="58" xfId="1" applyFont="1" applyFill="1" applyBorder="1" applyAlignment="1" applyProtection="1">
      <alignment horizontal="center" vertical="center"/>
      <protection locked="0"/>
    </xf>
    <xf numFmtId="0" fontId="13" fillId="4" borderId="29" xfId="1" applyFont="1" applyFill="1" applyBorder="1" applyAlignment="1" applyProtection="1">
      <alignment horizontal="center" vertical="center"/>
      <protection locked="0"/>
    </xf>
    <xf numFmtId="0" fontId="12" fillId="0" borderId="49" xfId="1" applyFont="1" applyFill="1" applyBorder="1" applyAlignment="1" applyProtection="1">
      <alignment horizontal="center" vertical="center"/>
      <protection locked="0"/>
    </xf>
  </cellXfs>
  <cellStyles count="5">
    <cellStyle name="Comma" xfId="3" builtinId="3"/>
    <cellStyle name="Comma 2" xfId="4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9</xdr:row>
      <xdr:rowOff>190500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552825" y="2200275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9</xdr:row>
      <xdr:rowOff>190500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552825" y="2200275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33</xdr:row>
      <xdr:rowOff>47625</xdr:rowOff>
    </xdr:from>
    <xdr:to>
      <xdr:col>2</xdr:col>
      <xdr:colOff>609600</xdr:colOff>
      <xdr:row>33</xdr:row>
      <xdr:rowOff>190500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33</xdr:row>
      <xdr:rowOff>47625</xdr:rowOff>
    </xdr:from>
    <xdr:to>
      <xdr:col>2</xdr:col>
      <xdr:colOff>609600</xdr:colOff>
      <xdr:row>33</xdr:row>
      <xdr:rowOff>190500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55</xdr:row>
      <xdr:rowOff>47625</xdr:rowOff>
    </xdr:from>
    <xdr:to>
      <xdr:col>2</xdr:col>
      <xdr:colOff>609600</xdr:colOff>
      <xdr:row>55</xdr:row>
      <xdr:rowOff>190500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55</xdr:row>
      <xdr:rowOff>47625</xdr:rowOff>
    </xdr:from>
    <xdr:to>
      <xdr:col>2</xdr:col>
      <xdr:colOff>609600</xdr:colOff>
      <xdr:row>55</xdr:row>
      <xdr:rowOff>190500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78</xdr:row>
      <xdr:rowOff>47625</xdr:rowOff>
    </xdr:from>
    <xdr:to>
      <xdr:col>2</xdr:col>
      <xdr:colOff>609600</xdr:colOff>
      <xdr:row>78</xdr:row>
      <xdr:rowOff>190500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78</xdr:row>
      <xdr:rowOff>47625</xdr:rowOff>
    </xdr:from>
    <xdr:to>
      <xdr:col>2</xdr:col>
      <xdr:colOff>609600</xdr:colOff>
      <xdr:row>78</xdr:row>
      <xdr:rowOff>190500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102</xdr:row>
      <xdr:rowOff>47625</xdr:rowOff>
    </xdr:from>
    <xdr:to>
      <xdr:col>2</xdr:col>
      <xdr:colOff>609600</xdr:colOff>
      <xdr:row>102</xdr:row>
      <xdr:rowOff>190500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102</xdr:row>
      <xdr:rowOff>47625</xdr:rowOff>
    </xdr:from>
    <xdr:to>
      <xdr:col>2</xdr:col>
      <xdr:colOff>609600</xdr:colOff>
      <xdr:row>102</xdr:row>
      <xdr:rowOff>190500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548467" y="3497792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9</xdr:row>
      <xdr:rowOff>190500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9</xdr:row>
      <xdr:rowOff>190500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31</xdr:row>
      <xdr:rowOff>190500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31</xdr:row>
      <xdr:rowOff>190500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53</xdr:row>
      <xdr:rowOff>190500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53</xdr:row>
      <xdr:rowOff>190500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76</xdr:row>
      <xdr:rowOff>190500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76</xdr:row>
      <xdr:rowOff>190500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100</xdr:row>
      <xdr:rowOff>190500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100</xdr:row>
      <xdr:rowOff>190500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552700" y="30861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31</xdr:row>
      <xdr:rowOff>190500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31</xdr:row>
      <xdr:rowOff>190500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31</xdr:row>
      <xdr:rowOff>190500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31</xdr:row>
      <xdr:rowOff>190500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53</xdr:row>
      <xdr:rowOff>190500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53</xdr:row>
      <xdr:rowOff>190500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53</xdr:row>
      <xdr:rowOff>190500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53</xdr:row>
      <xdr:rowOff>190500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76</xdr:row>
      <xdr:rowOff>190500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76</xdr:row>
      <xdr:rowOff>190500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76</xdr:row>
      <xdr:rowOff>190500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76</xdr:row>
      <xdr:rowOff>190500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100</xdr:row>
      <xdr:rowOff>190500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100</xdr:row>
      <xdr:rowOff>190500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100</xdr:row>
      <xdr:rowOff>190500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100</xdr:row>
      <xdr:rowOff>190500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559050" y="311150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47625</xdr:rowOff>
    </xdr:from>
    <xdr:to>
      <xdr:col>2</xdr:col>
      <xdr:colOff>114300</xdr:colOff>
      <xdr:row>10</xdr:row>
      <xdr:rowOff>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47625</xdr:rowOff>
    </xdr:from>
    <xdr:to>
      <xdr:col>2</xdr:col>
      <xdr:colOff>114300</xdr:colOff>
      <xdr:row>10</xdr:row>
      <xdr:rowOff>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47625</xdr:rowOff>
    </xdr:from>
    <xdr:to>
      <xdr:col>2</xdr:col>
      <xdr:colOff>114300</xdr:colOff>
      <xdr:row>10</xdr:row>
      <xdr:rowOff>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47625</xdr:rowOff>
    </xdr:from>
    <xdr:to>
      <xdr:col>2</xdr:col>
      <xdr:colOff>114300</xdr:colOff>
      <xdr:row>10</xdr:row>
      <xdr:rowOff>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3</xdr:col>
      <xdr:colOff>0</xdr:colOff>
      <xdr:row>10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3</xdr:col>
      <xdr:colOff>0</xdr:colOff>
      <xdr:row>10</xdr:row>
      <xdr:rowOff>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3</xdr:col>
      <xdr:colOff>0</xdr:colOff>
      <xdr:row>10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3</xdr:col>
      <xdr:colOff>0</xdr:colOff>
      <xdr:row>10</xdr:row>
      <xdr:rowOff>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10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10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10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9</xdr:row>
      <xdr:rowOff>47625</xdr:rowOff>
    </xdr:from>
    <xdr:to>
      <xdr:col>2</xdr:col>
      <xdr:colOff>609600</xdr:colOff>
      <xdr:row>10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47625</xdr:rowOff>
    </xdr:from>
    <xdr:to>
      <xdr:col>2</xdr:col>
      <xdr:colOff>114300</xdr:colOff>
      <xdr:row>32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47625</xdr:rowOff>
    </xdr:from>
    <xdr:to>
      <xdr:col>2</xdr:col>
      <xdr:colOff>114300</xdr:colOff>
      <xdr:row>32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47625</xdr:rowOff>
    </xdr:from>
    <xdr:to>
      <xdr:col>2</xdr:col>
      <xdr:colOff>114300</xdr:colOff>
      <xdr:row>32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47625</xdr:rowOff>
    </xdr:from>
    <xdr:to>
      <xdr:col>2</xdr:col>
      <xdr:colOff>114300</xdr:colOff>
      <xdr:row>32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3</xdr:col>
      <xdr:colOff>0</xdr:colOff>
      <xdr:row>32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3</xdr:col>
      <xdr:colOff>0</xdr:colOff>
      <xdr:row>32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3</xdr:col>
      <xdr:colOff>0</xdr:colOff>
      <xdr:row>32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3</xdr:col>
      <xdr:colOff>0</xdr:colOff>
      <xdr:row>32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32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32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32</xdr:row>
      <xdr:rowOff>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31</xdr:row>
      <xdr:rowOff>47625</xdr:rowOff>
    </xdr:from>
    <xdr:to>
      <xdr:col>2</xdr:col>
      <xdr:colOff>609600</xdr:colOff>
      <xdr:row>32</xdr:row>
      <xdr:rowOff>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47625</xdr:rowOff>
    </xdr:from>
    <xdr:to>
      <xdr:col>2</xdr:col>
      <xdr:colOff>114300</xdr:colOff>
      <xdr:row>54</xdr:row>
      <xdr:rowOff>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47625</xdr:rowOff>
    </xdr:from>
    <xdr:to>
      <xdr:col>2</xdr:col>
      <xdr:colOff>114300</xdr:colOff>
      <xdr:row>54</xdr:row>
      <xdr:rowOff>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47625</xdr:rowOff>
    </xdr:from>
    <xdr:to>
      <xdr:col>2</xdr:col>
      <xdr:colOff>114300</xdr:colOff>
      <xdr:row>54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47625</xdr:rowOff>
    </xdr:from>
    <xdr:to>
      <xdr:col>2</xdr:col>
      <xdr:colOff>114300</xdr:colOff>
      <xdr:row>54</xdr:row>
      <xdr:rowOff>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3</xdr:col>
      <xdr:colOff>0</xdr:colOff>
      <xdr:row>54</xdr:row>
      <xdr:rowOff>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3</xdr:col>
      <xdr:colOff>0</xdr:colOff>
      <xdr:row>54</xdr:row>
      <xdr:rowOff>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3</xdr:col>
      <xdr:colOff>0</xdr:colOff>
      <xdr:row>54</xdr:row>
      <xdr:rowOff>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3</xdr:col>
      <xdr:colOff>0</xdr:colOff>
      <xdr:row>54</xdr:row>
      <xdr:rowOff>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54</xdr:row>
      <xdr:rowOff>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54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54</xdr:row>
      <xdr:rowOff>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53</xdr:row>
      <xdr:rowOff>47625</xdr:rowOff>
    </xdr:from>
    <xdr:to>
      <xdr:col>2</xdr:col>
      <xdr:colOff>609600</xdr:colOff>
      <xdr:row>54</xdr:row>
      <xdr:rowOff>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76</xdr:row>
      <xdr:rowOff>47625</xdr:rowOff>
    </xdr:from>
    <xdr:to>
      <xdr:col>2</xdr:col>
      <xdr:colOff>114300</xdr:colOff>
      <xdr:row>77</xdr:row>
      <xdr:rowOff>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76</xdr:row>
      <xdr:rowOff>47625</xdr:rowOff>
    </xdr:from>
    <xdr:to>
      <xdr:col>2</xdr:col>
      <xdr:colOff>114300</xdr:colOff>
      <xdr:row>77</xdr:row>
      <xdr:rowOff>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76</xdr:row>
      <xdr:rowOff>47625</xdr:rowOff>
    </xdr:from>
    <xdr:to>
      <xdr:col>2</xdr:col>
      <xdr:colOff>114300</xdr:colOff>
      <xdr:row>77</xdr:row>
      <xdr:rowOff>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76</xdr:row>
      <xdr:rowOff>47625</xdr:rowOff>
    </xdr:from>
    <xdr:to>
      <xdr:col>2</xdr:col>
      <xdr:colOff>114300</xdr:colOff>
      <xdr:row>77</xdr:row>
      <xdr:rowOff>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3</xdr:col>
      <xdr:colOff>0</xdr:colOff>
      <xdr:row>77</xdr:row>
      <xdr:rowOff>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3</xdr:col>
      <xdr:colOff>0</xdr:colOff>
      <xdr:row>77</xdr:row>
      <xdr:rowOff>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3</xdr:col>
      <xdr:colOff>0</xdr:colOff>
      <xdr:row>77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3</xdr:col>
      <xdr:colOff>0</xdr:colOff>
      <xdr:row>77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77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77</xdr:row>
      <xdr:rowOff>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77</xdr:row>
      <xdr:rowOff>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76</xdr:row>
      <xdr:rowOff>47625</xdr:rowOff>
    </xdr:from>
    <xdr:to>
      <xdr:col>2</xdr:col>
      <xdr:colOff>609600</xdr:colOff>
      <xdr:row>77</xdr:row>
      <xdr:rowOff>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100</xdr:row>
      <xdr:rowOff>47625</xdr:rowOff>
    </xdr:from>
    <xdr:to>
      <xdr:col>2</xdr:col>
      <xdr:colOff>114300</xdr:colOff>
      <xdr:row>101</xdr:row>
      <xdr:rowOff>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100</xdr:row>
      <xdr:rowOff>47625</xdr:rowOff>
    </xdr:from>
    <xdr:to>
      <xdr:col>2</xdr:col>
      <xdr:colOff>114300</xdr:colOff>
      <xdr:row>101</xdr:row>
      <xdr:rowOff>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100</xdr:row>
      <xdr:rowOff>47625</xdr:rowOff>
    </xdr:from>
    <xdr:to>
      <xdr:col>2</xdr:col>
      <xdr:colOff>114300</xdr:colOff>
      <xdr:row>101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100</xdr:row>
      <xdr:rowOff>47625</xdr:rowOff>
    </xdr:from>
    <xdr:to>
      <xdr:col>2</xdr:col>
      <xdr:colOff>114300</xdr:colOff>
      <xdr:row>101</xdr:row>
      <xdr:rowOff>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129730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3</xdr:col>
      <xdr:colOff>0</xdr:colOff>
      <xdr:row>101</xdr:row>
      <xdr:rowOff>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3</xdr:col>
      <xdr:colOff>0</xdr:colOff>
      <xdr:row>101</xdr:row>
      <xdr:rowOff>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3</xdr:col>
      <xdr:colOff>0</xdr:colOff>
      <xdr:row>101</xdr:row>
      <xdr:rowOff>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3</xdr:col>
      <xdr:colOff>0</xdr:colOff>
      <xdr:row>101</xdr:row>
      <xdr:rowOff>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3468350" y="4895850"/>
          <a:ext cx="5238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101</xdr:row>
      <xdr:rowOff>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101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101</xdr:row>
      <xdr:rowOff>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495300</xdr:colOff>
      <xdr:row>100</xdr:row>
      <xdr:rowOff>47625</xdr:rowOff>
    </xdr:from>
    <xdr:to>
      <xdr:col>2</xdr:col>
      <xdr:colOff>609600</xdr:colOff>
      <xdr:row>101</xdr:row>
      <xdr:rowOff>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3468350" y="4895850"/>
          <a:ext cx="114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2:BG110"/>
  <sheetViews>
    <sheetView tabSelected="1" topLeftCell="A42" zoomScale="60" zoomScaleNormal="60" workbookViewId="0">
      <selection activeCell="AV63" sqref="AV63:AZ63"/>
    </sheetView>
  </sheetViews>
  <sheetFormatPr defaultRowHeight="15"/>
  <cols>
    <col min="1" max="1" width="11.5703125" style="24" customWidth="1"/>
    <col min="2" max="2" width="21.42578125" style="24" customWidth="1"/>
    <col min="3" max="3" width="17.7109375" style="24" customWidth="1"/>
    <col min="4" max="4" width="10.140625" style="24" customWidth="1"/>
    <col min="5" max="5" width="10" style="24" customWidth="1"/>
    <col min="6" max="6" width="16.7109375" style="24" customWidth="1"/>
    <col min="7" max="7" width="14.28515625" style="24" customWidth="1"/>
    <col min="8" max="8" width="12.28515625" style="24" customWidth="1"/>
    <col min="9" max="9" width="15.7109375" style="24" customWidth="1"/>
    <col min="10" max="10" width="11" style="141" customWidth="1"/>
    <col min="11" max="11" width="10.5703125" style="24" customWidth="1"/>
    <col min="12" max="12" width="10.7109375" style="24" customWidth="1"/>
    <col min="13" max="13" width="16" style="24" customWidth="1"/>
    <col min="14" max="14" width="14" style="24" customWidth="1"/>
    <col min="15" max="15" width="13.140625" style="24" customWidth="1"/>
    <col min="16" max="16" width="16.140625" style="24" customWidth="1"/>
    <col min="17" max="17" width="10.7109375" style="141" customWidth="1"/>
    <col min="18" max="18" width="11" style="24" customWidth="1"/>
    <col min="19" max="19" width="11.28515625" style="24" customWidth="1"/>
    <col min="20" max="20" width="15.28515625" style="24" customWidth="1"/>
    <col min="21" max="21" width="14.7109375" style="24" customWidth="1"/>
    <col min="22" max="22" width="13.140625" style="24" customWidth="1"/>
    <col min="23" max="23" width="15.28515625" style="24" customWidth="1"/>
    <col min="24" max="24" width="9.7109375" style="238" customWidth="1"/>
    <col min="25" max="25" width="17.85546875" style="238" customWidth="1"/>
    <col min="26" max="26" width="15.140625" style="24" customWidth="1"/>
    <col min="27" max="27" width="21.28515625" style="24" customWidth="1"/>
    <col min="28" max="43" width="9.140625" style="24"/>
    <col min="44" max="45" width="9.140625" style="150"/>
    <col min="46" max="47" width="11" style="150" customWidth="1"/>
    <col min="48" max="48" width="23" style="24" customWidth="1"/>
    <col min="49" max="49" width="21.7109375" style="24" customWidth="1"/>
    <col min="50" max="52" width="22.85546875" style="24" customWidth="1"/>
    <col min="53" max="53" width="12.42578125" customWidth="1"/>
    <col min="54" max="54" width="12.28515625" customWidth="1"/>
    <col min="55" max="55" width="12.42578125" customWidth="1"/>
    <col min="56" max="56" width="12.7109375" customWidth="1"/>
    <col min="57" max="58" width="12.42578125" customWidth="1"/>
    <col min="59" max="59" width="12.7109375" customWidth="1"/>
  </cols>
  <sheetData>
    <row r="2" spans="1:59" ht="15.75" thickBot="1"/>
    <row r="3" spans="1:59" ht="15.75" customHeight="1">
      <c r="A3" s="426" t="s">
        <v>67</v>
      </c>
      <c r="B3" s="427"/>
      <c r="C3" s="428"/>
      <c r="D3" s="432" t="s">
        <v>0</v>
      </c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4"/>
      <c r="Z3" s="432" t="s">
        <v>6</v>
      </c>
      <c r="AA3" s="433"/>
      <c r="AB3" s="433"/>
      <c r="AC3" s="433"/>
      <c r="AD3" s="433"/>
      <c r="AE3" s="433"/>
      <c r="AF3" s="433"/>
      <c r="AG3" s="433"/>
      <c r="AH3" s="433"/>
      <c r="AI3" s="433"/>
      <c r="AJ3" s="433"/>
      <c r="AK3" s="433"/>
      <c r="AL3" s="433"/>
      <c r="AM3" s="433"/>
      <c r="AN3" s="433"/>
      <c r="AO3" s="433"/>
      <c r="AP3" s="433"/>
      <c r="AQ3" s="433"/>
      <c r="AR3" s="433"/>
      <c r="AS3" s="433"/>
      <c r="AT3" s="434"/>
      <c r="AU3" s="184"/>
      <c r="AV3" s="442" t="s">
        <v>18</v>
      </c>
      <c r="AW3" s="352"/>
      <c r="AX3" s="442" t="s">
        <v>19</v>
      </c>
      <c r="AY3" s="352"/>
      <c r="AZ3" s="352"/>
      <c r="BA3" s="445" t="s">
        <v>28</v>
      </c>
      <c r="BB3" s="447" t="s">
        <v>54</v>
      </c>
      <c r="BC3" s="447" t="s">
        <v>51</v>
      </c>
      <c r="BD3" s="438" t="s">
        <v>81</v>
      </c>
      <c r="BE3" s="438" t="s">
        <v>30</v>
      </c>
      <c r="BF3" s="438" t="s">
        <v>52</v>
      </c>
      <c r="BG3" s="440" t="s">
        <v>53</v>
      </c>
    </row>
    <row r="4" spans="1:59" ht="15.75" customHeight="1" thickBot="1">
      <c r="A4" s="429"/>
      <c r="B4" s="430"/>
      <c r="C4" s="431"/>
      <c r="D4" s="435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6"/>
      <c r="X4" s="436"/>
      <c r="Y4" s="437"/>
      <c r="Z4" s="435"/>
      <c r="AA4" s="436"/>
      <c r="AB4" s="436"/>
      <c r="AC4" s="436"/>
      <c r="AD4" s="436"/>
      <c r="AE4" s="436"/>
      <c r="AF4" s="436"/>
      <c r="AG4" s="436"/>
      <c r="AH4" s="436"/>
      <c r="AI4" s="436"/>
      <c r="AJ4" s="436"/>
      <c r="AK4" s="436"/>
      <c r="AL4" s="436"/>
      <c r="AM4" s="436"/>
      <c r="AN4" s="436"/>
      <c r="AO4" s="436"/>
      <c r="AP4" s="436"/>
      <c r="AQ4" s="436"/>
      <c r="AR4" s="436"/>
      <c r="AS4" s="436"/>
      <c r="AT4" s="437"/>
      <c r="AU4" s="119"/>
      <c r="AV4" s="443"/>
      <c r="AW4" s="302"/>
      <c r="AX4" s="443"/>
      <c r="AY4" s="302"/>
      <c r="AZ4" s="302"/>
      <c r="BA4" s="446"/>
      <c r="BB4" s="304"/>
      <c r="BC4" s="304"/>
      <c r="BD4" s="439"/>
      <c r="BE4" s="439"/>
      <c r="BF4" s="439"/>
      <c r="BG4" s="441"/>
    </row>
    <row r="5" spans="1:59" ht="24.75" customHeight="1" thickBot="1">
      <c r="A5" s="456" t="s">
        <v>76</v>
      </c>
      <c r="B5" s="456"/>
      <c r="C5" s="457"/>
      <c r="D5" s="408" t="s">
        <v>34</v>
      </c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09"/>
      <c r="P5" s="409"/>
      <c r="Q5" s="410"/>
      <c r="R5" s="420" t="s">
        <v>36</v>
      </c>
      <c r="S5" s="421"/>
      <c r="T5" s="421"/>
      <c r="U5" s="421"/>
      <c r="V5" s="421"/>
      <c r="W5" s="421"/>
      <c r="X5" s="422"/>
      <c r="Y5" s="346" t="s">
        <v>25</v>
      </c>
      <c r="Z5" s="459" t="s">
        <v>26</v>
      </c>
      <c r="AA5" s="448" t="s">
        <v>7</v>
      </c>
      <c r="AB5" s="450" t="s">
        <v>46</v>
      </c>
      <c r="AC5" s="451"/>
      <c r="AD5" s="451"/>
      <c r="AE5" s="451"/>
      <c r="AF5" s="451"/>
      <c r="AG5" s="451"/>
      <c r="AH5" s="451"/>
      <c r="AI5" s="451"/>
      <c r="AJ5" s="451"/>
      <c r="AK5" s="451"/>
      <c r="AL5" s="451"/>
      <c r="AM5" s="451"/>
      <c r="AN5" s="451"/>
      <c r="AO5" s="451"/>
      <c r="AP5" s="451"/>
      <c r="AQ5" s="451"/>
      <c r="AR5" s="451"/>
      <c r="AS5" s="451"/>
      <c r="AT5" s="452"/>
      <c r="AU5" s="125"/>
      <c r="AV5" s="443"/>
      <c r="AW5" s="302"/>
      <c r="AX5" s="443"/>
      <c r="AY5" s="302"/>
      <c r="AZ5" s="302"/>
      <c r="BA5" s="446"/>
      <c r="BB5" s="304"/>
      <c r="BC5" s="304"/>
      <c r="BD5" s="439"/>
      <c r="BE5" s="439"/>
      <c r="BF5" s="439"/>
      <c r="BG5" s="441"/>
    </row>
    <row r="6" spans="1:59" ht="26.25" customHeight="1" thickBot="1">
      <c r="A6" s="295"/>
      <c r="B6" s="295"/>
      <c r="C6" s="458"/>
      <c r="D6" s="411" t="s">
        <v>35</v>
      </c>
      <c r="E6" s="412"/>
      <c r="F6" s="412"/>
      <c r="G6" s="412"/>
      <c r="H6" s="412"/>
      <c r="I6" s="412"/>
      <c r="J6" s="413"/>
      <c r="K6" s="414" t="s">
        <v>45</v>
      </c>
      <c r="L6" s="415"/>
      <c r="M6" s="415"/>
      <c r="N6" s="415"/>
      <c r="O6" s="415"/>
      <c r="P6" s="415"/>
      <c r="Q6" s="416"/>
      <c r="R6" s="417" t="s">
        <v>37</v>
      </c>
      <c r="S6" s="418"/>
      <c r="T6" s="418"/>
      <c r="U6" s="418"/>
      <c r="V6" s="418"/>
      <c r="W6" s="418"/>
      <c r="X6" s="419"/>
      <c r="Y6" s="347"/>
      <c r="Z6" s="460"/>
      <c r="AA6" s="449"/>
      <c r="AB6" s="453"/>
      <c r="AC6" s="454"/>
      <c r="AD6" s="454"/>
      <c r="AE6" s="454"/>
      <c r="AF6" s="454"/>
      <c r="AG6" s="454"/>
      <c r="AH6" s="454"/>
      <c r="AI6" s="454"/>
      <c r="AJ6" s="454"/>
      <c r="AK6" s="454"/>
      <c r="AL6" s="454"/>
      <c r="AM6" s="454"/>
      <c r="AN6" s="454"/>
      <c r="AO6" s="454"/>
      <c r="AP6" s="454"/>
      <c r="AQ6" s="454"/>
      <c r="AR6" s="451"/>
      <c r="AS6" s="451"/>
      <c r="AT6" s="452"/>
      <c r="AU6" s="125"/>
      <c r="AV6" s="444"/>
      <c r="AW6" s="353"/>
      <c r="AX6" s="444"/>
      <c r="AY6" s="353"/>
      <c r="AZ6" s="353"/>
      <c r="BA6" s="446"/>
      <c r="BB6" s="304"/>
      <c r="BC6" s="304"/>
      <c r="BD6" s="439"/>
      <c r="BE6" s="439"/>
      <c r="BF6" s="439"/>
      <c r="BG6" s="441"/>
    </row>
    <row r="7" spans="1:59" ht="27.75" customHeight="1" thickBot="1">
      <c r="A7" s="319" t="s">
        <v>33</v>
      </c>
      <c r="B7" s="476" t="s">
        <v>31</v>
      </c>
      <c r="C7" s="477" t="s">
        <v>32</v>
      </c>
      <c r="D7" s="363" t="s">
        <v>39</v>
      </c>
      <c r="E7" s="393" t="s">
        <v>38</v>
      </c>
      <c r="F7" s="306" t="s">
        <v>44</v>
      </c>
      <c r="G7" s="306"/>
      <c r="H7" s="306"/>
      <c r="I7" s="307"/>
      <c r="J7" s="308" t="s">
        <v>17</v>
      </c>
      <c r="K7" s="363" t="s">
        <v>39</v>
      </c>
      <c r="L7" s="393" t="s">
        <v>38</v>
      </c>
      <c r="M7" s="306" t="s">
        <v>44</v>
      </c>
      <c r="N7" s="306"/>
      <c r="O7" s="306"/>
      <c r="P7" s="307"/>
      <c r="Q7" s="308" t="s">
        <v>17</v>
      </c>
      <c r="R7" s="310" t="s">
        <v>39</v>
      </c>
      <c r="S7" s="396" t="s">
        <v>38</v>
      </c>
      <c r="T7" s="342" t="s">
        <v>44</v>
      </c>
      <c r="U7" s="342"/>
      <c r="V7" s="342"/>
      <c r="W7" s="343"/>
      <c r="X7" s="424" t="s">
        <v>17</v>
      </c>
      <c r="Y7" s="347"/>
      <c r="Z7" s="460"/>
      <c r="AA7" s="449"/>
      <c r="AB7" s="423" t="s">
        <v>8</v>
      </c>
      <c r="AC7" s="311"/>
      <c r="AD7" s="311" t="s">
        <v>9</v>
      </c>
      <c r="AE7" s="311"/>
      <c r="AF7" s="311" t="s">
        <v>10</v>
      </c>
      <c r="AG7" s="311"/>
      <c r="AH7" s="311" t="s">
        <v>11</v>
      </c>
      <c r="AI7" s="311"/>
      <c r="AJ7" s="311" t="s">
        <v>12</v>
      </c>
      <c r="AK7" s="311"/>
      <c r="AL7" s="311" t="s">
        <v>13</v>
      </c>
      <c r="AM7" s="311"/>
      <c r="AN7" s="311" t="s">
        <v>14</v>
      </c>
      <c r="AO7" s="311"/>
      <c r="AP7" s="311" t="s">
        <v>15</v>
      </c>
      <c r="AQ7" s="312"/>
      <c r="AR7" s="313" t="s">
        <v>16</v>
      </c>
      <c r="AS7" s="314"/>
      <c r="AT7" s="315"/>
      <c r="AU7" s="87"/>
      <c r="AV7" s="316" t="s">
        <v>47</v>
      </c>
      <c r="AW7" s="317"/>
      <c r="AX7" s="455" t="s">
        <v>50</v>
      </c>
      <c r="AY7" s="291"/>
      <c r="AZ7" s="291"/>
      <c r="BA7" s="446"/>
      <c r="BB7" s="304"/>
      <c r="BC7" s="304"/>
      <c r="BD7" s="439"/>
      <c r="BE7" s="439"/>
      <c r="BF7" s="439"/>
      <c r="BG7" s="441"/>
    </row>
    <row r="8" spans="1:59" ht="83.25" customHeight="1" thickBot="1">
      <c r="A8" s="320"/>
      <c r="B8" s="319"/>
      <c r="C8" s="478"/>
      <c r="D8" s="363"/>
      <c r="E8" s="393"/>
      <c r="F8" s="120" t="s">
        <v>40</v>
      </c>
      <c r="G8" s="120" t="s">
        <v>41</v>
      </c>
      <c r="H8" s="120" t="s">
        <v>42</v>
      </c>
      <c r="I8" s="63" t="s">
        <v>43</v>
      </c>
      <c r="J8" s="309"/>
      <c r="K8" s="363"/>
      <c r="L8" s="393"/>
      <c r="M8" s="120" t="s">
        <v>40</v>
      </c>
      <c r="N8" s="120" t="s">
        <v>41</v>
      </c>
      <c r="O8" s="120" t="s">
        <v>56</v>
      </c>
      <c r="P8" s="63" t="s">
        <v>43</v>
      </c>
      <c r="Q8" s="309"/>
      <c r="R8" s="310"/>
      <c r="S8" s="396"/>
      <c r="T8" s="121" t="s">
        <v>40</v>
      </c>
      <c r="U8" s="121" t="s">
        <v>41</v>
      </c>
      <c r="V8" s="121" t="s">
        <v>57</v>
      </c>
      <c r="W8" s="64" t="s">
        <v>43</v>
      </c>
      <c r="X8" s="425"/>
      <c r="Y8" s="348"/>
      <c r="Z8" s="460"/>
      <c r="AA8" s="449"/>
      <c r="AB8" s="165" t="s">
        <v>3</v>
      </c>
      <c r="AC8" s="166" t="s">
        <v>4</v>
      </c>
      <c r="AD8" s="166" t="s">
        <v>3</v>
      </c>
      <c r="AE8" s="166" t="s">
        <v>4</v>
      </c>
      <c r="AF8" s="166" t="s">
        <v>3</v>
      </c>
      <c r="AG8" s="166" t="s">
        <v>4</v>
      </c>
      <c r="AH8" s="166" t="s">
        <v>3</v>
      </c>
      <c r="AI8" s="166" t="s">
        <v>4</v>
      </c>
      <c r="AJ8" s="166" t="s">
        <v>3</v>
      </c>
      <c r="AK8" s="166" t="s">
        <v>4</v>
      </c>
      <c r="AL8" s="166" t="s">
        <v>3</v>
      </c>
      <c r="AM8" s="166" t="s">
        <v>4</v>
      </c>
      <c r="AN8" s="166" t="s">
        <v>3</v>
      </c>
      <c r="AO8" s="166" t="s">
        <v>4</v>
      </c>
      <c r="AP8" s="166" t="s">
        <v>3</v>
      </c>
      <c r="AQ8" s="167" t="s">
        <v>4</v>
      </c>
      <c r="AR8" s="116" t="s">
        <v>3</v>
      </c>
      <c r="AS8" s="118" t="s">
        <v>4</v>
      </c>
      <c r="AT8" s="180" t="s">
        <v>17</v>
      </c>
      <c r="AU8" s="185" t="s">
        <v>74</v>
      </c>
      <c r="AV8" s="48" t="s">
        <v>48</v>
      </c>
      <c r="AW8" s="49" t="s">
        <v>49</v>
      </c>
      <c r="AX8" s="71" t="s">
        <v>71</v>
      </c>
      <c r="AY8" s="45" t="s">
        <v>72</v>
      </c>
      <c r="AZ8" s="261" t="s">
        <v>73</v>
      </c>
      <c r="BA8" s="446"/>
      <c r="BB8" s="304"/>
      <c r="BC8" s="304"/>
      <c r="BD8" s="439"/>
      <c r="BE8" s="439"/>
      <c r="BF8" s="439"/>
      <c r="BG8" s="441"/>
    </row>
    <row r="9" spans="1:59" ht="26.25" customHeight="1">
      <c r="A9" s="21">
        <v>1</v>
      </c>
      <c r="B9" s="22" t="s">
        <v>61</v>
      </c>
      <c r="C9" s="246">
        <v>754129.32385391998</v>
      </c>
      <c r="D9" s="161">
        <v>40</v>
      </c>
      <c r="E9" s="69">
        <v>2</v>
      </c>
      <c r="F9" s="69">
        <v>0</v>
      </c>
      <c r="G9" s="69">
        <v>0</v>
      </c>
      <c r="H9" s="69">
        <v>0</v>
      </c>
      <c r="I9" s="74">
        <v>0</v>
      </c>
      <c r="J9" s="157">
        <f t="shared" ref="J9:J15" si="0">D9+E9+F9+G9+H9+I9</f>
        <v>42</v>
      </c>
      <c r="K9" s="163">
        <v>41</v>
      </c>
      <c r="L9" s="69">
        <v>0</v>
      </c>
      <c r="M9" s="69">
        <v>0</v>
      </c>
      <c r="N9" s="69">
        <v>0</v>
      </c>
      <c r="O9" s="75">
        <v>0</v>
      </c>
      <c r="P9" s="69">
        <v>0</v>
      </c>
      <c r="Q9" s="157">
        <f t="shared" ref="Q9:Q15" si="1">SUM(K9:P9)</f>
        <v>41</v>
      </c>
      <c r="R9" s="163">
        <v>47</v>
      </c>
      <c r="S9" s="69">
        <v>0</v>
      </c>
      <c r="T9" s="69">
        <v>0</v>
      </c>
      <c r="U9" s="69">
        <v>0</v>
      </c>
      <c r="V9" s="69">
        <v>2</v>
      </c>
      <c r="W9" s="69">
        <v>0</v>
      </c>
      <c r="X9" s="157">
        <f t="shared" ref="X9:X15" si="2">SUM(R9:W9)</f>
        <v>49</v>
      </c>
      <c r="Y9" s="239">
        <f t="shared" ref="Y9:Y15" si="3">J9+Q9+X9</f>
        <v>132</v>
      </c>
      <c r="Z9" s="21">
        <v>1</v>
      </c>
      <c r="AA9" s="76" t="s">
        <v>61</v>
      </c>
      <c r="AB9" s="168">
        <v>1</v>
      </c>
      <c r="AC9" s="169">
        <v>1</v>
      </c>
      <c r="AD9" s="169">
        <v>11</v>
      </c>
      <c r="AE9" s="169">
        <v>17</v>
      </c>
      <c r="AF9" s="169">
        <v>9</v>
      </c>
      <c r="AG9" s="169">
        <v>15</v>
      </c>
      <c r="AH9" s="169">
        <v>25</v>
      </c>
      <c r="AI9" s="169">
        <v>9</v>
      </c>
      <c r="AJ9" s="169">
        <v>7</v>
      </c>
      <c r="AK9" s="169">
        <v>9</v>
      </c>
      <c r="AL9" s="169">
        <v>2</v>
      </c>
      <c r="AM9" s="169">
        <v>9</v>
      </c>
      <c r="AN9" s="169">
        <v>4</v>
      </c>
      <c r="AO9" s="169">
        <v>6</v>
      </c>
      <c r="AP9" s="169">
        <v>5</v>
      </c>
      <c r="AQ9" s="170">
        <v>0</v>
      </c>
      <c r="AR9" s="126">
        <f t="shared" ref="AR9:AS15" si="4">AP9+AN9+AL9+AJ9+AH9+AF9+AD9+AB9</f>
        <v>64</v>
      </c>
      <c r="AS9" s="175">
        <f t="shared" si="4"/>
        <v>66</v>
      </c>
      <c r="AT9" s="181">
        <f t="shared" ref="AT9:AT15" si="5">SUM(AR9:AS9)</f>
        <v>130</v>
      </c>
      <c r="AU9" s="186">
        <f>D9+E9+K9+L9+R9+S9</f>
        <v>130</v>
      </c>
      <c r="AV9" s="232">
        <v>374</v>
      </c>
      <c r="AW9" s="233">
        <v>41</v>
      </c>
      <c r="AX9" s="233">
        <v>15</v>
      </c>
      <c r="AY9" s="233">
        <v>0</v>
      </c>
      <c r="AZ9" s="234">
        <v>2</v>
      </c>
      <c r="BA9" s="265">
        <f t="shared" ref="BA9:BA19" si="6">((D9+E9)*4)/(C9*0.00144)*100</f>
        <v>15.470379280631953</v>
      </c>
      <c r="BB9" s="6">
        <f>(D9+E9)/(J9+Q9)*100</f>
        <v>50.602409638554214</v>
      </c>
      <c r="BC9" s="6">
        <f>(4*AU9)/(C9*0.00272)*100</f>
        <v>25.350621510279247</v>
      </c>
      <c r="BD9" s="7">
        <f t="shared" ref="BD9:BD19" si="7">(E9+F9+G9+H9+I9+L9+M9+N9+O9+P9+S9+T9+U9+V9+W9)/Y9*100</f>
        <v>3.0303030303030303</v>
      </c>
      <c r="BE9" s="6">
        <f t="shared" ref="BE9:BE19" si="8">((D9+E9)*4)/(C9)*100000</f>
        <v>22.277346164110011</v>
      </c>
      <c r="BF9" s="6">
        <f>(AU9*4)/(C9)*100000</f>
        <v>68.95369050795955</v>
      </c>
      <c r="BG9" s="266">
        <f t="shared" ref="BG9:BG19" si="9">AW9/AV9*100</f>
        <v>10.962566844919785</v>
      </c>
    </row>
    <row r="10" spans="1:59" ht="26.25" customHeight="1">
      <c r="A10" s="21">
        <v>2</v>
      </c>
      <c r="B10" s="23" t="s">
        <v>59</v>
      </c>
      <c r="C10" s="247">
        <v>791091.27028152009</v>
      </c>
      <c r="D10" s="161">
        <v>79</v>
      </c>
      <c r="E10" s="69">
        <v>16</v>
      </c>
      <c r="F10" s="69">
        <v>3</v>
      </c>
      <c r="G10" s="69">
        <v>0</v>
      </c>
      <c r="H10" s="69">
        <v>0</v>
      </c>
      <c r="I10" s="74">
        <v>0</v>
      </c>
      <c r="J10" s="158">
        <f t="shared" si="0"/>
        <v>98</v>
      </c>
      <c r="K10" s="163">
        <v>43</v>
      </c>
      <c r="L10" s="69">
        <v>2</v>
      </c>
      <c r="M10" s="69">
        <v>0</v>
      </c>
      <c r="N10" s="69">
        <v>0</v>
      </c>
      <c r="O10" s="75">
        <v>4</v>
      </c>
      <c r="P10" s="69">
        <v>0</v>
      </c>
      <c r="Q10" s="158">
        <f t="shared" si="1"/>
        <v>49</v>
      </c>
      <c r="R10" s="163">
        <v>34</v>
      </c>
      <c r="S10" s="69">
        <v>0</v>
      </c>
      <c r="T10" s="69">
        <v>0</v>
      </c>
      <c r="U10" s="69">
        <v>0</v>
      </c>
      <c r="V10" s="69">
        <v>5</v>
      </c>
      <c r="W10" s="69">
        <v>0</v>
      </c>
      <c r="X10" s="158">
        <f t="shared" si="2"/>
        <v>39</v>
      </c>
      <c r="Y10" s="240">
        <f t="shared" si="3"/>
        <v>186</v>
      </c>
      <c r="Z10" s="21">
        <v>2</v>
      </c>
      <c r="AA10" s="76" t="s">
        <v>59</v>
      </c>
      <c r="AB10" s="68">
        <v>11</v>
      </c>
      <c r="AC10" s="67">
        <v>8</v>
      </c>
      <c r="AD10" s="67">
        <v>16</v>
      </c>
      <c r="AE10" s="67">
        <v>13</v>
      </c>
      <c r="AF10" s="67">
        <v>20</v>
      </c>
      <c r="AG10" s="67">
        <v>28</v>
      </c>
      <c r="AH10" s="67">
        <v>11</v>
      </c>
      <c r="AI10" s="67">
        <v>12</v>
      </c>
      <c r="AJ10" s="67">
        <v>6</v>
      </c>
      <c r="AK10" s="67">
        <v>10</v>
      </c>
      <c r="AL10" s="67">
        <v>3</v>
      </c>
      <c r="AM10" s="67">
        <v>4</v>
      </c>
      <c r="AN10" s="67">
        <v>7</v>
      </c>
      <c r="AO10" s="67">
        <v>7</v>
      </c>
      <c r="AP10" s="67">
        <v>9</v>
      </c>
      <c r="AQ10" s="171">
        <v>9</v>
      </c>
      <c r="AR10" s="126">
        <f t="shared" si="4"/>
        <v>83</v>
      </c>
      <c r="AS10" s="175">
        <f t="shared" si="4"/>
        <v>91</v>
      </c>
      <c r="AT10" s="181">
        <f t="shared" si="5"/>
        <v>174</v>
      </c>
      <c r="AU10" s="187">
        <f t="shared" ref="AU10:AU19" si="10">D10+E10+K10+L10+R10+S10</f>
        <v>174</v>
      </c>
      <c r="AV10" s="235">
        <v>481</v>
      </c>
      <c r="AW10" s="236">
        <v>103</v>
      </c>
      <c r="AX10" s="236">
        <v>29</v>
      </c>
      <c r="AY10" s="236">
        <v>0</v>
      </c>
      <c r="AZ10" s="237">
        <v>3</v>
      </c>
      <c r="BA10" s="265">
        <f t="shared" ref="BA10:BA15" si="11">((D10+E10)*4)/(C10*0.00144)*100</f>
        <v>33.357578171097828</v>
      </c>
      <c r="BB10" s="6">
        <f t="shared" ref="BB10:BB18" si="12">(D10+E10)/(J10+Q10)*100</f>
        <v>64.625850340136054</v>
      </c>
      <c r="BC10" s="6">
        <f t="shared" ref="BC10:BC18" si="13">(4*AU10)/(C10*0.00272)*100</f>
        <v>32.345490660024275</v>
      </c>
      <c r="BD10" s="7">
        <f t="shared" ref="BD10:BD15" si="14">(E10+F10+G10+H10+I10+L10+M10+N10+O10+P10+S10+T10+U10+V10+W10)/Y10*100</f>
        <v>16.129032258064516</v>
      </c>
      <c r="BE10" s="6">
        <f t="shared" ref="BE10:BE15" si="15">((D10+E10)*4)/(C10)*100000</f>
        <v>48.034912566380875</v>
      </c>
      <c r="BF10" s="6">
        <f t="shared" ref="BF10:BF19" si="16">(AU10*4)/(C10)*100000</f>
        <v>87.979734595266024</v>
      </c>
      <c r="BG10" s="266">
        <f t="shared" ref="BG10:BG15" si="17">AW10/AV10*100</f>
        <v>21.413721413721415</v>
      </c>
    </row>
    <row r="11" spans="1:59" ht="26.25" customHeight="1">
      <c r="A11" s="21">
        <v>3</v>
      </c>
      <c r="B11" s="23" t="s">
        <v>62</v>
      </c>
      <c r="C11" s="248">
        <v>474653.200572</v>
      </c>
      <c r="D11" s="161">
        <v>29</v>
      </c>
      <c r="E11" s="69">
        <v>9</v>
      </c>
      <c r="F11" s="69">
        <v>0</v>
      </c>
      <c r="G11" s="69">
        <v>0</v>
      </c>
      <c r="H11" s="69">
        <v>0</v>
      </c>
      <c r="I11" s="74">
        <v>0</v>
      </c>
      <c r="J11" s="158">
        <f t="shared" si="0"/>
        <v>38</v>
      </c>
      <c r="K11" s="163">
        <v>37</v>
      </c>
      <c r="L11" s="69">
        <v>0</v>
      </c>
      <c r="M11" s="69">
        <v>0</v>
      </c>
      <c r="N11" s="69">
        <v>0</v>
      </c>
      <c r="O11" s="75">
        <v>13</v>
      </c>
      <c r="P11" s="69">
        <v>0</v>
      </c>
      <c r="Q11" s="158">
        <f t="shared" si="1"/>
        <v>50</v>
      </c>
      <c r="R11" s="163">
        <v>26</v>
      </c>
      <c r="S11" s="69">
        <v>0</v>
      </c>
      <c r="T11" s="69">
        <v>0</v>
      </c>
      <c r="U11" s="69">
        <v>0</v>
      </c>
      <c r="V11" s="69">
        <v>6</v>
      </c>
      <c r="W11" s="69">
        <v>0</v>
      </c>
      <c r="X11" s="158">
        <f t="shared" si="2"/>
        <v>32</v>
      </c>
      <c r="Y11" s="240">
        <f t="shared" si="3"/>
        <v>120</v>
      </c>
      <c r="Z11" s="21">
        <v>3</v>
      </c>
      <c r="AA11" s="76" t="s">
        <v>62</v>
      </c>
      <c r="AB11" s="68">
        <v>5</v>
      </c>
      <c r="AC11" s="67">
        <v>2</v>
      </c>
      <c r="AD11" s="67">
        <v>9</v>
      </c>
      <c r="AE11" s="67">
        <v>5</v>
      </c>
      <c r="AF11" s="67">
        <v>9</v>
      </c>
      <c r="AG11" s="67">
        <v>11</v>
      </c>
      <c r="AH11" s="67">
        <v>1</v>
      </c>
      <c r="AI11" s="67">
        <v>10</v>
      </c>
      <c r="AJ11" s="67">
        <v>1</v>
      </c>
      <c r="AK11" s="67">
        <v>9</v>
      </c>
      <c r="AL11" s="67">
        <v>4</v>
      </c>
      <c r="AM11" s="67">
        <v>6</v>
      </c>
      <c r="AN11" s="67">
        <v>2</v>
      </c>
      <c r="AO11" s="67">
        <v>13</v>
      </c>
      <c r="AP11" s="67">
        <v>9</v>
      </c>
      <c r="AQ11" s="171">
        <v>5</v>
      </c>
      <c r="AR11" s="126">
        <f t="shared" si="4"/>
        <v>40</v>
      </c>
      <c r="AS11" s="175">
        <f t="shared" si="4"/>
        <v>61</v>
      </c>
      <c r="AT11" s="181">
        <f t="shared" si="5"/>
        <v>101</v>
      </c>
      <c r="AU11" s="187">
        <f t="shared" si="10"/>
        <v>101</v>
      </c>
      <c r="AV11" s="235">
        <v>244</v>
      </c>
      <c r="AW11" s="236">
        <v>37</v>
      </c>
      <c r="AX11" s="236">
        <v>17</v>
      </c>
      <c r="AY11" s="236">
        <v>0</v>
      </c>
      <c r="AZ11" s="237">
        <v>0</v>
      </c>
      <c r="BA11" s="265">
        <f t="shared" si="11"/>
        <v>22.238458611118929</v>
      </c>
      <c r="BB11" s="6">
        <f t="shared" si="12"/>
        <v>43.18181818181818</v>
      </c>
      <c r="BC11" s="6">
        <f t="shared" si="13"/>
        <v>31.292196404809765</v>
      </c>
      <c r="BD11" s="7">
        <f t="shared" si="14"/>
        <v>23.333333333333332</v>
      </c>
      <c r="BE11" s="6">
        <f t="shared" si="15"/>
        <v>32.023380400011263</v>
      </c>
      <c r="BF11" s="6">
        <f t="shared" si="16"/>
        <v>85.11477422108257</v>
      </c>
      <c r="BG11" s="266">
        <f t="shared" si="17"/>
        <v>15.163934426229508</v>
      </c>
    </row>
    <row r="12" spans="1:59" ht="26.25" customHeight="1">
      <c r="A12" s="21">
        <v>4</v>
      </c>
      <c r="B12" s="23" t="s">
        <v>75</v>
      </c>
      <c r="C12" s="247">
        <v>478308.38982551999</v>
      </c>
      <c r="D12" s="161">
        <v>19</v>
      </c>
      <c r="E12" s="69">
        <v>3</v>
      </c>
      <c r="F12" s="69">
        <v>0</v>
      </c>
      <c r="G12" s="69">
        <v>0</v>
      </c>
      <c r="H12" s="69">
        <v>0</v>
      </c>
      <c r="I12" s="74">
        <v>0</v>
      </c>
      <c r="J12" s="158">
        <f t="shared" si="0"/>
        <v>22</v>
      </c>
      <c r="K12" s="163">
        <v>11</v>
      </c>
      <c r="L12" s="69">
        <v>0</v>
      </c>
      <c r="M12" s="69">
        <v>0</v>
      </c>
      <c r="N12" s="69">
        <v>0</v>
      </c>
      <c r="O12" s="75">
        <v>2</v>
      </c>
      <c r="P12" s="69">
        <v>0</v>
      </c>
      <c r="Q12" s="158">
        <f t="shared" si="1"/>
        <v>13</v>
      </c>
      <c r="R12" s="163">
        <v>16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158">
        <f t="shared" si="2"/>
        <v>16</v>
      </c>
      <c r="Y12" s="240">
        <f t="shared" si="3"/>
        <v>51</v>
      </c>
      <c r="Z12" s="21">
        <v>4</v>
      </c>
      <c r="AA12" s="76" t="s">
        <v>60</v>
      </c>
      <c r="AB12" s="68">
        <v>1</v>
      </c>
      <c r="AC12" s="67">
        <v>0</v>
      </c>
      <c r="AD12" s="67">
        <v>5</v>
      </c>
      <c r="AE12" s="67">
        <v>3</v>
      </c>
      <c r="AF12" s="67">
        <v>5</v>
      </c>
      <c r="AG12" s="67">
        <v>6</v>
      </c>
      <c r="AH12" s="67">
        <v>7</v>
      </c>
      <c r="AI12" s="67">
        <v>3</v>
      </c>
      <c r="AJ12" s="67">
        <v>2</v>
      </c>
      <c r="AK12" s="67">
        <v>3</v>
      </c>
      <c r="AL12" s="67">
        <v>5</v>
      </c>
      <c r="AM12" s="67">
        <v>1</v>
      </c>
      <c r="AN12" s="67">
        <v>4</v>
      </c>
      <c r="AO12" s="67">
        <v>3</v>
      </c>
      <c r="AP12" s="67">
        <v>0</v>
      </c>
      <c r="AQ12" s="171">
        <v>1</v>
      </c>
      <c r="AR12" s="126">
        <f t="shared" si="4"/>
        <v>29</v>
      </c>
      <c r="AS12" s="175">
        <f t="shared" si="4"/>
        <v>20</v>
      </c>
      <c r="AT12" s="181">
        <f t="shared" si="5"/>
        <v>49</v>
      </c>
      <c r="AU12" s="187">
        <f t="shared" si="10"/>
        <v>49</v>
      </c>
      <c r="AV12" s="235">
        <v>183</v>
      </c>
      <c r="AW12" s="236">
        <v>22</v>
      </c>
      <c r="AX12" s="236">
        <v>28</v>
      </c>
      <c r="AY12" s="236">
        <v>0</v>
      </c>
      <c r="AZ12" s="237">
        <v>0</v>
      </c>
      <c r="BA12" s="265">
        <f t="shared" si="11"/>
        <v>12.776508296959532</v>
      </c>
      <c r="BB12" s="6">
        <f t="shared" si="12"/>
        <v>62.857142857142854</v>
      </c>
      <c r="BC12" s="6">
        <f t="shared" si="13"/>
        <v>15.065348018607363</v>
      </c>
      <c r="BD12" s="7">
        <f t="shared" si="14"/>
        <v>9.8039215686274517</v>
      </c>
      <c r="BE12" s="6">
        <f t="shared" si="15"/>
        <v>18.39817194762173</v>
      </c>
      <c r="BF12" s="6">
        <f t="shared" si="16"/>
        <v>40.977746610612037</v>
      </c>
      <c r="BG12" s="266">
        <f t="shared" si="17"/>
        <v>12.021857923497267</v>
      </c>
    </row>
    <row r="13" spans="1:59" ht="26.25" customHeight="1">
      <c r="A13" s="21">
        <v>5</v>
      </c>
      <c r="B13" s="23" t="s">
        <v>64</v>
      </c>
      <c r="C13" s="248">
        <v>481455.94274136005</v>
      </c>
      <c r="D13" s="161">
        <v>5</v>
      </c>
      <c r="E13" s="69">
        <v>2</v>
      </c>
      <c r="F13" s="69">
        <v>0</v>
      </c>
      <c r="G13" s="69">
        <v>0</v>
      </c>
      <c r="H13" s="69">
        <v>0</v>
      </c>
      <c r="I13" s="74">
        <v>0</v>
      </c>
      <c r="J13" s="158">
        <f t="shared" si="0"/>
        <v>7</v>
      </c>
      <c r="K13" s="163">
        <v>21</v>
      </c>
      <c r="L13" s="69">
        <v>0</v>
      </c>
      <c r="M13" s="69">
        <v>0</v>
      </c>
      <c r="N13" s="69">
        <v>0</v>
      </c>
      <c r="O13" s="75">
        <v>4</v>
      </c>
      <c r="P13" s="69">
        <v>0</v>
      </c>
      <c r="Q13" s="158">
        <f t="shared" si="1"/>
        <v>25</v>
      </c>
      <c r="R13" s="163">
        <v>14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158">
        <f t="shared" si="2"/>
        <v>14</v>
      </c>
      <c r="Y13" s="240">
        <f t="shared" si="3"/>
        <v>46</v>
      </c>
      <c r="Z13" s="21">
        <v>5</v>
      </c>
      <c r="AA13" s="76" t="s">
        <v>64</v>
      </c>
      <c r="AB13" s="68">
        <v>3</v>
      </c>
      <c r="AC13" s="67">
        <v>2</v>
      </c>
      <c r="AD13" s="67">
        <v>1</v>
      </c>
      <c r="AE13" s="67">
        <v>2</v>
      </c>
      <c r="AF13" s="67">
        <v>3</v>
      </c>
      <c r="AG13" s="67">
        <v>2</v>
      </c>
      <c r="AH13" s="67">
        <v>4</v>
      </c>
      <c r="AI13" s="67">
        <v>1</v>
      </c>
      <c r="AJ13" s="67">
        <v>1</v>
      </c>
      <c r="AK13" s="67">
        <v>2</v>
      </c>
      <c r="AL13" s="67">
        <v>2</v>
      </c>
      <c r="AM13" s="67">
        <v>3</v>
      </c>
      <c r="AN13" s="67">
        <v>3</v>
      </c>
      <c r="AO13" s="67">
        <v>7</v>
      </c>
      <c r="AP13" s="67">
        <v>2</v>
      </c>
      <c r="AQ13" s="171">
        <v>4</v>
      </c>
      <c r="AR13" s="126">
        <f t="shared" si="4"/>
        <v>19</v>
      </c>
      <c r="AS13" s="175">
        <f t="shared" si="4"/>
        <v>23</v>
      </c>
      <c r="AT13" s="181">
        <f t="shared" si="5"/>
        <v>42</v>
      </c>
      <c r="AU13" s="187">
        <f t="shared" si="10"/>
        <v>42</v>
      </c>
      <c r="AV13" s="235">
        <v>67</v>
      </c>
      <c r="AW13" s="236">
        <v>7</v>
      </c>
      <c r="AX13" s="236">
        <v>0</v>
      </c>
      <c r="AY13" s="236">
        <v>0</v>
      </c>
      <c r="AZ13" s="237">
        <v>0</v>
      </c>
      <c r="BA13" s="265">
        <f t="shared" si="11"/>
        <v>4.0386757578958932</v>
      </c>
      <c r="BB13" s="6">
        <f t="shared" si="12"/>
        <v>21.875</v>
      </c>
      <c r="BC13" s="6">
        <f t="shared" si="13"/>
        <v>12.828734760375193</v>
      </c>
      <c r="BD13" s="7">
        <f t="shared" si="14"/>
        <v>13.043478260869565</v>
      </c>
      <c r="BE13" s="6">
        <f t="shared" si="15"/>
        <v>5.8156930913700871</v>
      </c>
      <c r="BF13" s="6">
        <f t="shared" si="16"/>
        <v>34.894158548220524</v>
      </c>
      <c r="BG13" s="266">
        <f t="shared" si="17"/>
        <v>10.44776119402985</v>
      </c>
    </row>
    <row r="14" spans="1:59" ht="26.25" customHeight="1">
      <c r="A14" s="21">
        <v>6</v>
      </c>
      <c r="B14" s="23" t="s">
        <v>63</v>
      </c>
      <c r="C14" s="247">
        <v>351280.96073784004</v>
      </c>
      <c r="D14" s="161">
        <v>2</v>
      </c>
      <c r="E14" s="69">
        <v>0</v>
      </c>
      <c r="F14" s="69">
        <v>0</v>
      </c>
      <c r="G14" s="69">
        <v>0</v>
      </c>
      <c r="H14" s="69">
        <v>0</v>
      </c>
      <c r="I14" s="74">
        <v>0</v>
      </c>
      <c r="J14" s="158">
        <f t="shared" si="0"/>
        <v>2</v>
      </c>
      <c r="K14" s="163">
        <v>4</v>
      </c>
      <c r="L14" s="69">
        <v>0</v>
      </c>
      <c r="M14" s="69">
        <v>0</v>
      </c>
      <c r="N14" s="69">
        <v>0</v>
      </c>
      <c r="O14" s="75">
        <v>0</v>
      </c>
      <c r="P14" s="69">
        <v>0</v>
      </c>
      <c r="Q14" s="158">
        <f t="shared" si="1"/>
        <v>4</v>
      </c>
      <c r="R14" s="163">
        <v>5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158">
        <f t="shared" si="2"/>
        <v>5</v>
      </c>
      <c r="Y14" s="240">
        <f t="shared" si="3"/>
        <v>11</v>
      </c>
      <c r="Z14" s="21">
        <v>6</v>
      </c>
      <c r="AA14" s="76" t="s">
        <v>63</v>
      </c>
      <c r="AB14" s="68">
        <v>0</v>
      </c>
      <c r="AC14" s="67">
        <v>0</v>
      </c>
      <c r="AD14" s="67">
        <v>0</v>
      </c>
      <c r="AE14" s="67">
        <v>2</v>
      </c>
      <c r="AF14" s="67">
        <v>1</v>
      </c>
      <c r="AG14" s="67">
        <v>1</v>
      </c>
      <c r="AH14" s="67">
        <v>1</v>
      </c>
      <c r="AI14" s="67">
        <v>2</v>
      </c>
      <c r="AJ14" s="67">
        <v>0</v>
      </c>
      <c r="AK14" s="67">
        <v>0</v>
      </c>
      <c r="AL14" s="67">
        <v>1</v>
      </c>
      <c r="AM14" s="67">
        <v>1</v>
      </c>
      <c r="AN14" s="67">
        <v>1</v>
      </c>
      <c r="AO14" s="67">
        <v>1</v>
      </c>
      <c r="AP14" s="67">
        <v>0</v>
      </c>
      <c r="AQ14" s="171">
        <v>0</v>
      </c>
      <c r="AR14" s="129">
        <f t="shared" si="4"/>
        <v>4</v>
      </c>
      <c r="AS14" s="176">
        <f t="shared" si="4"/>
        <v>7</v>
      </c>
      <c r="AT14" s="182">
        <f t="shared" si="5"/>
        <v>11</v>
      </c>
      <c r="AU14" s="187">
        <f t="shared" si="10"/>
        <v>11</v>
      </c>
      <c r="AV14" s="235">
        <v>20</v>
      </c>
      <c r="AW14" s="236">
        <v>2</v>
      </c>
      <c r="AX14" s="236">
        <v>0</v>
      </c>
      <c r="AY14" s="236">
        <v>0</v>
      </c>
      <c r="AZ14" s="237">
        <v>0</v>
      </c>
      <c r="BA14" s="265">
        <f t="shared" si="11"/>
        <v>1.5815134255743653</v>
      </c>
      <c r="BB14" s="6">
        <f t="shared" si="12"/>
        <v>33.333333333333329</v>
      </c>
      <c r="BC14" s="6">
        <f t="shared" si="13"/>
        <v>4.6049949744665346</v>
      </c>
      <c r="BD14" s="7">
        <f t="shared" si="14"/>
        <v>0</v>
      </c>
      <c r="BE14" s="6">
        <f t="shared" si="15"/>
        <v>2.2773793328270862</v>
      </c>
      <c r="BF14" s="6">
        <f t="shared" si="16"/>
        <v>12.525586330548974</v>
      </c>
      <c r="BG14" s="266">
        <f t="shared" si="17"/>
        <v>10</v>
      </c>
    </row>
    <row r="15" spans="1:59" ht="26.25" customHeight="1">
      <c r="A15" s="21">
        <v>7</v>
      </c>
      <c r="B15" s="27" t="s">
        <v>65</v>
      </c>
      <c r="C15" s="247">
        <v>559078.62551712012</v>
      </c>
      <c r="D15" s="161">
        <v>40</v>
      </c>
      <c r="E15" s="69">
        <v>4</v>
      </c>
      <c r="F15" s="69">
        <v>1</v>
      </c>
      <c r="G15" s="69">
        <v>0</v>
      </c>
      <c r="H15" s="69">
        <v>0</v>
      </c>
      <c r="I15" s="74">
        <v>0</v>
      </c>
      <c r="J15" s="158">
        <f t="shared" si="0"/>
        <v>45</v>
      </c>
      <c r="K15" s="163">
        <v>44</v>
      </c>
      <c r="L15" s="69">
        <v>0</v>
      </c>
      <c r="M15" s="69">
        <v>0</v>
      </c>
      <c r="N15" s="69">
        <v>0</v>
      </c>
      <c r="O15" s="75">
        <v>4</v>
      </c>
      <c r="P15" s="69">
        <v>0</v>
      </c>
      <c r="Q15" s="158">
        <f t="shared" si="1"/>
        <v>48</v>
      </c>
      <c r="R15" s="163">
        <v>22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158">
        <f t="shared" si="2"/>
        <v>22</v>
      </c>
      <c r="Y15" s="240">
        <f t="shared" si="3"/>
        <v>115</v>
      </c>
      <c r="Z15" s="21">
        <v>7</v>
      </c>
      <c r="AA15" s="77" t="s">
        <v>65</v>
      </c>
      <c r="AB15" s="68">
        <v>4</v>
      </c>
      <c r="AC15" s="67">
        <v>1</v>
      </c>
      <c r="AD15" s="67">
        <v>1</v>
      </c>
      <c r="AE15" s="67">
        <v>6</v>
      </c>
      <c r="AF15" s="67">
        <v>4</v>
      </c>
      <c r="AG15" s="67">
        <v>7</v>
      </c>
      <c r="AH15" s="67">
        <v>9</v>
      </c>
      <c r="AI15" s="67">
        <v>13</v>
      </c>
      <c r="AJ15" s="67">
        <v>6</v>
      </c>
      <c r="AK15" s="67">
        <v>10</v>
      </c>
      <c r="AL15" s="67">
        <v>3</v>
      </c>
      <c r="AM15" s="67">
        <v>14</v>
      </c>
      <c r="AN15" s="67">
        <v>10</v>
      </c>
      <c r="AO15" s="67">
        <v>8</v>
      </c>
      <c r="AP15" s="67">
        <v>11</v>
      </c>
      <c r="AQ15" s="171">
        <v>3</v>
      </c>
      <c r="AR15" s="126">
        <f t="shared" si="4"/>
        <v>48</v>
      </c>
      <c r="AS15" s="175">
        <f t="shared" si="4"/>
        <v>62</v>
      </c>
      <c r="AT15" s="181">
        <f t="shared" si="5"/>
        <v>110</v>
      </c>
      <c r="AU15" s="187">
        <f t="shared" si="10"/>
        <v>110</v>
      </c>
      <c r="AV15" s="235">
        <v>262</v>
      </c>
      <c r="AW15" s="236">
        <v>45</v>
      </c>
      <c r="AX15" s="236">
        <v>2</v>
      </c>
      <c r="AY15" s="236">
        <v>0</v>
      </c>
      <c r="AZ15" s="237">
        <v>0</v>
      </c>
      <c r="BA15" s="267">
        <f t="shared" si="11"/>
        <v>21.861365583270636</v>
      </c>
      <c r="BB15" s="6">
        <f t="shared" si="12"/>
        <v>47.311827956989248</v>
      </c>
      <c r="BC15" s="6">
        <f t="shared" si="13"/>
        <v>28.934160330799369</v>
      </c>
      <c r="BD15" s="15">
        <f t="shared" si="14"/>
        <v>7.8260869565217401</v>
      </c>
      <c r="BE15" s="14">
        <f t="shared" si="15"/>
        <v>31.480366439909716</v>
      </c>
      <c r="BF15" s="6">
        <f t="shared" si="16"/>
        <v>78.70091609977429</v>
      </c>
      <c r="BG15" s="268">
        <f t="shared" si="17"/>
        <v>17.175572519083971</v>
      </c>
    </row>
    <row r="16" spans="1:59" ht="26.25" customHeight="1">
      <c r="A16" s="21">
        <v>8</v>
      </c>
      <c r="B16" s="23" t="s">
        <v>68</v>
      </c>
      <c r="C16" s="247">
        <v>104258.26728936</v>
      </c>
      <c r="D16" s="161">
        <v>7</v>
      </c>
      <c r="E16" s="69">
        <v>0</v>
      </c>
      <c r="F16" s="69">
        <v>0</v>
      </c>
      <c r="G16" s="69">
        <v>0</v>
      </c>
      <c r="H16" s="69">
        <v>0</v>
      </c>
      <c r="I16" s="74">
        <v>0</v>
      </c>
      <c r="J16" s="157">
        <f t="shared" ref="J16:J19" si="18">D16+E16+F16+G16+H16+I16</f>
        <v>7</v>
      </c>
      <c r="K16" s="163">
        <v>46</v>
      </c>
      <c r="L16" s="69">
        <v>1</v>
      </c>
      <c r="M16" s="69">
        <v>0</v>
      </c>
      <c r="N16" s="69">
        <v>0</v>
      </c>
      <c r="O16" s="75">
        <v>0</v>
      </c>
      <c r="P16" s="69">
        <v>0</v>
      </c>
      <c r="Q16" s="157">
        <f t="shared" ref="Q16:Q19" si="19">SUM(K16:P16)</f>
        <v>47</v>
      </c>
      <c r="R16" s="163">
        <v>3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157">
        <f t="shared" ref="X16:X19" si="20">SUM(R16:W16)</f>
        <v>3</v>
      </c>
      <c r="Y16" s="239">
        <f t="shared" ref="Y16:Y19" si="21">J16+Q16+X16</f>
        <v>57</v>
      </c>
      <c r="Z16" s="21">
        <v>8</v>
      </c>
      <c r="AA16" s="76" t="s">
        <v>68</v>
      </c>
      <c r="AB16" s="68">
        <v>4</v>
      </c>
      <c r="AC16" s="67">
        <v>0</v>
      </c>
      <c r="AD16" s="67">
        <v>3</v>
      </c>
      <c r="AE16" s="67">
        <v>3</v>
      </c>
      <c r="AF16" s="67">
        <v>5</v>
      </c>
      <c r="AG16" s="67">
        <v>4</v>
      </c>
      <c r="AH16" s="67">
        <v>2</v>
      </c>
      <c r="AI16" s="67">
        <v>6</v>
      </c>
      <c r="AJ16" s="67">
        <v>4</v>
      </c>
      <c r="AK16" s="67">
        <v>6</v>
      </c>
      <c r="AL16" s="67">
        <v>2</v>
      </c>
      <c r="AM16" s="67">
        <v>8</v>
      </c>
      <c r="AN16" s="67">
        <v>3</v>
      </c>
      <c r="AO16" s="67">
        <v>3</v>
      </c>
      <c r="AP16" s="67">
        <v>3</v>
      </c>
      <c r="AQ16" s="171">
        <v>1</v>
      </c>
      <c r="AR16" s="130">
        <f t="shared" ref="AR16:AR19" si="22">AP16+AN16+AL16+AJ16+AH16+AF16+AD16+AB16</f>
        <v>26</v>
      </c>
      <c r="AS16" s="177">
        <f t="shared" ref="AS16:AS19" si="23">AQ16+AO16+AM16+AK16+AI16+AG16+AE16+AC16</f>
        <v>31</v>
      </c>
      <c r="AT16" s="128">
        <f t="shared" ref="AT16:AT19" si="24">SUM(AR16:AS16)</f>
        <v>57</v>
      </c>
      <c r="AU16" s="187">
        <f t="shared" si="10"/>
        <v>57</v>
      </c>
      <c r="AV16" s="235">
        <v>104</v>
      </c>
      <c r="AW16" s="236">
        <v>7</v>
      </c>
      <c r="AX16" s="236">
        <v>0</v>
      </c>
      <c r="AY16" s="236">
        <v>0</v>
      </c>
      <c r="AZ16" s="237">
        <v>0</v>
      </c>
      <c r="BA16" s="265">
        <f t="shared" si="6"/>
        <v>18.650266257042265</v>
      </c>
      <c r="BB16" s="6">
        <f t="shared" si="12"/>
        <v>12.962962962962962</v>
      </c>
      <c r="BC16" s="6">
        <f t="shared" si="13"/>
        <v>80.399887309770463</v>
      </c>
      <c r="BD16" s="7">
        <f t="shared" si="7"/>
        <v>1.7543859649122806</v>
      </c>
      <c r="BE16" s="6">
        <f t="shared" si="8"/>
        <v>26.856383410140868</v>
      </c>
      <c r="BF16" s="6">
        <f t="shared" si="16"/>
        <v>218.68769348257561</v>
      </c>
      <c r="BG16" s="266">
        <f t="shared" si="9"/>
        <v>6.7307692307692308</v>
      </c>
    </row>
    <row r="17" spans="1:59" ht="26.25" customHeight="1">
      <c r="A17" s="21">
        <v>9</v>
      </c>
      <c r="B17" s="23" t="s">
        <v>70</v>
      </c>
      <c r="C17" s="247">
        <v>208663.17885</v>
      </c>
      <c r="D17" s="161">
        <v>9</v>
      </c>
      <c r="E17" s="69">
        <v>2</v>
      </c>
      <c r="F17" s="69">
        <v>1</v>
      </c>
      <c r="G17" s="69">
        <v>0</v>
      </c>
      <c r="H17" s="69">
        <v>0</v>
      </c>
      <c r="I17" s="74">
        <v>0</v>
      </c>
      <c r="J17" s="158">
        <f>D17+E17+F17+G17+H17+I17</f>
        <v>12</v>
      </c>
      <c r="K17" s="163">
        <v>11</v>
      </c>
      <c r="L17" s="69">
        <v>0</v>
      </c>
      <c r="M17" s="69">
        <v>0</v>
      </c>
      <c r="N17" s="69">
        <v>0</v>
      </c>
      <c r="O17" s="75">
        <v>1</v>
      </c>
      <c r="P17" s="69">
        <v>0</v>
      </c>
      <c r="Q17" s="158">
        <f>SUM(K17:P17)</f>
        <v>12</v>
      </c>
      <c r="R17" s="163">
        <v>7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158">
        <f>SUM(R17:W17)</f>
        <v>7</v>
      </c>
      <c r="Y17" s="240">
        <f>J17+Q17+X17</f>
        <v>31</v>
      </c>
      <c r="Z17" s="21">
        <v>9</v>
      </c>
      <c r="AA17" s="76" t="s">
        <v>70</v>
      </c>
      <c r="AB17" s="68">
        <v>1</v>
      </c>
      <c r="AC17" s="67">
        <v>1</v>
      </c>
      <c r="AD17" s="67">
        <v>2</v>
      </c>
      <c r="AE17" s="67">
        <v>0</v>
      </c>
      <c r="AF17" s="67">
        <v>3</v>
      </c>
      <c r="AG17" s="67">
        <v>7</v>
      </c>
      <c r="AH17" s="67">
        <v>1</v>
      </c>
      <c r="AI17" s="67">
        <v>1</v>
      </c>
      <c r="AJ17" s="67">
        <v>2</v>
      </c>
      <c r="AK17" s="67">
        <v>2</v>
      </c>
      <c r="AL17" s="67">
        <v>2</v>
      </c>
      <c r="AM17" s="67">
        <v>2</v>
      </c>
      <c r="AN17" s="67">
        <v>1</v>
      </c>
      <c r="AO17" s="67">
        <v>0</v>
      </c>
      <c r="AP17" s="67">
        <v>2</v>
      </c>
      <c r="AQ17" s="171">
        <v>2</v>
      </c>
      <c r="AR17" s="126">
        <f>AP17+AN17+AL17+AJ17+AH17+AF17+AD17+AB17</f>
        <v>14</v>
      </c>
      <c r="AS17" s="175">
        <f>AQ17+AO17+AM17+AK17+AI17+AG17+AE17+AC17</f>
        <v>15</v>
      </c>
      <c r="AT17" s="181">
        <f>SUM(AR17:AS17)</f>
        <v>29</v>
      </c>
      <c r="AU17" s="187">
        <f t="shared" si="10"/>
        <v>29</v>
      </c>
      <c r="AV17" s="235">
        <v>119</v>
      </c>
      <c r="AW17" s="236">
        <v>11</v>
      </c>
      <c r="AX17" s="236">
        <v>1</v>
      </c>
      <c r="AY17" s="236">
        <v>0</v>
      </c>
      <c r="AZ17" s="237">
        <v>1</v>
      </c>
      <c r="BA17" s="265">
        <f>((D17+E17)*4)/(C17*0.00144)*100</f>
        <v>14.643482249218861</v>
      </c>
      <c r="BB17" s="6">
        <f t="shared" si="12"/>
        <v>45.833333333333329</v>
      </c>
      <c r="BC17" s="6">
        <f t="shared" si="13"/>
        <v>20.438229235540764</v>
      </c>
      <c r="BD17" s="7">
        <f>(E17+F17+G17+H17+I17+L17+M17+N17+O17+P17+S17+T17+U17+V17+W17)/Y17*100</f>
        <v>12.903225806451612</v>
      </c>
      <c r="BE17" s="6">
        <f>((D17+E17)*4)/(C17)*100000</f>
        <v>21.086614438875163</v>
      </c>
      <c r="BF17" s="6">
        <f t="shared" si="16"/>
        <v>55.59198352067088</v>
      </c>
      <c r="BG17" s="266">
        <f>AW17/AV17*100</f>
        <v>9.2436974789915975</v>
      </c>
    </row>
    <row r="18" spans="1:59" ht="26.25" customHeight="1" thickBot="1">
      <c r="A18" s="21">
        <v>10</v>
      </c>
      <c r="B18" s="23" t="s">
        <v>69</v>
      </c>
      <c r="C18" s="247">
        <v>136618.26712199999</v>
      </c>
      <c r="D18" s="162">
        <v>13</v>
      </c>
      <c r="E18" s="78">
        <v>0</v>
      </c>
      <c r="F18" s="78">
        <v>0</v>
      </c>
      <c r="G18" s="78">
        <v>0</v>
      </c>
      <c r="H18" s="78">
        <v>0</v>
      </c>
      <c r="I18" s="79">
        <v>0</v>
      </c>
      <c r="J18" s="159">
        <f t="shared" si="18"/>
        <v>13</v>
      </c>
      <c r="K18" s="164">
        <v>40</v>
      </c>
      <c r="L18" s="78">
        <v>0</v>
      </c>
      <c r="M18" s="78">
        <v>0</v>
      </c>
      <c r="N18" s="78">
        <v>0</v>
      </c>
      <c r="O18" s="80">
        <v>0</v>
      </c>
      <c r="P18" s="78">
        <v>0</v>
      </c>
      <c r="Q18" s="159">
        <f t="shared" si="19"/>
        <v>40</v>
      </c>
      <c r="R18" s="164">
        <v>24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159">
        <f t="shared" si="20"/>
        <v>24</v>
      </c>
      <c r="Y18" s="240">
        <f t="shared" si="21"/>
        <v>77</v>
      </c>
      <c r="Z18" s="21">
        <v>10</v>
      </c>
      <c r="AA18" s="76" t="s">
        <v>69</v>
      </c>
      <c r="AB18" s="172">
        <v>6</v>
      </c>
      <c r="AC18" s="173">
        <v>10</v>
      </c>
      <c r="AD18" s="173">
        <v>2</v>
      </c>
      <c r="AE18" s="173">
        <v>3</v>
      </c>
      <c r="AF18" s="173">
        <v>2</v>
      </c>
      <c r="AG18" s="173">
        <v>7</v>
      </c>
      <c r="AH18" s="173">
        <v>10</v>
      </c>
      <c r="AI18" s="173">
        <v>12</v>
      </c>
      <c r="AJ18" s="173">
        <v>2</v>
      </c>
      <c r="AK18" s="173">
        <v>8</v>
      </c>
      <c r="AL18" s="173">
        <v>5</v>
      </c>
      <c r="AM18" s="173">
        <v>3</v>
      </c>
      <c r="AN18" s="173">
        <v>3</v>
      </c>
      <c r="AO18" s="173">
        <v>1</v>
      </c>
      <c r="AP18" s="173">
        <v>1</v>
      </c>
      <c r="AQ18" s="174">
        <v>2</v>
      </c>
      <c r="AR18" s="131">
        <f t="shared" si="22"/>
        <v>31</v>
      </c>
      <c r="AS18" s="178">
        <f t="shared" si="23"/>
        <v>46</v>
      </c>
      <c r="AT18" s="183">
        <f t="shared" si="24"/>
        <v>77</v>
      </c>
      <c r="AU18" s="188">
        <f t="shared" si="10"/>
        <v>77</v>
      </c>
      <c r="AV18" s="235">
        <v>40</v>
      </c>
      <c r="AW18" s="236">
        <v>13</v>
      </c>
      <c r="AX18" s="236">
        <v>21</v>
      </c>
      <c r="AY18" s="236">
        <v>0</v>
      </c>
      <c r="AZ18" s="237">
        <v>0</v>
      </c>
      <c r="BA18" s="269">
        <f t="shared" si="6"/>
        <v>26.432124979936923</v>
      </c>
      <c r="BB18" s="270">
        <f t="shared" si="12"/>
        <v>24.528301886792452</v>
      </c>
      <c r="BC18" s="6">
        <f t="shared" si="13"/>
        <v>82.884446204055592</v>
      </c>
      <c r="BD18" s="271">
        <f t="shared" si="7"/>
        <v>0</v>
      </c>
      <c r="BE18" s="270">
        <f t="shared" si="8"/>
        <v>38.062259971109164</v>
      </c>
      <c r="BF18" s="270">
        <f t="shared" si="16"/>
        <v>225.44569367503124</v>
      </c>
      <c r="BG18" s="272">
        <f t="shared" si="9"/>
        <v>32.5</v>
      </c>
    </row>
    <row r="19" spans="1:59" ht="32.25" customHeight="1" thickBot="1">
      <c r="A19" s="293" t="s">
        <v>67</v>
      </c>
      <c r="B19" s="294"/>
      <c r="C19" s="73">
        <f t="shared" ref="C19:I19" si="25">SUM(C9:C18)</f>
        <v>4339537.4267906398</v>
      </c>
      <c r="D19" s="61">
        <f t="shared" si="25"/>
        <v>243</v>
      </c>
      <c r="E19" s="62">
        <f t="shared" si="25"/>
        <v>38</v>
      </c>
      <c r="F19" s="62">
        <f t="shared" si="25"/>
        <v>5</v>
      </c>
      <c r="G19" s="62">
        <f t="shared" si="25"/>
        <v>0</v>
      </c>
      <c r="H19" s="62">
        <f t="shared" si="25"/>
        <v>0</v>
      </c>
      <c r="I19" s="65">
        <f t="shared" si="25"/>
        <v>0</v>
      </c>
      <c r="J19" s="152">
        <f t="shared" si="18"/>
        <v>286</v>
      </c>
      <c r="K19" s="245">
        <f t="shared" ref="K19:P19" si="26">SUM(K9:K18)</f>
        <v>298</v>
      </c>
      <c r="L19" s="62">
        <f t="shared" si="26"/>
        <v>3</v>
      </c>
      <c r="M19" s="62">
        <f t="shared" si="26"/>
        <v>0</v>
      </c>
      <c r="N19" s="62">
        <f t="shared" si="26"/>
        <v>0</v>
      </c>
      <c r="O19" s="62">
        <f t="shared" si="26"/>
        <v>28</v>
      </c>
      <c r="P19" s="62">
        <f t="shared" si="26"/>
        <v>0</v>
      </c>
      <c r="Q19" s="160">
        <f t="shared" si="19"/>
        <v>329</v>
      </c>
      <c r="R19" s="28">
        <f t="shared" ref="R19:W19" si="27">SUM(R9:R18)</f>
        <v>198</v>
      </c>
      <c r="S19" s="62">
        <f t="shared" si="27"/>
        <v>0</v>
      </c>
      <c r="T19" s="62">
        <f t="shared" si="27"/>
        <v>0</v>
      </c>
      <c r="U19" s="62">
        <f t="shared" si="27"/>
        <v>0</v>
      </c>
      <c r="V19" s="62">
        <f t="shared" si="27"/>
        <v>13</v>
      </c>
      <c r="W19" s="65">
        <f t="shared" si="27"/>
        <v>0</v>
      </c>
      <c r="X19" s="152">
        <f t="shared" si="20"/>
        <v>211</v>
      </c>
      <c r="Y19" s="153">
        <f t="shared" si="21"/>
        <v>826</v>
      </c>
      <c r="Z19" s="293" t="s">
        <v>67</v>
      </c>
      <c r="AA19" s="484"/>
      <c r="AB19" s="61">
        <f t="shared" ref="AB19:AQ19" si="28">SUM(AB9:AB18)</f>
        <v>36</v>
      </c>
      <c r="AC19" s="62">
        <f t="shared" si="28"/>
        <v>25</v>
      </c>
      <c r="AD19" s="62">
        <f t="shared" si="28"/>
        <v>50</v>
      </c>
      <c r="AE19" s="62">
        <f t="shared" si="28"/>
        <v>54</v>
      </c>
      <c r="AF19" s="62">
        <f t="shared" si="28"/>
        <v>61</v>
      </c>
      <c r="AG19" s="62">
        <f t="shared" si="28"/>
        <v>88</v>
      </c>
      <c r="AH19" s="62">
        <f t="shared" si="28"/>
        <v>71</v>
      </c>
      <c r="AI19" s="62">
        <f t="shared" si="28"/>
        <v>69</v>
      </c>
      <c r="AJ19" s="62">
        <f t="shared" si="28"/>
        <v>31</v>
      </c>
      <c r="AK19" s="62">
        <f t="shared" si="28"/>
        <v>59</v>
      </c>
      <c r="AL19" s="62">
        <f t="shared" si="28"/>
        <v>29</v>
      </c>
      <c r="AM19" s="62">
        <f t="shared" si="28"/>
        <v>51</v>
      </c>
      <c r="AN19" s="62">
        <f t="shared" si="28"/>
        <v>38</v>
      </c>
      <c r="AO19" s="62">
        <f t="shared" si="28"/>
        <v>49</v>
      </c>
      <c r="AP19" s="62">
        <f t="shared" si="28"/>
        <v>42</v>
      </c>
      <c r="AQ19" s="65">
        <f t="shared" si="28"/>
        <v>27</v>
      </c>
      <c r="AR19" s="133">
        <f t="shared" si="22"/>
        <v>358</v>
      </c>
      <c r="AS19" s="179">
        <f t="shared" si="23"/>
        <v>422</v>
      </c>
      <c r="AT19" s="140">
        <f t="shared" si="24"/>
        <v>780</v>
      </c>
      <c r="AU19" s="135">
        <f t="shared" si="10"/>
        <v>780</v>
      </c>
      <c r="AV19" s="28">
        <f>SUM(AV9:AV18)</f>
        <v>1894</v>
      </c>
      <c r="AW19" s="70">
        <f>SUM(AW9:AW18)</f>
        <v>288</v>
      </c>
      <c r="AX19" s="72">
        <f>SUM(AX9:AX18)</f>
        <v>113</v>
      </c>
      <c r="AY19" s="17">
        <f>SUM(AY9:AY18)</f>
        <v>0</v>
      </c>
      <c r="AZ19" s="66">
        <f>SUM(AZ9:AZ18)</f>
        <v>6</v>
      </c>
      <c r="BA19" s="273">
        <f t="shared" si="6"/>
        <v>17.987068177744124</v>
      </c>
      <c r="BB19" s="274">
        <f>(D19+E19)/(J19+Q19)*100</f>
        <v>45.691056910569102</v>
      </c>
      <c r="BC19" s="6">
        <f>(4*AU19)/(C19*0.00272)*100</f>
        <v>26.43274410880548</v>
      </c>
      <c r="BD19" s="262">
        <f t="shared" si="7"/>
        <v>10.53268765133172</v>
      </c>
      <c r="BE19" s="263">
        <f t="shared" si="8"/>
        <v>25.901378175951546</v>
      </c>
      <c r="BF19" s="274">
        <f t="shared" si="16"/>
        <v>71.8970639759509</v>
      </c>
      <c r="BG19" s="264">
        <f t="shared" si="9"/>
        <v>15.205913410770854</v>
      </c>
    </row>
    <row r="24" spans="1:59" ht="15.75" thickBot="1"/>
    <row r="25" spans="1:59" ht="15" customHeight="1">
      <c r="A25" s="426" t="s">
        <v>67</v>
      </c>
      <c r="B25" s="427"/>
      <c r="C25" s="428"/>
      <c r="D25" s="432" t="s">
        <v>0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  <c r="V25" s="433"/>
      <c r="W25" s="433"/>
      <c r="X25" s="433"/>
      <c r="Y25" s="434"/>
      <c r="Z25" s="432" t="s">
        <v>6</v>
      </c>
      <c r="AA25" s="433"/>
      <c r="AB25" s="433"/>
      <c r="AC25" s="433"/>
      <c r="AD25" s="433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  <c r="AO25" s="433"/>
      <c r="AP25" s="433"/>
      <c r="AQ25" s="433"/>
      <c r="AR25" s="433"/>
      <c r="AS25" s="433"/>
      <c r="AT25" s="434"/>
      <c r="AU25" s="184"/>
      <c r="AV25" s="442" t="s">
        <v>18</v>
      </c>
      <c r="AW25" s="470"/>
      <c r="AX25" s="442" t="s">
        <v>19</v>
      </c>
      <c r="AY25" s="352"/>
      <c r="AZ25" s="470"/>
      <c r="BA25" s="305" t="s">
        <v>28</v>
      </c>
      <c r="BB25" s="304" t="s">
        <v>54</v>
      </c>
      <c r="BC25" s="304" t="s">
        <v>51</v>
      </c>
      <c r="BD25" s="439" t="s">
        <v>81</v>
      </c>
      <c r="BE25" s="439" t="s">
        <v>30</v>
      </c>
      <c r="BF25" s="439" t="s">
        <v>52</v>
      </c>
      <c r="BG25" s="439" t="s">
        <v>53</v>
      </c>
    </row>
    <row r="26" spans="1:59" ht="15" customHeight="1" thickBot="1">
      <c r="A26" s="429"/>
      <c r="B26" s="430"/>
      <c r="C26" s="431"/>
      <c r="D26" s="435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7"/>
      <c r="Z26" s="435"/>
      <c r="AA26" s="436"/>
      <c r="AB26" s="436"/>
      <c r="AC26" s="436"/>
      <c r="AD26" s="436"/>
      <c r="AE26" s="436"/>
      <c r="AF26" s="436"/>
      <c r="AG26" s="436"/>
      <c r="AH26" s="436"/>
      <c r="AI26" s="436"/>
      <c r="AJ26" s="436"/>
      <c r="AK26" s="436"/>
      <c r="AL26" s="436"/>
      <c r="AM26" s="436"/>
      <c r="AN26" s="436"/>
      <c r="AO26" s="436"/>
      <c r="AP26" s="436"/>
      <c r="AQ26" s="436"/>
      <c r="AR26" s="436"/>
      <c r="AS26" s="436"/>
      <c r="AT26" s="437"/>
      <c r="AU26" s="119"/>
      <c r="AV26" s="443"/>
      <c r="AW26" s="471"/>
      <c r="AX26" s="443"/>
      <c r="AY26" s="302"/>
      <c r="AZ26" s="471"/>
      <c r="BA26" s="305"/>
      <c r="BB26" s="304"/>
      <c r="BC26" s="304"/>
      <c r="BD26" s="439"/>
      <c r="BE26" s="439"/>
      <c r="BF26" s="439"/>
      <c r="BG26" s="439"/>
    </row>
    <row r="27" spans="1:59" ht="19.5" thickBot="1">
      <c r="A27" s="426" t="s">
        <v>77</v>
      </c>
      <c r="B27" s="427"/>
      <c r="C27" s="428"/>
      <c r="D27" s="408" t="s">
        <v>34</v>
      </c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10"/>
      <c r="R27" s="461" t="s">
        <v>36</v>
      </c>
      <c r="S27" s="421"/>
      <c r="T27" s="421"/>
      <c r="U27" s="421"/>
      <c r="V27" s="421"/>
      <c r="W27" s="421"/>
      <c r="X27" s="421"/>
      <c r="Y27" s="462" t="s">
        <v>25</v>
      </c>
      <c r="Z27" s="459" t="s">
        <v>26</v>
      </c>
      <c r="AA27" s="448" t="s">
        <v>7</v>
      </c>
      <c r="AB27" s="450" t="s">
        <v>46</v>
      </c>
      <c r="AC27" s="451"/>
      <c r="AD27" s="451"/>
      <c r="AE27" s="451"/>
      <c r="AF27" s="451"/>
      <c r="AG27" s="451"/>
      <c r="AH27" s="451"/>
      <c r="AI27" s="451"/>
      <c r="AJ27" s="451"/>
      <c r="AK27" s="451"/>
      <c r="AL27" s="451"/>
      <c r="AM27" s="451"/>
      <c r="AN27" s="451"/>
      <c r="AO27" s="451"/>
      <c r="AP27" s="451"/>
      <c r="AQ27" s="451"/>
      <c r="AR27" s="451"/>
      <c r="AS27" s="451"/>
      <c r="AT27" s="452"/>
      <c r="AU27" s="125"/>
      <c r="AV27" s="443"/>
      <c r="AW27" s="471"/>
      <c r="AX27" s="443"/>
      <c r="AY27" s="302"/>
      <c r="AZ27" s="471"/>
      <c r="BA27" s="305"/>
      <c r="BB27" s="304"/>
      <c r="BC27" s="304"/>
      <c r="BD27" s="439"/>
      <c r="BE27" s="439"/>
      <c r="BF27" s="439"/>
      <c r="BG27" s="439"/>
    </row>
    <row r="28" spans="1:59" ht="19.5" thickBot="1">
      <c r="A28" s="429"/>
      <c r="B28" s="430"/>
      <c r="C28" s="431"/>
      <c r="D28" s="411" t="s">
        <v>35</v>
      </c>
      <c r="E28" s="412"/>
      <c r="F28" s="412"/>
      <c r="G28" s="412"/>
      <c r="H28" s="412"/>
      <c r="I28" s="412"/>
      <c r="J28" s="413"/>
      <c r="K28" s="414" t="s">
        <v>45</v>
      </c>
      <c r="L28" s="415"/>
      <c r="M28" s="415"/>
      <c r="N28" s="415"/>
      <c r="O28" s="415"/>
      <c r="P28" s="415"/>
      <c r="Q28" s="416"/>
      <c r="R28" s="417" t="s">
        <v>37</v>
      </c>
      <c r="S28" s="418"/>
      <c r="T28" s="418"/>
      <c r="U28" s="418"/>
      <c r="V28" s="418"/>
      <c r="W28" s="418"/>
      <c r="X28" s="419"/>
      <c r="Y28" s="463"/>
      <c r="Z28" s="460"/>
      <c r="AA28" s="449"/>
      <c r="AB28" s="453"/>
      <c r="AC28" s="454"/>
      <c r="AD28" s="454"/>
      <c r="AE28" s="454"/>
      <c r="AF28" s="454"/>
      <c r="AG28" s="454"/>
      <c r="AH28" s="454"/>
      <c r="AI28" s="454"/>
      <c r="AJ28" s="454"/>
      <c r="AK28" s="454"/>
      <c r="AL28" s="454"/>
      <c r="AM28" s="454"/>
      <c r="AN28" s="454"/>
      <c r="AO28" s="454"/>
      <c r="AP28" s="454"/>
      <c r="AQ28" s="454"/>
      <c r="AR28" s="451"/>
      <c r="AS28" s="451"/>
      <c r="AT28" s="452"/>
      <c r="AU28" s="125"/>
      <c r="AV28" s="444"/>
      <c r="AW28" s="472"/>
      <c r="AX28" s="444"/>
      <c r="AY28" s="353"/>
      <c r="AZ28" s="472"/>
      <c r="BA28" s="305"/>
      <c r="BB28" s="304"/>
      <c r="BC28" s="304"/>
      <c r="BD28" s="439"/>
      <c r="BE28" s="439"/>
      <c r="BF28" s="439"/>
      <c r="BG28" s="439"/>
    </row>
    <row r="29" spans="1:59" ht="16.5" thickBot="1">
      <c r="A29" s="320" t="s">
        <v>33</v>
      </c>
      <c r="B29" s="465" t="s">
        <v>31</v>
      </c>
      <c r="C29" s="466" t="s">
        <v>32</v>
      </c>
      <c r="D29" s="363" t="s">
        <v>39</v>
      </c>
      <c r="E29" s="393" t="s">
        <v>38</v>
      </c>
      <c r="F29" s="306" t="s">
        <v>44</v>
      </c>
      <c r="G29" s="306"/>
      <c r="H29" s="306"/>
      <c r="I29" s="307"/>
      <c r="J29" s="308" t="s">
        <v>17</v>
      </c>
      <c r="K29" s="363" t="s">
        <v>39</v>
      </c>
      <c r="L29" s="393" t="s">
        <v>38</v>
      </c>
      <c r="M29" s="306" t="s">
        <v>44</v>
      </c>
      <c r="N29" s="306"/>
      <c r="O29" s="306"/>
      <c r="P29" s="307"/>
      <c r="Q29" s="308" t="s">
        <v>17</v>
      </c>
      <c r="R29" s="310" t="s">
        <v>39</v>
      </c>
      <c r="S29" s="396" t="s">
        <v>38</v>
      </c>
      <c r="T29" s="342" t="s">
        <v>44</v>
      </c>
      <c r="U29" s="342"/>
      <c r="V29" s="342"/>
      <c r="W29" s="343"/>
      <c r="X29" s="424" t="s">
        <v>17</v>
      </c>
      <c r="Y29" s="463"/>
      <c r="Z29" s="460"/>
      <c r="AA29" s="449"/>
      <c r="AB29" s="423" t="s">
        <v>8</v>
      </c>
      <c r="AC29" s="311"/>
      <c r="AD29" s="311" t="s">
        <v>9</v>
      </c>
      <c r="AE29" s="311"/>
      <c r="AF29" s="311" t="s">
        <v>10</v>
      </c>
      <c r="AG29" s="311"/>
      <c r="AH29" s="311" t="s">
        <v>11</v>
      </c>
      <c r="AI29" s="311"/>
      <c r="AJ29" s="311" t="s">
        <v>12</v>
      </c>
      <c r="AK29" s="311"/>
      <c r="AL29" s="311" t="s">
        <v>13</v>
      </c>
      <c r="AM29" s="311"/>
      <c r="AN29" s="311" t="s">
        <v>14</v>
      </c>
      <c r="AO29" s="311"/>
      <c r="AP29" s="311" t="s">
        <v>15</v>
      </c>
      <c r="AQ29" s="312"/>
      <c r="AR29" s="313" t="s">
        <v>16</v>
      </c>
      <c r="AS29" s="314"/>
      <c r="AT29" s="315"/>
      <c r="AU29" s="88"/>
      <c r="AV29" s="316" t="s">
        <v>47</v>
      </c>
      <c r="AW29" s="317"/>
      <c r="AX29" s="455" t="s">
        <v>50</v>
      </c>
      <c r="AY29" s="291"/>
      <c r="AZ29" s="292"/>
      <c r="BA29" s="305"/>
      <c r="BB29" s="304"/>
      <c r="BC29" s="304"/>
      <c r="BD29" s="439"/>
      <c r="BE29" s="439"/>
      <c r="BF29" s="439"/>
      <c r="BG29" s="439"/>
    </row>
    <row r="30" spans="1:59" ht="79.5" thickBot="1">
      <c r="A30" s="320"/>
      <c r="B30" s="319"/>
      <c r="C30" s="467"/>
      <c r="D30" s="363"/>
      <c r="E30" s="393"/>
      <c r="F30" s="120" t="s">
        <v>40</v>
      </c>
      <c r="G30" s="120" t="s">
        <v>41</v>
      </c>
      <c r="H30" s="120" t="s">
        <v>42</v>
      </c>
      <c r="I30" s="63" t="s">
        <v>43</v>
      </c>
      <c r="J30" s="468"/>
      <c r="K30" s="363"/>
      <c r="L30" s="393"/>
      <c r="M30" s="120" t="s">
        <v>40</v>
      </c>
      <c r="N30" s="120" t="s">
        <v>41</v>
      </c>
      <c r="O30" s="120" t="s">
        <v>56</v>
      </c>
      <c r="P30" s="63" t="s">
        <v>43</v>
      </c>
      <c r="Q30" s="468"/>
      <c r="R30" s="310"/>
      <c r="S30" s="396"/>
      <c r="T30" s="121" t="s">
        <v>40</v>
      </c>
      <c r="U30" s="121" t="s">
        <v>41</v>
      </c>
      <c r="V30" s="121" t="s">
        <v>57</v>
      </c>
      <c r="W30" s="64" t="s">
        <v>43</v>
      </c>
      <c r="X30" s="469"/>
      <c r="Y30" s="464"/>
      <c r="Z30" s="460"/>
      <c r="AA30" s="449"/>
      <c r="AB30" s="165" t="s">
        <v>3</v>
      </c>
      <c r="AC30" s="166" t="s">
        <v>4</v>
      </c>
      <c r="AD30" s="166" t="s">
        <v>3</v>
      </c>
      <c r="AE30" s="166" t="s">
        <v>4</v>
      </c>
      <c r="AF30" s="166" t="s">
        <v>3</v>
      </c>
      <c r="AG30" s="166" t="s">
        <v>4</v>
      </c>
      <c r="AH30" s="166" t="s">
        <v>3</v>
      </c>
      <c r="AI30" s="166" t="s">
        <v>4</v>
      </c>
      <c r="AJ30" s="166" t="s">
        <v>3</v>
      </c>
      <c r="AK30" s="166" t="s">
        <v>4</v>
      </c>
      <c r="AL30" s="166" t="s">
        <v>3</v>
      </c>
      <c r="AM30" s="166" t="s">
        <v>4</v>
      </c>
      <c r="AN30" s="166" t="s">
        <v>3</v>
      </c>
      <c r="AO30" s="166" t="s">
        <v>4</v>
      </c>
      <c r="AP30" s="166" t="s">
        <v>3</v>
      </c>
      <c r="AQ30" s="167" t="s">
        <v>4</v>
      </c>
      <c r="AR30" s="122" t="s">
        <v>3</v>
      </c>
      <c r="AS30" s="118" t="s">
        <v>4</v>
      </c>
      <c r="AT30" s="180" t="s">
        <v>17</v>
      </c>
      <c r="AU30" s="91" t="s">
        <v>74</v>
      </c>
      <c r="AV30" s="48" t="s">
        <v>48</v>
      </c>
      <c r="AW30" s="49" t="s">
        <v>49</v>
      </c>
      <c r="AX30" s="71" t="s">
        <v>71</v>
      </c>
      <c r="AY30" s="45" t="s">
        <v>72</v>
      </c>
      <c r="AZ30" s="49" t="s">
        <v>73</v>
      </c>
      <c r="BA30" s="305"/>
      <c r="BB30" s="304"/>
      <c r="BC30" s="304"/>
      <c r="BD30" s="439"/>
      <c r="BE30" s="439"/>
      <c r="BF30" s="439"/>
      <c r="BG30" s="439"/>
    </row>
    <row r="31" spans="1:59" ht="42.75" customHeight="1">
      <c r="A31" s="21">
        <v>1</v>
      </c>
      <c r="B31" s="22" t="s">
        <v>61</v>
      </c>
      <c r="C31" s="246">
        <v>754129.32385391998</v>
      </c>
      <c r="D31" s="34">
        <v>68</v>
      </c>
      <c r="E31" s="4">
        <v>6</v>
      </c>
      <c r="F31" s="4">
        <v>1</v>
      </c>
      <c r="G31" s="4">
        <v>0</v>
      </c>
      <c r="H31" s="4">
        <v>0</v>
      </c>
      <c r="I31" s="108">
        <v>0</v>
      </c>
      <c r="J31" s="155">
        <f>D31+E31+F31+G31+H31+I31</f>
        <v>75</v>
      </c>
      <c r="K31" s="34">
        <v>49</v>
      </c>
      <c r="L31" s="4">
        <v>0</v>
      </c>
      <c r="M31" s="4">
        <v>0</v>
      </c>
      <c r="N31" s="4">
        <v>0</v>
      </c>
      <c r="O31" s="4">
        <v>1</v>
      </c>
      <c r="P31" s="108">
        <v>0</v>
      </c>
      <c r="Q31" s="155">
        <f>SUM(K31:P31)</f>
        <v>50</v>
      </c>
      <c r="R31" s="34">
        <v>93</v>
      </c>
      <c r="S31" s="4">
        <v>0</v>
      </c>
      <c r="T31" s="4">
        <v>0</v>
      </c>
      <c r="U31" s="4">
        <v>0</v>
      </c>
      <c r="V31" s="4">
        <v>4</v>
      </c>
      <c r="W31" s="108">
        <v>0</v>
      </c>
      <c r="X31" s="155">
        <f>SUM(R31:W31)</f>
        <v>97</v>
      </c>
      <c r="Y31" s="241">
        <f>J31+Q31+X31</f>
        <v>222</v>
      </c>
      <c r="Z31" s="40">
        <v>1</v>
      </c>
      <c r="AA31" s="42" t="s">
        <v>61</v>
      </c>
      <c r="AB31" s="193">
        <v>15</v>
      </c>
      <c r="AC31" s="194">
        <v>9</v>
      </c>
      <c r="AD31" s="194">
        <v>13</v>
      </c>
      <c r="AE31" s="194">
        <v>18</v>
      </c>
      <c r="AF31" s="194">
        <v>24</v>
      </c>
      <c r="AG31" s="194">
        <v>20</v>
      </c>
      <c r="AH31" s="194">
        <v>17</v>
      </c>
      <c r="AI31" s="194">
        <v>29</v>
      </c>
      <c r="AJ31" s="194">
        <v>4</v>
      </c>
      <c r="AK31" s="194">
        <v>15</v>
      </c>
      <c r="AL31" s="194">
        <v>8</v>
      </c>
      <c r="AM31" s="194">
        <v>15</v>
      </c>
      <c r="AN31" s="194">
        <v>3</v>
      </c>
      <c r="AO31" s="194">
        <v>8</v>
      </c>
      <c r="AP31" s="194">
        <v>12</v>
      </c>
      <c r="AQ31" s="200">
        <v>6</v>
      </c>
      <c r="AR31" s="92">
        <f>AP31+AN31+AL31+AJ31+AH31+AF31+AD31+AB31</f>
        <v>96</v>
      </c>
      <c r="AS31" s="123">
        <f>AQ31+AO31+AM31+AK31+AI31+AG31+AE31+AC31</f>
        <v>120</v>
      </c>
      <c r="AT31" s="198">
        <f>SUM(AR31:AS31)</f>
        <v>216</v>
      </c>
      <c r="AU31" s="257">
        <f>D31+E31+K31+L31+R31+S31</f>
        <v>216</v>
      </c>
      <c r="AV31" s="50">
        <v>427</v>
      </c>
      <c r="AW31" s="51">
        <v>75</v>
      </c>
      <c r="AX31" s="5">
        <v>0</v>
      </c>
      <c r="AY31" s="5">
        <v>0</v>
      </c>
      <c r="AZ31" s="51">
        <v>0</v>
      </c>
      <c r="BA31" s="250">
        <f t="shared" ref="BA31:BA41" si="29">((D31+E31)*4)/(C31*0.00144)*100</f>
        <v>27.257334923018199</v>
      </c>
      <c r="BB31" s="251">
        <f>(D31+E31)/(J31+Q31)*100</f>
        <v>59.199999999999996</v>
      </c>
      <c r="BC31" s="251">
        <f>(4*AU31)/(C31*0.00272)*100</f>
        <v>42.121032663233208</v>
      </c>
      <c r="BD31" s="251">
        <f t="shared" ref="BD31:BD41" si="30">(E31+F31+G31+H31+I31+L31+M31+N31+O31+P31+S31+T31+U31+V31+W31)/Y31*100</f>
        <v>5.4054054054054053</v>
      </c>
      <c r="BE31" s="251">
        <f t="shared" ref="BE31:BE41" si="31">((D31+E31)*4)/(C31)*100000</f>
        <v>39.25056228914621</v>
      </c>
      <c r="BF31" s="251">
        <f>(AU31*4)/(C31)*100000</f>
        <v>114.56920884399433</v>
      </c>
      <c r="BG31" s="8">
        <f t="shared" ref="BG31:BG41" si="32">AW31/AV31*100</f>
        <v>17.56440281030445</v>
      </c>
    </row>
    <row r="32" spans="1:59" ht="42.75" customHeight="1">
      <c r="A32" s="21">
        <v>2</v>
      </c>
      <c r="B32" s="23" t="s">
        <v>59</v>
      </c>
      <c r="C32" s="247">
        <v>791091.27028152009</v>
      </c>
      <c r="D32" s="34">
        <v>135</v>
      </c>
      <c r="E32" s="4">
        <v>10</v>
      </c>
      <c r="F32" s="4">
        <v>4</v>
      </c>
      <c r="G32" s="4">
        <v>0</v>
      </c>
      <c r="H32" s="4">
        <v>0</v>
      </c>
      <c r="I32" s="108">
        <v>0</v>
      </c>
      <c r="J32" s="155">
        <f t="shared" ref="J32:J41" si="33">D32+E32+F32+G32+H32+I32</f>
        <v>149</v>
      </c>
      <c r="K32" s="34">
        <v>79</v>
      </c>
      <c r="L32" s="4">
        <v>1</v>
      </c>
      <c r="M32" s="4">
        <v>0</v>
      </c>
      <c r="N32" s="4">
        <v>0</v>
      </c>
      <c r="O32" s="4">
        <v>3</v>
      </c>
      <c r="P32" s="108">
        <v>0</v>
      </c>
      <c r="Q32" s="155">
        <f t="shared" ref="Q32:Q41" si="34">SUM(K32:P32)</f>
        <v>83</v>
      </c>
      <c r="R32" s="34">
        <v>58</v>
      </c>
      <c r="S32" s="4">
        <v>2</v>
      </c>
      <c r="T32" s="4">
        <v>0</v>
      </c>
      <c r="U32" s="4">
        <v>0</v>
      </c>
      <c r="V32" s="4">
        <v>3</v>
      </c>
      <c r="W32" s="108">
        <v>0</v>
      </c>
      <c r="X32" s="155">
        <f t="shared" ref="X32:X41" si="35">SUM(R32:W32)</f>
        <v>63</v>
      </c>
      <c r="Y32" s="241">
        <f t="shared" ref="Y32:Y40" si="36">J32+Q32+X32</f>
        <v>295</v>
      </c>
      <c r="Z32" s="40">
        <v>2</v>
      </c>
      <c r="AA32" s="43" t="s">
        <v>59</v>
      </c>
      <c r="AB32" s="34">
        <v>27</v>
      </c>
      <c r="AC32" s="4">
        <v>19</v>
      </c>
      <c r="AD32" s="4">
        <v>23</v>
      </c>
      <c r="AE32" s="4">
        <v>28</v>
      </c>
      <c r="AF32" s="4">
        <v>27</v>
      </c>
      <c r="AG32" s="4">
        <v>35</v>
      </c>
      <c r="AH32" s="4">
        <v>25</v>
      </c>
      <c r="AI32" s="4">
        <v>19</v>
      </c>
      <c r="AJ32" s="4">
        <v>6</v>
      </c>
      <c r="AK32" s="4">
        <v>13</v>
      </c>
      <c r="AL32" s="4">
        <v>9</v>
      </c>
      <c r="AM32" s="4">
        <v>8</v>
      </c>
      <c r="AN32" s="4">
        <v>12</v>
      </c>
      <c r="AO32" s="4">
        <v>13</v>
      </c>
      <c r="AP32" s="4">
        <v>8</v>
      </c>
      <c r="AQ32" s="108">
        <v>13</v>
      </c>
      <c r="AR32" s="92">
        <f t="shared" ref="AR32:AR41" si="37">AP32+AN32+AL32+AJ32+AH32+AF32+AD32+AB32</f>
        <v>137</v>
      </c>
      <c r="AS32" s="123">
        <f t="shared" ref="AS32:AS41" si="38">AQ32+AO32+AM32+AK32+AI32+AG32+AE32+AC32</f>
        <v>148</v>
      </c>
      <c r="AT32" s="198">
        <f t="shared" ref="AT32:AT41" si="39">SUM(AR32:AS32)</f>
        <v>285</v>
      </c>
      <c r="AU32" s="258">
        <f t="shared" ref="AU32:AU41" si="40">D32+E32+K32+L32+R32+S32</f>
        <v>285</v>
      </c>
      <c r="AV32" s="50">
        <v>708</v>
      </c>
      <c r="AW32" s="51">
        <v>140</v>
      </c>
      <c r="AX32" s="5">
        <v>40</v>
      </c>
      <c r="AY32" s="5">
        <v>0</v>
      </c>
      <c r="AZ32" s="51">
        <v>7</v>
      </c>
      <c r="BA32" s="250">
        <f t="shared" si="29"/>
        <v>50.914198261149323</v>
      </c>
      <c r="BB32" s="251">
        <f t="shared" ref="BB32:BB40" si="41">(D32+E32)/(J32+Q32)*100</f>
        <v>62.5</v>
      </c>
      <c r="BC32" s="251">
        <f t="shared" ref="BC32:BC40" si="42">(4*AU32)/(C32*0.00272)*100</f>
        <v>52.979682977625963</v>
      </c>
      <c r="BD32" s="251">
        <f t="shared" si="30"/>
        <v>7.796610169491526</v>
      </c>
      <c r="BE32" s="251">
        <f t="shared" si="31"/>
        <v>73.316445496055024</v>
      </c>
      <c r="BF32" s="251">
        <f t="shared" ref="BF32:BF41" si="43">(AU32*4)/(C32)*100000</f>
        <v>144.10473769914265</v>
      </c>
      <c r="BG32" s="8">
        <f t="shared" si="32"/>
        <v>19.774011299435028</v>
      </c>
    </row>
    <row r="33" spans="1:59" ht="42.75" customHeight="1">
      <c r="A33" s="21">
        <v>3</v>
      </c>
      <c r="B33" s="23" t="s">
        <v>62</v>
      </c>
      <c r="C33" s="248">
        <v>474653.200572</v>
      </c>
      <c r="D33" s="34">
        <v>35</v>
      </c>
      <c r="E33" s="4">
        <v>12</v>
      </c>
      <c r="F33" s="4">
        <v>1</v>
      </c>
      <c r="G33" s="4">
        <v>0</v>
      </c>
      <c r="H33" s="4">
        <v>0</v>
      </c>
      <c r="I33" s="108">
        <v>0</v>
      </c>
      <c r="J33" s="155">
        <f t="shared" si="33"/>
        <v>48</v>
      </c>
      <c r="K33" s="34">
        <v>69</v>
      </c>
      <c r="L33" s="4">
        <v>0</v>
      </c>
      <c r="M33" s="4">
        <v>0</v>
      </c>
      <c r="N33" s="4">
        <v>0</v>
      </c>
      <c r="O33" s="4">
        <v>16</v>
      </c>
      <c r="P33" s="108">
        <v>0</v>
      </c>
      <c r="Q33" s="155">
        <f t="shared" si="34"/>
        <v>85</v>
      </c>
      <c r="R33" s="34">
        <v>32</v>
      </c>
      <c r="S33" s="4">
        <v>0</v>
      </c>
      <c r="T33" s="4">
        <v>0</v>
      </c>
      <c r="U33" s="4">
        <v>0</v>
      </c>
      <c r="V33" s="4">
        <v>12</v>
      </c>
      <c r="W33" s="108">
        <v>0</v>
      </c>
      <c r="X33" s="155">
        <f t="shared" si="35"/>
        <v>44</v>
      </c>
      <c r="Y33" s="241">
        <f t="shared" si="36"/>
        <v>177</v>
      </c>
      <c r="Z33" s="40">
        <v>3</v>
      </c>
      <c r="AA33" s="43" t="s">
        <v>62</v>
      </c>
      <c r="AB33" s="34">
        <v>6</v>
      </c>
      <c r="AC33" s="4">
        <v>1</v>
      </c>
      <c r="AD33" s="4">
        <v>12</v>
      </c>
      <c r="AE33" s="4">
        <v>14</v>
      </c>
      <c r="AF33" s="4">
        <v>9</v>
      </c>
      <c r="AG33" s="4">
        <v>10</v>
      </c>
      <c r="AH33" s="4">
        <v>4</v>
      </c>
      <c r="AI33" s="4">
        <v>17</v>
      </c>
      <c r="AJ33" s="4">
        <v>3</v>
      </c>
      <c r="AK33" s="4">
        <v>9</v>
      </c>
      <c r="AL33" s="4">
        <v>9</v>
      </c>
      <c r="AM33" s="4">
        <v>14</v>
      </c>
      <c r="AN33" s="4">
        <v>8</v>
      </c>
      <c r="AO33" s="4">
        <v>12</v>
      </c>
      <c r="AP33" s="4">
        <v>12</v>
      </c>
      <c r="AQ33" s="108">
        <v>8</v>
      </c>
      <c r="AR33" s="92">
        <f t="shared" si="37"/>
        <v>63</v>
      </c>
      <c r="AS33" s="123">
        <f t="shared" si="38"/>
        <v>85</v>
      </c>
      <c r="AT33" s="198">
        <f t="shared" si="39"/>
        <v>148</v>
      </c>
      <c r="AU33" s="258">
        <f t="shared" si="40"/>
        <v>148</v>
      </c>
      <c r="AV33" s="50">
        <v>190</v>
      </c>
      <c r="AW33" s="51">
        <v>48</v>
      </c>
      <c r="AX33" s="5">
        <v>22</v>
      </c>
      <c r="AY33" s="5">
        <v>0</v>
      </c>
      <c r="AZ33" s="51">
        <v>0</v>
      </c>
      <c r="BA33" s="250">
        <f t="shared" si="29"/>
        <v>27.505461966383944</v>
      </c>
      <c r="BB33" s="251">
        <f t="shared" si="41"/>
        <v>35.338345864661655</v>
      </c>
      <c r="BC33" s="251">
        <f t="shared" si="42"/>
        <v>45.853911563483621</v>
      </c>
      <c r="BD33" s="251">
        <f t="shared" si="30"/>
        <v>23.163841807909606</v>
      </c>
      <c r="BE33" s="251">
        <f t="shared" si="31"/>
        <v>39.607865231592875</v>
      </c>
      <c r="BF33" s="251">
        <f t="shared" si="43"/>
        <v>124.72263945267545</v>
      </c>
      <c r="BG33" s="8">
        <f t="shared" si="32"/>
        <v>25.263157894736842</v>
      </c>
    </row>
    <row r="34" spans="1:59" ht="42.75" customHeight="1">
      <c r="A34" s="21">
        <v>4</v>
      </c>
      <c r="B34" s="23" t="s">
        <v>60</v>
      </c>
      <c r="C34" s="247">
        <v>478308.38982551999</v>
      </c>
      <c r="D34" s="34">
        <v>24</v>
      </c>
      <c r="E34" s="4">
        <v>1</v>
      </c>
      <c r="F34" s="4">
        <v>0</v>
      </c>
      <c r="G34" s="4">
        <v>0</v>
      </c>
      <c r="H34" s="4">
        <v>0</v>
      </c>
      <c r="I34" s="108">
        <v>0</v>
      </c>
      <c r="J34" s="155">
        <f t="shared" si="33"/>
        <v>25</v>
      </c>
      <c r="K34" s="34">
        <v>26</v>
      </c>
      <c r="L34" s="4">
        <v>0</v>
      </c>
      <c r="M34" s="4">
        <v>0</v>
      </c>
      <c r="N34" s="4">
        <v>0</v>
      </c>
      <c r="O34" s="4">
        <v>1</v>
      </c>
      <c r="P34" s="108">
        <v>0</v>
      </c>
      <c r="Q34" s="155">
        <f t="shared" si="34"/>
        <v>27</v>
      </c>
      <c r="R34" s="34">
        <v>28</v>
      </c>
      <c r="S34" s="4">
        <v>0</v>
      </c>
      <c r="T34" s="4">
        <v>0</v>
      </c>
      <c r="U34" s="4">
        <v>0</v>
      </c>
      <c r="V34" s="4">
        <v>2</v>
      </c>
      <c r="W34" s="108">
        <v>0</v>
      </c>
      <c r="X34" s="155">
        <f t="shared" si="35"/>
        <v>30</v>
      </c>
      <c r="Y34" s="241">
        <f t="shared" si="36"/>
        <v>82</v>
      </c>
      <c r="Z34" s="40">
        <v>4</v>
      </c>
      <c r="AA34" s="43" t="s">
        <v>60</v>
      </c>
      <c r="AB34" s="34">
        <v>5</v>
      </c>
      <c r="AC34" s="4">
        <v>4</v>
      </c>
      <c r="AD34" s="4">
        <v>3</v>
      </c>
      <c r="AE34" s="4">
        <v>4</v>
      </c>
      <c r="AF34" s="4">
        <v>10</v>
      </c>
      <c r="AG34" s="4">
        <v>8</v>
      </c>
      <c r="AH34" s="4">
        <v>5</v>
      </c>
      <c r="AI34" s="4">
        <v>5</v>
      </c>
      <c r="AJ34" s="4">
        <v>3</v>
      </c>
      <c r="AK34" s="4">
        <v>2</v>
      </c>
      <c r="AL34" s="4">
        <v>7</v>
      </c>
      <c r="AM34" s="4">
        <v>1</v>
      </c>
      <c r="AN34" s="4">
        <v>7</v>
      </c>
      <c r="AO34" s="4">
        <v>6</v>
      </c>
      <c r="AP34" s="4">
        <v>1</v>
      </c>
      <c r="AQ34" s="108">
        <v>8</v>
      </c>
      <c r="AR34" s="92">
        <f t="shared" si="37"/>
        <v>41</v>
      </c>
      <c r="AS34" s="123">
        <f t="shared" si="38"/>
        <v>38</v>
      </c>
      <c r="AT34" s="198">
        <f t="shared" si="39"/>
        <v>79</v>
      </c>
      <c r="AU34" s="258">
        <f t="shared" si="40"/>
        <v>79</v>
      </c>
      <c r="AV34" s="50">
        <v>264</v>
      </c>
      <c r="AW34" s="51">
        <v>25</v>
      </c>
      <c r="AX34" s="5">
        <v>31</v>
      </c>
      <c r="AY34" s="5">
        <v>0</v>
      </c>
      <c r="AZ34" s="51">
        <v>1</v>
      </c>
      <c r="BA34" s="250">
        <f t="shared" si="29"/>
        <v>14.518759428363104</v>
      </c>
      <c r="BB34" s="251">
        <f t="shared" si="41"/>
        <v>48.07692307692308</v>
      </c>
      <c r="BC34" s="251">
        <f t="shared" si="42"/>
        <v>24.289030478979218</v>
      </c>
      <c r="BD34" s="251">
        <f t="shared" si="30"/>
        <v>4.8780487804878048</v>
      </c>
      <c r="BE34" s="251">
        <f t="shared" si="31"/>
        <v>20.907013576842871</v>
      </c>
      <c r="BF34" s="251">
        <f t="shared" si="43"/>
        <v>66.066162902823478</v>
      </c>
      <c r="BG34" s="8">
        <f t="shared" si="32"/>
        <v>9.4696969696969688</v>
      </c>
    </row>
    <row r="35" spans="1:59" ht="42.75" customHeight="1">
      <c r="A35" s="21">
        <v>5</v>
      </c>
      <c r="B35" s="23" t="s">
        <v>64</v>
      </c>
      <c r="C35" s="248">
        <v>481455.94274136005</v>
      </c>
      <c r="D35" s="34">
        <v>7</v>
      </c>
      <c r="E35" s="4">
        <v>0</v>
      </c>
      <c r="F35" s="4">
        <v>0</v>
      </c>
      <c r="G35" s="4">
        <v>0</v>
      </c>
      <c r="H35" s="4">
        <v>0</v>
      </c>
      <c r="I35" s="108">
        <v>0</v>
      </c>
      <c r="J35" s="155">
        <f t="shared" si="33"/>
        <v>7</v>
      </c>
      <c r="K35" s="34">
        <v>18</v>
      </c>
      <c r="L35" s="4">
        <v>0</v>
      </c>
      <c r="M35" s="4">
        <v>0</v>
      </c>
      <c r="N35" s="4">
        <v>0</v>
      </c>
      <c r="O35" s="4">
        <v>0</v>
      </c>
      <c r="P35" s="108">
        <v>0</v>
      </c>
      <c r="Q35" s="155">
        <f t="shared" si="34"/>
        <v>18</v>
      </c>
      <c r="R35" s="34">
        <v>8</v>
      </c>
      <c r="S35" s="4">
        <v>0</v>
      </c>
      <c r="T35" s="4">
        <v>0</v>
      </c>
      <c r="U35" s="4">
        <v>0</v>
      </c>
      <c r="V35" s="4">
        <v>0</v>
      </c>
      <c r="W35" s="108">
        <v>0</v>
      </c>
      <c r="X35" s="155">
        <f t="shared" si="35"/>
        <v>8</v>
      </c>
      <c r="Y35" s="241">
        <f t="shared" si="36"/>
        <v>33</v>
      </c>
      <c r="Z35" s="40">
        <v>5</v>
      </c>
      <c r="AA35" s="43" t="s">
        <v>64</v>
      </c>
      <c r="AB35" s="34">
        <v>2</v>
      </c>
      <c r="AC35" s="4">
        <v>3</v>
      </c>
      <c r="AD35" s="4">
        <v>4</v>
      </c>
      <c r="AE35" s="4">
        <v>2</v>
      </c>
      <c r="AF35" s="4">
        <v>1</v>
      </c>
      <c r="AG35" s="4">
        <v>4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5</v>
      </c>
      <c r="AP35" s="4">
        <v>3</v>
      </c>
      <c r="AQ35" s="108">
        <v>2</v>
      </c>
      <c r="AR35" s="92">
        <f t="shared" si="37"/>
        <v>14</v>
      </c>
      <c r="AS35" s="123">
        <f t="shared" si="38"/>
        <v>19</v>
      </c>
      <c r="AT35" s="198">
        <f t="shared" si="39"/>
        <v>33</v>
      </c>
      <c r="AU35" s="258">
        <f t="shared" si="40"/>
        <v>33</v>
      </c>
      <c r="AV35" s="50">
        <v>33</v>
      </c>
      <c r="AW35" s="51">
        <v>7</v>
      </c>
      <c r="AX35" s="5">
        <v>0</v>
      </c>
      <c r="AY35" s="5">
        <v>0</v>
      </c>
      <c r="AZ35" s="51">
        <v>7</v>
      </c>
      <c r="BA35" s="250">
        <f t="shared" si="29"/>
        <v>4.0386757578958932</v>
      </c>
      <c r="BB35" s="251">
        <f t="shared" si="41"/>
        <v>28.000000000000004</v>
      </c>
      <c r="BC35" s="251">
        <f t="shared" si="42"/>
        <v>10.079720168866222</v>
      </c>
      <c r="BD35" s="251">
        <f t="shared" si="30"/>
        <v>0</v>
      </c>
      <c r="BE35" s="251">
        <f t="shared" si="31"/>
        <v>5.8156930913700871</v>
      </c>
      <c r="BF35" s="251">
        <f t="shared" si="43"/>
        <v>27.416838859316126</v>
      </c>
      <c r="BG35" s="8">
        <f t="shared" si="32"/>
        <v>21.212121212121211</v>
      </c>
    </row>
    <row r="36" spans="1:59" ht="42.75" customHeight="1">
      <c r="A36" s="21">
        <v>6</v>
      </c>
      <c r="B36" s="23" t="s">
        <v>63</v>
      </c>
      <c r="C36" s="247">
        <v>351280.96073784004</v>
      </c>
      <c r="D36" s="34">
        <v>4</v>
      </c>
      <c r="E36" s="4">
        <v>2</v>
      </c>
      <c r="F36" s="4">
        <v>0</v>
      </c>
      <c r="G36" s="4">
        <v>0</v>
      </c>
      <c r="H36" s="4">
        <v>0</v>
      </c>
      <c r="I36" s="108">
        <v>0</v>
      </c>
      <c r="J36" s="155">
        <f t="shared" si="33"/>
        <v>6</v>
      </c>
      <c r="K36" s="34">
        <v>14</v>
      </c>
      <c r="L36" s="4">
        <v>0</v>
      </c>
      <c r="M36" s="4">
        <v>0</v>
      </c>
      <c r="N36" s="4">
        <v>0</v>
      </c>
      <c r="O36" s="4">
        <v>0</v>
      </c>
      <c r="P36" s="108">
        <v>0</v>
      </c>
      <c r="Q36" s="155">
        <f t="shared" si="34"/>
        <v>14</v>
      </c>
      <c r="R36" s="34">
        <v>4</v>
      </c>
      <c r="S36" s="4">
        <v>0</v>
      </c>
      <c r="T36" s="4">
        <v>0</v>
      </c>
      <c r="U36" s="4">
        <v>0</v>
      </c>
      <c r="V36" s="4">
        <v>0</v>
      </c>
      <c r="W36" s="108">
        <v>0</v>
      </c>
      <c r="X36" s="155">
        <f t="shared" si="35"/>
        <v>4</v>
      </c>
      <c r="Y36" s="241">
        <f t="shared" si="36"/>
        <v>24</v>
      </c>
      <c r="Z36" s="40">
        <v>6</v>
      </c>
      <c r="AA36" s="43" t="s">
        <v>63</v>
      </c>
      <c r="AB36" s="34">
        <v>2</v>
      </c>
      <c r="AC36" s="4">
        <v>1</v>
      </c>
      <c r="AD36" s="4">
        <v>1</v>
      </c>
      <c r="AE36" s="4">
        <v>1</v>
      </c>
      <c r="AF36" s="4">
        <v>2</v>
      </c>
      <c r="AG36" s="4">
        <v>5</v>
      </c>
      <c r="AH36" s="4">
        <v>2</v>
      </c>
      <c r="AI36" s="4">
        <v>4</v>
      </c>
      <c r="AJ36" s="4">
        <v>1</v>
      </c>
      <c r="AK36" s="4">
        <v>1</v>
      </c>
      <c r="AL36" s="4">
        <v>1</v>
      </c>
      <c r="AM36" s="4">
        <v>1</v>
      </c>
      <c r="AN36" s="4">
        <v>0</v>
      </c>
      <c r="AO36" s="4">
        <v>1</v>
      </c>
      <c r="AP36" s="4">
        <v>1</v>
      </c>
      <c r="AQ36" s="108">
        <v>0</v>
      </c>
      <c r="AR36" s="92">
        <f t="shared" si="37"/>
        <v>10</v>
      </c>
      <c r="AS36" s="123">
        <f t="shared" si="38"/>
        <v>14</v>
      </c>
      <c r="AT36" s="198">
        <f t="shared" si="39"/>
        <v>24</v>
      </c>
      <c r="AU36" s="258">
        <f t="shared" si="40"/>
        <v>24</v>
      </c>
      <c r="AV36" s="50">
        <v>55</v>
      </c>
      <c r="AW36" s="51">
        <v>8</v>
      </c>
      <c r="AX36" s="5">
        <v>2</v>
      </c>
      <c r="AY36" s="5">
        <v>0</v>
      </c>
      <c r="AZ36" s="51">
        <v>8</v>
      </c>
      <c r="BA36" s="250">
        <f t="shared" si="29"/>
        <v>4.7445402767230958</v>
      </c>
      <c r="BB36" s="251">
        <f t="shared" si="41"/>
        <v>30</v>
      </c>
      <c r="BC36" s="251">
        <f t="shared" si="42"/>
        <v>10.047261762472438</v>
      </c>
      <c r="BD36" s="251">
        <f t="shared" si="30"/>
        <v>8.3333333333333321</v>
      </c>
      <c r="BE36" s="251">
        <f t="shared" si="31"/>
        <v>6.8321379984812589</v>
      </c>
      <c r="BF36" s="251">
        <f t="shared" si="43"/>
        <v>27.328551993925036</v>
      </c>
      <c r="BG36" s="8">
        <f t="shared" si="32"/>
        <v>14.545454545454545</v>
      </c>
    </row>
    <row r="37" spans="1:59" s="24" customFormat="1" ht="42.75" customHeight="1">
      <c r="A37" s="21">
        <v>7</v>
      </c>
      <c r="B37" s="23" t="s">
        <v>65</v>
      </c>
      <c r="C37" s="247">
        <v>559078.62551712012</v>
      </c>
      <c r="D37" s="34">
        <v>51</v>
      </c>
      <c r="E37" s="4">
        <v>3</v>
      </c>
      <c r="F37" s="4">
        <v>0</v>
      </c>
      <c r="G37" s="4">
        <v>0</v>
      </c>
      <c r="H37" s="4">
        <v>0</v>
      </c>
      <c r="I37" s="108">
        <v>0</v>
      </c>
      <c r="J37" s="155">
        <f t="shared" si="33"/>
        <v>54</v>
      </c>
      <c r="K37" s="34">
        <v>53</v>
      </c>
      <c r="L37" s="4">
        <v>0</v>
      </c>
      <c r="M37" s="4">
        <v>0</v>
      </c>
      <c r="N37" s="4">
        <v>0</v>
      </c>
      <c r="O37" s="4">
        <v>4</v>
      </c>
      <c r="P37" s="108">
        <v>0</v>
      </c>
      <c r="Q37" s="155">
        <f t="shared" si="34"/>
        <v>57</v>
      </c>
      <c r="R37" s="34">
        <v>29</v>
      </c>
      <c r="S37" s="4">
        <v>0</v>
      </c>
      <c r="T37" s="4">
        <v>0</v>
      </c>
      <c r="U37" s="4">
        <v>0</v>
      </c>
      <c r="V37" s="4">
        <v>0</v>
      </c>
      <c r="W37" s="108">
        <v>0</v>
      </c>
      <c r="X37" s="155">
        <f t="shared" si="35"/>
        <v>29</v>
      </c>
      <c r="Y37" s="241">
        <f t="shared" si="36"/>
        <v>140</v>
      </c>
      <c r="Z37" s="40">
        <v>7</v>
      </c>
      <c r="AA37" s="43" t="s">
        <v>65</v>
      </c>
      <c r="AB37" s="34">
        <v>12</v>
      </c>
      <c r="AC37" s="4">
        <v>1</v>
      </c>
      <c r="AD37" s="4">
        <v>6</v>
      </c>
      <c r="AE37" s="4">
        <v>5</v>
      </c>
      <c r="AF37" s="4">
        <v>4</v>
      </c>
      <c r="AG37" s="4">
        <v>12</v>
      </c>
      <c r="AH37" s="4">
        <v>8</v>
      </c>
      <c r="AI37" s="4">
        <v>19</v>
      </c>
      <c r="AJ37" s="4">
        <v>6</v>
      </c>
      <c r="AK37" s="4">
        <v>12</v>
      </c>
      <c r="AL37" s="4">
        <v>4</v>
      </c>
      <c r="AM37" s="4">
        <v>15</v>
      </c>
      <c r="AN37" s="4">
        <v>9</v>
      </c>
      <c r="AO37" s="4">
        <v>14</v>
      </c>
      <c r="AP37" s="4">
        <v>7</v>
      </c>
      <c r="AQ37" s="108">
        <v>2</v>
      </c>
      <c r="AR37" s="92">
        <f t="shared" si="37"/>
        <v>56</v>
      </c>
      <c r="AS37" s="123">
        <f t="shared" si="38"/>
        <v>80</v>
      </c>
      <c r="AT37" s="198">
        <f t="shared" si="39"/>
        <v>136</v>
      </c>
      <c r="AU37" s="258">
        <f t="shared" si="40"/>
        <v>136</v>
      </c>
      <c r="AV37" s="50">
        <v>424</v>
      </c>
      <c r="AW37" s="51">
        <v>54</v>
      </c>
      <c r="AX37" s="5">
        <v>4</v>
      </c>
      <c r="AY37" s="5">
        <v>0</v>
      </c>
      <c r="AZ37" s="51">
        <v>2</v>
      </c>
      <c r="BA37" s="252">
        <f t="shared" si="29"/>
        <v>26.829857761286689</v>
      </c>
      <c r="BB37" s="253">
        <f t="shared" si="41"/>
        <v>48.648648648648653</v>
      </c>
      <c r="BC37" s="253">
        <f t="shared" si="42"/>
        <v>35.773143681715588</v>
      </c>
      <c r="BD37" s="253">
        <f t="shared" si="30"/>
        <v>5</v>
      </c>
      <c r="BE37" s="253">
        <f t="shared" si="31"/>
        <v>38.634995176252836</v>
      </c>
      <c r="BF37" s="253">
        <f t="shared" si="43"/>
        <v>97.302950814266396</v>
      </c>
      <c r="BG37" s="249">
        <f t="shared" si="32"/>
        <v>12.735849056603774</v>
      </c>
    </row>
    <row r="38" spans="1:59" ht="42.75" customHeight="1">
      <c r="A38" s="21">
        <v>8</v>
      </c>
      <c r="B38" s="23" t="s">
        <v>68</v>
      </c>
      <c r="C38" s="247">
        <v>104258.26728936</v>
      </c>
      <c r="D38" s="34">
        <v>7</v>
      </c>
      <c r="E38" s="4">
        <v>1</v>
      </c>
      <c r="F38" s="4">
        <v>0</v>
      </c>
      <c r="G38" s="4">
        <v>0</v>
      </c>
      <c r="H38" s="4">
        <v>0</v>
      </c>
      <c r="I38" s="108">
        <v>0</v>
      </c>
      <c r="J38" s="155">
        <f t="shared" si="33"/>
        <v>8</v>
      </c>
      <c r="K38" s="34">
        <v>44</v>
      </c>
      <c r="L38" s="4">
        <v>0</v>
      </c>
      <c r="M38" s="4">
        <v>0</v>
      </c>
      <c r="N38" s="4">
        <v>0</v>
      </c>
      <c r="O38" s="4">
        <v>0</v>
      </c>
      <c r="P38" s="108">
        <v>0</v>
      </c>
      <c r="Q38" s="155">
        <f t="shared" si="34"/>
        <v>44</v>
      </c>
      <c r="R38" s="34">
        <v>5</v>
      </c>
      <c r="S38" s="4">
        <v>0</v>
      </c>
      <c r="T38" s="4">
        <v>0</v>
      </c>
      <c r="U38" s="4">
        <v>0</v>
      </c>
      <c r="V38" s="4">
        <v>0</v>
      </c>
      <c r="W38" s="108">
        <v>0</v>
      </c>
      <c r="X38" s="155">
        <f t="shared" si="35"/>
        <v>5</v>
      </c>
      <c r="Y38" s="241">
        <f t="shared" si="36"/>
        <v>57</v>
      </c>
      <c r="Z38" s="40">
        <v>8</v>
      </c>
      <c r="AA38" s="43" t="s">
        <v>68</v>
      </c>
      <c r="AB38" s="34">
        <v>3</v>
      </c>
      <c r="AC38" s="4">
        <v>4</v>
      </c>
      <c r="AD38" s="4">
        <v>2</v>
      </c>
      <c r="AE38" s="4">
        <v>3</v>
      </c>
      <c r="AF38" s="4">
        <v>7</v>
      </c>
      <c r="AG38" s="4">
        <v>1</v>
      </c>
      <c r="AH38" s="4">
        <v>5</v>
      </c>
      <c r="AI38" s="4">
        <v>6</v>
      </c>
      <c r="AJ38" s="4">
        <v>3</v>
      </c>
      <c r="AK38" s="4">
        <v>5</v>
      </c>
      <c r="AL38" s="4">
        <v>6</v>
      </c>
      <c r="AM38" s="4">
        <v>4</v>
      </c>
      <c r="AN38" s="4">
        <v>2</v>
      </c>
      <c r="AO38" s="4">
        <v>2</v>
      </c>
      <c r="AP38" s="4">
        <v>1</v>
      </c>
      <c r="AQ38" s="108">
        <v>3</v>
      </c>
      <c r="AR38" s="92">
        <f t="shared" si="37"/>
        <v>29</v>
      </c>
      <c r="AS38" s="123">
        <f t="shared" si="38"/>
        <v>28</v>
      </c>
      <c r="AT38" s="198">
        <f t="shared" si="39"/>
        <v>57</v>
      </c>
      <c r="AU38" s="258">
        <f t="shared" si="40"/>
        <v>57</v>
      </c>
      <c r="AV38" s="50">
        <v>126</v>
      </c>
      <c r="AW38" s="51">
        <v>8</v>
      </c>
      <c r="AX38" s="5">
        <v>0</v>
      </c>
      <c r="AY38" s="5">
        <v>0</v>
      </c>
      <c r="AZ38" s="51">
        <v>0</v>
      </c>
      <c r="BA38" s="250">
        <f t="shared" si="29"/>
        <v>21.314590008048306</v>
      </c>
      <c r="BB38" s="251">
        <f t="shared" si="41"/>
        <v>15.384615384615385</v>
      </c>
      <c r="BC38" s="251">
        <f t="shared" si="42"/>
        <v>80.399887309770463</v>
      </c>
      <c r="BD38" s="251">
        <f t="shared" si="30"/>
        <v>1.7543859649122806</v>
      </c>
      <c r="BE38" s="251">
        <f t="shared" si="31"/>
        <v>30.693009611589563</v>
      </c>
      <c r="BF38" s="251">
        <f t="shared" si="43"/>
        <v>218.68769348257561</v>
      </c>
      <c r="BG38" s="8">
        <f t="shared" si="32"/>
        <v>6.3492063492063489</v>
      </c>
    </row>
    <row r="39" spans="1:59" ht="42.75" customHeight="1">
      <c r="A39" s="21">
        <v>9</v>
      </c>
      <c r="B39" s="23" t="s">
        <v>70</v>
      </c>
      <c r="C39" s="247">
        <v>208663.17885</v>
      </c>
      <c r="D39" s="34">
        <v>10</v>
      </c>
      <c r="E39" s="4">
        <v>1</v>
      </c>
      <c r="F39" s="4">
        <v>0</v>
      </c>
      <c r="G39" s="4">
        <v>0</v>
      </c>
      <c r="H39" s="4">
        <v>1</v>
      </c>
      <c r="I39" s="108">
        <v>0</v>
      </c>
      <c r="J39" s="155">
        <f t="shared" si="33"/>
        <v>12</v>
      </c>
      <c r="K39" s="34">
        <v>6</v>
      </c>
      <c r="L39" s="4">
        <v>0</v>
      </c>
      <c r="M39" s="4">
        <v>0</v>
      </c>
      <c r="N39" s="4">
        <v>0</v>
      </c>
      <c r="O39" s="4">
        <v>0</v>
      </c>
      <c r="P39" s="108">
        <v>0</v>
      </c>
      <c r="Q39" s="155">
        <f t="shared" si="34"/>
        <v>6</v>
      </c>
      <c r="R39" s="34">
        <v>8</v>
      </c>
      <c r="S39" s="4">
        <v>0</v>
      </c>
      <c r="T39" s="4">
        <v>0</v>
      </c>
      <c r="U39" s="4">
        <v>0</v>
      </c>
      <c r="V39" s="4">
        <v>0</v>
      </c>
      <c r="W39" s="108">
        <v>0</v>
      </c>
      <c r="X39" s="155">
        <f t="shared" si="35"/>
        <v>8</v>
      </c>
      <c r="Y39" s="241">
        <f t="shared" si="36"/>
        <v>26</v>
      </c>
      <c r="Z39" s="40">
        <v>9</v>
      </c>
      <c r="AA39" s="43" t="s">
        <v>70</v>
      </c>
      <c r="AB39" s="34">
        <v>2</v>
      </c>
      <c r="AC39" s="4">
        <v>0</v>
      </c>
      <c r="AD39" s="4">
        <v>1</v>
      </c>
      <c r="AE39" s="4">
        <v>0</v>
      </c>
      <c r="AF39" s="4">
        <v>3</v>
      </c>
      <c r="AG39" s="4">
        <v>3</v>
      </c>
      <c r="AH39" s="4">
        <v>4</v>
      </c>
      <c r="AI39" s="4">
        <v>4</v>
      </c>
      <c r="AJ39" s="4">
        <v>2</v>
      </c>
      <c r="AK39" s="4">
        <v>3</v>
      </c>
      <c r="AL39" s="4">
        <v>0</v>
      </c>
      <c r="AM39" s="4">
        <v>0</v>
      </c>
      <c r="AN39" s="4">
        <v>1</v>
      </c>
      <c r="AO39" s="4">
        <v>1</v>
      </c>
      <c r="AP39" s="4">
        <v>0</v>
      </c>
      <c r="AQ39" s="108">
        <v>1</v>
      </c>
      <c r="AR39" s="92">
        <f t="shared" si="37"/>
        <v>13</v>
      </c>
      <c r="AS39" s="123">
        <f t="shared" si="38"/>
        <v>12</v>
      </c>
      <c r="AT39" s="198">
        <f t="shared" si="39"/>
        <v>25</v>
      </c>
      <c r="AU39" s="258">
        <f t="shared" si="40"/>
        <v>25</v>
      </c>
      <c r="AV39" s="50">
        <v>100</v>
      </c>
      <c r="AW39" s="51">
        <v>11</v>
      </c>
      <c r="AX39" s="5">
        <v>0</v>
      </c>
      <c r="AY39" s="5">
        <v>0</v>
      </c>
      <c r="AZ39" s="51">
        <v>0</v>
      </c>
      <c r="BA39" s="250">
        <f t="shared" si="29"/>
        <v>14.643482249218861</v>
      </c>
      <c r="BB39" s="251">
        <f t="shared" si="41"/>
        <v>61.111111111111114</v>
      </c>
      <c r="BC39" s="251">
        <f t="shared" si="42"/>
        <v>17.619163134086865</v>
      </c>
      <c r="BD39" s="251">
        <f t="shared" si="30"/>
        <v>7.6923076923076925</v>
      </c>
      <c r="BE39" s="251">
        <f t="shared" si="31"/>
        <v>21.086614438875163</v>
      </c>
      <c r="BF39" s="251">
        <f t="shared" si="43"/>
        <v>47.924123724716274</v>
      </c>
      <c r="BG39" s="8">
        <f t="shared" si="32"/>
        <v>11</v>
      </c>
    </row>
    <row r="40" spans="1:59" ht="42.75" customHeight="1" thickBot="1">
      <c r="A40" s="26">
        <v>10</v>
      </c>
      <c r="B40" s="27" t="s">
        <v>69</v>
      </c>
      <c r="C40" s="247">
        <v>136618.26712199999</v>
      </c>
      <c r="D40" s="35">
        <v>13</v>
      </c>
      <c r="E40" s="36">
        <v>3</v>
      </c>
      <c r="F40" s="36">
        <v>0</v>
      </c>
      <c r="G40" s="36">
        <v>0</v>
      </c>
      <c r="H40" s="36">
        <v>0</v>
      </c>
      <c r="I40" s="109">
        <v>0</v>
      </c>
      <c r="J40" s="156">
        <f t="shared" si="33"/>
        <v>16</v>
      </c>
      <c r="K40" s="35">
        <v>38</v>
      </c>
      <c r="L40" s="36">
        <v>0</v>
      </c>
      <c r="M40" s="36">
        <v>0</v>
      </c>
      <c r="N40" s="36">
        <v>0</v>
      </c>
      <c r="O40" s="36">
        <v>0</v>
      </c>
      <c r="P40" s="109">
        <v>0</v>
      </c>
      <c r="Q40" s="156">
        <f t="shared" si="34"/>
        <v>38</v>
      </c>
      <c r="R40" s="35">
        <v>31</v>
      </c>
      <c r="S40" s="36">
        <v>0</v>
      </c>
      <c r="T40" s="36">
        <v>0</v>
      </c>
      <c r="U40" s="36">
        <v>0</v>
      </c>
      <c r="V40" s="36">
        <v>0</v>
      </c>
      <c r="W40" s="109">
        <v>0</v>
      </c>
      <c r="X40" s="156">
        <f t="shared" si="35"/>
        <v>31</v>
      </c>
      <c r="Y40" s="242">
        <f t="shared" si="36"/>
        <v>85</v>
      </c>
      <c r="Z40" s="41">
        <v>10</v>
      </c>
      <c r="AA40" s="44" t="s">
        <v>69</v>
      </c>
      <c r="AB40" s="35">
        <v>13</v>
      </c>
      <c r="AC40" s="36">
        <v>10</v>
      </c>
      <c r="AD40" s="36">
        <v>4</v>
      </c>
      <c r="AE40" s="36">
        <v>1</v>
      </c>
      <c r="AF40" s="36">
        <v>1</v>
      </c>
      <c r="AG40" s="36">
        <v>6</v>
      </c>
      <c r="AH40" s="36">
        <v>8</v>
      </c>
      <c r="AI40" s="36">
        <v>20</v>
      </c>
      <c r="AJ40" s="36">
        <v>4</v>
      </c>
      <c r="AK40" s="36">
        <v>9</v>
      </c>
      <c r="AL40" s="36">
        <v>3</v>
      </c>
      <c r="AM40" s="36">
        <v>3</v>
      </c>
      <c r="AN40" s="36">
        <v>0</v>
      </c>
      <c r="AO40" s="36">
        <v>2</v>
      </c>
      <c r="AP40" s="36">
        <v>0</v>
      </c>
      <c r="AQ40" s="109">
        <v>1</v>
      </c>
      <c r="AR40" s="139">
        <f t="shared" si="37"/>
        <v>33</v>
      </c>
      <c r="AS40" s="197">
        <f t="shared" si="38"/>
        <v>52</v>
      </c>
      <c r="AT40" s="199">
        <f t="shared" si="39"/>
        <v>85</v>
      </c>
      <c r="AU40" s="259">
        <f t="shared" si="40"/>
        <v>85</v>
      </c>
      <c r="AV40" s="52">
        <v>26</v>
      </c>
      <c r="AW40" s="54">
        <v>13</v>
      </c>
      <c r="AX40" s="53">
        <v>31</v>
      </c>
      <c r="AY40" s="5">
        <v>0</v>
      </c>
      <c r="AZ40" s="54">
        <v>0</v>
      </c>
      <c r="BA40" s="254">
        <f t="shared" si="29"/>
        <v>32.531846129153138</v>
      </c>
      <c r="BB40" s="255">
        <f t="shared" si="41"/>
        <v>29.629629629629626</v>
      </c>
      <c r="BC40" s="255">
        <f t="shared" si="42"/>
        <v>91.495817238243191</v>
      </c>
      <c r="BD40" s="255">
        <f t="shared" si="30"/>
        <v>3.5294117647058822</v>
      </c>
      <c r="BE40" s="255">
        <f t="shared" si="31"/>
        <v>46.845858425980516</v>
      </c>
      <c r="BF40" s="255">
        <f t="shared" si="43"/>
        <v>248.86862288802152</v>
      </c>
      <c r="BG40" s="16">
        <f t="shared" si="32"/>
        <v>50</v>
      </c>
    </row>
    <row r="41" spans="1:59" ht="34.5" customHeight="1" thickBot="1">
      <c r="A41" s="293" t="s">
        <v>67</v>
      </c>
      <c r="B41" s="294"/>
      <c r="C41" s="256">
        <f>SUM(C29:C40)</f>
        <v>4339537.4267906398</v>
      </c>
      <c r="D41" s="189">
        <f t="shared" ref="D41:I41" si="44">SUM(D31:D40)</f>
        <v>354</v>
      </c>
      <c r="E41" s="190">
        <f t="shared" si="44"/>
        <v>39</v>
      </c>
      <c r="F41" s="190">
        <f t="shared" si="44"/>
        <v>6</v>
      </c>
      <c r="G41" s="190">
        <f t="shared" si="44"/>
        <v>0</v>
      </c>
      <c r="H41" s="190">
        <f t="shared" si="44"/>
        <v>1</v>
      </c>
      <c r="I41" s="191">
        <f t="shared" si="44"/>
        <v>0</v>
      </c>
      <c r="J41" s="192">
        <f t="shared" si="33"/>
        <v>400</v>
      </c>
      <c r="K41" s="189">
        <f t="shared" ref="K41:P41" si="45">SUM(K31:K40)</f>
        <v>396</v>
      </c>
      <c r="L41" s="190">
        <f t="shared" si="45"/>
        <v>1</v>
      </c>
      <c r="M41" s="190">
        <f t="shared" si="45"/>
        <v>0</v>
      </c>
      <c r="N41" s="190">
        <f t="shared" si="45"/>
        <v>0</v>
      </c>
      <c r="O41" s="190">
        <f t="shared" si="45"/>
        <v>25</v>
      </c>
      <c r="P41" s="191">
        <f t="shared" si="45"/>
        <v>0</v>
      </c>
      <c r="Q41" s="192">
        <f t="shared" si="34"/>
        <v>422</v>
      </c>
      <c r="R41" s="190">
        <f t="shared" ref="R41:W41" si="46">SUM(R31:R40)</f>
        <v>296</v>
      </c>
      <c r="S41" s="190">
        <f t="shared" si="46"/>
        <v>2</v>
      </c>
      <c r="T41" s="190">
        <f t="shared" si="46"/>
        <v>0</v>
      </c>
      <c r="U41" s="190">
        <f t="shared" si="46"/>
        <v>0</v>
      </c>
      <c r="V41" s="190">
        <f t="shared" si="46"/>
        <v>21</v>
      </c>
      <c r="W41" s="191">
        <f t="shared" si="46"/>
        <v>0</v>
      </c>
      <c r="X41" s="192">
        <f t="shared" si="35"/>
        <v>319</v>
      </c>
      <c r="Y41" s="153">
        <f t="shared" ref="Y41" si="47">J41+Q41+X41</f>
        <v>1141</v>
      </c>
      <c r="Z41" s="293" t="s">
        <v>67</v>
      </c>
      <c r="AA41" s="294"/>
      <c r="AB41" s="29">
        <f t="shared" ref="AB41:AQ41" si="48">SUM(AB31:AB40)</f>
        <v>87</v>
      </c>
      <c r="AC41" s="29">
        <f t="shared" si="48"/>
        <v>52</v>
      </c>
      <c r="AD41" s="29">
        <f t="shared" si="48"/>
        <v>69</v>
      </c>
      <c r="AE41" s="29">
        <f t="shared" si="48"/>
        <v>76</v>
      </c>
      <c r="AF41" s="29">
        <f t="shared" si="48"/>
        <v>88</v>
      </c>
      <c r="AG41" s="29">
        <f t="shared" si="48"/>
        <v>104</v>
      </c>
      <c r="AH41" s="29">
        <f t="shared" si="48"/>
        <v>79</v>
      </c>
      <c r="AI41" s="29">
        <f t="shared" si="48"/>
        <v>124</v>
      </c>
      <c r="AJ41" s="29">
        <f t="shared" si="48"/>
        <v>33</v>
      </c>
      <c r="AK41" s="29">
        <f t="shared" si="48"/>
        <v>70</v>
      </c>
      <c r="AL41" s="29">
        <f t="shared" si="48"/>
        <v>48</v>
      </c>
      <c r="AM41" s="29">
        <f t="shared" si="48"/>
        <v>62</v>
      </c>
      <c r="AN41" s="29">
        <f t="shared" si="48"/>
        <v>43</v>
      </c>
      <c r="AO41" s="29">
        <f t="shared" si="48"/>
        <v>64</v>
      </c>
      <c r="AP41" s="29">
        <f t="shared" si="48"/>
        <v>45</v>
      </c>
      <c r="AQ41" s="29">
        <f t="shared" si="48"/>
        <v>44</v>
      </c>
      <c r="AR41" s="134">
        <f t="shared" si="37"/>
        <v>492</v>
      </c>
      <c r="AS41" s="134">
        <f t="shared" si="38"/>
        <v>596</v>
      </c>
      <c r="AT41" s="134">
        <f t="shared" si="39"/>
        <v>1088</v>
      </c>
      <c r="AU41" s="260">
        <f t="shared" si="40"/>
        <v>1088</v>
      </c>
      <c r="AV41" s="29">
        <f>SUM(AV31:AV40)</f>
        <v>2353</v>
      </c>
      <c r="AW41" s="31">
        <f>SUM(AW31:AW40)</f>
        <v>389</v>
      </c>
      <c r="AX41" s="17">
        <f>SUM(AX31:AX40)</f>
        <v>130</v>
      </c>
      <c r="AY41" s="17">
        <f>SUM(AY31:AY40)</f>
        <v>0</v>
      </c>
      <c r="AZ41" s="17">
        <f>SUM(AZ31:AZ40)</f>
        <v>25</v>
      </c>
      <c r="BA41" s="18">
        <f t="shared" si="29"/>
        <v>25.156291081328973</v>
      </c>
      <c r="BB41" s="18">
        <f>(D41+E41)/(J41+Q41)*100</f>
        <v>47.810218978102192</v>
      </c>
      <c r="BC41" s="18">
        <f>(4*AU41)/(C41*0.00272)*100</f>
        <v>36.870289218436362</v>
      </c>
      <c r="BD41" s="18">
        <f t="shared" si="30"/>
        <v>8.3260297984224358</v>
      </c>
      <c r="BE41" s="18">
        <f t="shared" si="31"/>
        <v>36.225059157113726</v>
      </c>
      <c r="BF41" s="18">
        <f t="shared" si="43"/>
        <v>100.28718667414689</v>
      </c>
      <c r="BG41" s="19">
        <f t="shared" si="32"/>
        <v>16.532086697832554</v>
      </c>
    </row>
    <row r="47" spans="1:59" ht="15" customHeight="1">
      <c r="A47" s="295" t="s">
        <v>67</v>
      </c>
      <c r="B47" s="295"/>
      <c r="C47" s="295"/>
      <c r="D47" s="296" t="s">
        <v>0</v>
      </c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 t="s">
        <v>6</v>
      </c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296"/>
      <c r="AS47" s="296"/>
      <c r="AT47" s="296"/>
      <c r="AU47" s="85"/>
      <c r="AV47" s="298" t="s">
        <v>18</v>
      </c>
      <c r="AW47" s="299"/>
      <c r="AX47" s="298" t="s">
        <v>19</v>
      </c>
      <c r="AY47" s="303"/>
      <c r="AZ47" s="303"/>
      <c r="BA47" s="304" t="s">
        <v>28</v>
      </c>
      <c r="BB47" s="304" t="s">
        <v>54</v>
      </c>
      <c r="BC47" s="304" t="s">
        <v>51</v>
      </c>
      <c r="BD47" s="439" t="s">
        <v>81</v>
      </c>
      <c r="BE47" s="439" t="s">
        <v>30</v>
      </c>
      <c r="BF47" s="439" t="s">
        <v>52</v>
      </c>
      <c r="BG47" s="439" t="s">
        <v>53</v>
      </c>
    </row>
    <row r="48" spans="1:59" ht="15" customHeight="1" thickBot="1">
      <c r="A48" s="295"/>
      <c r="B48" s="295"/>
      <c r="C48" s="295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6"/>
      <c r="AA48" s="296"/>
      <c r="AB48" s="297"/>
      <c r="AC48" s="297"/>
      <c r="AD48" s="297"/>
      <c r="AE48" s="297"/>
      <c r="AF48" s="297"/>
      <c r="AG48" s="297"/>
      <c r="AH48" s="297"/>
      <c r="AI48" s="297"/>
      <c r="AJ48" s="297"/>
      <c r="AK48" s="297"/>
      <c r="AL48" s="297"/>
      <c r="AM48" s="297"/>
      <c r="AN48" s="297"/>
      <c r="AO48" s="297"/>
      <c r="AP48" s="297"/>
      <c r="AQ48" s="297"/>
      <c r="AR48" s="297"/>
      <c r="AS48" s="297"/>
      <c r="AT48" s="297"/>
      <c r="AU48" s="86"/>
      <c r="AV48" s="300"/>
      <c r="AW48" s="301"/>
      <c r="AX48" s="300"/>
      <c r="AY48" s="302"/>
      <c r="AZ48" s="302"/>
      <c r="BA48" s="304"/>
      <c r="BB48" s="304"/>
      <c r="BC48" s="304"/>
      <c r="BD48" s="439"/>
      <c r="BE48" s="439"/>
      <c r="BF48" s="439"/>
      <c r="BG48" s="439"/>
    </row>
    <row r="49" spans="1:59" ht="19.5" thickBot="1">
      <c r="A49" s="295" t="s">
        <v>78</v>
      </c>
      <c r="B49" s="295"/>
      <c r="C49" s="458"/>
      <c r="D49" s="408" t="s">
        <v>34</v>
      </c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10"/>
      <c r="R49" s="461" t="s">
        <v>36</v>
      </c>
      <c r="S49" s="421"/>
      <c r="T49" s="421"/>
      <c r="U49" s="421"/>
      <c r="V49" s="421"/>
      <c r="W49" s="421"/>
      <c r="X49" s="421"/>
      <c r="Y49" s="462" t="s">
        <v>25</v>
      </c>
      <c r="Z49" s="460" t="s">
        <v>26</v>
      </c>
      <c r="AA49" s="449" t="s">
        <v>7</v>
      </c>
      <c r="AB49" s="473" t="s">
        <v>46</v>
      </c>
      <c r="AC49" s="474"/>
      <c r="AD49" s="474"/>
      <c r="AE49" s="474"/>
      <c r="AF49" s="474"/>
      <c r="AG49" s="474"/>
      <c r="AH49" s="474"/>
      <c r="AI49" s="474"/>
      <c r="AJ49" s="474"/>
      <c r="AK49" s="474"/>
      <c r="AL49" s="474"/>
      <c r="AM49" s="474"/>
      <c r="AN49" s="474"/>
      <c r="AO49" s="474"/>
      <c r="AP49" s="474"/>
      <c r="AQ49" s="474"/>
      <c r="AR49" s="474"/>
      <c r="AS49" s="474"/>
      <c r="AT49" s="475"/>
      <c r="AU49" s="125"/>
      <c r="AV49" s="302"/>
      <c r="AW49" s="301"/>
      <c r="AX49" s="300"/>
      <c r="AY49" s="302"/>
      <c r="AZ49" s="302"/>
      <c r="BA49" s="304"/>
      <c r="BB49" s="304"/>
      <c r="BC49" s="304"/>
      <c r="BD49" s="439"/>
      <c r="BE49" s="439"/>
      <c r="BF49" s="439"/>
      <c r="BG49" s="439"/>
    </row>
    <row r="50" spans="1:59" ht="27" customHeight="1" thickBot="1">
      <c r="A50" s="295"/>
      <c r="B50" s="295"/>
      <c r="C50" s="458"/>
      <c r="D50" s="411" t="s">
        <v>35</v>
      </c>
      <c r="E50" s="412"/>
      <c r="F50" s="412"/>
      <c r="G50" s="412"/>
      <c r="H50" s="412"/>
      <c r="I50" s="412"/>
      <c r="J50" s="413"/>
      <c r="K50" s="414" t="s">
        <v>45</v>
      </c>
      <c r="L50" s="415"/>
      <c r="M50" s="415"/>
      <c r="N50" s="415"/>
      <c r="O50" s="415"/>
      <c r="P50" s="415"/>
      <c r="Q50" s="416"/>
      <c r="R50" s="417" t="s">
        <v>37</v>
      </c>
      <c r="S50" s="418"/>
      <c r="T50" s="418"/>
      <c r="U50" s="418"/>
      <c r="V50" s="418"/>
      <c r="W50" s="418"/>
      <c r="X50" s="419"/>
      <c r="Y50" s="463"/>
      <c r="Z50" s="460"/>
      <c r="AA50" s="449"/>
      <c r="AB50" s="453"/>
      <c r="AC50" s="454"/>
      <c r="AD50" s="454"/>
      <c r="AE50" s="454"/>
      <c r="AF50" s="454"/>
      <c r="AG50" s="454"/>
      <c r="AH50" s="454"/>
      <c r="AI50" s="454"/>
      <c r="AJ50" s="454"/>
      <c r="AK50" s="454"/>
      <c r="AL50" s="454"/>
      <c r="AM50" s="454"/>
      <c r="AN50" s="454"/>
      <c r="AO50" s="454"/>
      <c r="AP50" s="454"/>
      <c r="AQ50" s="454"/>
      <c r="AR50" s="451"/>
      <c r="AS50" s="451"/>
      <c r="AT50" s="452"/>
      <c r="AU50" s="125"/>
      <c r="AV50" s="302"/>
      <c r="AW50" s="301"/>
      <c r="AX50" s="300"/>
      <c r="AY50" s="302"/>
      <c r="AZ50" s="302"/>
      <c r="BA50" s="304"/>
      <c r="BB50" s="304"/>
      <c r="BC50" s="304"/>
      <c r="BD50" s="439"/>
      <c r="BE50" s="439"/>
      <c r="BF50" s="439"/>
      <c r="BG50" s="439"/>
    </row>
    <row r="51" spans="1:59" ht="30.75" customHeight="1" thickBot="1">
      <c r="A51" s="319" t="s">
        <v>33</v>
      </c>
      <c r="B51" s="476" t="s">
        <v>31</v>
      </c>
      <c r="C51" s="477" t="s">
        <v>32</v>
      </c>
      <c r="D51" s="363" t="s">
        <v>39</v>
      </c>
      <c r="E51" s="393" t="s">
        <v>38</v>
      </c>
      <c r="F51" s="306" t="s">
        <v>44</v>
      </c>
      <c r="G51" s="306"/>
      <c r="H51" s="306"/>
      <c r="I51" s="307"/>
      <c r="J51" s="308" t="s">
        <v>17</v>
      </c>
      <c r="K51" s="363" t="s">
        <v>39</v>
      </c>
      <c r="L51" s="393" t="s">
        <v>38</v>
      </c>
      <c r="M51" s="306" t="s">
        <v>44</v>
      </c>
      <c r="N51" s="306"/>
      <c r="O51" s="306"/>
      <c r="P51" s="307"/>
      <c r="Q51" s="308" t="s">
        <v>17</v>
      </c>
      <c r="R51" s="310" t="s">
        <v>39</v>
      </c>
      <c r="S51" s="396" t="s">
        <v>38</v>
      </c>
      <c r="T51" s="342" t="s">
        <v>44</v>
      </c>
      <c r="U51" s="342"/>
      <c r="V51" s="342"/>
      <c r="W51" s="343"/>
      <c r="X51" s="424" t="s">
        <v>17</v>
      </c>
      <c r="Y51" s="463"/>
      <c r="Z51" s="460"/>
      <c r="AA51" s="449"/>
      <c r="AB51" s="423" t="s">
        <v>8</v>
      </c>
      <c r="AC51" s="311"/>
      <c r="AD51" s="311" t="s">
        <v>9</v>
      </c>
      <c r="AE51" s="311"/>
      <c r="AF51" s="311" t="s">
        <v>10</v>
      </c>
      <c r="AG51" s="311"/>
      <c r="AH51" s="311" t="s">
        <v>11</v>
      </c>
      <c r="AI51" s="311"/>
      <c r="AJ51" s="311" t="s">
        <v>12</v>
      </c>
      <c r="AK51" s="311"/>
      <c r="AL51" s="311" t="s">
        <v>13</v>
      </c>
      <c r="AM51" s="311"/>
      <c r="AN51" s="311" t="s">
        <v>14</v>
      </c>
      <c r="AO51" s="311"/>
      <c r="AP51" s="311" t="s">
        <v>15</v>
      </c>
      <c r="AQ51" s="312"/>
      <c r="AR51" s="313" t="s">
        <v>16</v>
      </c>
      <c r="AS51" s="314"/>
      <c r="AT51" s="315"/>
      <c r="AU51" s="207"/>
      <c r="AV51" s="316" t="s">
        <v>47</v>
      </c>
      <c r="AW51" s="317"/>
      <c r="AX51" s="291" t="s">
        <v>50</v>
      </c>
      <c r="AY51" s="291"/>
      <c r="AZ51" s="292"/>
      <c r="BA51" s="305"/>
      <c r="BB51" s="304"/>
      <c r="BC51" s="304"/>
      <c r="BD51" s="439"/>
      <c r="BE51" s="439"/>
      <c r="BF51" s="439"/>
      <c r="BG51" s="439"/>
    </row>
    <row r="52" spans="1:59" ht="79.5" thickBot="1">
      <c r="A52" s="320"/>
      <c r="B52" s="319"/>
      <c r="C52" s="478"/>
      <c r="D52" s="363"/>
      <c r="E52" s="393"/>
      <c r="F52" s="120" t="s">
        <v>40</v>
      </c>
      <c r="G52" s="120" t="s">
        <v>41</v>
      </c>
      <c r="H52" s="120" t="s">
        <v>42</v>
      </c>
      <c r="I52" s="63" t="s">
        <v>43</v>
      </c>
      <c r="J52" s="468"/>
      <c r="K52" s="363"/>
      <c r="L52" s="393"/>
      <c r="M52" s="120" t="s">
        <v>40</v>
      </c>
      <c r="N52" s="120" t="s">
        <v>41</v>
      </c>
      <c r="O52" s="120" t="s">
        <v>56</v>
      </c>
      <c r="P52" s="63" t="s">
        <v>43</v>
      </c>
      <c r="Q52" s="468"/>
      <c r="R52" s="310"/>
      <c r="S52" s="396"/>
      <c r="T52" s="121" t="s">
        <v>40</v>
      </c>
      <c r="U52" s="121" t="s">
        <v>41</v>
      </c>
      <c r="V52" s="121" t="s">
        <v>57</v>
      </c>
      <c r="W52" s="64" t="s">
        <v>43</v>
      </c>
      <c r="X52" s="469"/>
      <c r="Y52" s="464"/>
      <c r="Z52" s="460"/>
      <c r="AA52" s="449"/>
      <c r="AB52" s="165" t="s">
        <v>3</v>
      </c>
      <c r="AC52" s="166" t="s">
        <v>4</v>
      </c>
      <c r="AD52" s="166" t="s">
        <v>3</v>
      </c>
      <c r="AE52" s="166" t="s">
        <v>4</v>
      </c>
      <c r="AF52" s="166" t="s">
        <v>3</v>
      </c>
      <c r="AG52" s="166" t="s">
        <v>4</v>
      </c>
      <c r="AH52" s="166" t="s">
        <v>3</v>
      </c>
      <c r="AI52" s="166" t="s">
        <v>4</v>
      </c>
      <c r="AJ52" s="166" t="s">
        <v>3</v>
      </c>
      <c r="AK52" s="166" t="s">
        <v>4</v>
      </c>
      <c r="AL52" s="166" t="s">
        <v>3</v>
      </c>
      <c r="AM52" s="166" t="s">
        <v>4</v>
      </c>
      <c r="AN52" s="166" t="s">
        <v>3</v>
      </c>
      <c r="AO52" s="166" t="s">
        <v>4</v>
      </c>
      <c r="AP52" s="166" t="s">
        <v>3</v>
      </c>
      <c r="AQ52" s="167" t="s">
        <v>4</v>
      </c>
      <c r="AR52" s="122" t="s">
        <v>3</v>
      </c>
      <c r="AS52" s="118" t="s">
        <v>4</v>
      </c>
      <c r="AT52" s="204" t="s">
        <v>17</v>
      </c>
      <c r="AU52" s="180" t="s">
        <v>74</v>
      </c>
      <c r="AV52" s="48" t="s">
        <v>48</v>
      </c>
      <c r="AW52" s="49" t="s">
        <v>49</v>
      </c>
      <c r="AX52" s="201" t="s">
        <v>71</v>
      </c>
      <c r="AY52" s="45" t="s">
        <v>72</v>
      </c>
      <c r="AZ52" s="49" t="s">
        <v>73</v>
      </c>
      <c r="BA52" s="305"/>
      <c r="BB52" s="304"/>
      <c r="BC52" s="304"/>
      <c r="BD52" s="439"/>
      <c r="BE52" s="439"/>
      <c r="BF52" s="439"/>
      <c r="BG52" s="439"/>
    </row>
    <row r="53" spans="1:59" ht="27" customHeight="1">
      <c r="A53" s="40">
        <v>1</v>
      </c>
      <c r="B53" s="42" t="s">
        <v>61</v>
      </c>
      <c r="C53" s="246">
        <v>754129.32385391998</v>
      </c>
      <c r="D53" s="34">
        <v>57</v>
      </c>
      <c r="E53" s="4">
        <v>13</v>
      </c>
      <c r="F53" s="4">
        <v>4</v>
      </c>
      <c r="G53" s="4">
        <v>1</v>
      </c>
      <c r="H53" s="4">
        <v>0</v>
      </c>
      <c r="I53" s="108">
        <v>0</v>
      </c>
      <c r="J53" s="155">
        <f>D53+E53+F53+G53+H53+I53</f>
        <v>75</v>
      </c>
      <c r="K53" s="34">
        <v>30</v>
      </c>
      <c r="L53" s="4">
        <v>0</v>
      </c>
      <c r="M53" s="4">
        <v>0</v>
      </c>
      <c r="N53" s="4">
        <v>0</v>
      </c>
      <c r="O53" s="4">
        <v>0</v>
      </c>
      <c r="P53" s="108">
        <v>0</v>
      </c>
      <c r="Q53" s="155">
        <f>SUM(K53:P53)</f>
        <v>30</v>
      </c>
      <c r="R53" s="34">
        <v>105</v>
      </c>
      <c r="S53" s="4">
        <v>1</v>
      </c>
      <c r="T53" s="4">
        <v>0</v>
      </c>
      <c r="U53" s="4">
        <v>0</v>
      </c>
      <c r="V53" s="4">
        <v>0</v>
      </c>
      <c r="W53" s="108">
        <v>0</v>
      </c>
      <c r="X53" s="155">
        <f>SUM(R53:W53)</f>
        <v>106</v>
      </c>
      <c r="Y53" s="241">
        <f>J53+Q53+X53</f>
        <v>211</v>
      </c>
      <c r="Z53" s="40">
        <v>1</v>
      </c>
      <c r="AA53" s="42" t="s">
        <v>61</v>
      </c>
      <c r="AB53" s="193">
        <v>11</v>
      </c>
      <c r="AC53" s="194">
        <v>14</v>
      </c>
      <c r="AD53" s="194">
        <v>12</v>
      </c>
      <c r="AE53" s="194">
        <v>27</v>
      </c>
      <c r="AF53" s="194">
        <v>16</v>
      </c>
      <c r="AG53" s="194">
        <v>22</v>
      </c>
      <c r="AH53" s="194">
        <v>19</v>
      </c>
      <c r="AI53" s="194">
        <v>15</v>
      </c>
      <c r="AJ53" s="194">
        <v>8</v>
      </c>
      <c r="AK53" s="194">
        <v>14</v>
      </c>
      <c r="AL53" s="194">
        <v>8</v>
      </c>
      <c r="AM53" s="194">
        <v>12</v>
      </c>
      <c r="AN53" s="194">
        <v>5</v>
      </c>
      <c r="AO53" s="194">
        <v>10</v>
      </c>
      <c r="AP53" s="194">
        <v>5</v>
      </c>
      <c r="AQ53" s="200">
        <v>5</v>
      </c>
      <c r="AR53" s="92">
        <f>AP53+AN53+AL53+AJ53+AH53+AF53+AD53+AB53</f>
        <v>84</v>
      </c>
      <c r="AS53" s="123">
        <f>AQ53+AO53+AM53+AK53+AI53+AG53+AE53+AC53</f>
        <v>119</v>
      </c>
      <c r="AT53" s="205">
        <f>SUM(AR53:AS53)</f>
        <v>203</v>
      </c>
      <c r="AU53" s="198">
        <f>D53+E53+K53+L53+R53+S53</f>
        <v>206</v>
      </c>
      <c r="AV53" s="50">
        <v>383</v>
      </c>
      <c r="AW53" s="51">
        <v>72</v>
      </c>
      <c r="AX53" s="202"/>
      <c r="AY53" s="5">
        <v>0</v>
      </c>
      <c r="AZ53" s="51">
        <v>0</v>
      </c>
      <c r="BA53" s="46">
        <f t="shared" ref="BA53:BA63" si="49">((D53+E53)*4)/(C53*0.00144)*100</f>
        <v>25.783965467719916</v>
      </c>
      <c r="BB53" s="6">
        <f>(D53+E53)/(J53+Q53)*100</f>
        <v>66.666666666666657</v>
      </c>
      <c r="BC53" s="6">
        <f>(4*AU53)/(C53*0.00272)*100</f>
        <v>40.170984854750188</v>
      </c>
      <c r="BD53" s="7">
        <f t="shared" ref="BD53:BD63" si="50">(E53+F53+G53+H53+I53+L53+M53+N53+O53+P53+S53+T53+U53+V53+W53)/Y53*100</f>
        <v>9.0047393364928912</v>
      </c>
      <c r="BE53" s="6">
        <f t="shared" ref="BE53:BE63" si="51">((D53+E53)*4)/(C53)*100000</f>
        <v>37.128910273516688</v>
      </c>
      <c r="BF53" s="6">
        <f>(AU53*4)/(C53)*100000</f>
        <v>109.26507880492052</v>
      </c>
      <c r="BG53" s="8">
        <f t="shared" ref="BG53:BG63" si="52">AW53/AV53*100</f>
        <v>18.798955613577021</v>
      </c>
    </row>
    <row r="54" spans="1:59" ht="27" customHeight="1">
      <c r="A54" s="40">
        <v>2</v>
      </c>
      <c r="B54" s="43" t="s">
        <v>59</v>
      </c>
      <c r="C54" s="247">
        <v>791091.27028152009</v>
      </c>
      <c r="D54" s="34">
        <v>95</v>
      </c>
      <c r="E54" s="4">
        <v>10</v>
      </c>
      <c r="F54" s="4">
        <v>3</v>
      </c>
      <c r="G54" s="4">
        <v>0</v>
      </c>
      <c r="H54" s="4">
        <v>0</v>
      </c>
      <c r="I54" s="108">
        <v>0</v>
      </c>
      <c r="J54" s="155">
        <f t="shared" ref="J54:J63" si="53">D54+E54+F54+G54+H54+I54</f>
        <v>108</v>
      </c>
      <c r="K54" s="34">
        <v>63</v>
      </c>
      <c r="L54" s="4">
        <v>0</v>
      </c>
      <c r="M54" s="4">
        <v>0</v>
      </c>
      <c r="N54" s="4">
        <v>0</v>
      </c>
      <c r="O54" s="4">
        <v>7</v>
      </c>
      <c r="P54" s="108">
        <v>0</v>
      </c>
      <c r="Q54" s="155">
        <f t="shared" ref="Q54:Q62" si="54">SUM(K54:P54)</f>
        <v>70</v>
      </c>
      <c r="R54" s="34">
        <v>72</v>
      </c>
      <c r="S54" s="4">
        <v>1</v>
      </c>
      <c r="T54" s="4">
        <v>0</v>
      </c>
      <c r="U54" s="4">
        <v>0</v>
      </c>
      <c r="V54" s="4">
        <v>6</v>
      </c>
      <c r="W54" s="108">
        <v>0</v>
      </c>
      <c r="X54" s="155">
        <f t="shared" ref="X54:X63" si="55">SUM(R54:W54)</f>
        <v>79</v>
      </c>
      <c r="Y54" s="241">
        <f t="shared" ref="Y54:Y62" si="56">J54+Q54+X54</f>
        <v>257</v>
      </c>
      <c r="Z54" s="40">
        <v>2</v>
      </c>
      <c r="AA54" s="43" t="s">
        <v>59</v>
      </c>
      <c r="AB54" s="34">
        <v>25</v>
      </c>
      <c r="AC54" s="4">
        <v>25</v>
      </c>
      <c r="AD54" s="4">
        <v>22</v>
      </c>
      <c r="AE54" s="4">
        <v>18</v>
      </c>
      <c r="AF54" s="4">
        <v>21</v>
      </c>
      <c r="AG54" s="4">
        <v>20</v>
      </c>
      <c r="AH54" s="4">
        <v>15</v>
      </c>
      <c r="AI54" s="4">
        <v>16</v>
      </c>
      <c r="AJ54" s="4">
        <v>6</v>
      </c>
      <c r="AK54" s="4">
        <v>7</v>
      </c>
      <c r="AL54" s="4">
        <v>5</v>
      </c>
      <c r="AM54" s="4">
        <v>10</v>
      </c>
      <c r="AN54" s="4">
        <v>9</v>
      </c>
      <c r="AO54" s="4">
        <v>14</v>
      </c>
      <c r="AP54" s="4">
        <v>13</v>
      </c>
      <c r="AQ54" s="108">
        <v>6</v>
      </c>
      <c r="AR54" s="92">
        <f t="shared" ref="AR54:AR63" si="57">AP54+AN54+AL54+AJ54+AH54+AF54+AD54+AB54</f>
        <v>116</v>
      </c>
      <c r="AS54" s="123">
        <f t="shared" ref="AS54:AS63" si="58">AQ54+AO54+AM54+AK54+AI54+AG54+AE54+AC54</f>
        <v>116</v>
      </c>
      <c r="AT54" s="205">
        <f t="shared" ref="AT54:AT63" si="59">SUM(AR54:AS54)</f>
        <v>232</v>
      </c>
      <c r="AU54" s="198">
        <f t="shared" ref="AU54:AU63" si="60">D54+E54+K54+L54+R54+S54</f>
        <v>241</v>
      </c>
      <c r="AV54" s="50">
        <v>383</v>
      </c>
      <c r="AW54" s="51">
        <v>105</v>
      </c>
      <c r="AX54" s="202"/>
      <c r="AY54" s="5">
        <v>35</v>
      </c>
      <c r="AZ54" s="51">
        <v>7</v>
      </c>
      <c r="BA54" s="46">
        <f t="shared" si="49"/>
        <v>36.868902189108134</v>
      </c>
      <c r="BB54" s="6">
        <f t="shared" ref="BB54:BB62" si="61">(D54+E54)/(J54+Q54)*100</f>
        <v>58.988764044943821</v>
      </c>
      <c r="BC54" s="6">
        <f t="shared" ref="BC54:BC62" si="62">(4*AU54)/(C54*0.00272)*100</f>
        <v>44.800363500378445</v>
      </c>
      <c r="BD54" s="7">
        <f t="shared" si="50"/>
        <v>10.505836575875486</v>
      </c>
      <c r="BE54" s="6">
        <f t="shared" si="51"/>
        <v>53.091219152315709</v>
      </c>
      <c r="BF54" s="6">
        <f t="shared" ref="BF54:BF63" si="63">(AU54*4)/(C54)*100000</f>
        <v>121.85698872102938</v>
      </c>
      <c r="BG54" s="8">
        <f t="shared" si="52"/>
        <v>27.415143603133156</v>
      </c>
    </row>
    <row r="55" spans="1:59" ht="27" customHeight="1">
      <c r="A55" s="40">
        <v>3</v>
      </c>
      <c r="B55" s="43" t="s">
        <v>62</v>
      </c>
      <c r="C55" s="248">
        <v>474653.200572</v>
      </c>
      <c r="D55" s="34">
        <v>40</v>
      </c>
      <c r="E55" s="4">
        <v>6</v>
      </c>
      <c r="F55" s="4">
        <v>0</v>
      </c>
      <c r="G55" s="4">
        <v>0</v>
      </c>
      <c r="H55" s="4">
        <v>0</v>
      </c>
      <c r="I55" s="108">
        <v>0</v>
      </c>
      <c r="J55" s="155">
        <f t="shared" si="53"/>
        <v>46</v>
      </c>
      <c r="K55" s="34">
        <v>38</v>
      </c>
      <c r="L55" s="4">
        <v>0</v>
      </c>
      <c r="M55" s="4">
        <v>0</v>
      </c>
      <c r="N55" s="4">
        <v>0</v>
      </c>
      <c r="O55" s="4">
        <v>16</v>
      </c>
      <c r="P55" s="108">
        <v>0</v>
      </c>
      <c r="Q55" s="155">
        <f t="shared" si="54"/>
        <v>54</v>
      </c>
      <c r="R55" s="34">
        <v>28</v>
      </c>
      <c r="S55" s="4">
        <v>0</v>
      </c>
      <c r="T55" s="4">
        <v>0</v>
      </c>
      <c r="U55" s="4">
        <v>0</v>
      </c>
      <c r="V55" s="4">
        <v>5</v>
      </c>
      <c r="W55" s="108">
        <v>0</v>
      </c>
      <c r="X55" s="155">
        <f t="shared" si="55"/>
        <v>33</v>
      </c>
      <c r="Y55" s="241">
        <f t="shared" si="56"/>
        <v>133</v>
      </c>
      <c r="Z55" s="40">
        <v>3</v>
      </c>
      <c r="AA55" s="43" t="s">
        <v>62</v>
      </c>
      <c r="AB55" s="34">
        <v>6</v>
      </c>
      <c r="AC55" s="4">
        <v>10</v>
      </c>
      <c r="AD55" s="4">
        <v>3</v>
      </c>
      <c r="AE55" s="4">
        <v>8</v>
      </c>
      <c r="AF55" s="4">
        <v>7</v>
      </c>
      <c r="AG55" s="4">
        <v>9</v>
      </c>
      <c r="AH55" s="4">
        <v>3</v>
      </c>
      <c r="AI55" s="4">
        <v>12</v>
      </c>
      <c r="AJ55" s="4">
        <v>1</v>
      </c>
      <c r="AK55" s="4">
        <v>5</v>
      </c>
      <c r="AL55" s="4">
        <v>7</v>
      </c>
      <c r="AM55" s="4">
        <v>12</v>
      </c>
      <c r="AN55" s="4">
        <v>6</v>
      </c>
      <c r="AO55" s="4">
        <v>8</v>
      </c>
      <c r="AP55" s="4">
        <v>7</v>
      </c>
      <c r="AQ55" s="108">
        <v>8</v>
      </c>
      <c r="AR55" s="92">
        <f t="shared" si="57"/>
        <v>40</v>
      </c>
      <c r="AS55" s="123">
        <f t="shared" si="58"/>
        <v>72</v>
      </c>
      <c r="AT55" s="205">
        <f t="shared" si="59"/>
        <v>112</v>
      </c>
      <c r="AU55" s="198">
        <f t="shared" si="60"/>
        <v>112</v>
      </c>
      <c r="AV55" s="50">
        <v>265</v>
      </c>
      <c r="AW55" s="51">
        <v>47</v>
      </c>
      <c r="AX55" s="202"/>
      <c r="AY55" s="5">
        <v>10</v>
      </c>
      <c r="AZ55" s="51">
        <v>0</v>
      </c>
      <c r="BA55" s="46">
        <f t="shared" si="49"/>
        <v>26.920239371354494</v>
      </c>
      <c r="BB55" s="6">
        <f t="shared" si="61"/>
        <v>46</v>
      </c>
      <c r="BC55" s="6">
        <f t="shared" si="62"/>
        <v>34.70025739939301</v>
      </c>
      <c r="BD55" s="7">
        <f t="shared" si="50"/>
        <v>20.300751879699249</v>
      </c>
      <c r="BE55" s="6">
        <f t="shared" si="51"/>
        <v>38.765144694750475</v>
      </c>
      <c r="BF55" s="6">
        <f t="shared" si="63"/>
        <v>94.384700126348989</v>
      </c>
      <c r="BG55" s="8">
        <f t="shared" si="52"/>
        <v>17.735849056603772</v>
      </c>
    </row>
    <row r="56" spans="1:59" ht="27" customHeight="1">
      <c r="A56" s="40">
        <v>4</v>
      </c>
      <c r="B56" s="43" t="s">
        <v>60</v>
      </c>
      <c r="C56" s="247">
        <v>478308.38982551999</v>
      </c>
      <c r="D56" s="34">
        <v>29</v>
      </c>
      <c r="E56" s="4">
        <v>0</v>
      </c>
      <c r="F56" s="4">
        <v>0</v>
      </c>
      <c r="G56" s="4">
        <v>0</v>
      </c>
      <c r="H56" s="4">
        <v>0</v>
      </c>
      <c r="I56" s="108">
        <v>0</v>
      </c>
      <c r="J56" s="155">
        <f t="shared" si="53"/>
        <v>29</v>
      </c>
      <c r="K56" s="34">
        <v>27</v>
      </c>
      <c r="L56" s="4">
        <v>0</v>
      </c>
      <c r="M56" s="4">
        <v>0</v>
      </c>
      <c r="N56" s="4">
        <v>0</v>
      </c>
      <c r="O56" s="4">
        <v>3</v>
      </c>
      <c r="P56" s="108">
        <v>0</v>
      </c>
      <c r="Q56" s="155">
        <f t="shared" si="54"/>
        <v>30</v>
      </c>
      <c r="R56" s="34">
        <v>13</v>
      </c>
      <c r="S56" s="4">
        <v>0</v>
      </c>
      <c r="T56" s="4">
        <v>0</v>
      </c>
      <c r="U56" s="4">
        <v>0</v>
      </c>
      <c r="V56" s="4">
        <v>1</v>
      </c>
      <c r="W56" s="108">
        <v>0</v>
      </c>
      <c r="X56" s="155">
        <f t="shared" si="55"/>
        <v>14</v>
      </c>
      <c r="Y56" s="241">
        <f t="shared" si="56"/>
        <v>73</v>
      </c>
      <c r="Z56" s="40">
        <v>4</v>
      </c>
      <c r="AA56" s="43" t="s">
        <v>60</v>
      </c>
      <c r="AB56" s="34">
        <v>4</v>
      </c>
      <c r="AC56" s="4">
        <v>8</v>
      </c>
      <c r="AD56" s="4">
        <v>9</v>
      </c>
      <c r="AE56" s="4">
        <v>4</v>
      </c>
      <c r="AF56" s="4">
        <v>7</v>
      </c>
      <c r="AG56" s="4">
        <v>1</v>
      </c>
      <c r="AH56" s="4">
        <v>5</v>
      </c>
      <c r="AI56" s="4">
        <v>4</v>
      </c>
      <c r="AJ56" s="4">
        <v>2</v>
      </c>
      <c r="AK56" s="4">
        <v>2</v>
      </c>
      <c r="AL56" s="4">
        <v>5</v>
      </c>
      <c r="AM56" s="4">
        <v>1</v>
      </c>
      <c r="AN56" s="4">
        <v>8</v>
      </c>
      <c r="AO56" s="4">
        <v>3</v>
      </c>
      <c r="AP56" s="4">
        <v>2</v>
      </c>
      <c r="AQ56" s="108">
        <v>4</v>
      </c>
      <c r="AR56" s="92">
        <f t="shared" si="57"/>
        <v>42</v>
      </c>
      <c r="AS56" s="123">
        <f t="shared" si="58"/>
        <v>27</v>
      </c>
      <c r="AT56" s="205">
        <f t="shared" si="59"/>
        <v>69</v>
      </c>
      <c r="AU56" s="198">
        <f t="shared" si="60"/>
        <v>69</v>
      </c>
      <c r="AV56" s="50">
        <v>231</v>
      </c>
      <c r="AW56" s="51">
        <v>29</v>
      </c>
      <c r="AX56" s="202"/>
      <c r="AY56" s="5">
        <v>36</v>
      </c>
      <c r="AZ56" s="51">
        <v>0</v>
      </c>
      <c r="BA56" s="46">
        <f t="shared" si="49"/>
        <v>16.841760936901203</v>
      </c>
      <c r="BB56" s="6">
        <f t="shared" si="61"/>
        <v>49.152542372881356</v>
      </c>
      <c r="BC56" s="6">
        <f t="shared" si="62"/>
        <v>21.214469658855268</v>
      </c>
      <c r="BD56" s="7">
        <f t="shared" si="50"/>
        <v>5.4794520547945202</v>
      </c>
      <c r="BE56" s="6">
        <f t="shared" si="51"/>
        <v>24.252135749137732</v>
      </c>
      <c r="BF56" s="6">
        <f t="shared" si="63"/>
        <v>57.703357472086324</v>
      </c>
      <c r="BG56" s="8">
        <f t="shared" si="52"/>
        <v>12.554112554112553</v>
      </c>
    </row>
    <row r="57" spans="1:59" ht="27" customHeight="1">
      <c r="A57" s="40">
        <v>5</v>
      </c>
      <c r="B57" s="43" t="s">
        <v>64</v>
      </c>
      <c r="C57" s="248">
        <v>481455.94274136005</v>
      </c>
      <c r="D57" s="34">
        <v>5</v>
      </c>
      <c r="E57" s="4">
        <v>0</v>
      </c>
      <c r="F57" s="4">
        <v>0</v>
      </c>
      <c r="G57" s="4">
        <v>0</v>
      </c>
      <c r="H57" s="4">
        <v>0</v>
      </c>
      <c r="I57" s="108">
        <v>0</v>
      </c>
      <c r="J57" s="155">
        <f t="shared" si="53"/>
        <v>5</v>
      </c>
      <c r="K57" s="34">
        <v>0</v>
      </c>
      <c r="L57" s="4">
        <v>0</v>
      </c>
      <c r="M57" s="4">
        <v>0</v>
      </c>
      <c r="N57" s="4">
        <v>0</v>
      </c>
      <c r="O57" s="4">
        <v>0</v>
      </c>
      <c r="P57" s="108">
        <v>0</v>
      </c>
      <c r="Q57" s="155">
        <f t="shared" si="54"/>
        <v>0</v>
      </c>
      <c r="R57" s="34">
        <v>3</v>
      </c>
      <c r="S57" s="4">
        <v>0</v>
      </c>
      <c r="T57" s="4">
        <v>0</v>
      </c>
      <c r="U57" s="4">
        <v>0</v>
      </c>
      <c r="V57" s="4">
        <v>0</v>
      </c>
      <c r="W57" s="108">
        <v>0</v>
      </c>
      <c r="X57" s="155">
        <f t="shared" si="55"/>
        <v>3</v>
      </c>
      <c r="Y57" s="241">
        <f t="shared" si="56"/>
        <v>8</v>
      </c>
      <c r="Z57" s="40">
        <v>5</v>
      </c>
      <c r="AA57" s="43" t="s">
        <v>64</v>
      </c>
      <c r="AB57" s="34">
        <v>1</v>
      </c>
      <c r="AC57" s="4">
        <v>0</v>
      </c>
      <c r="AD57" s="4">
        <v>2</v>
      </c>
      <c r="AE57" s="4">
        <v>2</v>
      </c>
      <c r="AF57" s="4">
        <v>0</v>
      </c>
      <c r="AG57" s="4">
        <v>1</v>
      </c>
      <c r="AH57" s="4">
        <v>2</v>
      </c>
      <c r="AI57" s="4">
        <v>2</v>
      </c>
      <c r="AJ57" s="4">
        <v>1</v>
      </c>
      <c r="AK57" s="4">
        <v>3</v>
      </c>
      <c r="AL57" s="4">
        <v>1</v>
      </c>
      <c r="AM57" s="4">
        <v>0</v>
      </c>
      <c r="AN57" s="4">
        <v>0</v>
      </c>
      <c r="AO57" s="4">
        <v>0</v>
      </c>
      <c r="AP57" s="4">
        <v>4</v>
      </c>
      <c r="AQ57" s="108">
        <v>1</v>
      </c>
      <c r="AR57" s="92">
        <f t="shared" si="57"/>
        <v>11</v>
      </c>
      <c r="AS57" s="123">
        <f t="shared" si="58"/>
        <v>9</v>
      </c>
      <c r="AT57" s="205">
        <f t="shared" si="59"/>
        <v>20</v>
      </c>
      <c r="AU57" s="198">
        <f t="shared" si="60"/>
        <v>8</v>
      </c>
      <c r="AV57" s="50">
        <v>20</v>
      </c>
      <c r="AW57" s="51">
        <v>5</v>
      </c>
      <c r="AX57" s="202"/>
      <c r="AY57" s="5">
        <v>25</v>
      </c>
      <c r="AZ57" s="51">
        <v>5</v>
      </c>
      <c r="BA57" s="46">
        <f t="shared" si="49"/>
        <v>2.8847683984970667</v>
      </c>
      <c r="BB57" s="6">
        <f t="shared" si="61"/>
        <v>100</v>
      </c>
      <c r="BC57" s="6">
        <f t="shared" si="62"/>
        <v>2.4435685257857513</v>
      </c>
      <c r="BD57" s="7" t="e">
        <f>(E57+#REF!+G57+H57+I57+L57+M57+N57+O57+P57+S57+T57+U57+V57+W57)/Y57*100</f>
        <v>#REF!</v>
      </c>
      <c r="BE57" s="6">
        <f t="shared" si="51"/>
        <v>4.1540664938357761</v>
      </c>
      <c r="BF57" s="6">
        <f t="shared" si="63"/>
        <v>6.646506390137243</v>
      </c>
      <c r="BG57" s="8">
        <f t="shared" si="52"/>
        <v>25</v>
      </c>
    </row>
    <row r="58" spans="1:59" ht="27" customHeight="1">
      <c r="A58" s="40">
        <v>6</v>
      </c>
      <c r="B58" s="43" t="s">
        <v>63</v>
      </c>
      <c r="C58" s="247">
        <v>351280.96073784004</v>
      </c>
      <c r="D58" s="34">
        <v>9</v>
      </c>
      <c r="E58" s="4">
        <v>1</v>
      </c>
      <c r="F58" s="84">
        <v>0</v>
      </c>
      <c r="G58" s="4">
        <v>0</v>
      </c>
      <c r="H58" s="4">
        <v>0</v>
      </c>
      <c r="I58" s="108">
        <v>0</v>
      </c>
      <c r="J58" s="155">
        <f t="shared" si="53"/>
        <v>10</v>
      </c>
      <c r="K58" s="34">
        <v>9</v>
      </c>
      <c r="L58" s="4">
        <v>0</v>
      </c>
      <c r="M58" s="4">
        <v>0</v>
      </c>
      <c r="N58" s="4">
        <v>0</v>
      </c>
      <c r="O58" s="4">
        <v>1</v>
      </c>
      <c r="P58" s="108">
        <v>0</v>
      </c>
      <c r="Q58" s="155">
        <f t="shared" si="54"/>
        <v>10</v>
      </c>
      <c r="R58" s="34">
        <v>2</v>
      </c>
      <c r="S58" s="4">
        <v>0</v>
      </c>
      <c r="T58" s="4">
        <v>0</v>
      </c>
      <c r="U58" s="4">
        <v>0</v>
      </c>
      <c r="V58" s="4">
        <v>0</v>
      </c>
      <c r="W58" s="108">
        <v>0</v>
      </c>
      <c r="X58" s="155">
        <f t="shared" si="55"/>
        <v>2</v>
      </c>
      <c r="Y58" s="241">
        <f t="shared" si="56"/>
        <v>22</v>
      </c>
      <c r="Z58" s="40">
        <v>6</v>
      </c>
      <c r="AA58" s="43" t="s">
        <v>63</v>
      </c>
      <c r="AB58" s="34">
        <v>0</v>
      </c>
      <c r="AC58" s="4">
        <v>0</v>
      </c>
      <c r="AD58" s="4">
        <v>1</v>
      </c>
      <c r="AE58" s="4">
        <v>1</v>
      </c>
      <c r="AF58" s="4">
        <v>2</v>
      </c>
      <c r="AG58" s="4">
        <v>3</v>
      </c>
      <c r="AH58" s="4">
        <v>3</v>
      </c>
      <c r="AI58" s="4">
        <v>2</v>
      </c>
      <c r="AJ58" s="4">
        <v>2</v>
      </c>
      <c r="AK58" s="4">
        <v>1</v>
      </c>
      <c r="AL58" s="4">
        <v>1</v>
      </c>
      <c r="AM58" s="4">
        <v>2</v>
      </c>
      <c r="AN58" s="4">
        <v>0</v>
      </c>
      <c r="AO58" s="4">
        <v>1</v>
      </c>
      <c r="AP58" s="4">
        <v>2</v>
      </c>
      <c r="AQ58" s="108">
        <v>0</v>
      </c>
      <c r="AR58" s="92">
        <f t="shared" si="57"/>
        <v>11</v>
      </c>
      <c r="AS58" s="123">
        <f t="shared" si="58"/>
        <v>10</v>
      </c>
      <c r="AT58" s="205">
        <f t="shared" si="59"/>
        <v>21</v>
      </c>
      <c r="AU58" s="198">
        <f t="shared" si="60"/>
        <v>21</v>
      </c>
      <c r="AV58" s="50">
        <v>25</v>
      </c>
      <c r="AW58" s="51">
        <v>9</v>
      </c>
      <c r="AX58" s="202"/>
      <c r="AY58" s="5">
        <v>0</v>
      </c>
      <c r="AZ58" s="51">
        <v>0</v>
      </c>
      <c r="BA58" s="46">
        <f t="shared" si="49"/>
        <v>7.9075671278718254</v>
      </c>
      <c r="BB58" s="6">
        <f t="shared" si="61"/>
        <v>50</v>
      </c>
      <c r="BC58" s="6">
        <f t="shared" si="62"/>
        <v>8.791354042163384</v>
      </c>
      <c r="BD58" s="7">
        <f>(E58+F57+G58+H58+I58+L58+M58+N58+O58+P58+S58+T58+U58+V58+W58)/Y58*100</f>
        <v>9.0909090909090917</v>
      </c>
      <c r="BE58" s="6">
        <f t="shared" si="51"/>
        <v>11.386896664135431</v>
      </c>
      <c r="BF58" s="6">
        <f t="shared" si="63"/>
        <v>23.912482994684403</v>
      </c>
      <c r="BG58" s="8">
        <f t="shared" si="52"/>
        <v>36</v>
      </c>
    </row>
    <row r="59" spans="1:59" ht="27" customHeight="1">
      <c r="A59" s="40">
        <v>7</v>
      </c>
      <c r="B59" s="43" t="s">
        <v>65</v>
      </c>
      <c r="C59" s="247">
        <v>559078.62551712012</v>
      </c>
      <c r="D59" s="34">
        <v>34</v>
      </c>
      <c r="E59" s="4">
        <v>5</v>
      </c>
      <c r="F59" s="4">
        <v>0</v>
      </c>
      <c r="G59" s="4">
        <v>0</v>
      </c>
      <c r="H59" s="4">
        <v>0</v>
      </c>
      <c r="I59" s="108">
        <v>0</v>
      </c>
      <c r="J59" s="155">
        <f t="shared" si="53"/>
        <v>39</v>
      </c>
      <c r="K59" s="34">
        <v>38</v>
      </c>
      <c r="L59" s="4">
        <v>0</v>
      </c>
      <c r="M59" s="4">
        <v>0</v>
      </c>
      <c r="N59" s="4">
        <v>0</v>
      </c>
      <c r="O59" s="4">
        <v>5</v>
      </c>
      <c r="P59" s="108">
        <v>0</v>
      </c>
      <c r="Q59" s="155">
        <f t="shared" si="54"/>
        <v>43</v>
      </c>
      <c r="R59" s="34">
        <v>15</v>
      </c>
      <c r="S59" s="4">
        <v>0</v>
      </c>
      <c r="T59" s="4">
        <v>0</v>
      </c>
      <c r="U59" s="4">
        <v>0</v>
      </c>
      <c r="V59" s="4">
        <v>0</v>
      </c>
      <c r="W59" s="108">
        <v>0</v>
      </c>
      <c r="X59" s="155">
        <f t="shared" si="55"/>
        <v>15</v>
      </c>
      <c r="Y59" s="241">
        <f t="shared" si="56"/>
        <v>97</v>
      </c>
      <c r="Z59" s="40">
        <v>7</v>
      </c>
      <c r="AA59" s="43" t="s">
        <v>65</v>
      </c>
      <c r="AB59" s="34">
        <v>4</v>
      </c>
      <c r="AC59" s="4">
        <v>0</v>
      </c>
      <c r="AD59" s="4">
        <v>3</v>
      </c>
      <c r="AE59" s="4">
        <v>1</v>
      </c>
      <c r="AF59" s="4">
        <v>6</v>
      </c>
      <c r="AG59" s="4">
        <v>13</v>
      </c>
      <c r="AH59" s="4">
        <v>10</v>
      </c>
      <c r="AI59" s="4">
        <v>12</v>
      </c>
      <c r="AJ59" s="4">
        <v>5</v>
      </c>
      <c r="AK59" s="4">
        <v>9</v>
      </c>
      <c r="AL59" s="4">
        <v>8</v>
      </c>
      <c r="AM59" s="4">
        <v>7</v>
      </c>
      <c r="AN59" s="4">
        <v>3</v>
      </c>
      <c r="AO59" s="4">
        <v>7</v>
      </c>
      <c r="AP59" s="4">
        <v>2</v>
      </c>
      <c r="AQ59" s="108">
        <v>2</v>
      </c>
      <c r="AR59" s="92">
        <f t="shared" si="57"/>
        <v>41</v>
      </c>
      <c r="AS59" s="123">
        <f t="shared" si="58"/>
        <v>51</v>
      </c>
      <c r="AT59" s="205">
        <f t="shared" si="59"/>
        <v>92</v>
      </c>
      <c r="AU59" s="198">
        <f t="shared" si="60"/>
        <v>92</v>
      </c>
      <c r="AV59" s="50">
        <v>356</v>
      </c>
      <c r="AW59" s="51">
        <v>341</v>
      </c>
      <c r="AX59" s="202"/>
      <c r="AY59" s="5">
        <v>1</v>
      </c>
      <c r="AZ59" s="51">
        <v>2</v>
      </c>
      <c r="BA59" s="46">
        <f t="shared" si="49"/>
        <v>19.377119494262608</v>
      </c>
      <c r="BB59" s="6">
        <f t="shared" si="61"/>
        <v>47.560975609756099</v>
      </c>
      <c r="BC59" s="6">
        <f t="shared" si="62"/>
        <v>24.199479549395836</v>
      </c>
      <c r="BD59" s="7">
        <f t="shared" si="50"/>
        <v>10.309278350515463</v>
      </c>
      <c r="BE59" s="6">
        <f t="shared" si="51"/>
        <v>27.903052071738159</v>
      </c>
      <c r="BF59" s="6">
        <f t="shared" si="63"/>
        <v>65.82258437435668</v>
      </c>
      <c r="BG59" s="8">
        <f t="shared" si="52"/>
        <v>95.786516853932582</v>
      </c>
    </row>
    <row r="60" spans="1:59" ht="27" customHeight="1">
      <c r="A60" s="40">
        <v>8</v>
      </c>
      <c r="B60" s="43" t="s">
        <v>68</v>
      </c>
      <c r="C60" s="247">
        <v>104258.26728936</v>
      </c>
      <c r="D60" s="34">
        <v>7</v>
      </c>
      <c r="E60" s="4">
        <v>0</v>
      </c>
      <c r="F60" s="4">
        <v>0</v>
      </c>
      <c r="G60" s="4">
        <v>0</v>
      </c>
      <c r="H60" s="4">
        <v>0</v>
      </c>
      <c r="I60" s="108">
        <v>0</v>
      </c>
      <c r="J60" s="155">
        <f t="shared" si="53"/>
        <v>7</v>
      </c>
      <c r="K60" s="34">
        <v>38</v>
      </c>
      <c r="L60" s="4">
        <v>0</v>
      </c>
      <c r="M60" s="4">
        <v>0</v>
      </c>
      <c r="N60" s="4">
        <v>0</v>
      </c>
      <c r="O60" s="4">
        <v>0</v>
      </c>
      <c r="P60" s="108">
        <v>0</v>
      </c>
      <c r="Q60" s="155">
        <f t="shared" si="54"/>
        <v>38</v>
      </c>
      <c r="R60" s="34">
        <v>2</v>
      </c>
      <c r="S60" s="4">
        <v>0</v>
      </c>
      <c r="T60" s="4">
        <v>0</v>
      </c>
      <c r="U60" s="4">
        <v>0</v>
      </c>
      <c r="V60" s="4">
        <v>0</v>
      </c>
      <c r="W60" s="108">
        <v>0</v>
      </c>
      <c r="X60" s="155">
        <f t="shared" si="55"/>
        <v>2</v>
      </c>
      <c r="Y60" s="241">
        <f t="shared" si="56"/>
        <v>47</v>
      </c>
      <c r="Z60" s="40">
        <v>8</v>
      </c>
      <c r="AA60" s="43" t="s">
        <v>68</v>
      </c>
      <c r="AB60" s="34">
        <v>1</v>
      </c>
      <c r="AC60" s="4">
        <v>3</v>
      </c>
      <c r="AD60" s="4">
        <v>2</v>
      </c>
      <c r="AE60" s="4">
        <v>1</v>
      </c>
      <c r="AF60" s="4">
        <v>4</v>
      </c>
      <c r="AG60" s="4">
        <v>1</v>
      </c>
      <c r="AH60" s="4">
        <v>8</v>
      </c>
      <c r="AI60" s="4">
        <v>1</v>
      </c>
      <c r="AJ60" s="4">
        <v>0</v>
      </c>
      <c r="AK60" s="4">
        <v>6</v>
      </c>
      <c r="AL60" s="4">
        <v>5</v>
      </c>
      <c r="AM60" s="4">
        <v>3</v>
      </c>
      <c r="AN60" s="4">
        <v>7</v>
      </c>
      <c r="AO60" s="4">
        <v>5</v>
      </c>
      <c r="AP60" s="4">
        <v>0</v>
      </c>
      <c r="AQ60" s="108">
        <v>0</v>
      </c>
      <c r="AR60" s="92">
        <f t="shared" si="57"/>
        <v>27</v>
      </c>
      <c r="AS60" s="123">
        <f t="shared" si="58"/>
        <v>20</v>
      </c>
      <c r="AT60" s="205">
        <f t="shared" si="59"/>
        <v>47</v>
      </c>
      <c r="AU60" s="198">
        <f t="shared" si="60"/>
        <v>47</v>
      </c>
      <c r="AV60" s="50">
        <v>113</v>
      </c>
      <c r="AW60" s="51">
        <v>7</v>
      </c>
      <c r="AX60" s="202"/>
      <c r="AY60" s="5">
        <v>0</v>
      </c>
      <c r="AZ60" s="51">
        <v>0</v>
      </c>
      <c r="BA60" s="46">
        <f t="shared" si="49"/>
        <v>18.650266257042265</v>
      </c>
      <c r="BB60" s="6">
        <f t="shared" si="61"/>
        <v>15.555555555555555</v>
      </c>
      <c r="BC60" s="6">
        <f t="shared" si="62"/>
        <v>66.294643922091424</v>
      </c>
      <c r="BD60" s="7">
        <f t="shared" si="50"/>
        <v>0</v>
      </c>
      <c r="BE60" s="6">
        <f t="shared" si="51"/>
        <v>26.856383410140868</v>
      </c>
      <c r="BF60" s="6">
        <f t="shared" si="63"/>
        <v>180.32143146808869</v>
      </c>
      <c r="BG60" s="8">
        <f t="shared" si="52"/>
        <v>6.1946902654867255</v>
      </c>
    </row>
    <row r="61" spans="1:59" ht="27" customHeight="1">
      <c r="A61" s="40">
        <v>9</v>
      </c>
      <c r="B61" s="43" t="s">
        <v>70</v>
      </c>
      <c r="C61" s="247">
        <v>208663.17885</v>
      </c>
      <c r="D61" s="34">
        <v>8</v>
      </c>
      <c r="E61" s="4">
        <v>0</v>
      </c>
      <c r="F61" s="4">
        <v>0</v>
      </c>
      <c r="G61" s="4">
        <v>0</v>
      </c>
      <c r="H61" s="4">
        <v>0</v>
      </c>
      <c r="I61" s="108">
        <v>0</v>
      </c>
      <c r="J61" s="155">
        <f t="shared" si="53"/>
        <v>8</v>
      </c>
      <c r="K61" s="34">
        <v>6</v>
      </c>
      <c r="L61" s="4">
        <v>0</v>
      </c>
      <c r="M61" s="4">
        <v>0</v>
      </c>
      <c r="N61" s="4">
        <v>0</v>
      </c>
      <c r="O61" s="4">
        <v>0</v>
      </c>
      <c r="P61" s="108">
        <v>0</v>
      </c>
      <c r="Q61" s="155">
        <f t="shared" si="54"/>
        <v>6</v>
      </c>
      <c r="R61" s="34">
        <v>12</v>
      </c>
      <c r="S61" s="4">
        <v>0</v>
      </c>
      <c r="T61" s="4">
        <v>0</v>
      </c>
      <c r="U61" s="4">
        <v>0</v>
      </c>
      <c r="V61" s="4">
        <v>1</v>
      </c>
      <c r="W61" s="108">
        <v>0</v>
      </c>
      <c r="X61" s="155">
        <f t="shared" si="55"/>
        <v>13</v>
      </c>
      <c r="Y61" s="241">
        <f t="shared" si="56"/>
        <v>27</v>
      </c>
      <c r="Z61" s="40">
        <v>9</v>
      </c>
      <c r="AA61" s="43" t="s">
        <v>70</v>
      </c>
      <c r="AB61" s="34">
        <v>2</v>
      </c>
      <c r="AC61" s="4">
        <v>1</v>
      </c>
      <c r="AD61" s="4">
        <v>1</v>
      </c>
      <c r="AE61" s="4">
        <v>0</v>
      </c>
      <c r="AF61" s="4">
        <v>3</v>
      </c>
      <c r="AG61" s="4">
        <v>4</v>
      </c>
      <c r="AH61" s="4">
        <v>1</v>
      </c>
      <c r="AI61" s="4">
        <v>6</v>
      </c>
      <c r="AJ61" s="4">
        <v>1</v>
      </c>
      <c r="AK61" s="4">
        <v>2</v>
      </c>
      <c r="AL61" s="4">
        <v>0</v>
      </c>
      <c r="AM61" s="4">
        <v>0</v>
      </c>
      <c r="AN61" s="4">
        <v>1</v>
      </c>
      <c r="AO61" s="4">
        <v>2</v>
      </c>
      <c r="AP61" s="4">
        <v>1</v>
      </c>
      <c r="AQ61" s="108">
        <v>1</v>
      </c>
      <c r="AR61" s="92">
        <f t="shared" si="57"/>
        <v>10</v>
      </c>
      <c r="AS61" s="123">
        <f t="shared" si="58"/>
        <v>16</v>
      </c>
      <c r="AT61" s="205">
        <f t="shared" si="59"/>
        <v>26</v>
      </c>
      <c r="AU61" s="198">
        <f t="shared" si="60"/>
        <v>26</v>
      </c>
      <c r="AV61" s="50">
        <v>0</v>
      </c>
      <c r="AW61" s="51">
        <v>0</v>
      </c>
      <c r="AX61" s="202"/>
      <c r="AY61" s="5">
        <v>1</v>
      </c>
      <c r="AZ61" s="51">
        <v>1</v>
      </c>
      <c r="BA61" s="46">
        <f t="shared" si="49"/>
        <v>10.64980527215917</v>
      </c>
      <c r="BB61" s="6">
        <f t="shared" si="61"/>
        <v>57.142857142857139</v>
      </c>
      <c r="BC61" s="6">
        <f t="shared" si="62"/>
        <v>18.323929659450339</v>
      </c>
      <c r="BD61" s="7">
        <f t="shared" si="50"/>
        <v>3.7037037037037033</v>
      </c>
      <c r="BE61" s="6">
        <f t="shared" si="51"/>
        <v>15.335719591909209</v>
      </c>
      <c r="BF61" s="6">
        <f t="shared" si="63"/>
        <v>49.841088673704924</v>
      </c>
      <c r="BG61" s="8" t="e">
        <f t="shared" si="52"/>
        <v>#DIV/0!</v>
      </c>
    </row>
    <row r="62" spans="1:59" ht="27" customHeight="1" thickBot="1">
      <c r="A62" s="41">
        <v>10</v>
      </c>
      <c r="B62" s="44" t="s">
        <v>69</v>
      </c>
      <c r="C62" s="247">
        <v>136618.26712199999</v>
      </c>
      <c r="D62" s="35">
        <v>15</v>
      </c>
      <c r="E62" s="36">
        <v>0</v>
      </c>
      <c r="F62" s="36">
        <v>0</v>
      </c>
      <c r="G62" s="36">
        <v>0</v>
      </c>
      <c r="H62" s="36">
        <v>0</v>
      </c>
      <c r="I62" s="109">
        <v>0</v>
      </c>
      <c r="J62" s="156">
        <f t="shared" si="53"/>
        <v>15</v>
      </c>
      <c r="K62" s="35">
        <v>35</v>
      </c>
      <c r="L62" s="36">
        <v>0</v>
      </c>
      <c r="M62" s="36">
        <v>0</v>
      </c>
      <c r="N62" s="36">
        <v>0</v>
      </c>
      <c r="O62" s="36">
        <v>0</v>
      </c>
      <c r="P62" s="109">
        <v>0</v>
      </c>
      <c r="Q62" s="156">
        <f t="shared" si="54"/>
        <v>35</v>
      </c>
      <c r="R62" s="35">
        <v>25</v>
      </c>
      <c r="S62" s="36">
        <v>0</v>
      </c>
      <c r="T62" s="36">
        <v>0</v>
      </c>
      <c r="U62" s="36">
        <v>0</v>
      </c>
      <c r="V62" s="36">
        <v>0</v>
      </c>
      <c r="W62" s="109">
        <v>0</v>
      </c>
      <c r="X62" s="156">
        <f t="shared" si="55"/>
        <v>25</v>
      </c>
      <c r="Y62" s="242">
        <f t="shared" si="56"/>
        <v>75</v>
      </c>
      <c r="Z62" s="41">
        <v>10</v>
      </c>
      <c r="AA62" s="44" t="s">
        <v>69</v>
      </c>
      <c r="AB62" s="35">
        <v>14</v>
      </c>
      <c r="AC62" s="36">
        <v>10</v>
      </c>
      <c r="AD62" s="36">
        <v>0</v>
      </c>
      <c r="AE62" s="36">
        <v>2</v>
      </c>
      <c r="AF62" s="36">
        <v>1</v>
      </c>
      <c r="AG62" s="36">
        <v>9</v>
      </c>
      <c r="AH62" s="36">
        <v>6</v>
      </c>
      <c r="AI62" s="36">
        <v>9</v>
      </c>
      <c r="AJ62" s="36">
        <v>9</v>
      </c>
      <c r="AK62" s="36">
        <v>10</v>
      </c>
      <c r="AL62" s="36">
        <v>0</v>
      </c>
      <c r="AM62" s="36">
        <v>3</v>
      </c>
      <c r="AN62" s="36">
        <v>2</v>
      </c>
      <c r="AO62" s="36">
        <v>0</v>
      </c>
      <c r="AP62" s="36">
        <v>0</v>
      </c>
      <c r="AQ62" s="109">
        <v>0</v>
      </c>
      <c r="AR62" s="139">
        <f t="shared" si="57"/>
        <v>32</v>
      </c>
      <c r="AS62" s="197">
        <f t="shared" si="58"/>
        <v>43</v>
      </c>
      <c r="AT62" s="206">
        <f t="shared" si="59"/>
        <v>75</v>
      </c>
      <c r="AU62" s="208">
        <f t="shared" si="60"/>
        <v>75</v>
      </c>
      <c r="AV62" s="52">
        <v>35</v>
      </c>
      <c r="AW62" s="54">
        <v>15</v>
      </c>
      <c r="AX62" s="203"/>
      <c r="AY62" s="53">
        <v>30</v>
      </c>
      <c r="AZ62" s="54">
        <v>0</v>
      </c>
      <c r="BA62" s="47">
        <f t="shared" si="49"/>
        <v>30.498605746081065</v>
      </c>
      <c r="BB62" s="14">
        <f t="shared" si="61"/>
        <v>30</v>
      </c>
      <c r="BC62" s="14">
        <f t="shared" si="62"/>
        <v>80.731603445508696</v>
      </c>
      <c r="BD62" s="15">
        <f t="shared" si="50"/>
        <v>0</v>
      </c>
      <c r="BE62" s="14">
        <f t="shared" si="51"/>
        <v>43.917992274356727</v>
      </c>
      <c r="BF62" s="6">
        <f t="shared" si="63"/>
        <v>219.58996137178369</v>
      </c>
      <c r="BG62" s="16">
        <f t="shared" si="52"/>
        <v>42.857142857142854</v>
      </c>
    </row>
    <row r="63" spans="1:59" ht="51.75" customHeight="1" thickBot="1">
      <c r="A63" s="293" t="s">
        <v>67</v>
      </c>
      <c r="B63" s="294"/>
      <c r="C63" s="256">
        <f t="shared" ref="C63:I63" si="64">SUM(C53:C62)</f>
        <v>4339537.4267906398</v>
      </c>
      <c r="D63" s="28">
        <f t="shared" si="64"/>
        <v>299</v>
      </c>
      <c r="E63" s="29">
        <f t="shared" si="64"/>
        <v>35</v>
      </c>
      <c r="F63" s="29">
        <f t="shared" si="64"/>
        <v>7</v>
      </c>
      <c r="G63" s="29">
        <f t="shared" si="64"/>
        <v>1</v>
      </c>
      <c r="H63" s="29">
        <f t="shared" si="64"/>
        <v>0</v>
      </c>
      <c r="I63" s="124">
        <f t="shared" si="64"/>
        <v>0</v>
      </c>
      <c r="J63" s="192">
        <f t="shared" si="53"/>
        <v>342</v>
      </c>
      <c r="K63" s="28">
        <f t="shared" ref="K63:P63" si="65">SUM(K53:K62)</f>
        <v>284</v>
      </c>
      <c r="L63" s="29">
        <f t="shared" si="65"/>
        <v>0</v>
      </c>
      <c r="M63" s="29">
        <f t="shared" si="65"/>
        <v>0</v>
      </c>
      <c r="N63" s="29">
        <f t="shared" si="65"/>
        <v>0</v>
      </c>
      <c r="O63" s="29">
        <f t="shared" si="65"/>
        <v>32</v>
      </c>
      <c r="P63" s="124">
        <f t="shared" si="65"/>
        <v>0</v>
      </c>
      <c r="Q63" s="152">
        <f t="shared" ref="Q63" si="66">SUM(K63:P63)</f>
        <v>316</v>
      </c>
      <c r="R63" s="28">
        <f t="shared" ref="R63:W63" si="67">SUM(R53:R62)</f>
        <v>277</v>
      </c>
      <c r="S63" s="29">
        <f t="shared" si="67"/>
        <v>2</v>
      </c>
      <c r="T63" s="29">
        <f t="shared" si="67"/>
        <v>0</v>
      </c>
      <c r="U63" s="29">
        <f t="shared" si="67"/>
        <v>0</v>
      </c>
      <c r="V63" s="29">
        <f t="shared" si="67"/>
        <v>13</v>
      </c>
      <c r="W63" s="124">
        <f t="shared" si="67"/>
        <v>0</v>
      </c>
      <c r="X63" s="152">
        <f t="shared" si="55"/>
        <v>292</v>
      </c>
      <c r="Y63" s="153">
        <f t="shared" ref="Y63" si="68">J63+Q63+X63</f>
        <v>950</v>
      </c>
      <c r="Z63" s="293" t="s">
        <v>67</v>
      </c>
      <c r="AA63" s="294"/>
      <c r="AB63" s="29">
        <f t="shared" ref="AB63:AQ63" si="69">SUM(AB53:AB62)</f>
        <v>68</v>
      </c>
      <c r="AC63" s="29">
        <f t="shared" si="69"/>
        <v>71</v>
      </c>
      <c r="AD63" s="29">
        <f t="shared" si="69"/>
        <v>55</v>
      </c>
      <c r="AE63" s="29">
        <f t="shared" si="69"/>
        <v>64</v>
      </c>
      <c r="AF63" s="29">
        <f t="shared" si="69"/>
        <v>67</v>
      </c>
      <c r="AG63" s="29">
        <f t="shared" si="69"/>
        <v>83</v>
      </c>
      <c r="AH63" s="29">
        <f t="shared" si="69"/>
        <v>72</v>
      </c>
      <c r="AI63" s="29">
        <f t="shared" si="69"/>
        <v>79</v>
      </c>
      <c r="AJ63" s="29">
        <f t="shared" si="69"/>
        <v>35</v>
      </c>
      <c r="AK63" s="29">
        <f t="shared" si="69"/>
        <v>59</v>
      </c>
      <c r="AL63" s="29">
        <f t="shared" si="69"/>
        <v>40</v>
      </c>
      <c r="AM63" s="29">
        <f t="shared" si="69"/>
        <v>50</v>
      </c>
      <c r="AN63" s="29">
        <f t="shared" si="69"/>
        <v>41</v>
      </c>
      <c r="AO63" s="29">
        <f t="shared" si="69"/>
        <v>50</v>
      </c>
      <c r="AP63" s="29">
        <f t="shared" si="69"/>
        <v>36</v>
      </c>
      <c r="AQ63" s="29">
        <f t="shared" si="69"/>
        <v>27</v>
      </c>
      <c r="AR63" s="134">
        <f t="shared" si="57"/>
        <v>414</v>
      </c>
      <c r="AS63" s="134">
        <f t="shared" si="58"/>
        <v>483</v>
      </c>
      <c r="AT63" s="179">
        <f t="shared" si="59"/>
        <v>897</v>
      </c>
      <c r="AU63" s="140">
        <f t="shared" si="60"/>
        <v>897</v>
      </c>
      <c r="AV63" s="28">
        <f>SUM(AV53:AV62)</f>
        <v>1811</v>
      </c>
      <c r="AW63" s="17">
        <f>SUM(AW53:AW62)</f>
        <v>630</v>
      </c>
      <c r="AX63" s="17">
        <f>SUM(AX53:AX62)</f>
        <v>0</v>
      </c>
      <c r="AY63" s="17">
        <f>SUM(AY53:AY62)</f>
        <v>138</v>
      </c>
      <c r="AZ63" s="17">
        <f>SUM(AZ53:AZ62)</f>
        <v>15</v>
      </c>
      <c r="BA63" s="30">
        <f t="shared" si="49"/>
        <v>21.379646873190527</v>
      </c>
      <c r="BB63" s="30">
        <f>(D63+E63)/(J63+Q63)*100</f>
        <v>50.759878419452889</v>
      </c>
      <c r="BC63" s="30">
        <f>(4*AU63)/(C63*0.00272)*100</f>
        <v>30.397655725126306</v>
      </c>
      <c r="BD63" s="32">
        <f t="shared" si="50"/>
        <v>9.4736842105263168</v>
      </c>
      <c r="BE63" s="30">
        <f t="shared" si="51"/>
        <v>30.786691497394362</v>
      </c>
      <c r="BF63" s="6">
        <f t="shared" si="63"/>
        <v>82.68162357234354</v>
      </c>
      <c r="BG63" s="19">
        <f t="shared" si="52"/>
        <v>34.787410270568749</v>
      </c>
    </row>
    <row r="70" spans="1:59" ht="15" customHeight="1">
      <c r="A70" s="295" t="s">
        <v>67</v>
      </c>
      <c r="B70" s="295"/>
      <c r="C70" s="295"/>
      <c r="D70" s="296" t="s">
        <v>0</v>
      </c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 t="s">
        <v>6</v>
      </c>
      <c r="AA70" s="296"/>
      <c r="AB70" s="296"/>
      <c r="AC70" s="296"/>
      <c r="AD70" s="296"/>
      <c r="AE70" s="296"/>
      <c r="AF70" s="296"/>
      <c r="AG70" s="296"/>
      <c r="AH70" s="296"/>
      <c r="AI70" s="296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85"/>
      <c r="AV70" s="298" t="s">
        <v>18</v>
      </c>
      <c r="AW70" s="299"/>
      <c r="AX70" s="298" t="s">
        <v>19</v>
      </c>
      <c r="AY70" s="303"/>
      <c r="AZ70" s="303"/>
      <c r="BA70" s="304" t="s">
        <v>28</v>
      </c>
      <c r="BB70" s="304" t="s">
        <v>54</v>
      </c>
      <c r="BC70" s="304" t="s">
        <v>51</v>
      </c>
      <c r="BD70" s="439" t="s">
        <v>81</v>
      </c>
      <c r="BE70" s="439" t="s">
        <v>30</v>
      </c>
      <c r="BF70" s="439" t="s">
        <v>52</v>
      </c>
      <c r="BG70" s="439" t="s">
        <v>53</v>
      </c>
    </row>
    <row r="71" spans="1:59" ht="15" customHeight="1" thickBot="1">
      <c r="A71" s="295"/>
      <c r="B71" s="295"/>
      <c r="C71" s="295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6"/>
      <c r="AA71" s="296"/>
      <c r="AB71" s="297"/>
      <c r="AC71" s="297"/>
      <c r="AD71" s="297"/>
      <c r="AE71" s="297"/>
      <c r="AF71" s="297"/>
      <c r="AG71" s="297"/>
      <c r="AH71" s="297"/>
      <c r="AI71" s="297"/>
      <c r="AJ71" s="297"/>
      <c r="AK71" s="297"/>
      <c r="AL71" s="297"/>
      <c r="AM71" s="297"/>
      <c r="AN71" s="297"/>
      <c r="AO71" s="297"/>
      <c r="AP71" s="297"/>
      <c r="AQ71" s="297"/>
      <c r="AR71" s="297"/>
      <c r="AS71" s="297"/>
      <c r="AT71" s="297"/>
      <c r="AU71" s="86"/>
      <c r="AV71" s="300"/>
      <c r="AW71" s="301"/>
      <c r="AX71" s="300"/>
      <c r="AY71" s="302"/>
      <c r="AZ71" s="302"/>
      <c r="BA71" s="304"/>
      <c r="BB71" s="304"/>
      <c r="BC71" s="304"/>
      <c r="BD71" s="439"/>
      <c r="BE71" s="439"/>
      <c r="BF71" s="439"/>
      <c r="BG71" s="439"/>
    </row>
    <row r="72" spans="1:59" ht="19.5" thickBot="1">
      <c r="A72" s="479" t="s">
        <v>79</v>
      </c>
      <c r="B72" s="479"/>
      <c r="C72" s="479"/>
      <c r="D72" s="481" t="s">
        <v>34</v>
      </c>
      <c r="E72" s="482"/>
      <c r="F72" s="482"/>
      <c r="G72" s="482"/>
      <c r="H72" s="482"/>
      <c r="I72" s="482"/>
      <c r="J72" s="482"/>
      <c r="K72" s="482"/>
      <c r="L72" s="482"/>
      <c r="M72" s="482"/>
      <c r="N72" s="482"/>
      <c r="O72" s="482"/>
      <c r="P72" s="482"/>
      <c r="Q72" s="483"/>
      <c r="R72" s="461" t="s">
        <v>36</v>
      </c>
      <c r="S72" s="421"/>
      <c r="T72" s="421"/>
      <c r="U72" s="421"/>
      <c r="V72" s="421"/>
      <c r="W72" s="421"/>
      <c r="X72" s="422"/>
      <c r="Y72" s="346" t="s">
        <v>25</v>
      </c>
      <c r="Z72" s="460" t="s">
        <v>26</v>
      </c>
      <c r="AA72" s="449" t="s">
        <v>7</v>
      </c>
      <c r="AB72" s="473" t="s">
        <v>46</v>
      </c>
      <c r="AC72" s="474"/>
      <c r="AD72" s="474"/>
      <c r="AE72" s="474"/>
      <c r="AF72" s="474"/>
      <c r="AG72" s="474"/>
      <c r="AH72" s="474"/>
      <c r="AI72" s="474"/>
      <c r="AJ72" s="474"/>
      <c r="AK72" s="474"/>
      <c r="AL72" s="474"/>
      <c r="AM72" s="474"/>
      <c r="AN72" s="474"/>
      <c r="AO72" s="474"/>
      <c r="AP72" s="474"/>
      <c r="AQ72" s="474"/>
      <c r="AR72" s="474"/>
      <c r="AS72" s="474"/>
      <c r="AT72" s="475"/>
      <c r="AU72" s="125"/>
      <c r="AV72" s="302"/>
      <c r="AW72" s="301"/>
      <c r="AX72" s="300"/>
      <c r="AY72" s="302"/>
      <c r="AZ72" s="302"/>
      <c r="BA72" s="304"/>
      <c r="BB72" s="304"/>
      <c r="BC72" s="304"/>
      <c r="BD72" s="439"/>
      <c r="BE72" s="439"/>
      <c r="BF72" s="439"/>
      <c r="BG72" s="439"/>
    </row>
    <row r="73" spans="1:59" ht="19.5" thickBot="1">
      <c r="A73" s="480"/>
      <c r="B73" s="480"/>
      <c r="C73" s="480"/>
      <c r="D73" s="411" t="s">
        <v>35</v>
      </c>
      <c r="E73" s="412"/>
      <c r="F73" s="412"/>
      <c r="G73" s="412"/>
      <c r="H73" s="412"/>
      <c r="I73" s="412"/>
      <c r="J73" s="413"/>
      <c r="K73" s="414" t="s">
        <v>45</v>
      </c>
      <c r="L73" s="415"/>
      <c r="M73" s="415"/>
      <c r="N73" s="415"/>
      <c r="O73" s="415"/>
      <c r="P73" s="415"/>
      <c r="Q73" s="416"/>
      <c r="R73" s="417" t="s">
        <v>37</v>
      </c>
      <c r="S73" s="418"/>
      <c r="T73" s="418"/>
      <c r="U73" s="418"/>
      <c r="V73" s="418"/>
      <c r="W73" s="418"/>
      <c r="X73" s="419"/>
      <c r="Y73" s="347"/>
      <c r="Z73" s="460"/>
      <c r="AA73" s="449"/>
      <c r="AB73" s="453"/>
      <c r="AC73" s="454"/>
      <c r="AD73" s="454"/>
      <c r="AE73" s="454"/>
      <c r="AF73" s="454"/>
      <c r="AG73" s="454"/>
      <c r="AH73" s="454"/>
      <c r="AI73" s="454"/>
      <c r="AJ73" s="454"/>
      <c r="AK73" s="454"/>
      <c r="AL73" s="454"/>
      <c r="AM73" s="454"/>
      <c r="AN73" s="454"/>
      <c r="AO73" s="454"/>
      <c r="AP73" s="454"/>
      <c r="AQ73" s="454"/>
      <c r="AR73" s="451"/>
      <c r="AS73" s="451"/>
      <c r="AT73" s="452"/>
      <c r="AU73" s="125"/>
      <c r="AV73" s="302"/>
      <c r="AW73" s="301"/>
      <c r="AX73" s="300"/>
      <c r="AY73" s="302"/>
      <c r="AZ73" s="302"/>
      <c r="BA73" s="304"/>
      <c r="BB73" s="304"/>
      <c r="BC73" s="304"/>
      <c r="BD73" s="439"/>
      <c r="BE73" s="439"/>
      <c r="BF73" s="439"/>
      <c r="BG73" s="439"/>
    </row>
    <row r="74" spans="1:59" ht="29.25" customHeight="1" thickBot="1">
      <c r="A74" s="319" t="s">
        <v>33</v>
      </c>
      <c r="B74" s="476" t="s">
        <v>31</v>
      </c>
      <c r="C74" s="477" t="s">
        <v>32</v>
      </c>
      <c r="D74" s="363" t="s">
        <v>39</v>
      </c>
      <c r="E74" s="393" t="s">
        <v>38</v>
      </c>
      <c r="F74" s="306" t="s">
        <v>44</v>
      </c>
      <c r="G74" s="306"/>
      <c r="H74" s="306"/>
      <c r="I74" s="307"/>
      <c r="J74" s="308" t="s">
        <v>17</v>
      </c>
      <c r="K74" s="363" t="s">
        <v>39</v>
      </c>
      <c r="L74" s="393" t="s">
        <v>38</v>
      </c>
      <c r="M74" s="306" t="s">
        <v>44</v>
      </c>
      <c r="N74" s="306"/>
      <c r="O74" s="306"/>
      <c r="P74" s="307"/>
      <c r="Q74" s="308" t="s">
        <v>17</v>
      </c>
      <c r="R74" s="310" t="s">
        <v>39</v>
      </c>
      <c r="S74" s="396" t="s">
        <v>38</v>
      </c>
      <c r="T74" s="342" t="s">
        <v>44</v>
      </c>
      <c r="U74" s="342"/>
      <c r="V74" s="342"/>
      <c r="W74" s="343"/>
      <c r="X74" s="424" t="s">
        <v>17</v>
      </c>
      <c r="Y74" s="347"/>
      <c r="Z74" s="460"/>
      <c r="AA74" s="449"/>
      <c r="AB74" s="423" t="s">
        <v>8</v>
      </c>
      <c r="AC74" s="311"/>
      <c r="AD74" s="311" t="s">
        <v>9</v>
      </c>
      <c r="AE74" s="311"/>
      <c r="AF74" s="311" t="s">
        <v>10</v>
      </c>
      <c r="AG74" s="311"/>
      <c r="AH74" s="311" t="s">
        <v>11</v>
      </c>
      <c r="AI74" s="311"/>
      <c r="AJ74" s="311" t="s">
        <v>12</v>
      </c>
      <c r="AK74" s="311"/>
      <c r="AL74" s="311" t="s">
        <v>13</v>
      </c>
      <c r="AM74" s="311"/>
      <c r="AN74" s="311" t="s">
        <v>14</v>
      </c>
      <c r="AO74" s="311"/>
      <c r="AP74" s="311" t="s">
        <v>15</v>
      </c>
      <c r="AQ74" s="312"/>
      <c r="AR74" s="313" t="s">
        <v>16</v>
      </c>
      <c r="AS74" s="314"/>
      <c r="AT74" s="315"/>
      <c r="AU74" s="88"/>
      <c r="AV74" s="316" t="s">
        <v>47</v>
      </c>
      <c r="AW74" s="317"/>
      <c r="AX74" s="291" t="s">
        <v>50</v>
      </c>
      <c r="AY74" s="291"/>
      <c r="AZ74" s="292"/>
      <c r="BA74" s="305"/>
      <c r="BB74" s="304"/>
      <c r="BC74" s="304"/>
      <c r="BD74" s="439"/>
      <c r="BE74" s="439"/>
      <c r="BF74" s="439"/>
      <c r="BG74" s="439"/>
    </row>
    <row r="75" spans="1:59" ht="79.5" thickBot="1">
      <c r="A75" s="320"/>
      <c r="B75" s="319"/>
      <c r="C75" s="478"/>
      <c r="D75" s="363"/>
      <c r="E75" s="393"/>
      <c r="F75" s="120" t="s">
        <v>40</v>
      </c>
      <c r="G75" s="120" t="s">
        <v>41</v>
      </c>
      <c r="H75" s="120" t="s">
        <v>42</v>
      </c>
      <c r="I75" s="63" t="s">
        <v>43</v>
      </c>
      <c r="J75" s="309"/>
      <c r="K75" s="363"/>
      <c r="L75" s="393"/>
      <c r="M75" s="120" t="s">
        <v>40</v>
      </c>
      <c r="N75" s="120" t="s">
        <v>41</v>
      </c>
      <c r="O75" s="120" t="s">
        <v>56</v>
      </c>
      <c r="P75" s="63" t="s">
        <v>43</v>
      </c>
      <c r="Q75" s="309"/>
      <c r="R75" s="310"/>
      <c r="S75" s="396"/>
      <c r="T75" s="121" t="s">
        <v>40</v>
      </c>
      <c r="U75" s="121" t="s">
        <v>41</v>
      </c>
      <c r="V75" s="121" t="s">
        <v>57</v>
      </c>
      <c r="W75" s="64" t="s">
        <v>43</v>
      </c>
      <c r="X75" s="425"/>
      <c r="Y75" s="348"/>
      <c r="Z75" s="460"/>
      <c r="AA75" s="449"/>
      <c r="AB75" s="165" t="s">
        <v>3</v>
      </c>
      <c r="AC75" s="166" t="s">
        <v>4</v>
      </c>
      <c r="AD75" s="166" t="s">
        <v>3</v>
      </c>
      <c r="AE75" s="166" t="s">
        <v>4</v>
      </c>
      <c r="AF75" s="166" t="s">
        <v>3</v>
      </c>
      <c r="AG75" s="166" t="s">
        <v>4</v>
      </c>
      <c r="AH75" s="166" t="s">
        <v>3</v>
      </c>
      <c r="AI75" s="166" t="s">
        <v>4</v>
      </c>
      <c r="AJ75" s="166" t="s">
        <v>3</v>
      </c>
      <c r="AK75" s="166" t="s">
        <v>4</v>
      </c>
      <c r="AL75" s="166" t="s">
        <v>3</v>
      </c>
      <c r="AM75" s="166" t="s">
        <v>4</v>
      </c>
      <c r="AN75" s="166" t="s">
        <v>3</v>
      </c>
      <c r="AO75" s="166" t="s">
        <v>4</v>
      </c>
      <c r="AP75" s="166" t="s">
        <v>3</v>
      </c>
      <c r="AQ75" s="167" t="s">
        <v>4</v>
      </c>
      <c r="AR75" s="116" t="s">
        <v>3</v>
      </c>
      <c r="AS75" s="118" t="s">
        <v>4</v>
      </c>
      <c r="AT75" s="180" t="s">
        <v>17</v>
      </c>
      <c r="AU75" s="91" t="s">
        <v>74</v>
      </c>
      <c r="AV75" s="48" t="s">
        <v>48</v>
      </c>
      <c r="AW75" s="49" t="s">
        <v>49</v>
      </c>
      <c r="AX75" s="201" t="s">
        <v>71</v>
      </c>
      <c r="AY75" s="45" t="s">
        <v>72</v>
      </c>
      <c r="AZ75" s="49" t="s">
        <v>73</v>
      </c>
      <c r="BA75" s="305"/>
      <c r="BB75" s="304"/>
      <c r="BC75" s="304"/>
      <c r="BD75" s="439"/>
      <c r="BE75" s="439"/>
      <c r="BF75" s="439"/>
      <c r="BG75" s="439"/>
    </row>
    <row r="76" spans="1:59" s="107" customFormat="1" ht="36" customHeight="1">
      <c r="A76" s="40">
        <v>1</v>
      </c>
      <c r="B76" s="42" t="s">
        <v>61</v>
      </c>
      <c r="C76" s="246">
        <v>754129.32385391998</v>
      </c>
      <c r="D76" s="34"/>
      <c r="E76" s="4"/>
      <c r="F76" s="4"/>
      <c r="G76" s="4"/>
      <c r="H76" s="4"/>
      <c r="I76" s="108"/>
      <c r="J76" s="154">
        <f>D76+E76+F76+G76+H76+I76</f>
        <v>0</v>
      </c>
      <c r="K76" s="34"/>
      <c r="L76" s="4"/>
      <c r="M76" s="4"/>
      <c r="N76" s="4"/>
      <c r="O76" s="4"/>
      <c r="P76" s="108"/>
      <c r="Q76" s="154">
        <f>SUM(K76:P76)</f>
        <v>0</v>
      </c>
      <c r="R76" s="34"/>
      <c r="S76" s="4"/>
      <c r="T76" s="4"/>
      <c r="U76" s="4"/>
      <c r="V76" s="4"/>
      <c r="W76" s="108"/>
      <c r="X76" s="154">
        <f>SUM(R76:W76)</f>
        <v>0</v>
      </c>
      <c r="Y76" s="154">
        <f>J76+Q76+X76</f>
        <v>0</v>
      </c>
      <c r="Z76" s="40">
        <v>1</v>
      </c>
      <c r="AA76" s="42" t="s">
        <v>61</v>
      </c>
      <c r="AB76" s="212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4"/>
      <c r="AR76" s="92">
        <f>AP76+AN76+AL76+AJ76+AH76+AF76+AD76+AB76</f>
        <v>0</v>
      </c>
      <c r="AS76" s="123">
        <f>AQ76+AO76+AM76+AK76+AI76+AG76+AE76+AC76</f>
        <v>0</v>
      </c>
      <c r="AT76" s="198">
        <f>SUM(AR76:AS76)</f>
        <v>0</v>
      </c>
      <c r="AU76" s="127">
        <f>D76+E76+K76+L76+R76+S76</f>
        <v>0</v>
      </c>
      <c r="AV76" s="209"/>
      <c r="AW76" s="210"/>
      <c r="AX76" s="202"/>
      <c r="AY76" s="5"/>
      <c r="AZ76" s="51"/>
      <c r="BA76" s="46">
        <f t="shared" ref="BA76:BA86" si="70">((D76+E76)*4)/(C76*0.00144)*100</f>
        <v>0</v>
      </c>
      <c r="BB76" s="6" t="e">
        <f>(D76+E76)/(J76+Q76)*100</f>
        <v>#DIV/0!</v>
      </c>
      <c r="BC76" s="6">
        <f>(4*AU76)/(C76*0.00272)*100</f>
        <v>0</v>
      </c>
      <c r="BD76" s="7" t="e">
        <f t="shared" ref="BD76:BD86" si="71">(E76+F76+G76+H76+I76+L76+M76+N76+O76+P76+S76+T76+U76+V76+W76)/Y76*100</f>
        <v>#DIV/0!</v>
      </c>
      <c r="BE76" s="6">
        <f t="shared" ref="BE76:BE86" si="72">((D76+E76)*4)/(C76)*100000</f>
        <v>0</v>
      </c>
      <c r="BF76" s="6">
        <f>(AU76*4)/(C76)*100000</f>
        <v>0</v>
      </c>
      <c r="BG76" s="8" t="e">
        <f t="shared" ref="BG76:BG86" si="73">AW76/AV76*100</f>
        <v>#DIV/0!</v>
      </c>
    </row>
    <row r="77" spans="1:59" s="107" customFormat="1" ht="36" customHeight="1">
      <c r="A77" s="40">
        <v>2</v>
      </c>
      <c r="B77" s="43" t="s">
        <v>59</v>
      </c>
      <c r="C77" s="247">
        <v>791091.27028152009</v>
      </c>
      <c r="D77" s="34"/>
      <c r="E77" s="4"/>
      <c r="F77" s="4"/>
      <c r="G77" s="4"/>
      <c r="H77" s="4"/>
      <c r="I77" s="108"/>
      <c r="J77" s="155">
        <f t="shared" ref="J77:J85" si="74">D77+E77+F77+G77+H77+I77</f>
        <v>0</v>
      </c>
      <c r="K77" s="34"/>
      <c r="L77" s="4"/>
      <c r="M77" s="4"/>
      <c r="N77" s="4"/>
      <c r="O77" s="4"/>
      <c r="P77" s="108"/>
      <c r="Q77" s="155">
        <f t="shared" ref="Q77:Q85" si="75">SUM(K77:P77)</f>
        <v>0</v>
      </c>
      <c r="R77" s="34"/>
      <c r="S77" s="4"/>
      <c r="T77" s="4"/>
      <c r="U77" s="4"/>
      <c r="V77" s="4"/>
      <c r="W77" s="108"/>
      <c r="X77" s="155">
        <f t="shared" ref="X77:X86" si="76">SUM(R77:W77)</f>
        <v>0</v>
      </c>
      <c r="Y77" s="155">
        <f t="shared" ref="Y77:Y85" si="77">J77+Q77+X77</f>
        <v>0</v>
      </c>
      <c r="Z77" s="40">
        <v>2</v>
      </c>
      <c r="AA77" s="43" t="s">
        <v>59</v>
      </c>
      <c r="AB77" s="92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136"/>
      <c r="AP77" s="4"/>
      <c r="AQ77" s="195"/>
      <c r="AR77" s="92">
        <f t="shared" ref="AR77:AR86" si="78">AP77+AN77+AL77+AJ77+AH77+AF77+AD77+AB77</f>
        <v>0</v>
      </c>
      <c r="AS77" s="123">
        <f t="shared" ref="AS77:AS86" si="79">AQ77+AO77+AM77+AK77+AI77+AG77+AE77+AC77</f>
        <v>0</v>
      </c>
      <c r="AT77" s="198">
        <f t="shared" ref="AT77:AT86" si="80">SUM(AR77:AS77)</f>
        <v>0</v>
      </c>
      <c r="AU77" s="128">
        <f t="shared" ref="AU77:AU86" si="81">D77+E77+K77+L77+R77+S77</f>
        <v>0</v>
      </c>
      <c r="AV77" s="50"/>
      <c r="AW77" s="51"/>
      <c r="AX77" s="202"/>
      <c r="AY77" s="5"/>
      <c r="AZ77" s="51"/>
      <c r="BA77" s="46">
        <f t="shared" si="70"/>
        <v>0</v>
      </c>
      <c r="BB77" s="6" t="e">
        <f t="shared" ref="BB77:BB85" si="82">(D77+E77)/(J77+Q77)*100</f>
        <v>#DIV/0!</v>
      </c>
      <c r="BC77" s="6">
        <f t="shared" ref="BC77:BC85" si="83">(4*AU77)/(C77*0.00272)*100</f>
        <v>0</v>
      </c>
      <c r="BD77" s="7" t="e">
        <f t="shared" si="71"/>
        <v>#DIV/0!</v>
      </c>
      <c r="BE77" s="6">
        <f t="shared" si="72"/>
        <v>0</v>
      </c>
      <c r="BF77" s="6">
        <f t="shared" ref="BF77:BF86" si="84">(AU77*4)/(C77)*100000</f>
        <v>0</v>
      </c>
      <c r="BG77" s="8" t="e">
        <f t="shared" si="73"/>
        <v>#DIV/0!</v>
      </c>
    </row>
    <row r="78" spans="1:59" s="107" customFormat="1" ht="36" customHeight="1">
      <c r="A78" s="40">
        <v>3</v>
      </c>
      <c r="B78" s="43" t="s">
        <v>62</v>
      </c>
      <c r="C78" s="248">
        <v>474653.200572</v>
      </c>
      <c r="D78" s="34"/>
      <c r="E78" s="4"/>
      <c r="F78" s="4"/>
      <c r="G78" s="4"/>
      <c r="H78" s="4"/>
      <c r="I78" s="108"/>
      <c r="J78" s="155">
        <f t="shared" si="74"/>
        <v>0</v>
      </c>
      <c r="K78" s="34"/>
      <c r="L78" s="4"/>
      <c r="M78" s="4"/>
      <c r="N78" s="4"/>
      <c r="O78" s="4"/>
      <c r="P78" s="108"/>
      <c r="Q78" s="155">
        <f t="shared" si="75"/>
        <v>0</v>
      </c>
      <c r="R78" s="34"/>
      <c r="S78" s="4"/>
      <c r="T78" s="4"/>
      <c r="U78" s="4"/>
      <c r="V78" s="4"/>
      <c r="W78" s="108"/>
      <c r="X78" s="155">
        <f t="shared" si="76"/>
        <v>0</v>
      </c>
      <c r="Y78" s="155">
        <f t="shared" si="77"/>
        <v>0</v>
      </c>
      <c r="Z78" s="40">
        <v>3</v>
      </c>
      <c r="AA78" s="43" t="s">
        <v>62</v>
      </c>
      <c r="AB78" s="92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7"/>
      <c r="AR78" s="92">
        <f t="shared" si="78"/>
        <v>0</v>
      </c>
      <c r="AS78" s="123">
        <f t="shared" si="79"/>
        <v>0</v>
      </c>
      <c r="AT78" s="198">
        <f t="shared" si="80"/>
        <v>0</v>
      </c>
      <c r="AU78" s="128">
        <f t="shared" si="81"/>
        <v>0</v>
      </c>
      <c r="AV78" s="209"/>
      <c r="AW78" s="210"/>
      <c r="AX78" s="211"/>
      <c r="AY78" s="5"/>
      <c r="AZ78" s="51"/>
      <c r="BA78" s="46">
        <f t="shared" si="70"/>
        <v>0</v>
      </c>
      <c r="BB78" s="6" t="e">
        <f t="shared" si="82"/>
        <v>#DIV/0!</v>
      </c>
      <c r="BC78" s="6">
        <f t="shared" si="83"/>
        <v>0</v>
      </c>
      <c r="BD78" s="7" t="e">
        <f t="shared" si="71"/>
        <v>#DIV/0!</v>
      </c>
      <c r="BE78" s="6">
        <f t="shared" si="72"/>
        <v>0</v>
      </c>
      <c r="BF78" s="6">
        <f t="shared" si="84"/>
        <v>0</v>
      </c>
      <c r="BG78" s="8" t="e">
        <f t="shared" si="73"/>
        <v>#DIV/0!</v>
      </c>
    </row>
    <row r="79" spans="1:59" s="107" customFormat="1" ht="36" customHeight="1">
      <c r="A79" s="40">
        <v>4</v>
      </c>
      <c r="B79" s="43" t="s">
        <v>60</v>
      </c>
      <c r="C79" s="247">
        <v>478308.38982551999</v>
      </c>
      <c r="D79" s="34"/>
      <c r="E79" s="4"/>
      <c r="F79" s="4"/>
      <c r="G79" s="4"/>
      <c r="H79" s="4"/>
      <c r="I79" s="108"/>
      <c r="J79" s="155">
        <f t="shared" si="74"/>
        <v>0</v>
      </c>
      <c r="K79" s="34"/>
      <c r="L79" s="4"/>
      <c r="M79" s="4"/>
      <c r="N79" s="4"/>
      <c r="O79" s="136"/>
      <c r="P79" s="108"/>
      <c r="Q79" s="155">
        <f t="shared" si="75"/>
        <v>0</v>
      </c>
      <c r="R79" s="34"/>
      <c r="S79" s="4"/>
      <c r="T79" s="4"/>
      <c r="U79" s="4"/>
      <c r="V79" s="136"/>
      <c r="W79" s="108"/>
      <c r="X79" s="155">
        <f t="shared" si="76"/>
        <v>0</v>
      </c>
      <c r="Y79" s="155">
        <f t="shared" si="77"/>
        <v>0</v>
      </c>
      <c r="Z79" s="40">
        <v>4</v>
      </c>
      <c r="AA79" s="43" t="s">
        <v>60</v>
      </c>
      <c r="AB79" s="3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195"/>
      <c r="AR79" s="92">
        <f t="shared" si="78"/>
        <v>0</v>
      </c>
      <c r="AS79" s="123">
        <f t="shared" si="79"/>
        <v>0</v>
      </c>
      <c r="AT79" s="198">
        <f t="shared" si="80"/>
        <v>0</v>
      </c>
      <c r="AU79" s="128">
        <f t="shared" si="81"/>
        <v>0</v>
      </c>
      <c r="AV79" s="50"/>
      <c r="AW79" s="51"/>
      <c r="AX79" s="202"/>
      <c r="AY79" s="5"/>
      <c r="AZ79" s="51"/>
      <c r="BA79" s="46">
        <f t="shared" si="70"/>
        <v>0</v>
      </c>
      <c r="BB79" s="6" t="e">
        <f t="shared" si="82"/>
        <v>#DIV/0!</v>
      </c>
      <c r="BC79" s="6">
        <f t="shared" si="83"/>
        <v>0</v>
      </c>
      <c r="BD79" s="7" t="e">
        <f t="shared" si="71"/>
        <v>#DIV/0!</v>
      </c>
      <c r="BE79" s="6">
        <f t="shared" si="72"/>
        <v>0</v>
      </c>
      <c r="BF79" s="6">
        <f t="shared" si="84"/>
        <v>0</v>
      </c>
      <c r="BG79" s="8" t="e">
        <f t="shared" si="73"/>
        <v>#DIV/0!</v>
      </c>
    </row>
    <row r="80" spans="1:59" s="107" customFormat="1" ht="36" customHeight="1">
      <c r="A80" s="40">
        <v>5</v>
      </c>
      <c r="B80" s="43" t="s">
        <v>64</v>
      </c>
      <c r="C80" s="248">
        <v>481455.94274136005</v>
      </c>
      <c r="D80" s="34"/>
      <c r="E80" s="4"/>
      <c r="F80" s="4"/>
      <c r="G80" s="4"/>
      <c r="H80" s="4"/>
      <c r="I80" s="108"/>
      <c r="J80" s="155">
        <f t="shared" si="74"/>
        <v>0</v>
      </c>
      <c r="K80" s="34"/>
      <c r="L80" s="4"/>
      <c r="M80" s="4"/>
      <c r="N80" s="4"/>
      <c r="O80" s="136"/>
      <c r="P80" s="108"/>
      <c r="Q80" s="155">
        <f t="shared" si="75"/>
        <v>0</v>
      </c>
      <c r="R80" s="34"/>
      <c r="S80" s="4"/>
      <c r="T80" s="4"/>
      <c r="U80" s="4"/>
      <c r="V80" s="136"/>
      <c r="W80" s="108"/>
      <c r="X80" s="155">
        <f t="shared" si="76"/>
        <v>0</v>
      </c>
      <c r="Y80" s="155">
        <f t="shared" si="77"/>
        <v>0</v>
      </c>
      <c r="Z80" s="40">
        <v>5</v>
      </c>
      <c r="AA80" s="43" t="s">
        <v>64</v>
      </c>
      <c r="AB80" s="3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195"/>
      <c r="AR80" s="92">
        <f t="shared" si="78"/>
        <v>0</v>
      </c>
      <c r="AS80" s="123">
        <f t="shared" si="79"/>
        <v>0</v>
      </c>
      <c r="AT80" s="198">
        <f t="shared" si="80"/>
        <v>0</v>
      </c>
      <c r="AU80" s="128">
        <f t="shared" si="81"/>
        <v>0</v>
      </c>
      <c r="AV80" s="50"/>
      <c r="AW80" s="51"/>
      <c r="AX80" s="202"/>
      <c r="AY80" s="5"/>
      <c r="AZ80" s="51"/>
      <c r="BA80" s="46">
        <f t="shared" si="70"/>
        <v>0</v>
      </c>
      <c r="BB80" s="6" t="e">
        <f t="shared" si="82"/>
        <v>#DIV/0!</v>
      </c>
      <c r="BC80" s="6">
        <f t="shared" si="83"/>
        <v>0</v>
      </c>
      <c r="BD80" s="7" t="e">
        <f t="shared" si="71"/>
        <v>#DIV/0!</v>
      </c>
      <c r="BE80" s="6">
        <f t="shared" si="72"/>
        <v>0</v>
      </c>
      <c r="BF80" s="6">
        <f t="shared" si="84"/>
        <v>0</v>
      </c>
      <c r="BG80" s="8" t="e">
        <f t="shared" si="73"/>
        <v>#DIV/0!</v>
      </c>
    </row>
    <row r="81" spans="1:59" s="107" customFormat="1" ht="36" customHeight="1">
      <c r="A81" s="40">
        <v>6</v>
      </c>
      <c r="B81" s="43" t="s">
        <v>63</v>
      </c>
      <c r="C81" s="247">
        <v>351280.96073784004</v>
      </c>
      <c r="D81" s="34"/>
      <c r="E81" s="4"/>
      <c r="F81" s="4"/>
      <c r="G81" s="4"/>
      <c r="H81" s="4"/>
      <c r="I81" s="108"/>
      <c r="J81" s="155">
        <f t="shared" si="74"/>
        <v>0</v>
      </c>
      <c r="K81" s="34"/>
      <c r="L81" s="4"/>
      <c r="M81" s="4"/>
      <c r="N81" s="4"/>
      <c r="O81" s="136"/>
      <c r="P81" s="108"/>
      <c r="Q81" s="155">
        <f t="shared" si="75"/>
        <v>0</v>
      </c>
      <c r="R81" s="34"/>
      <c r="S81" s="4"/>
      <c r="T81" s="4"/>
      <c r="U81" s="4"/>
      <c r="V81" s="4"/>
      <c r="W81" s="108"/>
      <c r="X81" s="155">
        <f t="shared" si="76"/>
        <v>0</v>
      </c>
      <c r="Y81" s="155">
        <f t="shared" si="77"/>
        <v>0</v>
      </c>
      <c r="Z81" s="40">
        <v>6</v>
      </c>
      <c r="AA81" s="43" t="s">
        <v>63</v>
      </c>
      <c r="AB81" s="3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195"/>
      <c r="AR81" s="92">
        <f t="shared" si="78"/>
        <v>0</v>
      </c>
      <c r="AS81" s="123">
        <f t="shared" si="79"/>
        <v>0</v>
      </c>
      <c r="AT81" s="198">
        <f t="shared" si="80"/>
        <v>0</v>
      </c>
      <c r="AU81" s="128">
        <f t="shared" si="81"/>
        <v>0</v>
      </c>
      <c r="AV81" s="50"/>
      <c r="AW81" s="51"/>
      <c r="AX81" s="202"/>
      <c r="AY81" s="5"/>
      <c r="AZ81" s="51"/>
      <c r="BA81" s="46">
        <f t="shared" si="70"/>
        <v>0</v>
      </c>
      <c r="BB81" s="6" t="e">
        <f t="shared" si="82"/>
        <v>#DIV/0!</v>
      </c>
      <c r="BC81" s="6">
        <f t="shared" si="83"/>
        <v>0</v>
      </c>
      <c r="BD81" s="7" t="e">
        <f t="shared" si="71"/>
        <v>#DIV/0!</v>
      </c>
      <c r="BE81" s="6">
        <f t="shared" si="72"/>
        <v>0</v>
      </c>
      <c r="BF81" s="6">
        <f t="shared" si="84"/>
        <v>0</v>
      </c>
      <c r="BG81" s="8" t="e">
        <f t="shared" si="73"/>
        <v>#DIV/0!</v>
      </c>
    </row>
    <row r="82" spans="1:59" s="107" customFormat="1" ht="36" customHeight="1">
      <c r="A82" s="40">
        <v>7</v>
      </c>
      <c r="B82" s="43" t="s">
        <v>65</v>
      </c>
      <c r="C82" s="247">
        <v>559078.62551712012</v>
      </c>
      <c r="D82" s="34"/>
      <c r="E82" s="4"/>
      <c r="F82" s="4"/>
      <c r="G82" s="4"/>
      <c r="H82" s="4"/>
      <c r="I82" s="108"/>
      <c r="J82" s="155">
        <f t="shared" si="74"/>
        <v>0</v>
      </c>
      <c r="K82" s="34"/>
      <c r="L82" s="4"/>
      <c r="M82" s="4"/>
      <c r="N82" s="4"/>
      <c r="O82" s="4"/>
      <c r="P82" s="108"/>
      <c r="Q82" s="155">
        <f t="shared" si="75"/>
        <v>0</v>
      </c>
      <c r="R82" s="34"/>
      <c r="S82" s="4"/>
      <c r="T82" s="4"/>
      <c r="U82" s="4"/>
      <c r="V82" s="4"/>
      <c r="W82" s="108"/>
      <c r="X82" s="155">
        <f t="shared" si="76"/>
        <v>0</v>
      </c>
      <c r="Y82" s="155">
        <f t="shared" si="77"/>
        <v>0</v>
      </c>
      <c r="Z82" s="40">
        <v>7</v>
      </c>
      <c r="AA82" s="43" t="s">
        <v>65</v>
      </c>
      <c r="AB82" s="3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195"/>
      <c r="AR82" s="92">
        <f t="shared" si="78"/>
        <v>0</v>
      </c>
      <c r="AS82" s="123">
        <f t="shared" si="79"/>
        <v>0</v>
      </c>
      <c r="AT82" s="198">
        <f t="shared" si="80"/>
        <v>0</v>
      </c>
      <c r="AU82" s="128">
        <f t="shared" si="81"/>
        <v>0</v>
      </c>
      <c r="AV82" s="50"/>
      <c r="AW82" s="51"/>
      <c r="AX82" s="202"/>
      <c r="AY82" s="5"/>
      <c r="AZ82" s="51"/>
      <c r="BA82" s="46">
        <f t="shared" si="70"/>
        <v>0</v>
      </c>
      <c r="BB82" s="6" t="e">
        <f t="shared" si="82"/>
        <v>#DIV/0!</v>
      </c>
      <c r="BC82" s="6">
        <f t="shared" si="83"/>
        <v>0</v>
      </c>
      <c r="BD82" s="7" t="e">
        <f t="shared" si="71"/>
        <v>#DIV/0!</v>
      </c>
      <c r="BE82" s="6">
        <f t="shared" si="72"/>
        <v>0</v>
      </c>
      <c r="BF82" s="6">
        <f t="shared" si="84"/>
        <v>0</v>
      </c>
      <c r="BG82" s="8" t="e">
        <f t="shared" si="73"/>
        <v>#DIV/0!</v>
      </c>
    </row>
    <row r="83" spans="1:59" s="107" customFormat="1" ht="36" customHeight="1">
      <c r="A83" s="40">
        <v>8</v>
      </c>
      <c r="B83" s="43" t="s">
        <v>68</v>
      </c>
      <c r="C83" s="247">
        <v>104258.26728936</v>
      </c>
      <c r="D83" s="34"/>
      <c r="E83" s="4"/>
      <c r="F83" s="4"/>
      <c r="G83" s="4"/>
      <c r="H83" s="4"/>
      <c r="I83" s="108"/>
      <c r="J83" s="155">
        <f t="shared" si="74"/>
        <v>0</v>
      </c>
      <c r="K83" s="34"/>
      <c r="L83" s="4"/>
      <c r="M83" s="4"/>
      <c r="N83" s="4"/>
      <c r="O83" s="4"/>
      <c r="P83" s="108"/>
      <c r="Q83" s="155">
        <f t="shared" si="75"/>
        <v>0</v>
      </c>
      <c r="R83" s="34"/>
      <c r="S83" s="4"/>
      <c r="T83" s="4"/>
      <c r="U83" s="4"/>
      <c r="V83" s="4"/>
      <c r="W83" s="108"/>
      <c r="X83" s="155">
        <f t="shared" si="76"/>
        <v>0</v>
      </c>
      <c r="Y83" s="155">
        <f t="shared" si="77"/>
        <v>0</v>
      </c>
      <c r="Z83" s="40">
        <v>8</v>
      </c>
      <c r="AA83" s="43" t="s">
        <v>68</v>
      </c>
      <c r="AB83" s="3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195"/>
      <c r="AR83" s="92">
        <f t="shared" si="78"/>
        <v>0</v>
      </c>
      <c r="AS83" s="123">
        <f t="shared" si="79"/>
        <v>0</v>
      </c>
      <c r="AT83" s="198">
        <f t="shared" si="80"/>
        <v>0</v>
      </c>
      <c r="AU83" s="128">
        <f t="shared" si="81"/>
        <v>0</v>
      </c>
      <c r="AV83" s="50"/>
      <c r="AW83" s="51"/>
      <c r="AX83" s="202"/>
      <c r="AY83" s="5"/>
      <c r="AZ83" s="51"/>
      <c r="BA83" s="46">
        <f t="shared" si="70"/>
        <v>0</v>
      </c>
      <c r="BB83" s="6" t="e">
        <f t="shared" si="82"/>
        <v>#DIV/0!</v>
      </c>
      <c r="BC83" s="6">
        <f t="shared" si="83"/>
        <v>0</v>
      </c>
      <c r="BD83" s="7" t="e">
        <f t="shared" si="71"/>
        <v>#DIV/0!</v>
      </c>
      <c r="BE83" s="6">
        <f t="shared" si="72"/>
        <v>0</v>
      </c>
      <c r="BF83" s="6">
        <f t="shared" si="84"/>
        <v>0</v>
      </c>
      <c r="BG83" s="8" t="e">
        <f t="shared" si="73"/>
        <v>#DIV/0!</v>
      </c>
    </row>
    <row r="84" spans="1:59" s="107" customFormat="1" ht="36" customHeight="1">
      <c r="A84" s="40">
        <v>9</v>
      </c>
      <c r="B84" s="43" t="s">
        <v>70</v>
      </c>
      <c r="C84" s="247">
        <v>208663.17885</v>
      </c>
      <c r="D84" s="34"/>
      <c r="E84" s="4"/>
      <c r="F84" s="4"/>
      <c r="G84" s="4"/>
      <c r="H84" s="4"/>
      <c r="I84" s="108"/>
      <c r="J84" s="155">
        <f t="shared" si="74"/>
        <v>0</v>
      </c>
      <c r="K84" s="34"/>
      <c r="L84" s="4"/>
      <c r="M84" s="4"/>
      <c r="N84" s="4"/>
      <c r="O84" s="136"/>
      <c r="P84" s="108"/>
      <c r="Q84" s="155">
        <f t="shared" si="75"/>
        <v>0</v>
      </c>
      <c r="R84" s="34"/>
      <c r="S84" s="4"/>
      <c r="T84" s="4"/>
      <c r="U84" s="4"/>
      <c r="V84" s="136"/>
      <c r="W84" s="108"/>
      <c r="X84" s="155">
        <f t="shared" si="76"/>
        <v>0</v>
      </c>
      <c r="Y84" s="155">
        <f t="shared" si="77"/>
        <v>0</v>
      </c>
      <c r="Z84" s="40">
        <v>9</v>
      </c>
      <c r="AA84" s="43" t="s">
        <v>70</v>
      </c>
      <c r="AB84" s="3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195"/>
      <c r="AR84" s="92">
        <f t="shared" si="78"/>
        <v>0</v>
      </c>
      <c r="AS84" s="123">
        <f t="shared" si="79"/>
        <v>0</v>
      </c>
      <c r="AT84" s="198">
        <f t="shared" si="80"/>
        <v>0</v>
      </c>
      <c r="AU84" s="128">
        <f t="shared" si="81"/>
        <v>0</v>
      </c>
      <c r="AV84" s="50"/>
      <c r="AW84" s="51"/>
      <c r="AX84" s="202"/>
      <c r="AY84" s="5"/>
      <c r="AZ84" s="51"/>
      <c r="BA84" s="46">
        <f t="shared" si="70"/>
        <v>0</v>
      </c>
      <c r="BB84" s="6" t="e">
        <f t="shared" si="82"/>
        <v>#DIV/0!</v>
      </c>
      <c r="BC84" s="6">
        <f t="shared" si="83"/>
        <v>0</v>
      </c>
      <c r="BD84" s="7" t="e">
        <f t="shared" si="71"/>
        <v>#DIV/0!</v>
      </c>
      <c r="BE84" s="6">
        <f t="shared" si="72"/>
        <v>0</v>
      </c>
      <c r="BF84" s="6">
        <f t="shared" si="84"/>
        <v>0</v>
      </c>
      <c r="BG84" s="8" t="e">
        <f t="shared" si="73"/>
        <v>#DIV/0!</v>
      </c>
    </row>
    <row r="85" spans="1:59" s="107" customFormat="1" ht="36" customHeight="1" thickBot="1">
      <c r="A85" s="41">
        <v>10</v>
      </c>
      <c r="B85" s="44" t="s">
        <v>69</v>
      </c>
      <c r="C85" s="247">
        <v>136618.26712199999</v>
      </c>
      <c r="D85" s="35"/>
      <c r="E85" s="36"/>
      <c r="F85" s="36"/>
      <c r="G85" s="36"/>
      <c r="H85" s="36"/>
      <c r="I85" s="109"/>
      <c r="J85" s="156">
        <f t="shared" si="74"/>
        <v>0</v>
      </c>
      <c r="K85" s="35"/>
      <c r="L85" s="36"/>
      <c r="M85" s="36"/>
      <c r="N85" s="36"/>
      <c r="O85" s="138"/>
      <c r="P85" s="109"/>
      <c r="Q85" s="156">
        <f t="shared" si="75"/>
        <v>0</v>
      </c>
      <c r="R85" s="35"/>
      <c r="S85" s="36"/>
      <c r="T85" s="36"/>
      <c r="U85" s="36"/>
      <c r="V85" s="36"/>
      <c r="W85" s="109"/>
      <c r="X85" s="156">
        <f t="shared" si="76"/>
        <v>0</v>
      </c>
      <c r="Y85" s="156">
        <f t="shared" si="77"/>
        <v>0</v>
      </c>
      <c r="Z85" s="41">
        <v>10</v>
      </c>
      <c r="AA85" s="44" t="s">
        <v>69</v>
      </c>
      <c r="AB85" s="35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196"/>
      <c r="AR85" s="139">
        <f t="shared" si="78"/>
        <v>0</v>
      </c>
      <c r="AS85" s="197">
        <f t="shared" si="79"/>
        <v>0</v>
      </c>
      <c r="AT85" s="199">
        <f t="shared" si="80"/>
        <v>0</v>
      </c>
      <c r="AU85" s="132">
        <f t="shared" si="81"/>
        <v>0</v>
      </c>
      <c r="AV85" s="52"/>
      <c r="AW85" s="54"/>
      <c r="AX85" s="203"/>
      <c r="AY85" s="53"/>
      <c r="AZ85" s="54"/>
      <c r="BA85" s="47">
        <f t="shared" si="70"/>
        <v>0</v>
      </c>
      <c r="BB85" s="14" t="e">
        <f t="shared" si="82"/>
        <v>#DIV/0!</v>
      </c>
      <c r="BC85" s="14">
        <f t="shared" si="83"/>
        <v>0</v>
      </c>
      <c r="BD85" s="15" t="e">
        <f t="shared" si="71"/>
        <v>#DIV/0!</v>
      </c>
      <c r="BE85" s="14">
        <f t="shared" si="72"/>
        <v>0</v>
      </c>
      <c r="BF85" s="14">
        <f t="shared" si="84"/>
        <v>0</v>
      </c>
      <c r="BG85" s="16" t="e">
        <f t="shared" si="73"/>
        <v>#DIV/0!</v>
      </c>
    </row>
    <row r="86" spans="1:59" s="107" customFormat="1" ht="36" customHeight="1" thickBot="1">
      <c r="A86" s="318" t="s">
        <v>67</v>
      </c>
      <c r="B86" s="318"/>
      <c r="C86" s="110">
        <f t="shared" ref="C86:I86" si="85">SUM(C76:C85)</f>
        <v>4339537.4267906398</v>
      </c>
      <c r="D86" s="111">
        <f t="shared" si="85"/>
        <v>0</v>
      </c>
      <c r="E86" s="111">
        <f t="shared" si="85"/>
        <v>0</v>
      </c>
      <c r="F86" s="111">
        <f t="shared" si="85"/>
        <v>0</v>
      </c>
      <c r="G86" s="111">
        <f t="shared" si="85"/>
        <v>0</v>
      </c>
      <c r="H86" s="111">
        <f t="shared" si="85"/>
        <v>0</v>
      </c>
      <c r="I86" s="111">
        <f t="shared" si="85"/>
        <v>0</v>
      </c>
      <c r="J86" s="152">
        <f t="shared" ref="J86" si="86">D86+E86+F86+G86+H86+I86</f>
        <v>0</v>
      </c>
      <c r="K86" s="111">
        <f t="shared" ref="K86:P86" si="87">SUM(K76:K85)</f>
        <v>0</v>
      </c>
      <c r="L86" s="111">
        <f t="shared" si="87"/>
        <v>0</v>
      </c>
      <c r="M86" s="111">
        <f t="shared" si="87"/>
        <v>0</v>
      </c>
      <c r="N86" s="111">
        <f t="shared" si="87"/>
        <v>0</v>
      </c>
      <c r="O86" s="111">
        <f t="shared" si="87"/>
        <v>0</v>
      </c>
      <c r="P86" s="111">
        <f t="shared" si="87"/>
        <v>0</v>
      </c>
      <c r="Q86" s="152">
        <f t="shared" ref="Q86" si="88">SUM(K86:P86)</f>
        <v>0</v>
      </c>
      <c r="R86" s="111">
        <f t="shared" ref="R86:W86" si="89">SUM(R76:R85)</f>
        <v>0</v>
      </c>
      <c r="S86" s="111">
        <f t="shared" si="89"/>
        <v>0</v>
      </c>
      <c r="T86" s="111">
        <f t="shared" si="89"/>
        <v>0</v>
      </c>
      <c r="U86" s="111">
        <f t="shared" si="89"/>
        <v>0</v>
      </c>
      <c r="V86" s="111">
        <f t="shared" si="89"/>
        <v>0</v>
      </c>
      <c r="W86" s="111">
        <f t="shared" si="89"/>
        <v>0</v>
      </c>
      <c r="X86" s="152">
        <f t="shared" si="76"/>
        <v>0</v>
      </c>
      <c r="Y86" s="152">
        <f t="shared" ref="Y86" si="90">J86+Q86+X86</f>
        <v>0</v>
      </c>
      <c r="Z86" s="318" t="s">
        <v>67</v>
      </c>
      <c r="AA86" s="318"/>
      <c r="AB86" s="111">
        <f t="shared" ref="AB86:AQ86" si="91">SUM(AB76:AB85)</f>
        <v>0</v>
      </c>
      <c r="AC86" s="111">
        <f t="shared" si="91"/>
        <v>0</v>
      </c>
      <c r="AD86" s="111">
        <f t="shared" si="91"/>
        <v>0</v>
      </c>
      <c r="AE86" s="111">
        <f t="shared" si="91"/>
        <v>0</v>
      </c>
      <c r="AF86" s="111">
        <f t="shared" si="91"/>
        <v>0</v>
      </c>
      <c r="AG86" s="111">
        <f t="shared" si="91"/>
        <v>0</v>
      </c>
      <c r="AH86" s="111">
        <f t="shared" si="91"/>
        <v>0</v>
      </c>
      <c r="AI86" s="111">
        <f t="shared" si="91"/>
        <v>0</v>
      </c>
      <c r="AJ86" s="111">
        <f t="shared" si="91"/>
        <v>0</v>
      </c>
      <c r="AK86" s="111">
        <f t="shared" si="91"/>
        <v>0</v>
      </c>
      <c r="AL86" s="111">
        <f t="shared" si="91"/>
        <v>0</v>
      </c>
      <c r="AM86" s="111">
        <f t="shared" si="91"/>
        <v>0</v>
      </c>
      <c r="AN86" s="111">
        <f t="shared" si="91"/>
        <v>0</v>
      </c>
      <c r="AO86" s="111">
        <f t="shared" si="91"/>
        <v>0</v>
      </c>
      <c r="AP86" s="111">
        <f t="shared" si="91"/>
        <v>0</v>
      </c>
      <c r="AQ86" s="111">
        <f t="shared" si="91"/>
        <v>0</v>
      </c>
      <c r="AR86" s="140">
        <f t="shared" si="78"/>
        <v>0</v>
      </c>
      <c r="AS86" s="140">
        <f t="shared" si="79"/>
        <v>0</v>
      </c>
      <c r="AT86" s="140">
        <f t="shared" si="80"/>
        <v>0</v>
      </c>
      <c r="AU86" s="135">
        <f t="shared" si="81"/>
        <v>0</v>
      </c>
      <c r="AV86" s="111">
        <f>SUM(AV76:AV85)</f>
        <v>0</v>
      </c>
      <c r="AW86" s="112">
        <f>SUM(AW76:AW85)</f>
        <v>0</v>
      </c>
      <c r="AX86" s="112">
        <f>SUM(AX76:AX85)</f>
        <v>0</v>
      </c>
      <c r="AY86" s="112">
        <f>SUM(AY76:AY85)</f>
        <v>0</v>
      </c>
      <c r="AZ86" s="112">
        <f>SUM(AZ76:AZ85)</f>
        <v>0</v>
      </c>
      <c r="BA86" s="114">
        <f t="shared" si="70"/>
        <v>0</v>
      </c>
      <c r="BB86" s="114" t="e">
        <f>(D86+E86)/(J86+Q86)*100</f>
        <v>#DIV/0!</v>
      </c>
      <c r="BC86" s="114">
        <f>(4*AU86)/(C86*0.00272)*100</f>
        <v>0</v>
      </c>
      <c r="BD86" s="115" t="e">
        <f t="shared" si="71"/>
        <v>#DIV/0!</v>
      </c>
      <c r="BE86" s="114">
        <f t="shared" si="72"/>
        <v>0</v>
      </c>
      <c r="BF86" s="114">
        <f t="shared" si="84"/>
        <v>0</v>
      </c>
      <c r="BG86" s="113" t="e">
        <f t="shared" si="73"/>
        <v>#DIV/0!</v>
      </c>
    </row>
    <row r="91" spans="1:59" ht="19.5" customHeight="1">
      <c r="B91" s="290" t="s">
        <v>80</v>
      </c>
      <c r="C91" s="290"/>
      <c r="D91" s="290"/>
      <c r="E91" s="290"/>
      <c r="F91" s="290"/>
      <c r="G91" s="290"/>
    </row>
    <row r="92" spans="1:59">
      <c r="B92" s="290"/>
      <c r="C92" s="290"/>
      <c r="D92" s="290"/>
      <c r="E92" s="290"/>
      <c r="F92" s="290"/>
      <c r="G92" s="290"/>
    </row>
    <row r="93" spans="1:59">
      <c r="B93" s="290"/>
      <c r="C93" s="290"/>
      <c r="D93" s="290"/>
      <c r="E93" s="290"/>
      <c r="F93" s="290"/>
      <c r="G93" s="290"/>
    </row>
    <row r="94" spans="1:59" ht="15.75" thickBot="1"/>
    <row r="95" spans="1:59" ht="19.5" thickBot="1">
      <c r="A95" s="327" t="s">
        <v>67</v>
      </c>
      <c r="B95" s="328"/>
      <c r="C95" s="329"/>
      <c r="D95" s="327" t="s">
        <v>0</v>
      </c>
      <c r="E95" s="328"/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8"/>
      <c r="W95" s="328"/>
      <c r="X95" s="328"/>
      <c r="Y95" s="329"/>
      <c r="Z95" s="357" t="s">
        <v>6</v>
      </c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9"/>
      <c r="AU95" s="117"/>
      <c r="AV95" s="321" t="s">
        <v>18</v>
      </c>
      <c r="AW95" s="360"/>
      <c r="AX95" s="321" t="s">
        <v>19</v>
      </c>
      <c r="AY95" s="322"/>
      <c r="AZ95" s="322"/>
      <c r="BA95" s="333" t="s">
        <v>27</v>
      </c>
      <c r="BB95" s="334"/>
      <c r="BC95" s="334"/>
      <c r="BD95" s="334"/>
      <c r="BE95" s="334"/>
      <c r="BF95" s="334"/>
      <c r="BG95" s="335"/>
    </row>
    <row r="96" spans="1:59" ht="19.5" thickBot="1">
      <c r="A96" s="327" t="s">
        <v>80</v>
      </c>
      <c r="B96" s="328"/>
      <c r="C96" s="328"/>
      <c r="D96" s="405" t="s">
        <v>21</v>
      </c>
      <c r="E96" s="406"/>
      <c r="F96" s="406"/>
      <c r="G96" s="406"/>
      <c r="H96" s="406"/>
      <c r="I96" s="406"/>
      <c r="J96" s="406"/>
      <c r="K96" s="406"/>
      <c r="L96" s="406"/>
      <c r="M96" s="406"/>
      <c r="N96" s="406"/>
      <c r="O96" s="406"/>
      <c r="P96" s="406"/>
      <c r="Q96" s="407"/>
      <c r="R96" s="344" t="s">
        <v>22</v>
      </c>
      <c r="S96" s="344"/>
      <c r="T96" s="344"/>
      <c r="U96" s="344"/>
      <c r="V96" s="344"/>
      <c r="W96" s="344"/>
      <c r="X96" s="344"/>
      <c r="Y96" s="345"/>
      <c r="Z96" s="354" t="s">
        <v>46</v>
      </c>
      <c r="AA96" s="355"/>
      <c r="AB96" s="355"/>
      <c r="AC96" s="355"/>
      <c r="AD96" s="355"/>
      <c r="AE96" s="355"/>
      <c r="AF96" s="355"/>
      <c r="AG96" s="355"/>
      <c r="AH96" s="355"/>
      <c r="AI96" s="355"/>
      <c r="AJ96" s="355"/>
      <c r="AK96" s="355"/>
      <c r="AL96" s="355"/>
      <c r="AM96" s="355"/>
      <c r="AN96" s="355"/>
      <c r="AO96" s="355"/>
      <c r="AP96" s="355"/>
      <c r="AQ96" s="355"/>
      <c r="AR96" s="355"/>
      <c r="AS96" s="355"/>
      <c r="AT96" s="356"/>
      <c r="AU96" s="142"/>
      <c r="AV96" s="323"/>
      <c r="AW96" s="361"/>
      <c r="AX96" s="323"/>
      <c r="AY96" s="324"/>
      <c r="AZ96" s="324"/>
      <c r="BA96" s="336"/>
      <c r="BB96" s="337"/>
      <c r="BC96" s="337"/>
      <c r="BD96" s="337"/>
      <c r="BE96" s="337"/>
      <c r="BF96" s="337"/>
      <c r="BG96" s="338"/>
    </row>
    <row r="97" spans="1:59" ht="27" customHeight="1" thickBot="1">
      <c r="A97" s="330" t="s">
        <v>26</v>
      </c>
      <c r="B97" s="330" t="s">
        <v>1</v>
      </c>
      <c r="C97" s="330" t="s">
        <v>2</v>
      </c>
      <c r="D97" s="369" t="s">
        <v>24</v>
      </c>
      <c r="E97" s="370"/>
      <c r="F97" s="370"/>
      <c r="G97" s="370"/>
      <c r="H97" s="370"/>
      <c r="I97" s="370"/>
      <c r="J97" s="371"/>
      <c r="K97" s="397" t="s">
        <v>29</v>
      </c>
      <c r="L97" s="398"/>
      <c r="M97" s="398"/>
      <c r="N97" s="398"/>
      <c r="O97" s="398"/>
      <c r="P97" s="398"/>
      <c r="Q97" s="399"/>
      <c r="R97" s="400" t="s">
        <v>23</v>
      </c>
      <c r="S97" s="400"/>
      <c r="T97" s="400"/>
      <c r="U97" s="400"/>
      <c r="V97" s="400"/>
      <c r="W97" s="400"/>
      <c r="X97" s="401"/>
      <c r="Y97" s="346" t="s">
        <v>25</v>
      </c>
      <c r="Z97" s="352" t="s">
        <v>26</v>
      </c>
      <c r="AA97" s="349" t="s">
        <v>7</v>
      </c>
      <c r="AB97" s="402" t="s">
        <v>55</v>
      </c>
      <c r="AC97" s="403"/>
      <c r="AD97" s="403"/>
      <c r="AE97" s="403"/>
      <c r="AF97" s="403"/>
      <c r="AG97" s="403"/>
      <c r="AH97" s="403"/>
      <c r="AI97" s="403"/>
      <c r="AJ97" s="403"/>
      <c r="AK97" s="403"/>
      <c r="AL97" s="403"/>
      <c r="AM97" s="403"/>
      <c r="AN97" s="403"/>
      <c r="AO97" s="403"/>
      <c r="AP97" s="403"/>
      <c r="AQ97" s="403"/>
      <c r="AR97" s="403"/>
      <c r="AS97" s="403"/>
      <c r="AT97" s="404"/>
      <c r="AU97" s="143"/>
      <c r="AV97" s="325"/>
      <c r="AW97" s="362"/>
      <c r="AX97" s="325"/>
      <c r="AY97" s="326"/>
      <c r="AZ97" s="326"/>
      <c r="BA97" s="339"/>
      <c r="BB97" s="340"/>
      <c r="BC97" s="340"/>
      <c r="BD97" s="340"/>
      <c r="BE97" s="340"/>
      <c r="BF97" s="340"/>
      <c r="BG97" s="341"/>
    </row>
    <row r="98" spans="1:59" ht="18.75" customHeight="1" thickBot="1">
      <c r="A98" s="331"/>
      <c r="B98" s="331"/>
      <c r="C98" s="331"/>
      <c r="D98" s="363" t="s">
        <v>39</v>
      </c>
      <c r="E98" s="393" t="s">
        <v>38</v>
      </c>
      <c r="F98" s="306" t="s">
        <v>44</v>
      </c>
      <c r="G98" s="306"/>
      <c r="H98" s="306"/>
      <c r="I98" s="307"/>
      <c r="J98" s="308" t="s">
        <v>17</v>
      </c>
      <c r="K98" s="363" t="s">
        <v>39</v>
      </c>
      <c r="L98" s="393" t="s">
        <v>38</v>
      </c>
      <c r="M98" s="306" t="s">
        <v>44</v>
      </c>
      <c r="N98" s="306"/>
      <c r="O98" s="306"/>
      <c r="P98" s="307"/>
      <c r="Q98" s="308" t="s">
        <v>17</v>
      </c>
      <c r="R98" s="395" t="s">
        <v>39</v>
      </c>
      <c r="S98" s="396" t="s">
        <v>38</v>
      </c>
      <c r="T98" s="342" t="s">
        <v>44</v>
      </c>
      <c r="U98" s="342"/>
      <c r="V98" s="342"/>
      <c r="W98" s="343"/>
      <c r="X98" s="367" t="s">
        <v>5</v>
      </c>
      <c r="Y98" s="347"/>
      <c r="Z98" s="302"/>
      <c r="AA98" s="350"/>
      <c r="AB98" s="392" t="s">
        <v>8</v>
      </c>
      <c r="AC98" s="366"/>
      <c r="AD98" s="365" t="s">
        <v>9</v>
      </c>
      <c r="AE98" s="366"/>
      <c r="AF98" s="365" t="s">
        <v>10</v>
      </c>
      <c r="AG98" s="366"/>
      <c r="AH98" s="365" t="s">
        <v>11</v>
      </c>
      <c r="AI98" s="366"/>
      <c r="AJ98" s="365" t="s">
        <v>12</v>
      </c>
      <c r="AK98" s="366"/>
      <c r="AL98" s="365" t="s">
        <v>13</v>
      </c>
      <c r="AM98" s="366"/>
      <c r="AN98" s="365" t="s">
        <v>14</v>
      </c>
      <c r="AO98" s="366"/>
      <c r="AP98" s="365" t="s">
        <v>15</v>
      </c>
      <c r="AQ98" s="383"/>
      <c r="AR98" s="384" t="s">
        <v>16</v>
      </c>
      <c r="AS98" s="385"/>
      <c r="AT98" s="386"/>
      <c r="AU98" s="89"/>
      <c r="AV98" s="387" t="s">
        <v>20</v>
      </c>
      <c r="AW98" s="388"/>
      <c r="AX98" s="389" t="s">
        <v>50</v>
      </c>
      <c r="AY98" s="390"/>
      <c r="AZ98" s="391"/>
      <c r="BA98" s="375" t="s">
        <v>28</v>
      </c>
      <c r="BB98" s="377" t="s">
        <v>54</v>
      </c>
      <c r="BC98" s="377" t="s">
        <v>51</v>
      </c>
      <c r="BD98" s="379" t="s">
        <v>81</v>
      </c>
      <c r="BE98" s="379" t="s">
        <v>30</v>
      </c>
      <c r="BF98" s="381" t="s">
        <v>52</v>
      </c>
      <c r="BG98" s="373" t="s">
        <v>53</v>
      </c>
    </row>
    <row r="99" spans="1:59" ht="79.5" thickBot="1">
      <c r="A99" s="332"/>
      <c r="B99" s="332"/>
      <c r="C99" s="332"/>
      <c r="D99" s="364"/>
      <c r="E99" s="394"/>
      <c r="F99" s="106" t="s">
        <v>40</v>
      </c>
      <c r="G99" s="106" t="s">
        <v>41</v>
      </c>
      <c r="H99" s="106" t="s">
        <v>42</v>
      </c>
      <c r="I99" s="215" t="s">
        <v>43</v>
      </c>
      <c r="J99" s="309"/>
      <c r="K99" s="364"/>
      <c r="L99" s="394"/>
      <c r="M99" s="106" t="s">
        <v>40</v>
      </c>
      <c r="N99" s="106" t="s">
        <v>41</v>
      </c>
      <c r="O99" s="106" t="s">
        <v>56</v>
      </c>
      <c r="P99" s="215" t="s">
        <v>43</v>
      </c>
      <c r="Q99" s="309"/>
      <c r="R99" s="395"/>
      <c r="S99" s="396"/>
      <c r="T99" s="39" t="s">
        <v>40</v>
      </c>
      <c r="U99" s="39" t="s">
        <v>41</v>
      </c>
      <c r="V99" s="39" t="s">
        <v>57</v>
      </c>
      <c r="W99" s="64" t="s">
        <v>43</v>
      </c>
      <c r="X99" s="368"/>
      <c r="Y99" s="348"/>
      <c r="Z99" s="353"/>
      <c r="AA99" s="351"/>
      <c r="AB99" s="100" t="s">
        <v>3</v>
      </c>
      <c r="AC99" s="101" t="s">
        <v>4</v>
      </c>
      <c r="AD99" s="101" t="s">
        <v>3</v>
      </c>
      <c r="AE99" s="101" t="s">
        <v>4</v>
      </c>
      <c r="AF99" s="101" t="s">
        <v>3</v>
      </c>
      <c r="AG99" s="101" t="s">
        <v>4</v>
      </c>
      <c r="AH99" s="101" t="s">
        <v>3</v>
      </c>
      <c r="AI99" s="101" t="s">
        <v>4</v>
      </c>
      <c r="AJ99" s="101" t="s">
        <v>3</v>
      </c>
      <c r="AK99" s="101" t="s">
        <v>4</v>
      </c>
      <c r="AL99" s="101" t="s">
        <v>3</v>
      </c>
      <c r="AM99" s="101" t="s">
        <v>4</v>
      </c>
      <c r="AN99" s="101" t="s">
        <v>3</v>
      </c>
      <c r="AO99" s="101" t="s">
        <v>4</v>
      </c>
      <c r="AP99" s="101" t="s">
        <v>3</v>
      </c>
      <c r="AQ99" s="102" t="s">
        <v>4</v>
      </c>
      <c r="AR99" s="151" t="s">
        <v>3</v>
      </c>
      <c r="AS99" s="225" t="s">
        <v>4</v>
      </c>
      <c r="AT99" s="229" t="s">
        <v>17</v>
      </c>
      <c r="AU99" s="90" t="s">
        <v>74</v>
      </c>
      <c r="AV99" s="55" t="s">
        <v>48</v>
      </c>
      <c r="AW99" s="56" t="s">
        <v>49</v>
      </c>
      <c r="AX99" s="57" t="s">
        <v>71</v>
      </c>
      <c r="AY99" s="58" t="s">
        <v>72</v>
      </c>
      <c r="AZ99" s="59" t="s">
        <v>73</v>
      </c>
      <c r="BA99" s="376"/>
      <c r="BB99" s="378"/>
      <c r="BC99" s="378"/>
      <c r="BD99" s="380"/>
      <c r="BE99" s="380"/>
      <c r="BF99" s="382"/>
      <c r="BG99" s="374"/>
    </row>
    <row r="100" spans="1:59" ht="40.5" customHeight="1">
      <c r="A100" s="40">
        <v>1</v>
      </c>
      <c r="B100" s="42" t="s">
        <v>61</v>
      </c>
      <c r="C100" s="246">
        <v>754129.32385391998</v>
      </c>
      <c r="D100" s="98">
        <f t="shared" ref="D100:I100" si="92">D76+D53+D31+D9</f>
        <v>165</v>
      </c>
      <c r="E100" s="99">
        <f t="shared" si="92"/>
        <v>21</v>
      </c>
      <c r="F100" s="99">
        <f t="shared" si="92"/>
        <v>5</v>
      </c>
      <c r="G100" s="99">
        <f t="shared" si="92"/>
        <v>1</v>
      </c>
      <c r="H100" s="99">
        <f t="shared" si="92"/>
        <v>0</v>
      </c>
      <c r="I100" s="216">
        <f t="shared" si="92"/>
        <v>0</v>
      </c>
      <c r="J100" s="219">
        <f>D100+E100+F100+G100+H100+I100</f>
        <v>192</v>
      </c>
      <c r="K100" s="98">
        <f t="shared" ref="K100:P100" si="93">K76+K53+K31+K9</f>
        <v>120</v>
      </c>
      <c r="L100" s="105">
        <f t="shared" si="93"/>
        <v>0</v>
      </c>
      <c r="M100" s="105">
        <f t="shared" si="93"/>
        <v>0</v>
      </c>
      <c r="N100" s="105">
        <f t="shared" si="93"/>
        <v>0</v>
      </c>
      <c r="O100" s="105">
        <f t="shared" si="93"/>
        <v>1</v>
      </c>
      <c r="P100" s="223">
        <f t="shared" si="93"/>
        <v>0</v>
      </c>
      <c r="Q100" s="219">
        <f>SUM(K100:P100)</f>
        <v>121</v>
      </c>
      <c r="R100" s="2">
        <f t="shared" ref="R100:W100" si="94">R76+R53+R31+R9</f>
        <v>245</v>
      </c>
      <c r="S100" s="1">
        <f t="shared" si="94"/>
        <v>1</v>
      </c>
      <c r="T100" s="1">
        <f t="shared" si="94"/>
        <v>0</v>
      </c>
      <c r="U100" s="1">
        <f t="shared" si="94"/>
        <v>0</v>
      </c>
      <c r="V100" s="1">
        <f t="shared" si="94"/>
        <v>6</v>
      </c>
      <c r="W100" s="103">
        <f t="shared" si="94"/>
        <v>0</v>
      </c>
      <c r="X100" s="219">
        <f>SUM(R100:W100)</f>
        <v>252</v>
      </c>
      <c r="Y100" s="157">
        <f>J100+Q100+X100</f>
        <v>565</v>
      </c>
      <c r="Z100" s="40">
        <v>1</v>
      </c>
      <c r="AA100" s="42" t="s">
        <v>61</v>
      </c>
      <c r="AB100" s="98">
        <f t="shared" ref="AB100:AQ100" si="95">AB76+AB53+AB31+AB9</f>
        <v>27</v>
      </c>
      <c r="AC100" s="99">
        <f t="shared" si="95"/>
        <v>24</v>
      </c>
      <c r="AD100" s="99">
        <f t="shared" si="95"/>
        <v>36</v>
      </c>
      <c r="AE100" s="99">
        <f t="shared" si="95"/>
        <v>62</v>
      </c>
      <c r="AF100" s="99">
        <f t="shared" si="95"/>
        <v>49</v>
      </c>
      <c r="AG100" s="99">
        <f t="shared" si="95"/>
        <v>57</v>
      </c>
      <c r="AH100" s="99">
        <f t="shared" si="95"/>
        <v>61</v>
      </c>
      <c r="AI100" s="99">
        <f t="shared" si="95"/>
        <v>53</v>
      </c>
      <c r="AJ100" s="99">
        <f t="shared" si="95"/>
        <v>19</v>
      </c>
      <c r="AK100" s="99">
        <f t="shared" si="95"/>
        <v>38</v>
      </c>
      <c r="AL100" s="99">
        <f t="shared" si="95"/>
        <v>18</v>
      </c>
      <c r="AM100" s="99">
        <f t="shared" si="95"/>
        <v>36</v>
      </c>
      <c r="AN100" s="99">
        <f t="shared" si="95"/>
        <v>12</v>
      </c>
      <c r="AO100" s="99">
        <f t="shared" si="95"/>
        <v>24</v>
      </c>
      <c r="AP100" s="99">
        <f t="shared" si="95"/>
        <v>22</v>
      </c>
      <c r="AQ100" s="99">
        <f t="shared" si="95"/>
        <v>11</v>
      </c>
      <c r="AR100" s="144">
        <f>AP100+AN100+AL100+AJ100+AH100+AF100+AD100+AB100</f>
        <v>244</v>
      </c>
      <c r="AS100" s="226">
        <f>AQ100+AO100+AM100+AK100+AI100+AG100+AE100+AC100</f>
        <v>305</v>
      </c>
      <c r="AT100" s="230">
        <f>SUM(AR100:AS100)</f>
        <v>549</v>
      </c>
      <c r="AU100" s="145">
        <f>D100+E100+K100+L100+R100+S100</f>
        <v>552</v>
      </c>
      <c r="AV100" s="50">
        <f>AV76+AV53+AV31+AV9</f>
        <v>1184</v>
      </c>
      <c r="AW100" s="20">
        <f>AW76+AW53+AW31+AW9</f>
        <v>188</v>
      </c>
      <c r="AX100" s="20">
        <f>AX76+AX53+AX31+AX9</f>
        <v>15</v>
      </c>
      <c r="AY100" s="20">
        <f>AY76+AY53+AY31+AY9</f>
        <v>0</v>
      </c>
      <c r="AZ100" s="60">
        <f>AZ76+AZ53+AZ31+AZ9</f>
        <v>2</v>
      </c>
      <c r="BA100" s="275">
        <f>((D100+E100))/(C100*0.00144)*100</f>
        <v>17.127919917842519</v>
      </c>
      <c r="BB100" s="276">
        <f>(D100+E100)/(J100+Q100)*100</f>
        <v>59.424920127795524</v>
      </c>
      <c r="BC100" s="276">
        <f>(AU100)/(C100*0.00272)*100</f>
        <v>26.910659757065662</v>
      </c>
      <c r="BD100" s="276">
        <f t="shared" ref="BD100:BD107" si="96">(E100+F100+G100+H100+I100+L100+M100+N100+O100+P100+S100+T100+U100+V100+W100)/Y100*100</f>
        <v>6.1946902654867255</v>
      </c>
      <c r="BE100" s="276">
        <f>((D100+E100))/(C100)*100000</f>
        <v>24.664204681693228</v>
      </c>
      <c r="BF100" s="277">
        <f>(AU100)/(C100)*100000</f>
        <v>73.196994539218608</v>
      </c>
      <c r="BG100" s="278">
        <f t="shared" ref="BG100:BG107" si="97">AW100/AV100*100</f>
        <v>15.878378378378377</v>
      </c>
    </row>
    <row r="101" spans="1:59" ht="40.5" customHeight="1">
      <c r="A101" s="40">
        <v>2</v>
      </c>
      <c r="B101" s="43" t="s">
        <v>59</v>
      </c>
      <c r="C101" s="247">
        <v>791091.27028152009</v>
      </c>
      <c r="D101" s="38">
        <f t="shared" ref="D101:I101" si="98">D77+D54+D32+D16</f>
        <v>237</v>
      </c>
      <c r="E101" s="2">
        <f t="shared" si="98"/>
        <v>20</v>
      </c>
      <c r="F101" s="2">
        <f t="shared" ref="F101" si="99">F77+F54+F32+F10</f>
        <v>10</v>
      </c>
      <c r="G101" s="2">
        <f t="shared" si="98"/>
        <v>0</v>
      </c>
      <c r="H101" s="2">
        <f t="shared" si="98"/>
        <v>0</v>
      </c>
      <c r="I101" s="217">
        <f t="shared" si="98"/>
        <v>0</v>
      </c>
      <c r="J101" s="220">
        <f t="shared" ref="J101:J109" si="100">D101+E101+F101+G101+H101+I101</f>
        <v>267</v>
      </c>
      <c r="K101" s="38">
        <f t="shared" ref="K101:P101" si="101">K77+K54+K32+K16</f>
        <v>188</v>
      </c>
      <c r="L101" s="1">
        <f t="shared" si="101"/>
        <v>2</v>
      </c>
      <c r="M101" s="1">
        <f t="shared" si="101"/>
        <v>0</v>
      </c>
      <c r="N101" s="1">
        <f t="shared" si="101"/>
        <v>0</v>
      </c>
      <c r="O101" s="1">
        <f t="shared" si="101"/>
        <v>10</v>
      </c>
      <c r="P101" s="103">
        <f t="shared" si="101"/>
        <v>0</v>
      </c>
      <c r="Q101" s="220">
        <f t="shared" ref="Q101:Q109" si="102">SUM(K101:P101)</f>
        <v>200</v>
      </c>
      <c r="R101" s="2">
        <f t="shared" ref="R101:W101" si="103">R77+R54+R32+R16</f>
        <v>133</v>
      </c>
      <c r="S101" s="1">
        <f t="shared" si="103"/>
        <v>3</v>
      </c>
      <c r="T101" s="1">
        <f t="shared" si="103"/>
        <v>0</v>
      </c>
      <c r="U101" s="1">
        <f t="shared" si="103"/>
        <v>0</v>
      </c>
      <c r="V101" s="1">
        <f t="shared" si="103"/>
        <v>9</v>
      </c>
      <c r="W101" s="103">
        <f t="shared" si="103"/>
        <v>0</v>
      </c>
      <c r="X101" s="220">
        <f t="shared" ref="X101:X109" si="104">SUM(R101:W101)</f>
        <v>145</v>
      </c>
      <c r="Y101" s="157">
        <f t="shared" ref="Y101:Y109" si="105">J101+Q101+X101</f>
        <v>612</v>
      </c>
      <c r="Z101" s="40">
        <v>2</v>
      </c>
      <c r="AA101" s="43" t="s">
        <v>59</v>
      </c>
      <c r="AB101" s="38">
        <f t="shared" ref="AB101:AQ101" si="106">AB77+AB54+AB32+AB16</f>
        <v>56</v>
      </c>
      <c r="AC101" s="2">
        <f t="shared" si="106"/>
        <v>44</v>
      </c>
      <c r="AD101" s="2">
        <f t="shared" si="106"/>
        <v>48</v>
      </c>
      <c r="AE101" s="2">
        <f t="shared" si="106"/>
        <v>49</v>
      </c>
      <c r="AF101" s="2">
        <f t="shared" si="106"/>
        <v>53</v>
      </c>
      <c r="AG101" s="2">
        <f t="shared" si="106"/>
        <v>59</v>
      </c>
      <c r="AH101" s="2">
        <f t="shared" si="106"/>
        <v>42</v>
      </c>
      <c r="AI101" s="2">
        <f t="shared" si="106"/>
        <v>41</v>
      </c>
      <c r="AJ101" s="2">
        <f t="shared" si="106"/>
        <v>16</v>
      </c>
      <c r="AK101" s="2">
        <f t="shared" si="106"/>
        <v>26</v>
      </c>
      <c r="AL101" s="2">
        <f t="shared" si="106"/>
        <v>16</v>
      </c>
      <c r="AM101" s="2">
        <f t="shared" si="106"/>
        <v>26</v>
      </c>
      <c r="AN101" s="2">
        <f t="shared" si="106"/>
        <v>24</v>
      </c>
      <c r="AO101" s="2">
        <f t="shared" si="106"/>
        <v>30</v>
      </c>
      <c r="AP101" s="2">
        <f t="shared" si="106"/>
        <v>24</v>
      </c>
      <c r="AQ101" s="2">
        <f t="shared" si="106"/>
        <v>20</v>
      </c>
      <c r="AR101" s="146">
        <f t="shared" ref="AR101:AR109" si="107">AP101+AN101+AL101+AJ101+AH101+AF101+AD101+AB101</f>
        <v>279</v>
      </c>
      <c r="AS101" s="227">
        <f t="shared" ref="AS101:AS109" si="108">AQ101+AO101+AM101+AK101+AI101+AG101+AE101+AC101</f>
        <v>295</v>
      </c>
      <c r="AT101" s="147">
        <f t="shared" ref="AT101:AT109" si="109">SUM(AR101:AS101)</f>
        <v>574</v>
      </c>
      <c r="AU101" s="145">
        <f t="shared" ref="AU101:AU110" si="110">D101+E101+K101+L101+R101+S101</f>
        <v>583</v>
      </c>
      <c r="AV101" s="50">
        <f>AV77+AV54+AV32+AV16</f>
        <v>1195</v>
      </c>
      <c r="AW101" s="20">
        <f>AW77+AW54+AW32+AW16</f>
        <v>252</v>
      </c>
      <c r="AX101" s="20">
        <f>AX77+AX54+AX32+AX16</f>
        <v>40</v>
      </c>
      <c r="AY101" s="20">
        <f>AY77+AY54+AY32+AY16</f>
        <v>35</v>
      </c>
      <c r="AZ101" s="60">
        <f>AZ77+AZ54+AZ32+AZ16</f>
        <v>14</v>
      </c>
      <c r="BA101" s="279">
        <f t="shared" ref="BA101:BA110" si="111">((D101+E101))/(C101*0.00144)*100</f>
        <v>22.560256815716166</v>
      </c>
      <c r="BB101" s="276">
        <f t="shared" ref="BB101:BB110" si="112">(D101+E101)/(J101+Q101)*100</f>
        <v>55.0321199143469</v>
      </c>
      <c r="BC101" s="276">
        <f t="shared" ref="BC101:BC110" si="113">(AU101)/(C101*0.00272)*100</f>
        <v>27.093995768382399</v>
      </c>
      <c r="BD101" s="280">
        <f t="shared" si="96"/>
        <v>8.8235294117647065</v>
      </c>
      <c r="BE101" s="280">
        <f t="shared" ref="BE101:BE110" si="114">((D101+E101))/(C101)*100000</f>
        <v>32.48676981463128</v>
      </c>
      <c r="BF101" s="281">
        <f t="shared" ref="BF101:BF110" si="115">(AU101)/(C101)*100000</f>
        <v>73.695668490000145</v>
      </c>
      <c r="BG101" s="282">
        <f t="shared" si="97"/>
        <v>21.08786610878661</v>
      </c>
    </row>
    <row r="102" spans="1:59" ht="40.5" customHeight="1">
      <c r="A102" s="40">
        <v>3</v>
      </c>
      <c r="B102" s="43" t="s">
        <v>62</v>
      </c>
      <c r="C102" s="248">
        <v>474653.200572</v>
      </c>
      <c r="D102" s="38">
        <f t="shared" ref="D102:I102" si="116">D78+D55+D33+D18</f>
        <v>88</v>
      </c>
      <c r="E102" s="2">
        <f t="shared" si="116"/>
        <v>18</v>
      </c>
      <c r="F102" s="2">
        <f t="shared" ref="F102" si="117">F78+F55+F33+F11</f>
        <v>1</v>
      </c>
      <c r="G102" s="2">
        <f t="shared" si="116"/>
        <v>0</v>
      </c>
      <c r="H102" s="2">
        <f t="shared" si="116"/>
        <v>0</v>
      </c>
      <c r="I102" s="217">
        <f t="shared" si="116"/>
        <v>0</v>
      </c>
      <c r="J102" s="220">
        <f t="shared" si="100"/>
        <v>107</v>
      </c>
      <c r="K102" s="38">
        <f t="shared" ref="K102:P102" si="118">K78+K55+K33+K18</f>
        <v>147</v>
      </c>
      <c r="L102" s="1">
        <f t="shared" si="118"/>
        <v>0</v>
      </c>
      <c r="M102" s="1">
        <f t="shared" si="118"/>
        <v>0</v>
      </c>
      <c r="N102" s="1">
        <f t="shared" si="118"/>
        <v>0</v>
      </c>
      <c r="O102" s="1">
        <f t="shared" si="118"/>
        <v>32</v>
      </c>
      <c r="P102" s="103">
        <f t="shared" si="118"/>
        <v>0</v>
      </c>
      <c r="Q102" s="220">
        <f t="shared" si="102"/>
        <v>179</v>
      </c>
      <c r="R102" s="2">
        <f t="shared" ref="R102:W102" si="119">R78+R55+R33+R18</f>
        <v>84</v>
      </c>
      <c r="S102" s="1">
        <f t="shared" si="119"/>
        <v>0</v>
      </c>
      <c r="T102" s="1">
        <f t="shared" si="119"/>
        <v>0</v>
      </c>
      <c r="U102" s="1">
        <f t="shared" si="119"/>
        <v>0</v>
      </c>
      <c r="V102" s="1">
        <f t="shared" si="119"/>
        <v>17</v>
      </c>
      <c r="W102" s="103">
        <f t="shared" si="119"/>
        <v>0</v>
      </c>
      <c r="X102" s="220">
        <f t="shared" si="104"/>
        <v>101</v>
      </c>
      <c r="Y102" s="157">
        <f t="shared" si="105"/>
        <v>387</v>
      </c>
      <c r="Z102" s="40">
        <v>3</v>
      </c>
      <c r="AA102" s="43" t="s">
        <v>62</v>
      </c>
      <c r="AB102" s="38">
        <f t="shared" ref="AB102:AQ102" si="120">AB78+AB55+AB33+AB18</f>
        <v>18</v>
      </c>
      <c r="AC102" s="2">
        <f t="shared" si="120"/>
        <v>21</v>
      </c>
      <c r="AD102" s="2">
        <f t="shared" si="120"/>
        <v>17</v>
      </c>
      <c r="AE102" s="2">
        <f t="shared" si="120"/>
        <v>25</v>
      </c>
      <c r="AF102" s="2">
        <f t="shared" si="120"/>
        <v>18</v>
      </c>
      <c r="AG102" s="2">
        <f t="shared" si="120"/>
        <v>26</v>
      </c>
      <c r="AH102" s="2">
        <f t="shared" si="120"/>
        <v>17</v>
      </c>
      <c r="AI102" s="2">
        <f t="shared" si="120"/>
        <v>41</v>
      </c>
      <c r="AJ102" s="2">
        <f t="shared" si="120"/>
        <v>6</v>
      </c>
      <c r="AK102" s="2">
        <f t="shared" si="120"/>
        <v>22</v>
      </c>
      <c r="AL102" s="2">
        <f t="shared" si="120"/>
        <v>21</v>
      </c>
      <c r="AM102" s="2">
        <f t="shared" si="120"/>
        <v>29</v>
      </c>
      <c r="AN102" s="2">
        <f t="shared" si="120"/>
        <v>17</v>
      </c>
      <c r="AO102" s="2">
        <f t="shared" si="120"/>
        <v>21</v>
      </c>
      <c r="AP102" s="2">
        <f t="shared" si="120"/>
        <v>20</v>
      </c>
      <c r="AQ102" s="2">
        <f t="shared" si="120"/>
        <v>18</v>
      </c>
      <c r="AR102" s="146">
        <f t="shared" si="107"/>
        <v>134</v>
      </c>
      <c r="AS102" s="227">
        <f t="shared" si="108"/>
        <v>203</v>
      </c>
      <c r="AT102" s="147">
        <f t="shared" si="109"/>
        <v>337</v>
      </c>
      <c r="AU102" s="145">
        <f t="shared" si="110"/>
        <v>337</v>
      </c>
      <c r="AV102" s="50">
        <f>AV78+AV55+AV33+AV18</f>
        <v>495</v>
      </c>
      <c r="AW102" s="20">
        <f>AW78+AW55+AW33+AW18</f>
        <v>108</v>
      </c>
      <c r="AX102" s="20">
        <f>AX78+AX55+AX33+AX18</f>
        <v>43</v>
      </c>
      <c r="AY102" s="20">
        <f>AY78+AY55+AY33+AY18</f>
        <v>10</v>
      </c>
      <c r="AZ102" s="60">
        <f>AZ78+AZ55+AZ33+AZ18</f>
        <v>0</v>
      </c>
      <c r="BA102" s="279">
        <f t="shared" si="111"/>
        <v>15.508398768280307</v>
      </c>
      <c r="BB102" s="276">
        <f t="shared" si="112"/>
        <v>37.06293706293706</v>
      </c>
      <c r="BC102" s="276">
        <f t="shared" si="113"/>
        <v>26.102648981239827</v>
      </c>
      <c r="BD102" s="280">
        <f t="shared" si="96"/>
        <v>17.571059431524546</v>
      </c>
      <c r="BE102" s="280">
        <f t="shared" si="114"/>
        <v>22.332094226323644</v>
      </c>
      <c r="BF102" s="281">
        <f t="shared" si="115"/>
        <v>70.999205228972343</v>
      </c>
      <c r="BG102" s="282">
        <f t="shared" si="97"/>
        <v>21.818181818181817</v>
      </c>
    </row>
    <row r="103" spans="1:59" ht="40.5" customHeight="1">
      <c r="A103" s="40">
        <v>4</v>
      </c>
      <c r="B103" s="43" t="s">
        <v>60</v>
      </c>
      <c r="C103" s="247">
        <v>478308.38982551999</v>
      </c>
      <c r="D103" s="38">
        <f t="shared" ref="D103:I107" si="121">D79+D56+D34+D10</f>
        <v>132</v>
      </c>
      <c r="E103" s="2">
        <f t="shared" si="121"/>
        <v>17</v>
      </c>
      <c r="F103" s="2">
        <f t="shared" ref="F103" si="122">F79+F56+F34+F12</f>
        <v>0</v>
      </c>
      <c r="G103" s="2">
        <f t="shared" si="121"/>
        <v>0</v>
      </c>
      <c r="H103" s="2">
        <f t="shared" si="121"/>
        <v>0</v>
      </c>
      <c r="I103" s="217">
        <f t="shared" si="121"/>
        <v>0</v>
      </c>
      <c r="J103" s="220">
        <f t="shared" si="100"/>
        <v>149</v>
      </c>
      <c r="K103" s="38">
        <f t="shared" ref="K103:P107" si="123">K79+K56+K34+K10</f>
        <v>96</v>
      </c>
      <c r="L103" s="1">
        <f t="shared" si="123"/>
        <v>2</v>
      </c>
      <c r="M103" s="1">
        <f t="shared" si="123"/>
        <v>0</v>
      </c>
      <c r="N103" s="1">
        <f t="shared" si="123"/>
        <v>0</v>
      </c>
      <c r="O103" s="1">
        <f t="shared" si="123"/>
        <v>8</v>
      </c>
      <c r="P103" s="103">
        <f t="shared" si="123"/>
        <v>0</v>
      </c>
      <c r="Q103" s="220">
        <f t="shared" si="102"/>
        <v>106</v>
      </c>
      <c r="R103" s="2">
        <f t="shared" ref="R103:W107" si="124">R79+R56+R34+R10</f>
        <v>75</v>
      </c>
      <c r="S103" s="1">
        <f t="shared" si="124"/>
        <v>0</v>
      </c>
      <c r="T103" s="1">
        <f t="shared" si="124"/>
        <v>0</v>
      </c>
      <c r="U103" s="1">
        <f t="shared" si="124"/>
        <v>0</v>
      </c>
      <c r="V103" s="1">
        <f t="shared" si="124"/>
        <v>8</v>
      </c>
      <c r="W103" s="103">
        <f t="shared" si="124"/>
        <v>0</v>
      </c>
      <c r="X103" s="220">
        <f t="shared" si="104"/>
        <v>83</v>
      </c>
      <c r="Y103" s="157">
        <f t="shared" si="105"/>
        <v>338</v>
      </c>
      <c r="Z103" s="40">
        <v>4</v>
      </c>
      <c r="AA103" s="43" t="s">
        <v>60</v>
      </c>
      <c r="AB103" s="38">
        <f t="shared" ref="AB103:AQ103" si="125">AB79+AB56+AB34+AB10</f>
        <v>20</v>
      </c>
      <c r="AC103" s="2">
        <f t="shared" si="125"/>
        <v>20</v>
      </c>
      <c r="AD103" s="2">
        <f t="shared" si="125"/>
        <v>28</v>
      </c>
      <c r="AE103" s="2">
        <f t="shared" si="125"/>
        <v>21</v>
      </c>
      <c r="AF103" s="2">
        <f t="shared" si="125"/>
        <v>37</v>
      </c>
      <c r="AG103" s="2">
        <f t="shared" si="125"/>
        <v>37</v>
      </c>
      <c r="AH103" s="2">
        <f t="shared" si="125"/>
        <v>21</v>
      </c>
      <c r="AI103" s="2">
        <f t="shared" si="125"/>
        <v>21</v>
      </c>
      <c r="AJ103" s="2">
        <f t="shared" si="125"/>
        <v>11</v>
      </c>
      <c r="AK103" s="2">
        <f t="shared" si="125"/>
        <v>14</v>
      </c>
      <c r="AL103" s="2">
        <f t="shared" si="125"/>
        <v>15</v>
      </c>
      <c r="AM103" s="2">
        <f t="shared" si="125"/>
        <v>6</v>
      </c>
      <c r="AN103" s="2">
        <f t="shared" si="125"/>
        <v>22</v>
      </c>
      <c r="AO103" s="2">
        <f t="shared" si="125"/>
        <v>16</v>
      </c>
      <c r="AP103" s="2">
        <f t="shared" si="125"/>
        <v>12</v>
      </c>
      <c r="AQ103" s="2">
        <f t="shared" si="125"/>
        <v>21</v>
      </c>
      <c r="AR103" s="146">
        <f t="shared" si="107"/>
        <v>166</v>
      </c>
      <c r="AS103" s="227">
        <f t="shared" si="108"/>
        <v>156</v>
      </c>
      <c r="AT103" s="147">
        <f t="shared" si="109"/>
        <v>322</v>
      </c>
      <c r="AU103" s="145">
        <f t="shared" si="110"/>
        <v>322</v>
      </c>
      <c r="AV103" s="50">
        <f t="shared" ref="AV103:AZ107" si="126">AV79+AV56+AV34+AV10</f>
        <v>976</v>
      </c>
      <c r="AW103" s="20">
        <f t="shared" si="126"/>
        <v>157</v>
      </c>
      <c r="AX103" s="20">
        <f t="shared" si="126"/>
        <v>60</v>
      </c>
      <c r="AY103" s="20">
        <f t="shared" si="126"/>
        <v>36</v>
      </c>
      <c r="AZ103" s="60">
        <f t="shared" si="126"/>
        <v>4</v>
      </c>
      <c r="BA103" s="279">
        <f t="shared" si="111"/>
        <v>21.632951548261026</v>
      </c>
      <c r="BB103" s="276">
        <f t="shared" si="112"/>
        <v>58.431372549019613</v>
      </c>
      <c r="BC103" s="276">
        <f t="shared" si="113"/>
        <v>24.750214601997811</v>
      </c>
      <c r="BD103" s="280">
        <f t="shared" si="96"/>
        <v>10.355029585798817</v>
      </c>
      <c r="BE103" s="280">
        <f t="shared" si="114"/>
        <v>31.151450229495882</v>
      </c>
      <c r="BF103" s="281">
        <f t="shared" si="115"/>
        <v>67.320583717434062</v>
      </c>
      <c r="BG103" s="282">
        <f t="shared" si="97"/>
        <v>16.08606557377049</v>
      </c>
    </row>
    <row r="104" spans="1:59" ht="40.5" customHeight="1">
      <c r="A104" s="40">
        <v>5</v>
      </c>
      <c r="B104" s="43" t="s">
        <v>64</v>
      </c>
      <c r="C104" s="248">
        <v>481455.94274136005</v>
      </c>
      <c r="D104" s="38">
        <f t="shared" si="121"/>
        <v>41</v>
      </c>
      <c r="E104" s="2">
        <f t="shared" si="121"/>
        <v>9</v>
      </c>
      <c r="F104" s="2">
        <f t="shared" ref="F104" si="127">F80+F57+F35+F13</f>
        <v>0</v>
      </c>
      <c r="G104" s="2">
        <f t="shared" si="121"/>
        <v>0</v>
      </c>
      <c r="H104" s="2">
        <f t="shared" si="121"/>
        <v>0</v>
      </c>
      <c r="I104" s="217">
        <f t="shared" si="121"/>
        <v>0</v>
      </c>
      <c r="J104" s="220">
        <f t="shared" si="100"/>
        <v>50</v>
      </c>
      <c r="K104" s="38">
        <f t="shared" si="123"/>
        <v>55</v>
      </c>
      <c r="L104" s="1">
        <f t="shared" si="123"/>
        <v>0</v>
      </c>
      <c r="M104" s="1">
        <f t="shared" si="123"/>
        <v>0</v>
      </c>
      <c r="N104" s="1">
        <f t="shared" si="123"/>
        <v>0</v>
      </c>
      <c r="O104" s="1">
        <f t="shared" si="123"/>
        <v>13</v>
      </c>
      <c r="P104" s="103">
        <f t="shared" si="123"/>
        <v>0</v>
      </c>
      <c r="Q104" s="220">
        <f t="shared" si="102"/>
        <v>68</v>
      </c>
      <c r="R104" s="2">
        <f t="shared" si="124"/>
        <v>37</v>
      </c>
      <c r="S104" s="1">
        <f t="shared" si="124"/>
        <v>0</v>
      </c>
      <c r="T104" s="1">
        <f t="shared" si="124"/>
        <v>0</v>
      </c>
      <c r="U104" s="1">
        <f t="shared" si="124"/>
        <v>0</v>
      </c>
      <c r="V104" s="1">
        <f t="shared" si="124"/>
        <v>6</v>
      </c>
      <c r="W104" s="103">
        <f t="shared" si="124"/>
        <v>0</v>
      </c>
      <c r="X104" s="220">
        <f t="shared" si="104"/>
        <v>43</v>
      </c>
      <c r="Y104" s="157">
        <f t="shared" si="105"/>
        <v>161</v>
      </c>
      <c r="Z104" s="40">
        <v>5</v>
      </c>
      <c r="AA104" s="43" t="s">
        <v>64</v>
      </c>
      <c r="AB104" s="38">
        <f t="shared" ref="AB104:AQ104" si="128">AB80+AB57+AB35+AB11</f>
        <v>8</v>
      </c>
      <c r="AC104" s="2">
        <f t="shared" si="128"/>
        <v>5</v>
      </c>
      <c r="AD104" s="2">
        <f t="shared" si="128"/>
        <v>15</v>
      </c>
      <c r="AE104" s="2">
        <f t="shared" si="128"/>
        <v>9</v>
      </c>
      <c r="AF104" s="2">
        <f t="shared" si="128"/>
        <v>10</v>
      </c>
      <c r="AG104" s="2">
        <f t="shared" si="128"/>
        <v>16</v>
      </c>
      <c r="AH104" s="2">
        <f t="shared" si="128"/>
        <v>4</v>
      </c>
      <c r="AI104" s="2">
        <f t="shared" si="128"/>
        <v>13</v>
      </c>
      <c r="AJ104" s="2">
        <f t="shared" si="128"/>
        <v>3</v>
      </c>
      <c r="AK104" s="2">
        <f t="shared" si="128"/>
        <v>13</v>
      </c>
      <c r="AL104" s="2">
        <f t="shared" si="128"/>
        <v>6</v>
      </c>
      <c r="AM104" s="2">
        <f t="shared" si="128"/>
        <v>7</v>
      </c>
      <c r="AN104" s="2">
        <f t="shared" si="128"/>
        <v>3</v>
      </c>
      <c r="AO104" s="2">
        <f t="shared" si="128"/>
        <v>18</v>
      </c>
      <c r="AP104" s="2">
        <f t="shared" si="128"/>
        <v>16</v>
      </c>
      <c r="AQ104" s="2">
        <f t="shared" si="128"/>
        <v>8</v>
      </c>
      <c r="AR104" s="146">
        <f t="shared" si="107"/>
        <v>65</v>
      </c>
      <c r="AS104" s="227">
        <f t="shared" si="108"/>
        <v>89</v>
      </c>
      <c r="AT104" s="147">
        <f t="shared" si="109"/>
        <v>154</v>
      </c>
      <c r="AU104" s="145">
        <f t="shared" si="110"/>
        <v>142</v>
      </c>
      <c r="AV104" s="50">
        <f t="shared" si="126"/>
        <v>297</v>
      </c>
      <c r="AW104" s="20">
        <f t="shared" si="126"/>
        <v>49</v>
      </c>
      <c r="AX104" s="20">
        <f t="shared" si="126"/>
        <v>17</v>
      </c>
      <c r="AY104" s="20">
        <f t="shared" si="126"/>
        <v>25</v>
      </c>
      <c r="AZ104" s="60">
        <f t="shared" si="126"/>
        <v>12</v>
      </c>
      <c r="BA104" s="279">
        <f t="shared" si="111"/>
        <v>7.2119209962426671</v>
      </c>
      <c r="BB104" s="276">
        <f t="shared" si="112"/>
        <v>42.372881355932201</v>
      </c>
      <c r="BC104" s="276">
        <f t="shared" si="113"/>
        <v>10.84333533317427</v>
      </c>
      <c r="BD104" s="280">
        <f t="shared" si="96"/>
        <v>17.391304347826086</v>
      </c>
      <c r="BE104" s="280">
        <f t="shared" si="114"/>
        <v>10.385166234589441</v>
      </c>
      <c r="BF104" s="281">
        <f t="shared" si="115"/>
        <v>29.493872106234015</v>
      </c>
      <c r="BG104" s="282">
        <f t="shared" si="97"/>
        <v>16.498316498316498</v>
      </c>
    </row>
    <row r="105" spans="1:59" ht="40.5" customHeight="1">
      <c r="A105" s="40">
        <v>6</v>
      </c>
      <c r="B105" s="43" t="s">
        <v>63</v>
      </c>
      <c r="C105" s="247">
        <v>351280.96073784004</v>
      </c>
      <c r="D105" s="38">
        <f t="shared" si="121"/>
        <v>32</v>
      </c>
      <c r="E105" s="2">
        <f t="shared" si="121"/>
        <v>6</v>
      </c>
      <c r="F105" s="2">
        <f t="shared" ref="F105" si="129">F81+F58+F36+F14</f>
        <v>0</v>
      </c>
      <c r="G105" s="2">
        <f t="shared" si="121"/>
        <v>0</v>
      </c>
      <c r="H105" s="2">
        <f t="shared" si="121"/>
        <v>0</v>
      </c>
      <c r="I105" s="217">
        <f t="shared" si="121"/>
        <v>0</v>
      </c>
      <c r="J105" s="220">
        <f t="shared" si="100"/>
        <v>38</v>
      </c>
      <c r="K105" s="38">
        <f t="shared" si="123"/>
        <v>34</v>
      </c>
      <c r="L105" s="1">
        <f t="shared" si="123"/>
        <v>0</v>
      </c>
      <c r="M105" s="1">
        <f t="shared" si="123"/>
        <v>0</v>
      </c>
      <c r="N105" s="1">
        <f t="shared" si="123"/>
        <v>0</v>
      </c>
      <c r="O105" s="1">
        <f t="shared" si="123"/>
        <v>3</v>
      </c>
      <c r="P105" s="103">
        <f t="shared" si="123"/>
        <v>0</v>
      </c>
      <c r="Q105" s="220">
        <f t="shared" si="102"/>
        <v>37</v>
      </c>
      <c r="R105" s="2">
        <f t="shared" si="124"/>
        <v>22</v>
      </c>
      <c r="S105" s="1">
        <f t="shared" si="124"/>
        <v>0</v>
      </c>
      <c r="T105" s="1">
        <f t="shared" si="124"/>
        <v>0</v>
      </c>
      <c r="U105" s="1">
        <f t="shared" si="124"/>
        <v>0</v>
      </c>
      <c r="V105" s="1">
        <f t="shared" si="124"/>
        <v>0</v>
      </c>
      <c r="W105" s="103">
        <f t="shared" si="124"/>
        <v>0</v>
      </c>
      <c r="X105" s="220">
        <f t="shared" si="104"/>
        <v>22</v>
      </c>
      <c r="Y105" s="157">
        <f t="shared" si="105"/>
        <v>97</v>
      </c>
      <c r="Z105" s="40">
        <v>6</v>
      </c>
      <c r="AA105" s="43" t="s">
        <v>63</v>
      </c>
      <c r="AB105" s="38">
        <f t="shared" ref="AB105:AQ105" si="130">AB81+AB58+AB36+AB12</f>
        <v>3</v>
      </c>
      <c r="AC105" s="2">
        <f t="shared" si="130"/>
        <v>1</v>
      </c>
      <c r="AD105" s="2">
        <f t="shared" si="130"/>
        <v>7</v>
      </c>
      <c r="AE105" s="2">
        <f t="shared" si="130"/>
        <v>5</v>
      </c>
      <c r="AF105" s="2">
        <f t="shared" si="130"/>
        <v>9</v>
      </c>
      <c r="AG105" s="2">
        <f t="shared" si="130"/>
        <v>14</v>
      </c>
      <c r="AH105" s="2">
        <f t="shared" si="130"/>
        <v>12</v>
      </c>
      <c r="AI105" s="2">
        <f t="shared" si="130"/>
        <v>9</v>
      </c>
      <c r="AJ105" s="2">
        <f t="shared" si="130"/>
        <v>5</v>
      </c>
      <c r="AK105" s="2">
        <f t="shared" si="130"/>
        <v>5</v>
      </c>
      <c r="AL105" s="2">
        <f t="shared" si="130"/>
        <v>7</v>
      </c>
      <c r="AM105" s="2">
        <f t="shared" si="130"/>
        <v>4</v>
      </c>
      <c r="AN105" s="2">
        <f t="shared" si="130"/>
        <v>4</v>
      </c>
      <c r="AO105" s="2">
        <f t="shared" si="130"/>
        <v>5</v>
      </c>
      <c r="AP105" s="2">
        <f t="shared" si="130"/>
        <v>3</v>
      </c>
      <c r="AQ105" s="2">
        <f t="shared" si="130"/>
        <v>1</v>
      </c>
      <c r="AR105" s="146">
        <f t="shared" si="107"/>
        <v>50</v>
      </c>
      <c r="AS105" s="227">
        <f t="shared" si="108"/>
        <v>44</v>
      </c>
      <c r="AT105" s="147">
        <f t="shared" si="109"/>
        <v>94</v>
      </c>
      <c r="AU105" s="145">
        <f t="shared" si="110"/>
        <v>94</v>
      </c>
      <c r="AV105" s="50">
        <f t="shared" si="126"/>
        <v>263</v>
      </c>
      <c r="AW105" s="20">
        <f t="shared" si="126"/>
        <v>39</v>
      </c>
      <c r="AX105" s="20">
        <f t="shared" si="126"/>
        <v>30</v>
      </c>
      <c r="AY105" s="20">
        <f t="shared" si="126"/>
        <v>0</v>
      </c>
      <c r="AZ105" s="60">
        <f t="shared" si="126"/>
        <v>8</v>
      </c>
      <c r="BA105" s="279">
        <f t="shared" si="111"/>
        <v>7.5121887714782343</v>
      </c>
      <c r="BB105" s="276">
        <f t="shared" si="112"/>
        <v>50.666666666666671</v>
      </c>
      <c r="BC105" s="276">
        <f t="shared" si="113"/>
        <v>9.8379438090875961</v>
      </c>
      <c r="BD105" s="280">
        <f t="shared" si="96"/>
        <v>9.2783505154639183</v>
      </c>
      <c r="BE105" s="280">
        <f t="shared" si="114"/>
        <v>10.817551830928659</v>
      </c>
      <c r="BF105" s="281">
        <f t="shared" si="115"/>
        <v>26.759207160718262</v>
      </c>
      <c r="BG105" s="282">
        <f t="shared" si="97"/>
        <v>14.82889733840304</v>
      </c>
    </row>
    <row r="106" spans="1:59" ht="40.5" customHeight="1">
      <c r="A106" s="40">
        <v>7</v>
      </c>
      <c r="B106" s="43" t="s">
        <v>65</v>
      </c>
      <c r="C106" s="247">
        <v>559078.62551712012</v>
      </c>
      <c r="D106" s="38">
        <f t="shared" si="121"/>
        <v>90</v>
      </c>
      <c r="E106" s="2">
        <f t="shared" si="121"/>
        <v>10</v>
      </c>
      <c r="F106" s="2">
        <f t="shared" ref="F106" si="131">F82+F59+F37+F15</f>
        <v>1</v>
      </c>
      <c r="G106" s="2">
        <f t="shared" si="121"/>
        <v>0</v>
      </c>
      <c r="H106" s="2">
        <f t="shared" si="121"/>
        <v>0</v>
      </c>
      <c r="I106" s="217">
        <f t="shared" si="121"/>
        <v>0</v>
      </c>
      <c r="J106" s="220">
        <f t="shared" si="100"/>
        <v>101</v>
      </c>
      <c r="K106" s="38">
        <f t="shared" si="123"/>
        <v>112</v>
      </c>
      <c r="L106" s="1">
        <f t="shared" si="123"/>
        <v>0</v>
      </c>
      <c r="M106" s="1">
        <f t="shared" si="123"/>
        <v>0</v>
      </c>
      <c r="N106" s="1">
        <f t="shared" si="123"/>
        <v>0</v>
      </c>
      <c r="O106" s="1">
        <f t="shared" si="123"/>
        <v>13</v>
      </c>
      <c r="P106" s="103">
        <f t="shared" si="123"/>
        <v>0</v>
      </c>
      <c r="Q106" s="220">
        <f t="shared" si="102"/>
        <v>125</v>
      </c>
      <c r="R106" s="2">
        <f t="shared" si="124"/>
        <v>58</v>
      </c>
      <c r="S106" s="1">
        <f t="shared" si="124"/>
        <v>0</v>
      </c>
      <c r="T106" s="1">
        <f t="shared" si="124"/>
        <v>0</v>
      </c>
      <c r="U106" s="1">
        <f t="shared" si="124"/>
        <v>0</v>
      </c>
      <c r="V106" s="1">
        <f t="shared" si="124"/>
        <v>0</v>
      </c>
      <c r="W106" s="103">
        <f t="shared" si="124"/>
        <v>0</v>
      </c>
      <c r="X106" s="220">
        <f t="shared" si="104"/>
        <v>58</v>
      </c>
      <c r="Y106" s="157">
        <f t="shared" si="105"/>
        <v>284</v>
      </c>
      <c r="Z106" s="40">
        <v>7</v>
      </c>
      <c r="AA106" s="43" t="s">
        <v>65</v>
      </c>
      <c r="AB106" s="38">
        <f t="shared" ref="AB106:AQ106" si="132">AB82+AB59+AB37+AB13</f>
        <v>19</v>
      </c>
      <c r="AC106" s="2">
        <f t="shared" si="132"/>
        <v>3</v>
      </c>
      <c r="AD106" s="2">
        <f t="shared" si="132"/>
        <v>10</v>
      </c>
      <c r="AE106" s="2">
        <f t="shared" si="132"/>
        <v>8</v>
      </c>
      <c r="AF106" s="2">
        <f t="shared" si="132"/>
        <v>13</v>
      </c>
      <c r="AG106" s="2">
        <f t="shared" si="132"/>
        <v>27</v>
      </c>
      <c r="AH106" s="2">
        <f t="shared" si="132"/>
        <v>22</v>
      </c>
      <c r="AI106" s="2">
        <f t="shared" si="132"/>
        <v>32</v>
      </c>
      <c r="AJ106" s="2">
        <f t="shared" si="132"/>
        <v>12</v>
      </c>
      <c r="AK106" s="2">
        <f t="shared" si="132"/>
        <v>23</v>
      </c>
      <c r="AL106" s="2">
        <f t="shared" si="132"/>
        <v>14</v>
      </c>
      <c r="AM106" s="2">
        <f t="shared" si="132"/>
        <v>25</v>
      </c>
      <c r="AN106" s="2">
        <f t="shared" si="132"/>
        <v>15</v>
      </c>
      <c r="AO106" s="2">
        <f t="shared" si="132"/>
        <v>28</v>
      </c>
      <c r="AP106" s="2">
        <f t="shared" si="132"/>
        <v>11</v>
      </c>
      <c r="AQ106" s="2">
        <f t="shared" si="132"/>
        <v>8</v>
      </c>
      <c r="AR106" s="146">
        <f t="shared" si="107"/>
        <v>116</v>
      </c>
      <c r="AS106" s="227">
        <f t="shared" si="108"/>
        <v>154</v>
      </c>
      <c r="AT106" s="147">
        <f t="shared" si="109"/>
        <v>270</v>
      </c>
      <c r="AU106" s="145">
        <f t="shared" si="110"/>
        <v>270</v>
      </c>
      <c r="AV106" s="50">
        <f t="shared" si="126"/>
        <v>847</v>
      </c>
      <c r="AW106" s="20">
        <f t="shared" si="126"/>
        <v>402</v>
      </c>
      <c r="AX106" s="20">
        <f t="shared" si="126"/>
        <v>4</v>
      </c>
      <c r="AY106" s="20">
        <f t="shared" si="126"/>
        <v>1</v>
      </c>
      <c r="AZ106" s="60">
        <f t="shared" si="126"/>
        <v>4</v>
      </c>
      <c r="BA106" s="279">
        <f t="shared" si="111"/>
        <v>12.421230445040134</v>
      </c>
      <c r="BB106" s="276">
        <f t="shared" si="112"/>
        <v>44.247787610619469</v>
      </c>
      <c r="BC106" s="276">
        <f t="shared" si="113"/>
        <v>17.755052930263247</v>
      </c>
      <c r="BD106" s="280">
        <f t="shared" si="96"/>
        <v>8.4507042253521121</v>
      </c>
      <c r="BE106" s="280">
        <f t="shared" si="114"/>
        <v>17.886571840857794</v>
      </c>
      <c r="BF106" s="281">
        <f t="shared" si="115"/>
        <v>48.293743970316036</v>
      </c>
      <c r="BG106" s="282">
        <f t="shared" si="97"/>
        <v>47.461629279811099</v>
      </c>
    </row>
    <row r="107" spans="1:59" ht="40.5" customHeight="1">
      <c r="A107" s="40">
        <v>8</v>
      </c>
      <c r="B107" s="43" t="s">
        <v>68</v>
      </c>
      <c r="C107" s="247">
        <v>104258.26728936</v>
      </c>
      <c r="D107" s="38">
        <f t="shared" si="121"/>
        <v>16</v>
      </c>
      <c r="E107" s="2">
        <f t="shared" si="121"/>
        <v>1</v>
      </c>
      <c r="F107" s="2">
        <f t="shared" ref="F107" si="133">F83+F60+F38+F16</f>
        <v>0</v>
      </c>
      <c r="G107" s="2">
        <f t="shared" si="121"/>
        <v>0</v>
      </c>
      <c r="H107" s="2">
        <f t="shared" si="121"/>
        <v>0</v>
      </c>
      <c r="I107" s="217">
        <f t="shared" si="121"/>
        <v>0</v>
      </c>
      <c r="J107" s="221">
        <f t="shared" si="100"/>
        <v>17</v>
      </c>
      <c r="K107" s="38">
        <f t="shared" si="123"/>
        <v>86</v>
      </c>
      <c r="L107" s="1">
        <f t="shared" si="123"/>
        <v>0</v>
      </c>
      <c r="M107" s="1">
        <f t="shared" si="123"/>
        <v>0</v>
      </c>
      <c r="N107" s="1">
        <f t="shared" si="123"/>
        <v>0</v>
      </c>
      <c r="O107" s="1">
        <f t="shared" si="123"/>
        <v>0</v>
      </c>
      <c r="P107" s="103">
        <f t="shared" si="123"/>
        <v>0</v>
      </c>
      <c r="Q107" s="220">
        <f t="shared" si="102"/>
        <v>86</v>
      </c>
      <c r="R107" s="2">
        <f t="shared" si="124"/>
        <v>12</v>
      </c>
      <c r="S107" s="1">
        <f t="shared" si="124"/>
        <v>0</v>
      </c>
      <c r="T107" s="1">
        <f t="shared" si="124"/>
        <v>0</v>
      </c>
      <c r="U107" s="1">
        <f t="shared" si="124"/>
        <v>0</v>
      </c>
      <c r="V107" s="1">
        <f t="shared" si="124"/>
        <v>0</v>
      </c>
      <c r="W107" s="103">
        <f t="shared" si="124"/>
        <v>0</v>
      </c>
      <c r="X107" s="220">
        <f t="shared" si="104"/>
        <v>12</v>
      </c>
      <c r="Y107" s="157">
        <f t="shared" si="105"/>
        <v>115</v>
      </c>
      <c r="Z107" s="40">
        <v>8</v>
      </c>
      <c r="AA107" s="43" t="s">
        <v>68</v>
      </c>
      <c r="AB107" s="38">
        <f t="shared" ref="AB107:AQ107" si="134">AB83+AB60+AB38+AB14</f>
        <v>4</v>
      </c>
      <c r="AC107" s="2">
        <f t="shared" si="134"/>
        <v>7</v>
      </c>
      <c r="AD107" s="2">
        <f t="shared" si="134"/>
        <v>4</v>
      </c>
      <c r="AE107" s="2">
        <f t="shared" si="134"/>
        <v>6</v>
      </c>
      <c r="AF107" s="2">
        <f t="shared" si="134"/>
        <v>12</v>
      </c>
      <c r="AG107" s="2">
        <f t="shared" si="134"/>
        <v>3</v>
      </c>
      <c r="AH107" s="2">
        <f t="shared" si="134"/>
        <v>14</v>
      </c>
      <c r="AI107" s="2">
        <f t="shared" si="134"/>
        <v>9</v>
      </c>
      <c r="AJ107" s="2">
        <f t="shared" si="134"/>
        <v>3</v>
      </c>
      <c r="AK107" s="2">
        <f t="shared" si="134"/>
        <v>11</v>
      </c>
      <c r="AL107" s="2">
        <f t="shared" si="134"/>
        <v>12</v>
      </c>
      <c r="AM107" s="2">
        <f t="shared" si="134"/>
        <v>8</v>
      </c>
      <c r="AN107" s="2">
        <f t="shared" si="134"/>
        <v>10</v>
      </c>
      <c r="AO107" s="2">
        <f t="shared" si="134"/>
        <v>8</v>
      </c>
      <c r="AP107" s="2">
        <f t="shared" si="134"/>
        <v>1</v>
      </c>
      <c r="AQ107" s="2">
        <f t="shared" si="134"/>
        <v>3</v>
      </c>
      <c r="AR107" s="146">
        <f t="shared" si="107"/>
        <v>60</v>
      </c>
      <c r="AS107" s="227">
        <f t="shared" si="108"/>
        <v>55</v>
      </c>
      <c r="AT107" s="147">
        <f t="shared" si="109"/>
        <v>115</v>
      </c>
      <c r="AU107" s="145">
        <f t="shared" si="110"/>
        <v>115</v>
      </c>
      <c r="AV107" s="50">
        <f t="shared" si="126"/>
        <v>259</v>
      </c>
      <c r="AW107" s="20">
        <f t="shared" si="126"/>
        <v>17</v>
      </c>
      <c r="AX107" s="20">
        <f t="shared" si="126"/>
        <v>0</v>
      </c>
      <c r="AY107" s="20">
        <f t="shared" si="126"/>
        <v>0</v>
      </c>
      <c r="AZ107" s="60">
        <f t="shared" si="126"/>
        <v>0</v>
      </c>
      <c r="BA107" s="279">
        <f t="shared" si="111"/>
        <v>11.323375941775662</v>
      </c>
      <c r="BB107" s="276">
        <f t="shared" si="112"/>
        <v>16.50485436893204</v>
      </c>
      <c r="BC107" s="276">
        <f t="shared" si="113"/>
        <v>40.552574739577203</v>
      </c>
      <c r="BD107" s="280">
        <f t="shared" si="96"/>
        <v>0.86956521739130432</v>
      </c>
      <c r="BE107" s="280">
        <f t="shared" si="114"/>
        <v>16.305661356156953</v>
      </c>
      <c r="BF107" s="281">
        <f t="shared" si="115"/>
        <v>110.30300329164999</v>
      </c>
      <c r="BG107" s="282">
        <f t="shared" si="97"/>
        <v>6.563706563706563</v>
      </c>
    </row>
    <row r="108" spans="1:59" ht="40.5" customHeight="1">
      <c r="A108" s="40">
        <v>9</v>
      </c>
      <c r="B108" s="43" t="s">
        <v>70</v>
      </c>
      <c r="C108" s="247">
        <v>208663.17885</v>
      </c>
      <c r="D108" s="38">
        <f t="shared" ref="D108:I108" si="135">D84+D61+D39+D17</f>
        <v>27</v>
      </c>
      <c r="E108" s="2">
        <f t="shared" si="135"/>
        <v>3</v>
      </c>
      <c r="F108" s="2">
        <f t="shared" si="135"/>
        <v>1</v>
      </c>
      <c r="G108" s="2">
        <f t="shared" si="135"/>
        <v>0</v>
      </c>
      <c r="H108" s="2">
        <f t="shared" si="135"/>
        <v>1</v>
      </c>
      <c r="I108" s="217">
        <f t="shared" si="135"/>
        <v>0</v>
      </c>
      <c r="J108" s="220">
        <f t="shared" si="100"/>
        <v>32</v>
      </c>
      <c r="K108" s="38">
        <f t="shared" ref="K108:P108" si="136">K84+K61+K39+K17</f>
        <v>23</v>
      </c>
      <c r="L108" s="1">
        <f t="shared" si="136"/>
        <v>0</v>
      </c>
      <c r="M108" s="1">
        <f t="shared" si="136"/>
        <v>0</v>
      </c>
      <c r="N108" s="1">
        <f t="shared" si="136"/>
        <v>0</v>
      </c>
      <c r="O108" s="1">
        <f t="shared" si="136"/>
        <v>1</v>
      </c>
      <c r="P108" s="103">
        <f t="shared" si="136"/>
        <v>0</v>
      </c>
      <c r="Q108" s="220">
        <f t="shared" si="102"/>
        <v>24</v>
      </c>
      <c r="R108" s="2">
        <f t="shared" ref="R108:W108" si="137">R84+R61+R39+R17</f>
        <v>27</v>
      </c>
      <c r="S108" s="1">
        <f t="shared" si="137"/>
        <v>0</v>
      </c>
      <c r="T108" s="1">
        <f t="shared" si="137"/>
        <v>0</v>
      </c>
      <c r="U108" s="1">
        <f t="shared" si="137"/>
        <v>0</v>
      </c>
      <c r="V108" s="1">
        <f t="shared" si="137"/>
        <v>1</v>
      </c>
      <c r="W108" s="103">
        <f t="shared" si="137"/>
        <v>0</v>
      </c>
      <c r="X108" s="220">
        <f t="shared" si="104"/>
        <v>28</v>
      </c>
      <c r="Y108" s="157">
        <f t="shared" si="105"/>
        <v>84</v>
      </c>
      <c r="Z108" s="40">
        <v>9</v>
      </c>
      <c r="AA108" s="43" t="s">
        <v>70</v>
      </c>
      <c r="AB108" s="38">
        <f t="shared" ref="AB108:AQ108" si="138">AB84+AB61+AB39+AB17</f>
        <v>5</v>
      </c>
      <c r="AC108" s="2">
        <f t="shared" si="138"/>
        <v>2</v>
      </c>
      <c r="AD108" s="2">
        <f t="shared" si="138"/>
        <v>4</v>
      </c>
      <c r="AE108" s="2">
        <f t="shared" si="138"/>
        <v>0</v>
      </c>
      <c r="AF108" s="2">
        <f t="shared" si="138"/>
        <v>9</v>
      </c>
      <c r="AG108" s="2">
        <f t="shared" si="138"/>
        <v>14</v>
      </c>
      <c r="AH108" s="2">
        <f t="shared" si="138"/>
        <v>6</v>
      </c>
      <c r="AI108" s="2">
        <f t="shared" si="138"/>
        <v>11</v>
      </c>
      <c r="AJ108" s="2">
        <f t="shared" si="138"/>
        <v>5</v>
      </c>
      <c r="AK108" s="2">
        <f t="shared" si="138"/>
        <v>7</v>
      </c>
      <c r="AL108" s="2">
        <f t="shared" si="138"/>
        <v>2</v>
      </c>
      <c r="AM108" s="2">
        <f t="shared" si="138"/>
        <v>2</v>
      </c>
      <c r="AN108" s="2">
        <f t="shared" si="138"/>
        <v>3</v>
      </c>
      <c r="AO108" s="2">
        <f t="shared" si="138"/>
        <v>3</v>
      </c>
      <c r="AP108" s="2">
        <f t="shared" si="138"/>
        <v>3</v>
      </c>
      <c r="AQ108" s="2">
        <f t="shared" si="138"/>
        <v>4</v>
      </c>
      <c r="AR108" s="146">
        <f t="shared" si="107"/>
        <v>37</v>
      </c>
      <c r="AS108" s="227">
        <f t="shared" si="108"/>
        <v>43</v>
      </c>
      <c r="AT108" s="147">
        <f t="shared" si="109"/>
        <v>80</v>
      </c>
      <c r="AU108" s="147">
        <f t="shared" si="110"/>
        <v>80</v>
      </c>
      <c r="AV108" s="50">
        <f>AV84+AV61+AV39+AV17</f>
        <v>219</v>
      </c>
      <c r="AW108" s="20">
        <f>AW84+AW61+AW39+AW17</f>
        <v>22</v>
      </c>
      <c r="AX108" s="20">
        <f>AX84+AX61+AX39+AX17</f>
        <v>1</v>
      </c>
      <c r="AY108" s="20">
        <f>AY84+AY61+AY39+AY17</f>
        <v>1</v>
      </c>
      <c r="AZ108" s="60">
        <f>AZ84+AZ61+AZ39+AZ17</f>
        <v>2</v>
      </c>
      <c r="BA108" s="279">
        <f t="shared" si="111"/>
        <v>9.9841924426492223</v>
      </c>
      <c r="BB108" s="276">
        <f t="shared" si="112"/>
        <v>53.571428571428569</v>
      </c>
      <c r="BC108" s="276">
        <f t="shared" si="113"/>
        <v>14.095330507269491</v>
      </c>
      <c r="BD108" s="280">
        <f>(E108+F108+G108+H108+I108+L108+M108+N108+O108+P108+S108+T108+U108+V108+W108)/Y108*100</f>
        <v>8.3333333333333321</v>
      </c>
      <c r="BE108" s="280">
        <f t="shared" si="114"/>
        <v>14.377237117414884</v>
      </c>
      <c r="BF108" s="281">
        <f t="shared" si="115"/>
        <v>38.339298979773019</v>
      </c>
      <c r="BG108" s="282">
        <f>AW108/AV108*100</f>
        <v>10.045662100456621</v>
      </c>
    </row>
    <row r="109" spans="1:59" ht="40.5" customHeight="1" thickBot="1">
      <c r="A109" s="41">
        <v>10</v>
      </c>
      <c r="B109" s="44" t="s">
        <v>69</v>
      </c>
      <c r="C109" s="247">
        <v>136618.26712199999</v>
      </c>
      <c r="D109" s="95">
        <f t="shared" ref="D109:I109" si="139">D85+D62+D40+D15</f>
        <v>68</v>
      </c>
      <c r="E109" s="37">
        <f t="shared" si="139"/>
        <v>7</v>
      </c>
      <c r="F109" s="37">
        <f t="shared" ref="F109" si="140">F85+F62+F40+F18</f>
        <v>0</v>
      </c>
      <c r="G109" s="37">
        <f t="shared" si="139"/>
        <v>0</v>
      </c>
      <c r="H109" s="37">
        <f t="shared" si="139"/>
        <v>0</v>
      </c>
      <c r="I109" s="218">
        <f t="shared" si="139"/>
        <v>0</v>
      </c>
      <c r="J109" s="222">
        <f t="shared" si="100"/>
        <v>75</v>
      </c>
      <c r="K109" s="81">
        <f t="shared" ref="K109:P109" si="141">K85+K62+K40+K15</f>
        <v>117</v>
      </c>
      <c r="L109" s="83">
        <f t="shared" si="141"/>
        <v>0</v>
      </c>
      <c r="M109" s="83">
        <f t="shared" si="141"/>
        <v>0</v>
      </c>
      <c r="N109" s="83">
        <f t="shared" si="141"/>
        <v>0</v>
      </c>
      <c r="O109" s="83">
        <f t="shared" si="141"/>
        <v>4</v>
      </c>
      <c r="P109" s="224">
        <f t="shared" si="141"/>
        <v>0</v>
      </c>
      <c r="Q109" s="222">
        <f t="shared" si="102"/>
        <v>121</v>
      </c>
      <c r="R109" s="33">
        <f t="shared" ref="R109:W109" si="142">R85+R62+R40+R15</f>
        <v>78</v>
      </c>
      <c r="S109" s="33">
        <f t="shared" si="142"/>
        <v>0</v>
      </c>
      <c r="T109" s="33">
        <f t="shared" si="142"/>
        <v>0</v>
      </c>
      <c r="U109" s="33">
        <f t="shared" si="142"/>
        <v>0</v>
      </c>
      <c r="V109" s="33">
        <f t="shared" si="142"/>
        <v>0</v>
      </c>
      <c r="W109" s="104">
        <f t="shared" si="142"/>
        <v>0</v>
      </c>
      <c r="X109" s="243">
        <f t="shared" si="104"/>
        <v>78</v>
      </c>
      <c r="Y109" s="244">
        <f t="shared" si="105"/>
        <v>274</v>
      </c>
      <c r="Z109" s="41">
        <v>10</v>
      </c>
      <c r="AA109" s="44" t="s">
        <v>69</v>
      </c>
      <c r="AB109" s="81">
        <f t="shared" ref="AB109:AQ109" si="143">AB85+AB62+AB40+AB15</f>
        <v>31</v>
      </c>
      <c r="AC109" s="82">
        <f t="shared" si="143"/>
        <v>21</v>
      </c>
      <c r="AD109" s="82">
        <f t="shared" si="143"/>
        <v>5</v>
      </c>
      <c r="AE109" s="82">
        <f t="shared" si="143"/>
        <v>9</v>
      </c>
      <c r="AF109" s="82">
        <f t="shared" si="143"/>
        <v>6</v>
      </c>
      <c r="AG109" s="82">
        <f t="shared" si="143"/>
        <v>22</v>
      </c>
      <c r="AH109" s="82">
        <f t="shared" si="143"/>
        <v>23</v>
      </c>
      <c r="AI109" s="82">
        <f t="shared" si="143"/>
        <v>42</v>
      </c>
      <c r="AJ109" s="82">
        <f t="shared" si="143"/>
        <v>19</v>
      </c>
      <c r="AK109" s="82">
        <f t="shared" si="143"/>
        <v>29</v>
      </c>
      <c r="AL109" s="82">
        <f t="shared" si="143"/>
        <v>6</v>
      </c>
      <c r="AM109" s="82">
        <f t="shared" si="143"/>
        <v>20</v>
      </c>
      <c r="AN109" s="82">
        <f t="shared" si="143"/>
        <v>12</v>
      </c>
      <c r="AO109" s="82">
        <f t="shared" si="143"/>
        <v>10</v>
      </c>
      <c r="AP109" s="82">
        <f t="shared" si="143"/>
        <v>11</v>
      </c>
      <c r="AQ109" s="82">
        <f t="shared" si="143"/>
        <v>4</v>
      </c>
      <c r="AR109" s="148">
        <f t="shared" si="107"/>
        <v>113</v>
      </c>
      <c r="AS109" s="228">
        <f t="shared" si="108"/>
        <v>157</v>
      </c>
      <c r="AT109" s="231">
        <f t="shared" si="109"/>
        <v>270</v>
      </c>
      <c r="AU109" s="149">
        <f t="shared" si="110"/>
        <v>270</v>
      </c>
      <c r="AV109" s="96">
        <f>AV85+AV62+AV40+AV15</f>
        <v>323</v>
      </c>
      <c r="AW109" s="20">
        <f>AW85+AW62+AW40+AW15</f>
        <v>73</v>
      </c>
      <c r="AX109" s="20">
        <f>AX85+AX62+AX40+AX15</f>
        <v>33</v>
      </c>
      <c r="AY109" s="20">
        <f>AY85+AY62+AY40+AY15</f>
        <v>30</v>
      </c>
      <c r="AZ109" s="60">
        <f>AZ85+AZ62+AZ40+AZ15</f>
        <v>0</v>
      </c>
      <c r="BA109" s="283">
        <f t="shared" si="111"/>
        <v>38.123257182601328</v>
      </c>
      <c r="BB109" s="284">
        <f t="shared" si="112"/>
        <v>38.265306122448976</v>
      </c>
      <c r="BC109" s="284">
        <f t="shared" si="113"/>
        <v>72.658443100957825</v>
      </c>
      <c r="BD109" s="285">
        <f t="shared" ref="BD109:BD110" si="144">(E109+F109+G109+H109+I109+L109+M109+N109+O109+P109+S109+T109+U109+V109+W109)/Y109*100</f>
        <v>4.0145985401459852</v>
      </c>
      <c r="BE109" s="285">
        <f t="shared" si="114"/>
        <v>54.897490342945922</v>
      </c>
      <c r="BF109" s="286">
        <f t="shared" si="115"/>
        <v>197.6309652346053</v>
      </c>
      <c r="BG109" s="287">
        <f t="shared" ref="BG109:BG110" si="145">AW109/AV109*100</f>
        <v>22.600619195046441</v>
      </c>
    </row>
    <row r="110" spans="1:59" s="93" customFormat="1" ht="43.5" customHeight="1" thickBot="1">
      <c r="A110" s="372" t="s">
        <v>67</v>
      </c>
      <c r="B110" s="372"/>
      <c r="C110" s="94">
        <f t="shared" ref="C110:Y110" si="146">SUM(C100:C109)</f>
        <v>4339537.4267906398</v>
      </c>
      <c r="D110" s="97">
        <f t="shared" si="146"/>
        <v>896</v>
      </c>
      <c r="E110" s="97">
        <f t="shared" si="146"/>
        <v>112</v>
      </c>
      <c r="F110" s="97">
        <f t="shared" ref="F110" si="147">F86+F63+F41+F19</f>
        <v>18</v>
      </c>
      <c r="G110" s="97">
        <f t="shared" si="146"/>
        <v>1</v>
      </c>
      <c r="H110" s="97">
        <f t="shared" si="146"/>
        <v>1</v>
      </c>
      <c r="I110" s="97">
        <f t="shared" si="146"/>
        <v>0</v>
      </c>
      <c r="J110" s="25">
        <f t="shared" si="146"/>
        <v>1028</v>
      </c>
      <c r="K110" s="97">
        <f t="shared" si="146"/>
        <v>978</v>
      </c>
      <c r="L110" s="97">
        <f t="shared" si="146"/>
        <v>4</v>
      </c>
      <c r="M110" s="97">
        <f t="shared" si="146"/>
        <v>0</v>
      </c>
      <c r="N110" s="97">
        <f t="shared" si="146"/>
        <v>0</v>
      </c>
      <c r="O110" s="97">
        <f t="shared" si="146"/>
        <v>85</v>
      </c>
      <c r="P110" s="97">
        <f t="shared" si="146"/>
        <v>0</v>
      </c>
      <c r="Q110" s="25">
        <f t="shared" si="146"/>
        <v>1067</v>
      </c>
      <c r="R110" s="3">
        <f t="shared" si="146"/>
        <v>771</v>
      </c>
      <c r="S110" s="3">
        <f t="shared" si="146"/>
        <v>4</v>
      </c>
      <c r="T110" s="3">
        <f t="shared" si="146"/>
        <v>0</v>
      </c>
      <c r="U110" s="3">
        <f t="shared" si="146"/>
        <v>0</v>
      </c>
      <c r="V110" s="3">
        <f t="shared" si="146"/>
        <v>47</v>
      </c>
      <c r="W110" s="3">
        <f t="shared" si="146"/>
        <v>0</v>
      </c>
      <c r="X110" s="25">
        <f t="shared" si="146"/>
        <v>822</v>
      </c>
      <c r="Y110" s="25">
        <f t="shared" si="146"/>
        <v>2917</v>
      </c>
      <c r="Z110" s="318" t="s">
        <v>67</v>
      </c>
      <c r="AA110" s="318"/>
      <c r="AB110" s="3">
        <f t="shared" ref="AB110:AV110" si="148">SUM(AB100:AB109)</f>
        <v>191</v>
      </c>
      <c r="AC110" s="3">
        <f t="shared" si="148"/>
        <v>148</v>
      </c>
      <c r="AD110" s="3">
        <f t="shared" si="148"/>
        <v>174</v>
      </c>
      <c r="AE110" s="3">
        <f t="shared" si="148"/>
        <v>194</v>
      </c>
      <c r="AF110" s="3">
        <f t="shared" si="148"/>
        <v>216</v>
      </c>
      <c r="AG110" s="3">
        <f t="shared" si="148"/>
        <v>275</v>
      </c>
      <c r="AH110" s="3">
        <f t="shared" si="148"/>
        <v>222</v>
      </c>
      <c r="AI110" s="3">
        <f t="shared" si="148"/>
        <v>272</v>
      </c>
      <c r="AJ110" s="3">
        <f t="shared" si="148"/>
        <v>99</v>
      </c>
      <c r="AK110" s="3">
        <f t="shared" si="148"/>
        <v>188</v>
      </c>
      <c r="AL110" s="3">
        <f t="shared" si="148"/>
        <v>117</v>
      </c>
      <c r="AM110" s="3">
        <f t="shared" si="148"/>
        <v>163</v>
      </c>
      <c r="AN110" s="3">
        <f t="shared" si="148"/>
        <v>122</v>
      </c>
      <c r="AO110" s="3">
        <f t="shared" si="148"/>
        <v>163</v>
      </c>
      <c r="AP110" s="3">
        <f t="shared" si="148"/>
        <v>123</v>
      </c>
      <c r="AQ110" s="3">
        <f t="shared" si="148"/>
        <v>98</v>
      </c>
      <c r="AR110" s="25">
        <f t="shared" si="148"/>
        <v>1264</v>
      </c>
      <c r="AS110" s="25">
        <f t="shared" si="148"/>
        <v>1501</v>
      </c>
      <c r="AT110" s="25">
        <f t="shared" si="148"/>
        <v>2765</v>
      </c>
      <c r="AU110" s="25">
        <f t="shared" si="110"/>
        <v>2765</v>
      </c>
      <c r="AV110" s="25">
        <f t="shared" si="148"/>
        <v>6058</v>
      </c>
      <c r="AW110" s="25">
        <f t="shared" ref="AW110:AZ110" si="149">SUM(AW100:AW109)</f>
        <v>1307</v>
      </c>
      <c r="AX110" s="3">
        <f t="shared" si="149"/>
        <v>243</v>
      </c>
      <c r="AY110" s="3">
        <f t="shared" si="149"/>
        <v>138</v>
      </c>
      <c r="AZ110" s="3">
        <f t="shared" si="149"/>
        <v>46</v>
      </c>
      <c r="BA110" s="288">
        <f t="shared" si="111"/>
        <v>16.130751533065908</v>
      </c>
      <c r="BB110" s="284">
        <f t="shared" si="112"/>
        <v>48.114558472553696</v>
      </c>
      <c r="BC110" s="284">
        <f t="shared" si="113"/>
        <v>23.425172263092037</v>
      </c>
      <c r="BD110" s="288">
        <f t="shared" si="144"/>
        <v>9.3246486115872464</v>
      </c>
      <c r="BE110" s="288">
        <f t="shared" si="114"/>
        <v>23.22828220761491</v>
      </c>
      <c r="BF110" s="288">
        <f t="shared" si="115"/>
        <v>63.716468555610341</v>
      </c>
      <c r="BG110" s="289">
        <f t="shared" si="145"/>
        <v>21.574777154176296</v>
      </c>
    </row>
  </sheetData>
  <mergeCells count="253">
    <mergeCell ref="A41:B41"/>
    <mergeCell ref="A47:C48"/>
    <mergeCell ref="D47:Y48"/>
    <mergeCell ref="Z47:AT48"/>
    <mergeCell ref="A7:A8"/>
    <mergeCell ref="A29:A30"/>
    <mergeCell ref="A51:A52"/>
    <mergeCell ref="S74:S75"/>
    <mergeCell ref="T74:W74"/>
    <mergeCell ref="X74:X75"/>
    <mergeCell ref="AB74:AC74"/>
    <mergeCell ref="AD74:AE74"/>
    <mergeCell ref="AF74:AG74"/>
    <mergeCell ref="A19:B19"/>
    <mergeCell ref="L7:L8"/>
    <mergeCell ref="K7:K8"/>
    <mergeCell ref="C7:C8"/>
    <mergeCell ref="R7:R8"/>
    <mergeCell ref="B7:B8"/>
    <mergeCell ref="Z19:AA19"/>
    <mergeCell ref="AF7:AG7"/>
    <mergeCell ref="AH7:AI7"/>
    <mergeCell ref="AJ7:AK7"/>
    <mergeCell ref="AL7:AM7"/>
    <mergeCell ref="BG70:BG75"/>
    <mergeCell ref="A72:C73"/>
    <mergeCell ref="D72:Q72"/>
    <mergeCell ref="R72:X72"/>
    <mergeCell ref="Y72:Y75"/>
    <mergeCell ref="Z72:Z75"/>
    <mergeCell ref="AA72:AA75"/>
    <mergeCell ref="AB72:AT73"/>
    <mergeCell ref="D73:J73"/>
    <mergeCell ref="K73:Q73"/>
    <mergeCell ref="R73:X73"/>
    <mergeCell ref="B74:B75"/>
    <mergeCell ref="C74:C75"/>
    <mergeCell ref="D74:D75"/>
    <mergeCell ref="E74:E75"/>
    <mergeCell ref="F74:I74"/>
    <mergeCell ref="J74:J75"/>
    <mergeCell ref="K74:K75"/>
    <mergeCell ref="AL74:AM74"/>
    <mergeCell ref="BG47:BG52"/>
    <mergeCell ref="A49:C50"/>
    <mergeCell ref="D49:Q49"/>
    <mergeCell ref="R49:X49"/>
    <mergeCell ref="Y49:Y52"/>
    <mergeCell ref="Z49:Z52"/>
    <mergeCell ref="AA49:AA52"/>
    <mergeCell ref="AB49:AT50"/>
    <mergeCell ref="D50:J50"/>
    <mergeCell ref="K50:Q50"/>
    <mergeCell ref="R50:X50"/>
    <mergeCell ref="B51:B52"/>
    <mergeCell ref="C51:C52"/>
    <mergeCell ref="D51:D52"/>
    <mergeCell ref="E51:E52"/>
    <mergeCell ref="F51:I51"/>
    <mergeCell ref="J51:J52"/>
    <mergeCell ref="K51:K52"/>
    <mergeCell ref="AD51:AE51"/>
    <mergeCell ref="AF51:AG51"/>
    <mergeCell ref="AH51:AI51"/>
    <mergeCell ref="AJ51:AK51"/>
    <mergeCell ref="AL51:AM51"/>
    <mergeCell ref="AN51:AO51"/>
    <mergeCell ref="BC47:BC52"/>
    <mergeCell ref="BD47:BD52"/>
    <mergeCell ref="BE47:BE52"/>
    <mergeCell ref="BF47:BF52"/>
    <mergeCell ref="Z63:AA63"/>
    <mergeCell ref="BB70:BB75"/>
    <mergeCell ref="BC70:BC75"/>
    <mergeCell ref="BD70:BD75"/>
    <mergeCell ref="BE70:BE75"/>
    <mergeCell ref="BF70:BF75"/>
    <mergeCell ref="BB47:BB52"/>
    <mergeCell ref="AB51:AC51"/>
    <mergeCell ref="BB25:BB30"/>
    <mergeCell ref="X29:X30"/>
    <mergeCell ref="AB29:AC29"/>
    <mergeCell ref="AD29:AE29"/>
    <mergeCell ref="Z41:AA41"/>
    <mergeCell ref="AV47:AW50"/>
    <mergeCell ref="AV25:AW28"/>
    <mergeCell ref="AX25:AZ28"/>
    <mergeCell ref="L74:L75"/>
    <mergeCell ref="L51:L52"/>
    <mergeCell ref="M51:P51"/>
    <mergeCell ref="Q51:Q52"/>
    <mergeCell ref="R51:R52"/>
    <mergeCell ref="S51:S52"/>
    <mergeCell ref="T51:W51"/>
    <mergeCell ref="X51:X52"/>
    <mergeCell ref="AX29:AZ29"/>
    <mergeCell ref="Q29:Q30"/>
    <mergeCell ref="R29:R30"/>
    <mergeCell ref="S29:S30"/>
    <mergeCell ref="T29:W29"/>
    <mergeCell ref="BC25:BC30"/>
    <mergeCell ref="BD25:BD30"/>
    <mergeCell ref="BE25:BE30"/>
    <mergeCell ref="BA25:BA30"/>
    <mergeCell ref="BF25:BF30"/>
    <mergeCell ref="AR29:AT29"/>
    <mergeCell ref="AV29:AW29"/>
    <mergeCell ref="BG25:BG30"/>
    <mergeCell ref="A27:C28"/>
    <mergeCell ref="D27:Q27"/>
    <mergeCell ref="R27:X27"/>
    <mergeCell ref="Y27:Y30"/>
    <mergeCell ref="Z27:Z30"/>
    <mergeCell ref="AA27:AA30"/>
    <mergeCell ref="AB27:AT28"/>
    <mergeCell ref="D28:J28"/>
    <mergeCell ref="K28:Q28"/>
    <mergeCell ref="B29:B30"/>
    <mergeCell ref="C29:C30"/>
    <mergeCell ref="D29:D30"/>
    <mergeCell ref="E29:E30"/>
    <mergeCell ref="F29:I29"/>
    <mergeCell ref="J29:J30"/>
    <mergeCell ref="K29:K30"/>
    <mergeCell ref="BF3:BF8"/>
    <mergeCell ref="BG3:BG8"/>
    <mergeCell ref="A3:C4"/>
    <mergeCell ref="AV3:AW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X3:AZ6"/>
    <mergeCell ref="AX7:AZ7"/>
    <mergeCell ref="AV7:AW7"/>
    <mergeCell ref="A5:C6"/>
    <mergeCell ref="Z5:Z8"/>
    <mergeCell ref="AD7:AE7"/>
    <mergeCell ref="X7:X8"/>
    <mergeCell ref="R28:X28"/>
    <mergeCell ref="A25:C26"/>
    <mergeCell ref="D25:Y26"/>
    <mergeCell ref="AF29:AG29"/>
    <mergeCell ref="AH29:AI29"/>
    <mergeCell ref="L29:L30"/>
    <mergeCell ref="M29:P29"/>
    <mergeCell ref="Z25:AT26"/>
    <mergeCell ref="K97:Q97"/>
    <mergeCell ref="R97:X97"/>
    <mergeCell ref="AB97:AT97"/>
    <mergeCell ref="AH74:AI74"/>
    <mergeCell ref="AJ74:AK74"/>
    <mergeCell ref="Z86:AA86"/>
    <mergeCell ref="D96:Q96"/>
    <mergeCell ref="D5:Q5"/>
    <mergeCell ref="E7:E8"/>
    <mergeCell ref="D7:D8"/>
    <mergeCell ref="D6:J6"/>
    <mergeCell ref="K6:Q6"/>
    <mergeCell ref="R6:X6"/>
    <mergeCell ref="J7:J8"/>
    <mergeCell ref="S7:S8"/>
    <mergeCell ref="R5:X5"/>
    <mergeCell ref="AP7:AQ7"/>
    <mergeCell ref="AR7:AT7"/>
    <mergeCell ref="AB7:AC7"/>
    <mergeCell ref="Q7:Q8"/>
    <mergeCell ref="AJ29:AK29"/>
    <mergeCell ref="AL29:AM29"/>
    <mergeCell ref="AN29:AO29"/>
    <mergeCell ref="AP29:AQ29"/>
    <mergeCell ref="A110:B110"/>
    <mergeCell ref="BG98:BG99"/>
    <mergeCell ref="BA98:BA99"/>
    <mergeCell ref="BB98:BB99"/>
    <mergeCell ref="BC98:BC99"/>
    <mergeCell ref="BD98:BD99"/>
    <mergeCell ref="BE98:BE99"/>
    <mergeCell ref="BF98:BF99"/>
    <mergeCell ref="AL98:AM98"/>
    <mergeCell ref="AN98:AO98"/>
    <mergeCell ref="AP98:AQ98"/>
    <mergeCell ref="AR98:AT98"/>
    <mergeCell ref="AV98:AW98"/>
    <mergeCell ref="AX98:AZ98"/>
    <mergeCell ref="AB98:AC98"/>
    <mergeCell ref="J98:J99"/>
    <mergeCell ref="Z110:AA110"/>
    <mergeCell ref="L98:L99"/>
    <mergeCell ref="Q98:Q99"/>
    <mergeCell ref="R98:R99"/>
    <mergeCell ref="S98:S99"/>
    <mergeCell ref="D98:D99"/>
    <mergeCell ref="E98:E99"/>
    <mergeCell ref="A97:A99"/>
    <mergeCell ref="AX95:AZ97"/>
    <mergeCell ref="D95:Y95"/>
    <mergeCell ref="B97:B99"/>
    <mergeCell ref="A95:C95"/>
    <mergeCell ref="BA95:BG97"/>
    <mergeCell ref="F98:I98"/>
    <mergeCell ref="M98:P98"/>
    <mergeCell ref="T98:W98"/>
    <mergeCell ref="R96:Y96"/>
    <mergeCell ref="Y97:Y99"/>
    <mergeCell ref="AA97:AA99"/>
    <mergeCell ref="Z97:Z99"/>
    <mergeCell ref="Z96:AT96"/>
    <mergeCell ref="Z95:AT95"/>
    <mergeCell ref="AV95:AW97"/>
    <mergeCell ref="K98:K99"/>
    <mergeCell ref="AD98:AE98"/>
    <mergeCell ref="AF98:AG98"/>
    <mergeCell ref="AH98:AI98"/>
    <mergeCell ref="AJ98:AK98"/>
    <mergeCell ref="X98:X99"/>
    <mergeCell ref="C97:C99"/>
    <mergeCell ref="A96:C96"/>
    <mergeCell ref="D97:J97"/>
    <mergeCell ref="B91:G93"/>
    <mergeCell ref="AX51:AZ51"/>
    <mergeCell ref="A63:B63"/>
    <mergeCell ref="A70:C71"/>
    <mergeCell ref="D70:Y71"/>
    <mergeCell ref="Z70:AT71"/>
    <mergeCell ref="AV70:AW73"/>
    <mergeCell ref="AX70:AZ73"/>
    <mergeCell ref="BA70:BA75"/>
    <mergeCell ref="M74:P74"/>
    <mergeCell ref="Q74:Q75"/>
    <mergeCell ref="R74:R75"/>
    <mergeCell ref="BA47:BA52"/>
    <mergeCell ref="AN74:AO74"/>
    <mergeCell ref="AP74:AQ74"/>
    <mergeCell ref="AR74:AT74"/>
    <mergeCell ref="AV74:AW74"/>
    <mergeCell ref="AX74:AZ74"/>
    <mergeCell ref="A86:B86"/>
    <mergeCell ref="A74:A75"/>
    <mergeCell ref="AP51:AQ51"/>
    <mergeCell ref="AR51:AT51"/>
    <mergeCell ref="AV51:AW51"/>
    <mergeCell ref="AX47:AZ50"/>
  </mergeCells>
  <pageMargins left="0.18" right="0.22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H12"/>
  <sheetViews>
    <sheetView workbookViewId="0">
      <selection activeCell="G3" sqref="G3:H12"/>
    </sheetView>
  </sheetViews>
  <sheetFormatPr defaultRowHeight="15"/>
  <cols>
    <col min="4" max="4" width="21.85546875" customWidth="1"/>
    <col min="7" max="7" width="5.42578125" customWidth="1"/>
    <col min="8" max="8" width="19.5703125" customWidth="1"/>
  </cols>
  <sheetData>
    <row r="3" spans="4:8" ht="15.75">
      <c r="D3" s="9" t="s">
        <v>59</v>
      </c>
      <c r="E3">
        <v>5</v>
      </c>
      <c r="G3" s="13">
        <v>1</v>
      </c>
      <c r="H3" s="11" t="s">
        <v>61</v>
      </c>
    </row>
    <row r="4" spans="4:8" ht="15.75">
      <c r="D4" s="9" t="s">
        <v>60</v>
      </c>
      <c r="E4">
        <v>7</v>
      </c>
      <c r="G4" s="13">
        <v>2</v>
      </c>
      <c r="H4" s="12" t="s">
        <v>58</v>
      </c>
    </row>
    <row r="5" spans="4:8" ht="15.75">
      <c r="D5" s="9" t="s">
        <v>61</v>
      </c>
      <c r="E5">
        <v>1</v>
      </c>
      <c r="G5" s="13">
        <v>3</v>
      </c>
      <c r="H5" s="11" t="s">
        <v>66</v>
      </c>
    </row>
    <row r="6" spans="4:8" ht="15.75">
      <c r="D6" s="9" t="s">
        <v>62</v>
      </c>
      <c r="E6">
        <v>6</v>
      </c>
      <c r="G6" s="13">
        <v>3</v>
      </c>
      <c r="H6" s="11" t="s">
        <v>66</v>
      </c>
    </row>
    <row r="7" spans="4:8" ht="15.75">
      <c r="D7" s="9" t="s">
        <v>63</v>
      </c>
      <c r="E7">
        <v>9</v>
      </c>
      <c r="G7" s="13">
        <v>5</v>
      </c>
      <c r="H7" s="11" t="s">
        <v>59</v>
      </c>
    </row>
    <row r="8" spans="4:8" ht="15.75">
      <c r="D8" s="9" t="s">
        <v>64</v>
      </c>
      <c r="E8">
        <v>8</v>
      </c>
      <c r="G8" s="13">
        <v>6</v>
      </c>
      <c r="H8" s="11" t="s">
        <v>62</v>
      </c>
    </row>
    <row r="9" spans="4:8" ht="15.75">
      <c r="D9" s="9" t="s">
        <v>65</v>
      </c>
      <c r="E9">
        <v>10</v>
      </c>
      <c r="G9" s="13">
        <v>7</v>
      </c>
      <c r="H9" s="11" t="s">
        <v>60</v>
      </c>
    </row>
    <row r="10" spans="4:8" ht="15.75">
      <c r="D10" s="9" t="s">
        <v>66</v>
      </c>
      <c r="E10">
        <v>3</v>
      </c>
      <c r="G10" s="13">
        <v>8</v>
      </c>
      <c r="H10" s="11" t="s">
        <v>64</v>
      </c>
    </row>
    <row r="11" spans="4:8" ht="15.75">
      <c r="D11" s="9" t="s">
        <v>66</v>
      </c>
      <c r="E11">
        <v>3</v>
      </c>
      <c r="G11" s="13">
        <v>9</v>
      </c>
      <c r="H11" s="11" t="s">
        <v>63</v>
      </c>
    </row>
    <row r="12" spans="4:8" ht="15.75">
      <c r="D12" s="10" t="s">
        <v>58</v>
      </c>
      <c r="E12">
        <v>2</v>
      </c>
      <c r="G12" s="13">
        <v>10</v>
      </c>
      <c r="H12" s="11" t="s">
        <v>65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2014-01-16T06:35:28Z</cp:lastPrinted>
  <dcterms:created xsi:type="dcterms:W3CDTF">2014-01-15T04:54:34Z</dcterms:created>
  <dcterms:modified xsi:type="dcterms:W3CDTF">2015-11-30T04:50:17Z</dcterms:modified>
</cp:coreProperties>
</file>