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7-2015\"/>
    </mc:Choice>
  </mc:AlternateContent>
  <bookViews>
    <workbookView xWindow="240" yWindow="60" windowWidth="15480" windowHeight="7950"/>
  </bookViews>
  <sheets>
    <sheet name="Revised TB-07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R29" i="1" l="1"/>
  <c r="AR30" i="1"/>
  <c r="AR31" i="1"/>
  <c r="AR32" i="1"/>
  <c r="AR33" i="1"/>
  <c r="AR34" i="1"/>
  <c r="AS29" i="1"/>
  <c r="AS34" i="1"/>
  <c r="AS33" i="1"/>
  <c r="AS32" i="1"/>
  <c r="AS31" i="1"/>
  <c r="AS30" i="1"/>
  <c r="AS28" i="1"/>
  <c r="AR28" i="1"/>
  <c r="AV93" i="1"/>
  <c r="AV94" i="1"/>
  <c r="AV95" i="1"/>
  <c r="AV96" i="1"/>
  <c r="AV97" i="1"/>
  <c r="AV98" i="1"/>
  <c r="AV73" i="1" l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U72" i="1" l="1"/>
  <c r="AU71" i="1"/>
  <c r="AU70" i="1"/>
  <c r="AU69" i="1"/>
  <c r="AU68" i="1"/>
  <c r="AU67" i="1"/>
  <c r="AU66" i="1"/>
  <c r="AU53" i="1"/>
  <c r="AU52" i="1"/>
  <c r="AU51" i="1"/>
  <c r="AU50" i="1"/>
  <c r="AU49" i="1"/>
  <c r="AU48" i="1"/>
  <c r="AU47" i="1"/>
  <c r="AU34" i="1"/>
  <c r="AU33" i="1"/>
  <c r="AU32" i="1"/>
  <c r="AU31" i="1"/>
  <c r="AU30" i="1"/>
  <c r="AU29" i="1"/>
  <c r="AU28" i="1"/>
  <c r="AU10" i="1"/>
  <c r="AU11" i="1"/>
  <c r="AU12" i="1"/>
  <c r="AU13" i="1"/>
  <c r="AU14" i="1"/>
  <c r="AU15" i="1"/>
  <c r="AU9" i="1"/>
  <c r="X29" i="1"/>
  <c r="X30" i="1"/>
  <c r="X31" i="1"/>
  <c r="X32" i="1"/>
  <c r="X33" i="1"/>
  <c r="X34" i="1"/>
  <c r="Q29" i="1"/>
  <c r="Q30" i="1"/>
  <c r="Q31" i="1"/>
  <c r="Q32" i="1"/>
  <c r="Q33" i="1"/>
  <c r="Q34" i="1"/>
  <c r="Q28" i="1"/>
  <c r="BF9" i="1" l="1"/>
  <c r="BC9" i="1"/>
  <c r="BF29" i="1"/>
  <c r="BC29" i="1"/>
  <c r="BF33" i="1"/>
  <c r="BC33" i="1"/>
  <c r="BF15" i="1"/>
  <c r="BC15" i="1"/>
  <c r="BF30" i="1"/>
  <c r="BC30" i="1"/>
  <c r="BF70" i="1"/>
  <c r="BC70" i="1"/>
  <c r="BF14" i="1"/>
  <c r="BC14" i="1"/>
  <c r="BF10" i="1"/>
  <c r="BC10" i="1"/>
  <c r="BF31" i="1"/>
  <c r="BC31" i="1"/>
  <c r="BF67" i="1"/>
  <c r="BC67" i="1"/>
  <c r="BF71" i="1"/>
  <c r="BC71" i="1"/>
  <c r="BF12" i="1"/>
  <c r="BC12" i="1"/>
  <c r="BF69" i="1"/>
  <c r="BC69" i="1"/>
  <c r="BF11" i="1"/>
  <c r="BC11" i="1"/>
  <c r="BF34" i="1"/>
  <c r="BC34" i="1"/>
  <c r="BF66" i="1"/>
  <c r="BC66" i="1"/>
  <c r="BF13" i="1"/>
  <c r="BC13" i="1"/>
  <c r="BF28" i="1"/>
  <c r="BC28" i="1"/>
  <c r="BF32" i="1"/>
  <c r="BC32" i="1"/>
  <c r="BF68" i="1"/>
  <c r="BC68" i="1"/>
  <c r="BF72" i="1"/>
  <c r="BC72" i="1"/>
  <c r="BF50" i="1"/>
  <c r="BC50" i="1"/>
  <c r="BF48" i="1"/>
  <c r="BC48" i="1"/>
  <c r="BF52" i="1"/>
  <c r="BC52" i="1"/>
  <c r="BF47" i="1"/>
  <c r="BC47" i="1"/>
  <c r="BF51" i="1"/>
  <c r="BC51" i="1"/>
  <c r="BF49" i="1"/>
  <c r="BC49" i="1"/>
  <c r="BF53" i="1"/>
  <c r="BC53" i="1"/>
  <c r="AU73" i="1"/>
  <c r="J10" i="1"/>
  <c r="J11" i="1"/>
  <c r="J12" i="1"/>
  <c r="J13" i="1"/>
  <c r="J14" i="1"/>
  <c r="J15" i="1"/>
  <c r="AX93" i="1" l="1"/>
  <c r="AY93" i="1"/>
  <c r="AZ93" i="1"/>
  <c r="AX94" i="1"/>
  <c r="AY94" i="1"/>
  <c r="AZ94" i="1"/>
  <c r="AX95" i="1"/>
  <c r="AY95" i="1"/>
  <c r="AZ95" i="1"/>
  <c r="AX96" i="1"/>
  <c r="AY96" i="1"/>
  <c r="AZ96" i="1"/>
  <c r="AX97" i="1"/>
  <c r="AY97" i="1"/>
  <c r="AZ97" i="1"/>
  <c r="AX98" i="1"/>
  <c r="AY98" i="1"/>
  <c r="AZ98" i="1"/>
  <c r="AX92" i="1"/>
  <c r="AY92" i="1"/>
  <c r="AZ92" i="1"/>
  <c r="AX73" i="1"/>
  <c r="AY73" i="1"/>
  <c r="AZ73" i="1"/>
  <c r="AZ54" i="1"/>
  <c r="AY54" i="1"/>
  <c r="AX54" i="1"/>
  <c r="AZ35" i="1"/>
  <c r="AY35" i="1"/>
  <c r="AX35" i="1"/>
  <c r="AX16" i="1"/>
  <c r="AY16" i="1"/>
  <c r="AZ16" i="1"/>
  <c r="AZ99" i="1" l="1"/>
  <c r="AX99" i="1"/>
  <c r="AY99" i="1"/>
  <c r="AW73" i="1"/>
  <c r="AW93" i="1"/>
  <c r="AW94" i="1"/>
  <c r="AW95" i="1"/>
  <c r="AW96" i="1"/>
  <c r="AW97" i="1"/>
  <c r="AW98" i="1"/>
  <c r="AW92" i="1"/>
  <c r="AW54" i="1"/>
  <c r="AW35" i="1"/>
  <c r="AW16" i="1"/>
  <c r="AW99" i="1" l="1"/>
  <c r="BE72" i="1"/>
  <c r="BE71" i="1"/>
  <c r="BE70" i="1"/>
  <c r="BE69" i="1"/>
  <c r="BE68" i="1"/>
  <c r="BE67" i="1"/>
  <c r="BE66" i="1"/>
  <c r="BE53" i="1"/>
  <c r="BE52" i="1"/>
  <c r="BE51" i="1"/>
  <c r="BE50" i="1"/>
  <c r="BE49" i="1"/>
  <c r="BE48" i="1"/>
  <c r="BE47" i="1"/>
  <c r="BE34" i="1"/>
  <c r="BE33" i="1"/>
  <c r="BE32" i="1"/>
  <c r="BE31" i="1"/>
  <c r="BE30" i="1"/>
  <c r="BE29" i="1"/>
  <c r="BE28" i="1"/>
  <c r="BE10" i="1"/>
  <c r="BE11" i="1"/>
  <c r="BE12" i="1"/>
  <c r="BE13" i="1"/>
  <c r="BE14" i="1"/>
  <c r="BE15" i="1"/>
  <c r="BE9" i="1"/>
  <c r="W98" i="1"/>
  <c r="V98" i="1"/>
  <c r="U98" i="1"/>
  <c r="T98" i="1"/>
  <c r="S98" i="1"/>
  <c r="R98" i="1"/>
  <c r="W97" i="1"/>
  <c r="V97" i="1"/>
  <c r="U97" i="1"/>
  <c r="T97" i="1"/>
  <c r="S97" i="1"/>
  <c r="R97" i="1"/>
  <c r="W96" i="1"/>
  <c r="V96" i="1"/>
  <c r="U96" i="1"/>
  <c r="T96" i="1"/>
  <c r="S96" i="1"/>
  <c r="R96" i="1"/>
  <c r="W95" i="1"/>
  <c r="V95" i="1"/>
  <c r="U95" i="1"/>
  <c r="T95" i="1"/>
  <c r="S95" i="1"/>
  <c r="R95" i="1"/>
  <c r="W94" i="1"/>
  <c r="V94" i="1"/>
  <c r="U94" i="1"/>
  <c r="T94" i="1"/>
  <c r="S94" i="1"/>
  <c r="R94" i="1"/>
  <c r="W93" i="1"/>
  <c r="V93" i="1"/>
  <c r="U93" i="1"/>
  <c r="T93" i="1"/>
  <c r="S93" i="1"/>
  <c r="R93" i="1"/>
  <c r="W92" i="1"/>
  <c r="V92" i="1"/>
  <c r="U92" i="1"/>
  <c r="T92" i="1"/>
  <c r="S92" i="1"/>
  <c r="R92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BG93" i="1"/>
  <c r="BG94" i="1"/>
  <c r="BG95" i="1"/>
  <c r="BG96" i="1"/>
  <c r="BG97" i="1"/>
  <c r="BG98" i="1"/>
  <c r="AV92" i="1"/>
  <c r="BG92" i="1" s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D93" i="1"/>
  <c r="D94" i="1"/>
  <c r="D95" i="1"/>
  <c r="D96" i="1"/>
  <c r="D97" i="1"/>
  <c r="D98" i="1"/>
  <c r="C16" i="1"/>
  <c r="V99" i="1" l="1"/>
  <c r="T99" i="1"/>
  <c r="S99" i="1"/>
  <c r="R99" i="1"/>
  <c r="M99" i="1"/>
  <c r="O99" i="1"/>
  <c r="AU97" i="1"/>
  <c r="BE97" i="1"/>
  <c r="BA97" i="1"/>
  <c r="AU98" i="1"/>
  <c r="BE98" i="1"/>
  <c r="BA98" i="1"/>
  <c r="AU94" i="1"/>
  <c r="BA94" i="1"/>
  <c r="BE94" i="1"/>
  <c r="AU95" i="1"/>
  <c r="BE95" i="1"/>
  <c r="BA95" i="1"/>
  <c r="AU96" i="1"/>
  <c r="BE96" i="1"/>
  <c r="BA96" i="1"/>
  <c r="AU93" i="1"/>
  <c r="BE93" i="1"/>
  <c r="BA93" i="1"/>
  <c r="K99" i="1"/>
  <c r="W99" i="1"/>
  <c r="L99" i="1"/>
  <c r="U99" i="1"/>
  <c r="P99" i="1"/>
  <c r="N99" i="1"/>
  <c r="E99" i="1"/>
  <c r="G99" i="1"/>
  <c r="I99" i="1"/>
  <c r="F99" i="1"/>
  <c r="H99" i="1"/>
  <c r="BG67" i="1"/>
  <c r="BG69" i="1"/>
  <c r="BG71" i="1"/>
  <c r="BG72" i="1"/>
  <c r="BA72" i="1"/>
  <c r="BA71" i="1"/>
  <c r="BA70" i="1"/>
  <c r="BG70" i="1"/>
  <c r="BA69" i="1"/>
  <c r="BA68" i="1"/>
  <c r="BG68" i="1"/>
  <c r="BA67" i="1"/>
  <c r="BA66" i="1"/>
  <c r="BG66" i="1"/>
  <c r="AV54" i="1"/>
  <c r="BA53" i="1"/>
  <c r="BG53" i="1"/>
  <c r="BA52" i="1"/>
  <c r="BG52" i="1"/>
  <c r="BA51" i="1"/>
  <c r="BG51" i="1"/>
  <c r="BA50" i="1"/>
  <c r="BG50" i="1"/>
  <c r="BA49" i="1"/>
  <c r="BG49" i="1"/>
  <c r="BA48" i="1"/>
  <c r="BG48" i="1"/>
  <c r="BA47" i="1"/>
  <c r="BG47" i="1"/>
  <c r="AV35" i="1"/>
  <c r="BA34" i="1"/>
  <c r="BG34" i="1"/>
  <c r="BA33" i="1"/>
  <c r="BG33" i="1"/>
  <c r="BA32" i="1"/>
  <c r="BG32" i="1"/>
  <c r="BA31" i="1"/>
  <c r="BG31" i="1"/>
  <c r="BA30" i="1"/>
  <c r="BG30" i="1"/>
  <c r="BA29" i="1"/>
  <c r="BG29" i="1"/>
  <c r="BA28" i="1"/>
  <c r="BG28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S72" i="1"/>
  <c r="AR72" i="1"/>
  <c r="AS71" i="1"/>
  <c r="AR71" i="1"/>
  <c r="AS70" i="1"/>
  <c r="AR70" i="1"/>
  <c r="AS69" i="1"/>
  <c r="AR69" i="1"/>
  <c r="AS68" i="1"/>
  <c r="AR68" i="1"/>
  <c r="AS67" i="1"/>
  <c r="AR67" i="1"/>
  <c r="AS66" i="1"/>
  <c r="AR66" i="1"/>
  <c r="AS53" i="1"/>
  <c r="AR53" i="1"/>
  <c r="AS52" i="1"/>
  <c r="AR52" i="1"/>
  <c r="AS51" i="1"/>
  <c r="AR51" i="1"/>
  <c r="AS50" i="1"/>
  <c r="AR50" i="1"/>
  <c r="AS49" i="1"/>
  <c r="AR49" i="1"/>
  <c r="AS48" i="1"/>
  <c r="AR48" i="1"/>
  <c r="AS47" i="1"/>
  <c r="AR47" i="1"/>
  <c r="X94" i="1"/>
  <c r="X96" i="1"/>
  <c r="X95" i="1"/>
  <c r="X72" i="1"/>
  <c r="X71" i="1"/>
  <c r="X70" i="1"/>
  <c r="X69" i="1"/>
  <c r="X68" i="1"/>
  <c r="X67" i="1"/>
  <c r="X66" i="1"/>
  <c r="X53" i="1"/>
  <c r="X52" i="1"/>
  <c r="X51" i="1"/>
  <c r="X50" i="1"/>
  <c r="X49" i="1"/>
  <c r="X48" i="1"/>
  <c r="X47" i="1"/>
  <c r="X28" i="1"/>
  <c r="Q72" i="1"/>
  <c r="Q71" i="1"/>
  <c r="Q70" i="1"/>
  <c r="Q69" i="1"/>
  <c r="Q68" i="1"/>
  <c r="Q67" i="1"/>
  <c r="Q66" i="1"/>
  <c r="Q53" i="1"/>
  <c r="Q52" i="1"/>
  <c r="Q51" i="1"/>
  <c r="Q50" i="1"/>
  <c r="Q49" i="1"/>
  <c r="Q48" i="1"/>
  <c r="Q47" i="1"/>
  <c r="J93" i="1"/>
  <c r="J94" i="1"/>
  <c r="J95" i="1"/>
  <c r="J96" i="1"/>
  <c r="J97" i="1"/>
  <c r="J72" i="1"/>
  <c r="J71" i="1"/>
  <c r="J70" i="1"/>
  <c r="J69" i="1"/>
  <c r="BB69" i="1" s="1"/>
  <c r="J68" i="1"/>
  <c r="J67" i="1"/>
  <c r="J66" i="1"/>
  <c r="J53" i="1"/>
  <c r="J52" i="1"/>
  <c r="J51" i="1"/>
  <c r="J50" i="1"/>
  <c r="J49" i="1"/>
  <c r="J48" i="1"/>
  <c r="J47" i="1"/>
  <c r="J34" i="1"/>
  <c r="BB34" i="1" s="1"/>
  <c r="J33" i="1"/>
  <c r="BB33" i="1" s="1"/>
  <c r="J32" i="1"/>
  <c r="J31" i="1"/>
  <c r="BB31" i="1" s="1"/>
  <c r="J30" i="1"/>
  <c r="J29" i="1"/>
  <c r="BB29" i="1" s="1"/>
  <c r="J28" i="1"/>
  <c r="BB28" i="1" s="1"/>
  <c r="BA10" i="1"/>
  <c r="BA11" i="1"/>
  <c r="BA12" i="1"/>
  <c r="BA13" i="1"/>
  <c r="BA14" i="1"/>
  <c r="BA15" i="1"/>
  <c r="BA9" i="1"/>
  <c r="BG11" i="1"/>
  <c r="BG12" i="1"/>
  <c r="BG13" i="1"/>
  <c r="BG14" i="1"/>
  <c r="BG15" i="1"/>
  <c r="BG10" i="1"/>
  <c r="AS11" i="1"/>
  <c r="AS12" i="1"/>
  <c r="AS13" i="1"/>
  <c r="AS14" i="1"/>
  <c r="AS15" i="1"/>
  <c r="AS10" i="1"/>
  <c r="AR14" i="1"/>
  <c r="AR15" i="1"/>
  <c r="AR10" i="1"/>
  <c r="AR11" i="1"/>
  <c r="AR12" i="1"/>
  <c r="AR13" i="1"/>
  <c r="X10" i="1"/>
  <c r="X11" i="1"/>
  <c r="X12" i="1"/>
  <c r="X13" i="1"/>
  <c r="X14" i="1"/>
  <c r="X15" i="1"/>
  <c r="Q10" i="1"/>
  <c r="BB10" i="1" s="1"/>
  <c r="Q11" i="1"/>
  <c r="BB11" i="1" s="1"/>
  <c r="Q12" i="1"/>
  <c r="BB12" i="1" s="1"/>
  <c r="Q13" i="1"/>
  <c r="BB13" i="1" s="1"/>
  <c r="Q14" i="1"/>
  <c r="BB14" i="1" s="1"/>
  <c r="Q15" i="1"/>
  <c r="BB15" i="1" s="1"/>
  <c r="C73" i="1"/>
  <c r="BC73" i="1" s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B92" i="1"/>
  <c r="X98" i="1"/>
  <c r="D92" i="1"/>
  <c r="C54" i="1"/>
  <c r="C99" i="1"/>
  <c r="C35" i="1"/>
  <c r="W73" i="1"/>
  <c r="V73" i="1"/>
  <c r="U73" i="1"/>
  <c r="T73" i="1"/>
  <c r="S73" i="1"/>
  <c r="R73" i="1"/>
  <c r="P73" i="1"/>
  <c r="O73" i="1"/>
  <c r="N73" i="1"/>
  <c r="M73" i="1"/>
  <c r="L73" i="1"/>
  <c r="K73" i="1"/>
  <c r="I73" i="1"/>
  <c r="H73" i="1"/>
  <c r="G73" i="1"/>
  <c r="F73" i="1"/>
  <c r="E73" i="1"/>
  <c r="D73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W54" i="1"/>
  <c r="V54" i="1"/>
  <c r="U54" i="1"/>
  <c r="T54" i="1"/>
  <c r="S54" i="1"/>
  <c r="R54" i="1"/>
  <c r="P54" i="1"/>
  <c r="O54" i="1"/>
  <c r="N54" i="1"/>
  <c r="M54" i="1"/>
  <c r="L54" i="1"/>
  <c r="K54" i="1"/>
  <c r="I54" i="1"/>
  <c r="H54" i="1"/>
  <c r="G54" i="1"/>
  <c r="F54" i="1"/>
  <c r="E54" i="1"/>
  <c r="D54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W35" i="1"/>
  <c r="V35" i="1"/>
  <c r="U35" i="1"/>
  <c r="T35" i="1"/>
  <c r="S35" i="1"/>
  <c r="R35" i="1"/>
  <c r="P35" i="1"/>
  <c r="O35" i="1"/>
  <c r="N35" i="1"/>
  <c r="M35" i="1"/>
  <c r="L35" i="1"/>
  <c r="K35" i="1"/>
  <c r="I35" i="1"/>
  <c r="H35" i="1"/>
  <c r="G35" i="1"/>
  <c r="F35" i="1"/>
  <c r="E35" i="1"/>
  <c r="D35" i="1"/>
  <c r="Y30" i="1" l="1"/>
  <c r="BD30" i="1" s="1"/>
  <c r="BB30" i="1"/>
  <c r="BB50" i="1"/>
  <c r="BB66" i="1"/>
  <c r="BB70" i="1"/>
  <c r="BB47" i="1"/>
  <c r="BB51" i="1"/>
  <c r="BB67" i="1"/>
  <c r="BB71" i="1"/>
  <c r="Y32" i="1"/>
  <c r="BD32" i="1" s="1"/>
  <c r="BB32" i="1"/>
  <c r="BB48" i="1"/>
  <c r="BB52" i="1"/>
  <c r="BB68" i="1"/>
  <c r="BB72" i="1"/>
  <c r="AT48" i="1"/>
  <c r="AT50" i="1"/>
  <c r="AT52" i="1"/>
  <c r="AT66" i="1"/>
  <c r="AT68" i="1"/>
  <c r="BB95" i="1"/>
  <c r="BB49" i="1"/>
  <c r="BB53" i="1"/>
  <c r="BF96" i="1"/>
  <c r="BC96" i="1"/>
  <c r="BF97" i="1"/>
  <c r="BC97" i="1"/>
  <c r="BF95" i="1"/>
  <c r="BC95" i="1"/>
  <c r="BF94" i="1"/>
  <c r="BC94" i="1"/>
  <c r="BF93" i="1"/>
  <c r="BC93" i="1"/>
  <c r="BF98" i="1"/>
  <c r="BC98" i="1"/>
  <c r="AR35" i="1"/>
  <c r="Y68" i="1"/>
  <c r="BD68" i="1" s="1"/>
  <c r="AT47" i="1"/>
  <c r="AT49" i="1"/>
  <c r="AT51" i="1"/>
  <c r="AT67" i="1"/>
  <c r="AS73" i="1"/>
  <c r="AR97" i="1"/>
  <c r="Y72" i="1"/>
  <c r="BD72" i="1" s="1"/>
  <c r="Y70" i="1"/>
  <c r="BD70" i="1" s="1"/>
  <c r="AT29" i="1"/>
  <c r="AT31" i="1"/>
  <c r="AT33" i="1"/>
  <c r="AT28" i="1"/>
  <c r="AT30" i="1"/>
  <c r="AT32" i="1"/>
  <c r="AT34" i="1"/>
  <c r="X35" i="1"/>
  <c r="Q35" i="1"/>
  <c r="AU35" i="1"/>
  <c r="AR98" i="1"/>
  <c r="AS95" i="1"/>
  <c r="AS98" i="1"/>
  <c r="AU92" i="1"/>
  <c r="BE92" i="1"/>
  <c r="BA92" i="1"/>
  <c r="AS93" i="1"/>
  <c r="AR93" i="1"/>
  <c r="AS94" i="1"/>
  <c r="AS96" i="1"/>
  <c r="AU54" i="1"/>
  <c r="AR73" i="1"/>
  <c r="AT53" i="1"/>
  <c r="AS97" i="1"/>
  <c r="AR96" i="1"/>
  <c r="AR95" i="1"/>
  <c r="AR94" i="1"/>
  <c r="AT94" i="1" s="1"/>
  <c r="Y48" i="1"/>
  <c r="BD48" i="1" s="1"/>
  <c r="Y50" i="1"/>
  <c r="BD50" i="1" s="1"/>
  <c r="Y52" i="1"/>
  <c r="BD52" i="1" s="1"/>
  <c r="Y12" i="1"/>
  <c r="BD12" i="1" s="1"/>
  <c r="AT13" i="1"/>
  <c r="AT11" i="1"/>
  <c r="Y29" i="1"/>
  <c r="BD29" i="1" s="1"/>
  <c r="Y31" i="1"/>
  <c r="BD31" i="1" s="1"/>
  <c r="Y33" i="1"/>
  <c r="BD33" i="1" s="1"/>
  <c r="Y49" i="1"/>
  <c r="BD49" i="1" s="1"/>
  <c r="Y51" i="1"/>
  <c r="BD51" i="1" s="1"/>
  <c r="Y53" i="1"/>
  <c r="BD53" i="1" s="1"/>
  <c r="Y67" i="1"/>
  <c r="BD67" i="1" s="1"/>
  <c r="Y69" i="1"/>
  <c r="BD69" i="1" s="1"/>
  <c r="Y71" i="1"/>
  <c r="BD71" i="1" s="1"/>
  <c r="BE54" i="1"/>
  <c r="D99" i="1"/>
  <c r="Y11" i="1"/>
  <c r="BD11" i="1" s="1"/>
  <c r="Y15" i="1"/>
  <c r="BD15" i="1" s="1"/>
  <c r="Y13" i="1"/>
  <c r="BD13" i="1" s="1"/>
  <c r="AT12" i="1"/>
  <c r="AT10" i="1"/>
  <c r="BE35" i="1"/>
  <c r="Q96" i="1"/>
  <c r="BB96" i="1" s="1"/>
  <c r="Q94" i="1"/>
  <c r="BB94" i="1" s="1"/>
  <c r="AT14" i="1"/>
  <c r="AT69" i="1"/>
  <c r="AT70" i="1"/>
  <c r="AT71" i="1"/>
  <c r="Q93" i="1"/>
  <c r="BB93" i="1" s="1"/>
  <c r="Y14" i="1"/>
  <c r="AT15" i="1"/>
  <c r="AS35" i="1"/>
  <c r="AS54" i="1"/>
  <c r="Q54" i="1"/>
  <c r="AR54" i="1"/>
  <c r="Y10" i="1"/>
  <c r="Q98" i="1"/>
  <c r="BA54" i="1"/>
  <c r="J35" i="1"/>
  <c r="BB35" i="1" s="1"/>
  <c r="J54" i="1"/>
  <c r="BB54" i="1" s="1"/>
  <c r="Q92" i="1"/>
  <c r="X54" i="1"/>
  <c r="AT72" i="1"/>
  <c r="BG35" i="1"/>
  <c r="BA35" i="1"/>
  <c r="BG54" i="1"/>
  <c r="X93" i="1"/>
  <c r="X97" i="1"/>
  <c r="Q97" i="1"/>
  <c r="BB97" i="1" s="1"/>
  <c r="Q95" i="1"/>
  <c r="J98" i="1"/>
  <c r="Q73" i="1"/>
  <c r="BB73" i="1" s="1"/>
  <c r="X73" i="1"/>
  <c r="Y28" i="1"/>
  <c r="Y47" i="1"/>
  <c r="BD47" i="1" s="1"/>
  <c r="Y34" i="1"/>
  <c r="BD34" i="1" s="1"/>
  <c r="Y66" i="1"/>
  <c r="BD66" i="1" s="1"/>
  <c r="J73" i="1"/>
  <c r="BG73" i="1"/>
  <c r="BA73" i="1"/>
  <c r="BE73" i="1"/>
  <c r="J92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S92" i="1"/>
  <c r="AR92" i="1"/>
  <c r="X92" i="1"/>
  <c r="AV16" i="1"/>
  <c r="D16" i="1"/>
  <c r="AS9" i="1"/>
  <c r="AR9" i="1"/>
  <c r="X9" i="1"/>
  <c r="Q9" i="1"/>
  <c r="J9" i="1"/>
  <c r="BB9" i="1" s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W16" i="1"/>
  <c r="V16" i="1"/>
  <c r="U16" i="1"/>
  <c r="T16" i="1"/>
  <c r="S16" i="1"/>
  <c r="R16" i="1"/>
  <c r="P16" i="1"/>
  <c r="O16" i="1"/>
  <c r="N16" i="1"/>
  <c r="M16" i="1"/>
  <c r="L16" i="1"/>
  <c r="K16" i="1"/>
  <c r="I16" i="1"/>
  <c r="G16" i="1"/>
  <c r="F16" i="1"/>
  <c r="BF35" i="1" l="1"/>
  <c r="BC35" i="1"/>
  <c r="BB92" i="1"/>
  <c r="BB98" i="1"/>
  <c r="BF54" i="1"/>
  <c r="BC54" i="1"/>
  <c r="BF92" i="1"/>
  <c r="BC92" i="1"/>
  <c r="BD28" i="1"/>
  <c r="AT35" i="1"/>
  <c r="AT98" i="1"/>
  <c r="AT97" i="1"/>
  <c r="AT95" i="1"/>
  <c r="AT93" i="1"/>
  <c r="AT73" i="1"/>
  <c r="AT96" i="1"/>
  <c r="AV99" i="1"/>
  <c r="BG99" i="1" s="1"/>
  <c r="AU99" i="1"/>
  <c r="BE99" i="1"/>
  <c r="BA99" i="1"/>
  <c r="Y93" i="1"/>
  <c r="AR16" i="1"/>
  <c r="Y73" i="1"/>
  <c r="BD73" i="1" s="1"/>
  <c r="Y54" i="1"/>
  <c r="BD54" i="1" s="1"/>
  <c r="BD10" i="1"/>
  <c r="BD14" i="1"/>
  <c r="Y97" i="1"/>
  <c r="Y95" i="1"/>
  <c r="Y96" i="1"/>
  <c r="Y94" i="1"/>
  <c r="Y98" i="1"/>
  <c r="AT54" i="1"/>
  <c r="Q99" i="1"/>
  <c r="AS16" i="1"/>
  <c r="Q16" i="1"/>
  <c r="X16" i="1"/>
  <c r="Y35" i="1"/>
  <c r="X99" i="1"/>
  <c r="AT9" i="1"/>
  <c r="AR99" i="1"/>
  <c r="AS99" i="1"/>
  <c r="BG9" i="1"/>
  <c r="Y92" i="1"/>
  <c r="AT92" i="1"/>
  <c r="J99" i="1"/>
  <c r="E16" i="1"/>
  <c r="Y9" i="1"/>
  <c r="BD9" i="1" s="1"/>
  <c r="H16" i="1"/>
  <c r="BF73" i="1" l="1"/>
  <c r="BB99" i="1"/>
  <c r="BF99" i="1"/>
  <c r="BC99" i="1"/>
  <c r="BD35" i="1"/>
  <c r="J16" i="1"/>
  <c r="Y16" i="1" s="1"/>
  <c r="BD16" i="1" s="1"/>
  <c r="AU16" i="1"/>
  <c r="BD98" i="1"/>
  <c r="BD97" i="1"/>
  <c r="BD92" i="1"/>
  <c r="BD94" i="1"/>
  <c r="BD96" i="1"/>
  <c r="BD95" i="1"/>
  <c r="BD93" i="1"/>
  <c r="AT16" i="1"/>
  <c r="Y99" i="1"/>
  <c r="BE16" i="1"/>
  <c r="BA16" i="1"/>
  <c r="BG16" i="1"/>
  <c r="AT99" i="1"/>
  <c r="BF16" i="1" l="1"/>
  <c r="BC16" i="1"/>
  <c r="BB16" i="1"/>
  <c r="BD99" i="1"/>
</calcChain>
</file>

<file path=xl/sharedStrings.xml><?xml version="1.0" encoding="utf-8"?>
<sst xmlns="http://schemas.openxmlformats.org/spreadsheetml/2006/main" count="508" uniqueCount="77">
  <si>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</si>
  <si>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</si>
  <si>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</si>
  <si>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</si>
  <si>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</si>
  <si>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</si>
  <si>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</si>
  <si>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</si>
  <si>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</si>
  <si>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</si>
  <si>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</si>
  <si>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</si>
  <si>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</si>
  <si>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</si>
  <si>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</si>
  <si>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</si>
  <si>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</si>
  <si>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</si>
  <si>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</si>
  <si>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</si>
  <si>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</si>
  <si>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</si>
  <si>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</si>
  <si>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</si>
  <si>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</si>
  <si>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</si>
  <si>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</si>
  <si>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</si>
  <si>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</si>
  <si>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</si>
  <si>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</si>
  <si>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</si>
  <si>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</si>
  <si>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</si>
  <si>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</si>
  <si>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</si>
  <si>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</si>
  <si>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</si>
  <si>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</si>
  <si>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</si>
  <si>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</si>
  <si>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</si>
  <si>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</si>
  <si>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</si>
  <si>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</si>
  <si>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</si>
  <si>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</si>
  <si>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</si>
  <si>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</si>
  <si>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</si>
  <si>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</si>
  <si>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</si>
  <si>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</si>
  <si>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</si>
  <si>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</si>
  <si>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</si>
  <si>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</si>
  <si>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</si>
  <si>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Diamer</t>
  </si>
  <si>
    <t>Ghanche</t>
  </si>
  <si>
    <t>Ghizer</t>
  </si>
  <si>
    <t>Gilgit</t>
  </si>
  <si>
    <t>Skardu</t>
  </si>
  <si>
    <t>GB</t>
  </si>
  <si>
    <t>Hunza Nagar</t>
  </si>
  <si>
    <t>Astore</t>
  </si>
  <si>
    <t>TOTAL HH CONTACTS</t>
  </si>
  <si>
    <t xml:space="preserve">HH CONTACTS SCREENED </t>
  </si>
  <si>
    <t>TB CASE DETECTED</t>
  </si>
  <si>
    <t>N+R</t>
  </si>
  <si>
    <t xml:space="preserve"> </t>
  </si>
  <si>
    <t>TB07-Q1 - 2015</t>
  </si>
  <si>
    <t>TB07-Q2 - 2015</t>
  </si>
  <si>
    <t>TB07-Q3 - 2015</t>
  </si>
  <si>
    <t>TB07-Q4 - 2015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</si>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</sst>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2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449">
    <xf numFmtId="0" fontId="0" fillId="0" borderId="0" xfId="0"/>
    <xf numFmtId="0" fontId="0" fillId="0" borderId="0" xfId="0" applyFont="1"/>
    <xf numFmtId="0" fontId="5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/>
    </xf>
    <xf numFmtId="0" fontId="7" fillId="0" borderId="3" xfId="1" applyFont="1" applyFill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/>
    </xf>
    <xf numFmtId="0" fontId="3" fillId="0" borderId="47" xfId="1" applyFont="1" applyFill="1" applyBorder="1" applyAlignment="1">
      <alignment horizontal="center" vertical="center" wrapText="1"/>
    </xf>
    <xf numFmtId="1" fontId="3" fillId="3" borderId="47" xfId="1" applyNumberFormat="1" applyFont="1" applyFill="1" applyBorder="1" applyAlignment="1" applyProtection="1">
      <alignment horizontal="center" vertical="center" wrapText="1"/>
    </xf>
    <xf numFmtId="164" fontId="3" fillId="3" borderId="47" xfId="1" applyNumberFormat="1" applyFont="1" applyFill="1" applyBorder="1" applyAlignment="1" applyProtection="1">
      <alignment horizontal="center" vertical="center" wrapText="1"/>
    </xf>
    <xf numFmtId="1" fontId="1" fillId="3" borderId="45" xfId="0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/>
    <xf numFmtId="0" fontId="7" fillId="0" borderId="17" xfId="1" applyFont="1" applyFill="1" applyBorder="1" applyAlignment="1" applyProtection="1">
      <alignment horizontal="center" vertical="center"/>
    </xf>
    <xf numFmtId="0" fontId="3" fillId="5" borderId="1" xfId="1" applyFont="1" applyFill="1" applyBorder="1" applyAlignment="1" applyProtection="1">
      <alignment horizontal="center" vertical="center" wrapText="1"/>
    </xf>
    <xf numFmtId="3" fontId="0" fillId="0" borderId="49" xfId="0" applyNumberFormat="1" applyFont="1" applyFill="1" applyBorder="1" applyAlignment="1">
      <alignment horizontal="center"/>
    </xf>
    <xf numFmtId="0" fontId="5" fillId="0" borderId="17" xfId="1" applyFont="1" applyFill="1" applyBorder="1" applyAlignment="1" applyProtection="1">
      <alignment horizontal="center" vertical="center"/>
    </xf>
    <xf numFmtId="0" fontId="7" fillId="0" borderId="50" xfId="1" applyFont="1" applyFill="1" applyBorder="1" applyAlignment="1" applyProtection="1">
      <alignment horizontal="center" vertical="center"/>
    </xf>
    <xf numFmtId="0" fontId="7" fillId="0" borderId="53" xfId="1" applyFont="1" applyFill="1" applyBorder="1" applyAlignment="1" applyProtection="1">
      <alignment horizontal="center" vertical="center"/>
    </xf>
    <xf numFmtId="0" fontId="7" fillId="0" borderId="51" xfId="1" applyFont="1" applyFill="1" applyBorder="1" applyAlignment="1" applyProtection="1">
      <alignment horizontal="center" vertical="center"/>
    </xf>
    <xf numFmtId="3" fontId="0" fillId="0" borderId="9" xfId="0" applyNumberFormat="1" applyFont="1" applyFill="1" applyBorder="1" applyAlignment="1">
      <alignment horizontal="center"/>
    </xf>
    <xf numFmtId="3" fontId="0" fillId="0" borderId="40" xfId="0" applyNumberFormat="1" applyFont="1" applyFill="1" applyBorder="1" applyAlignment="1">
      <alignment horizontal="center"/>
    </xf>
    <xf numFmtId="0" fontId="7" fillId="0" borderId="38" xfId="1" applyFont="1" applyFill="1" applyBorder="1" applyAlignment="1" applyProtection="1">
      <alignment horizontal="center" vertical="center"/>
    </xf>
    <xf numFmtId="0" fontId="7" fillId="0" borderId="10" xfId="1" applyFont="1" applyFill="1" applyBorder="1" applyAlignment="1" applyProtection="1">
      <alignment horizontal="center" vertical="center"/>
    </xf>
    <xf numFmtId="0" fontId="7" fillId="0" borderId="4" xfId="1" applyFont="1" applyFill="1" applyBorder="1" applyAlignment="1" applyProtection="1">
      <alignment horizontal="center" vertical="center"/>
    </xf>
    <xf numFmtId="0" fontId="5" fillId="0" borderId="38" xfId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center" vertical="center"/>
    </xf>
    <xf numFmtId="0" fontId="3" fillId="0" borderId="47" xfId="1" applyFont="1" applyFill="1" applyBorder="1" applyAlignment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 vertical="center" wrapText="1"/>
    </xf>
    <xf numFmtId="0" fontId="5" fillId="0" borderId="50" xfId="1" applyFont="1" applyFill="1" applyBorder="1" applyAlignment="1" applyProtection="1">
      <alignment horizontal="center" vertical="center"/>
    </xf>
    <xf numFmtId="0" fontId="5" fillId="0" borderId="51" xfId="1" applyFont="1" applyFill="1" applyBorder="1" applyAlignment="1" applyProtection="1">
      <alignment horizontal="center" vertical="center"/>
    </xf>
    <xf numFmtId="0" fontId="0" fillId="0" borderId="2" xfId="0" applyFont="1" applyFill="1" applyBorder="1"/>
    <xf numFmtId="0" fontId="5" fillId="0" borderId="2" xfId="0" applyFont="1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 applyProtection="1">
      <alignment horizontal="left" vertical="center"/>
      <protection locked="0"/>
    </xf>
    <xf numFmtId="0" fontId="5" fillId="6" borderId="17" xfId="1" applyFont="1" applyFill="1" applyBorder="1" applyAlignment="1" applyProtection="1">
      <alignment horizontal="center" vertical="center"/>
    </xf>
    <xf numFmtId="0" fontId="7" fillId="6" borderId="2" xfId="1" applyFont="1" applyFill="1" applyBorder="1" applyAlignment="1" applyProtection="1">
      <alignment horizontal="center" vertical="center"/>
    </xf>
    <xf numFmtId="0" fontId="7" fillId="6" borderId="17" xfId="1" applyFont="1" applyFill="1" applyBorder="1" applyAlignment="1" applyProtection="1">
      <alignment horizontal="center" vertical="center"/>
    </xf>
    <xf numFmtId="3" fontId="0" fillId="0" borderId="61" xfId="0" applyNumberFormat="1" applyFont="1" applyFill="1" applyBorder="1" applyAlignment="1">
      <alignment horizontal="center"/>
    </xf>
    <xf numFmtId="3" fontId="0" fillId="0" borderId="62" xfId="0" applyNumberFormat="1" applyFont="1" applyFill="1" applyBorder="1" applyAlignment="1">
      <alignment horizontal="center"/>
    </xf>
    <xf numFmtId="0" fontId="10" fillId="7" borderId="1" xfId="1" applyFont="1" applyFill="1" applyBorder="1" applyAlignment="1" applyProtection="1">
      <alignment horizontal="center" vertical="center" wrapText="1"/>
      <protection locked="0"/>
    </xf>
    <xf numFmtId="0" fontId="6" fillId="7" borderId="17" xfId="0" applyFont="1" applyFill="1" applyBorder="1" applyAlignment="1">
      <alignment horizontal="center" vertical="center" wrapText="1"/>
    </xf>
    <xf numFmtId="0" fontId="10" fillId="7" borderId="21" xfId="1" applyFont="1" applyFill="1" applyBorder="1" applyAlignment="1" applyProtection="1">
      <alignment horizontal="center" vertical="center" wrapText="1"/>
      <protection locked="0"/>
    </xf>
    <xf numFmtId="0" fontId="7" fillId="0" borderId="17" xfId="1" applyFont="1" applyFill="1" applyBorder="1" applyAlignment="1">
      <alignment horizontal="center" vertical="center" wrapText="1"/>
    </xf>
    <xf numFmtId="0" fontId="5" fillId="0" borderId="21" xfId="1" applyFont="1" applyFill="1" applyBorder="1" applyAlignment="1">
      <alignment horizontal="center" vertical="center" wrapText="1"/>
    </xf>
    <xf numFmtId="0" fontId="7" fillId="0" borderId="50" xfId="1" applyFont="1" applyFill="1" applyBorder="1" applyAlignment="1">
      <alignment horizontal="center" vertical="center" wrapText="1"/>
    </xf>
    <xf numFmtId="0" fontId="5" fillId="0" borderId="51" xfId="1" applyFont="1" applyFill="1" applyBorder="1" applyAlignment="1">
      <alignment horizontal="center" vertical="center" wrapText="1"/>
    </xf>
    <xf numFmtId="0" fontId="5" fillId="0" borderId="52" xfId="1" applyFont="1" applyFill="1" applyBorder="1" applyAlignment="1">
      <alignment horizontal="center" vertical="center" wrapText="1"/>
    </xf>
    <xf numFmtId="1" fontId="3" fillId="3" borderId="54" xfId="1" applyNumberFormat="1" applyFont="1" applyFill="1" applyBorder="1" applyAlignment="1" applyProtection="1">
      <alignment horizontal="center" vertical="center" wrapText="1"/>
    </xf>
    <xf numFmtId="0" fontId="7" fillId="0" borderId="38" xfId="1" applyFont="1" applyFill="1" applyBorder="1" applyAlignment="1">
      <alignment horizontal="center" vertical="center" wrapText="1"/>
    </xf>
    <xf numFmtId="0" fontId="5" fillId="0" borderId="46" xfId="1" applyFont="1" applyFill="1" applyBorder="1" applyAlignment="1">
      <alignment horizontal="center" vertical="center" wrapText="1"/>
    </xf>
    <xf numFmtId="0" fontId="3" fillId="0" borderId="45" xfId="1" applyFont="1" applyFill="1" applyBorder="1" applyAlignment="1">
      <alignment horizontal="center" vertical="center" wrapText="1"/>
    </xf>
    <xf numFmtId="0" fontId="10" fillId="7" borderId="26" xfId="1" applyFont="1" applyFill="1" applyBorder="1" applyAlignment="1" applyProtection="1">
      <alignment horizontal="center" vertical="center" wrapText="1"/>
      <protection locked="0"/>
    </xf>
    <xf numFmtId="0" fontId="5" fillId="8" borderId="17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 applyProtection="1">
      <alignment horizontal="center" vertical="center"/>
    </xf>
    <xf numFmtId="3" fontId="1" fillId="0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3" fillId="0" borderId="1" xfId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2" xfId="0" applyNumberFormat="1" applyFont="1" applyFill="1" applyBorder="1" applyAlignment="1">
      <alignment horizontal="center" vertical="center"/>
    </xf>
    <xf numFmtId="3" fontId="0" fillId="0" borderId="49" xfId="0" applyNumberFormat="1" applyFont="1" applyFill="1" applyBorder="1" applyAlignment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  <protection locked="0"/>
    </xf>
    <xf numFmtId="0" fontId="3" fillId="0" borderId="48" xfId="1" applyFont="1" applyFill="1" applyBorder="1" applyAlignment="1" applyProtection="1">
      <alignment horizontal="center" vertical="center"/>
      <protection locked="0"/>
    </xf>
    <xf numFmtId="0" fontId="3" fillId="0" borderId="54" xfId="1" applyFont="1" applyFill="1" applyBorder="1" applyAlignment="1" applyProtection="1">
      <alignment horizontal="center" vertic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5" borderId="1" xfId="1" applyFont="1" applyFill="1" applyBorder="1" applyAlignment="1" applyProtection="1">
      <alignment horizontal="center" vertical="center" wrapText="1"/>
    </xf>
    <xf numFmtId="0" fontId="3" fillId="0" borderId="44" xfId="1" applyFont="1" applyFill="1" applyBorder="1" applyAlignment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 vertical="center" wrapText="1"/>
    </xf>
    <xf numFmtId="0" fontId="3" fillId="0" borderId="48" xfId="1" applyFont="1" applyFill="1" applyBorder="1" applyAlignment="1" applyProtection="1">
      <alignment horizontal="center" vertical="center"/>
      <protection locked="0"/>
    </xf>
    <xf numFmtId="0" fontId="3" fillId="0" borderId="54" xfId="1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/>
    </xf>
    <xf numFmtId="1" fontId="3" fillId="3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47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/>
    </xf>
    <xf numFmtId="0" fontId="3" fillId="0" borderId="59" xfId="0" applyFont="1" applyFill="1" applyBorder="1" applyAlignment="1">
      <alignment horizontal="center"/>
    </xf>
    <xf numFmtId="0" fontId="3" fillId="0" borderId="58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47" xfId="1" applyFont="1" applyFill="1" applyBorder="1" applyAlignment="1" applyProtection="1">
      <alignment horizontal="center" vertical="center"/>
    </xf>
    <xf numFmtId="0" fontId="3" fillId="0" borderId="48" xfId="1" applyFont="1" applyFill="1" applyBorder="1" applyAlignment="1" applyProtection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</xf>
    <xf numFmtId="0" fontId="7" fillId="0" borderId="2" xfId="1" applyFont="1" applyFill="1" applyBorder="1" applyAlignment="1" applyProtection="1">
      <alignment horizontal="center" vertical="center"/>
    </xf>
    <xf numFmtId="0" fontId="7" fillId="0" borderId="9" xfId="1" applyFont="1" applyFill="1" applyBorder="1" applyAlignment="1" applyProtection="1">
      <alignment horizontal="center" vertical="center"/>
    </xf>
    <xf numFmtId="3" fontId="1" fillId="0" borderId="48" xfId="0" applyNumberFormat="1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0" fontId="8" fillId="0" borderId="44" xfId="1" applyFont="1" applyFill="1" applyBorder="1" applyAlignment="1" applyProtection="1">
      <alignment horizontal="center" vertical="center"/>
    </xf>
    <xf numFmtId="0" fontId="8" fillId="0" borderId="54" xfId="1" applyFont="1" applyFill="1" applyBorder="1" applyAlignment="1" applyProtection="1">
      <alignment horizontal="center" vertical="center"/>
    </xf>
    <xf numFmtId="0" fontId="8" fillId="0" borderId="47" xfId="1" applyFont="1" applyFill="1" applyBorder="1" applyAlignment="1" applyProtection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 applyProtection="1">
      <alignment horizontal="center" vertical="center"/>
    </xf>
    <xf numFmtId="0" fontId="5" fillId="0" borderId="56" xfId="1" applyFont="1" applyFill="1" applyBorder="1" applyAlignment="1" applyProtection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/>
    </xf>
    <xf numFmtId="0" fontId="5" fillId="6" borderId="38" xfId="1" applyFont="1" applyFill="1" applyBorder="1" applyAlignment="1" applyProtection="1">
      <alignment horizontal="center" vertical="center"/>
    </xf>
    <xf numFmtId="0" fontId="5" fillId="6" borderId="4" xfId="1" applyFont="1" applyFill="1" applyBorder="1" applyAlignment="1" applyProtection="1">
      <alignment horizontal="center" vertical="center"/>
    </xf>
    <xf numFmtId="0" fontId="5" fillId="0" borderId="19" xfId="1" applyFont="1" applyFill="1" applyBorder="1" applyAlignment="1" applyProtection="1">
      <alignment horizontal="center" vertical="center"/>
    </xf>
    <xf numFmtId="0" fontId="5" fillId="0" borderId="20" xfId="1" applyFont="1" applyFill="1" applyBorder="1" applyAlignment="1" applyProtection="1">
      <alignment horizontal="center" vertical="center"/>
    </xf>
    <xf numFmtId="0" fontId="5" fillId="6" borderId="9" xfId="1" applyFont="1" applyFill="1" applyBorder="1" applyAlignment="1" applyProtection="1">
      <alignment horizontal="center" vertical="center"/>
    </xf>
    <xf numFmtId="0" fontId="5" fillId="0" borderId="30" xfId="1" applyFont="1" applyFill="1" applyBorder="1" applyAlignment="1" applyProtection="1">
      <alignment horizontal="center" vertical="center"/>
    </xf>
    <xf numFmtId="0" fontId="3" fillId="0" borderId="17" xfId="1" applyFont="1" applyFill="1" applyBorder="1" applyAlignment="1" applyProtection="1">
      <alignment horizontal="center" vertical="center"/>
    </xf>
    <xf numFmtId="0" fontId="3" fillId="0" borderId="50" xfId="1" applyFont="1" applyFill="1" applyBorder="1" applyAlignment="1" applyProtection="1">
      <alignment horizontal="center" vertical="center"/>
    </xf>
    <xf numFmtId="0" fontId="5" fillId="6" borderId="2" xfId="1" applyFont="1" applyFill="1" applyBorder="1" applyAlignment="1" applyProtection="1">
      <alignment horizontal="center" vertical="center"/>
    </xf>
    <xf numFmtId="0" fontId="3" fillId="0" borderId="56" xfId="1" applyFont="1" applyFill="1" applyBorder="1" applyAlignment="1" applyProtection="1">
      <alignment horizontal="center" vertical="center"/>
    </xf>
    <xf numFmtId="0" fontId="3" fillId="6" borderId="64" xfId="1" applyFont="1" applyFill="1" applyBorder="1" applyAlignment="1" applyProtection="1">
      <alignment horizontal="center" vertical="center"/>
    </xf>
    <xf numFmtId="0" fontId="3" fillId="0" borderId="57" xfId="1" applyFont="1" applyFill="1" applyBorder="1" applyAlignment="1" applyProtection="1">
      <alignment horizontal="center" vertical="center"/>
    </xf>
    <xf numFmtId="0" fontId="3" fillId="0" borderId="58" xfId="1" applyFont="1" applyFill="1" applyBorder="1" applyAlignment="1" applyProtection="1">
      <alignment horizontal="center" vertical="center"/>
    </xf>
    <xf numFmtId="0" fontId="10" fillId="7" borderId="3" xfId="1" applyFont="1" applyFill="1" applyBorder="1" applyAlignment="1" applyProtection="1">
      <alignment horizontal="center" vertical="center" wrapText="1"/>
      <protection locked="0"/>
    </xf>
    <xf numFmtId="0" fontId="5" fillId="0" borderId="3" xfId="1" applyFont="1" applyFill="1" applyBorder="1" applyAlignment="1">
      <alignment horizontal="center" vertical="center" wrapText="1"/>
    </xf>
    <xf numFmtId="0" fontId="3" fillId="0" borderId="54" xfId="1" applyFont="1" applyFill="1" applyBorder="1" applyAlignment="1">
      <alignment horizontal="center" vertical="center" wrapText="1"/>
    </xf>
    <xf numFmtId="0" fontId="5" fillId="7" borderId="21" xfId="1" applyFont="1" applyFill="1" applyBorder="1" applyAlignment="1" applyProtection="1">
      <alignment horizontal="center" vertical="center" wrapText="1"/>
      <protection locked="0"/>
    </xf>
    <xf numFmtId="0" fontId="10" fillId="7" borderId="17" xfId="1" applyFont="1" applyFill="1" applyBorder="1" applyAlignment="1" applyProtection="1">
      <alignment horizontal="center" vertical="center" wrapText="1"/>
      <protection locked="0"/>
    </xf>
    <xf numFmtId="0" fontId="5" fillId="0" borderId="17" xfId="1" applyFont="1" applyFill="1" applyBorder="1" applyAlignment="1">
      <alignment horizontal="center" vertical="center" wrapText="1"/>
    </xf>
    <xf numFmtId="0" fontId="5" fillId="0" borderId="50" xfId="1" applyFont="1" applyFill="1" applyBorder="1" applyAlignment="1">
      <alignment horizontal="center" vertical="center" wrapText="1"/>
    </xf>
    <xf numFmtId="0" fontId="3" fillId="0" borderId="44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 applyProtection="1">
      <alignment horizontal="center" vertical="center"/>
    </xf>
    <xf numFmtId="0" fontId="3" fillId="0" borderId="68" xfId="1" applyFont="1" applyFill="1" applyBorder="1" applyAlignment="1" applyProtection="1">
      <alignment horizontal="center" vertical="center"/>
      <protection locked="0"/>
    </xf>
    <xf numFmtId="0" fontId="3" fillId="0" borderId="69" xfId="1" applyFont="1" applyFill="1" applyBorder="1" applyAlignment="1" applyProtection="1">
      <alignment horizontal="center" vertical="center"/>
      <protection locked="0"/>
    </xf>
    <xf numFmtId="0" fontId="3" fillId="0" borderId="70" xfId="1" applyFont="1" applyFill="1" applyBorder="1" applyAlignment="1" applyProtection="1">
      <alignment horizontal="center" vertical="center"/>
      <protection locked="0"/>
    </xf>
    <xf numFmtId="0" fontId="3" fillId="0" borderId="36" xfId="0" applyFont="1" applyFill="1" applyBorder="1" applyAlignment="1">
      <alignment horizontal="center" vertical="center"/>
    </xf>
    <xf numFmtId="0" fontId="5" fillId="7" borderId="2" xfId="1" applyFont="1" applyFill="1" applyBorder="1" applyAlignment="1" applyProtection="1">
      <alignment horizontal="center" vertical="center" wrapText="1"/>
      <protection locked="0"/>
    </xf>
    <xf numFmtId="0" fontId="5" fillId="0" borderId="2" xfId="1" applyFont="1" applyFill="1" applyBorder="1" applyAlignment="1">
      <alignment horizontal="center" vertical="center" wrapText="1"/>
    </xf>
    <xf numFmtId="0" fontId="5" fillId="0" borderId="56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13" fillId="0" borderId="17" xfId="1" applyFont="1" applyFill="1" applyBorder="1" applyAlignment="1" applyProtection="1">
      <alignment horizontal="center" vertical="center"/>
    </xf>
    <xf numFmtId="0" fontId="13" fillId="0" borderId="50" xfId="1" applyFont="1" applyFill="1" applyBorder="1" applyAlignment="1" applyProtection="1">
      <alignment horizontal="center" vertical="center"/>
    </xf>
    <xf numFmtId="0" fontId="13" fillId="0" borderId="51" xfId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</xf>
    <xf numFmtId="0" fontId="13" fillId="0" borderId="56" xfId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 wrapText="1"/>
    </xf>
    <xf numFmtId="0" fontId="3" fillId="0" borderId="72" xfId="0" applyFont="1" applyFill="1" applyBorder="1" applyAlignment="1">
      <alignment horizontal="center"/>
    </xf>
    <xf numFmtId="0" fontId="3" fillId="0" borderId="73" xfId="0" applyFont="1" applyFill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7" fillId="0" borderId="49" xfId="1" applyFont="1" applyFill="1" applyBorder="1" applyAlignment="1" applyProtection="1">
      <alignment horizontal="center" vertical="center"/>
    </xf>
    <xf numFmtId="0" fontId="7" fillId="0" borderId="40" xfId="1" applyFont="1" applyFill="1" applyBorder="1" applyAlignment="1" applyProtection="1">
      <alignment horizontal="center" vertical="center"/>
    </xf>
    <xf numFmtId="0" fontId="7" fillId="0" borderId="56" xfId="1" applyFont="1" applyFill="1" applyBorder="1" applyAlignment="1" applyProtection="1">
      <alignment horizontal="center" vertical="center"/>
    </xf>
    <xf numFmtId="0" fontId="7" fillId="6" borderId="38" xfId="1" applyFont="1" applyFill="1" applyBorder="1" applyAlignment="1" applyProtection="1">
      <alignment horizontal="center" vertical="center"/>
    </xf>
    <xf numFmtId="0" fontId="7" fillId="6" borderId="4" xfId="1" applyFont="1" applyFill="1" applyBorder="1" applyAlignment="1" applyProtection="1">
      <alignment horizontal="center" vertical="center"/>
    </xf>
    <xf numFmtId="0" fontId="7" fillId="6" borderId="9" xfId="1" applyFont="1" applyFill="1" applyBorder="1" applyAlignment="1" applyProtection="1">
      <alignment horizontal="center" vertical="center"/>
    </xf>
    <xf numFmtId="0" fontId="7" fillId="0" borderId="19" xfId="1" applyFont="1" applyFill="1" applyBorder="1" applyAlignment="1" applyProtection="1">
      <alignment horizontal="center" vertical="center"/>
    </xf>
    <xf numFmtId="0" fontId="7" fillId="0" borderId="37" xfId="1" applyFont="1" applyFill="1" applyBorder="1" applyAlignment="1" applyProtection="1">
      <alignment horizontal="center" vertical="center"/>
    </xf>
    <xf numFmtId="0" fontId="7" fillId="0" borderId="32" xfId="1" applyFont="1" applyFill="1" applyBorder="1" applyAlignment="1" applyProtection="1">
      <alignment horizontal="center" vertical="center"/>
    </xf>
    <xf numFmtId="0" fontId="7" fillId="0" borderId="72" xfId="1" applyFont="1" applyFill="1" applyBorder="1" applyAlignment="1" applyProtection="1">
      <alignment horizontal="center" vertical="center"/>
    </xf>
    <xf numFmtId="0" fontId="7" fillId="0" borderId="73" xfId="1" applyFont="1" applyFill="1" applyBorder="1" applyAlignment="1" applyProtection="1">
      <alignment horizontal="center" vertical="center"/>
    </xf>
    <xf numFmtId="0" fontId="8" fillId="6" borderId="64" xfId="1" applyFont="1" applyFill="1" applyBorder="1" applyAlignment="1" applyProtection="1">
      <alignment horizontal="center" vertical="center"/>
    </xf>
    <xf numFmtId="0" fontId="7" fillId="0" borderId="57" xfId="1" applyFont="1" applyFill="1" applyBorder="1" applyAlignment="1" applyProtection="1">
      <alignment horizontal="center" vertical="center"/>
    </xf>
    <xf numFmtId="0" fontId="7" fillId="0" borderId="58" xfId="1" applyFont="1" applyFill="1" applyBorder="1" applyAlignment="1" applyProtection="1">
      <alignment horizontal="center" vertical="center"/>
    </xf>
    <xf numFmtId="0" fontId="7" fillId="0" borderId="10" xfId="1" applyFont="1" applyFill="1" applyBorder="1" applyAlignment="1">
      <alignment horizontal="center" vertical="center" wrapText="1"/>
    </xf>
    <xf numFmtId="0" fontId="10" fillId="7" borderId="27" xfId="1" applyFont="1" applyFill="1" applyBorder="1" applyAlignment="1" applyProtection="1">
      <alignment horizontal="center" vertical="center" wrapText="1"/>
      <protection locked="0"/>
    </xf>
    <xf numFmtId="0" fontId="7" fillId="0" borderId="46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" fontId="0" fillId="0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40" xfId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6" fillId="6" borderId="5" xfId="1" applyFont="1" applyFill="1" applyBorder="1" applyAlignment="1" applyProtection="1">
      <alignment horizontal="center" vertical="center"/>
    </xf>
    <xf numFmtId="0" fontId="15" fillId="0" borderId="49" xfId="1" applyFont="1" applyFill="1" applyBorder="1" applyAlignment="1" applyProtection="1">
      <alignment horizontal="center" vertical="center"/>
    </xf>
    <xf numFmtId="0" fontId="15" fillId="0" borderId="5" xfId="1" applyFont="1" applyFill="1" applyBorder="1" applyAlignment="1" applyProtection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1" applyFont="1" applyFill="1" applyBorder="1" applyAlignment="1" applyProtection="1">
      <alignment horizontal="center" vertical="center"/>
    </xf>
    <xf numFmtId="0" fontId="15" fillId="6" borderId="64" xfId="1" applyFont="1" applyFill="1" applyBorder="1" applyAlignment="1" applyProtection="1">
      <alignment horizontal="center" vertical="center"/>
    </xf>
    <xf numFmtId="0" fontId="15" fillId="0" borderId="57" xfId="1" applyFont="1" applyFill="1" applyBorder="1" applyAlignment="1" applyProtection="1">
      <alignment horizontal="center"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7" xfId="1" applyFont="1" applyFill="1" applyBorder="1" applyAlignment="1" applyProtection="1">
      <alignment horizontal="center" vertical="center"/>
    </xf>
    <xf numFmtId="0" fontId="15" fillId="0" borderId="9" xfId="1" applyFont="1" applyFill="1" applyBorder="1" applyAlignment="1" applyProtection="1">
      <alignment horizontal="center" vertical="center"/>
    </xf>
    <xf numFmtId="0" fontId="15" fillId="0" borderId="25" xfId="1" applyFont="1" applyFill="1" applyBorder="1" applyAlignment="1" applyProtection="1">
      <alignment horizontal="center" vertical="center"/>
    </xf>
    <xf numFmtId="0" fontId="15" fillId="6" borderId="42" xfId="1" applyFont="1" applyFill="1" applyBorder="1" applyAlignment="1" applyProtection="1">
      <alignment horizontal="center" vertical="center"/>
    </xf>
    <xf numFmtId="0" fontId="15" fillId="0" borderId="5" xfId="1" applyFont="1" applyFill="1" applyBorder="1" applyAlignment="1" applyProtection="1">
      <alignment horizontal="center" vertical="center"/>
      <protection locked="0"/>
    </xf>
    <xf numFmtId="0" fontId="15" fillId="0" borderId="14" xfId="1" applyFont="1" applyFill="1" applyBorder="1" applyAlignment="1" applyProtection="1">
      <alignment horizontal="center" vertical="center"/>
    </xf>
    <xf numFmtId="0" fontId="15" fillId="6" borderId="12" xfId="0" applyFont="1" applyFill="1" applyBorder="1" applyAlignment="1">
      <alignment horizontal="left" vertical="center"/>
    </xf>
    <xf numFmtId="0" fontId="17" fillId="6" borderId="29" xfId="1" applyFont="1" applyFill="1" applyBorder="1" applyAlignment="1" applyProtection="1">
      <alignment horizontal="center" vertical="center"/>
    </xf>
    <xf numFmtId="0" fontId="17" fillId="6" borderId="39" xfId="1" applyFont="1" applyFill="1" applyBorder="1" applyAlignment="1" applyProtection="1">
      <alignment horizontal="center" vertical="center"/>
    </xf>
    <xf numFmtId="0" fontId="18" fillId="0" borderId="57" xfId="1" applyFont="1" applyFill="1" applyBorder="1" applyAlignment="1" applyProtection="1">
      <alignment horizontal="center" vertical="center"/>
    </xf>
    <xf numFmtId="0" fontId="18" fillId="0" borderId="58" xfId="1" applyFont="1" applyFill="1" applyBorder="1" applyAlignment="1" applyProtection="1">
      <alignment horizontal="center" vertical="center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50" xfId="1" applyFont="1" applyFill="1" applyBorder="1" applyAlignment="1" applyProtection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0" borderId="6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30" xfId="1" applyFont="1" applyFill="1" applyBorder="1" applyAlignment="1" applyProtection="1">
      <alignment horizontal="center" vertical="center"/>
    </xf>
    <xf numFmtId="0" fontId="5" fillId="0" borderId="75" xfId="1" applyFont="1" applyFill="1" applyBorder="1" applyAlignment="1" applyProtection="1">
      <alignment horizontal="center" vertical="center"/>
    </xf>
    <xf numFmtId="0" fontId="5" fillId="0" borderId="65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  <protection locked="0"/>
    </xf>
    <xf numFmtId="0" fontId="3" fillId="0" borderId="38" xfId="1" applyFont="1" applyFill="1" applyBorder="1" applyAlignment="1" applyProtection="1">
      <alignment horizontal="center" vertical="center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4" fontId="3" fillId="3" borderId="1" xfId="1" applyNumberFormat="1" applyFont="1" applyFill="1" applyBorder="1" applyAlignment="1" applyProtection="1">
      <alignment horizontal="center" vertical="center" wrapText="1"/>
    </xf>
    <xf numFmtId="1" fontId="3" fillId="3" borderId="10" xfId="1" applyNumberFormat="1" applyFont="1" applyFill="1" applyBorder="1" applyAlignment="1" applyProtection="1">
      <alignment horizontal="center" vertical="center" wrapText="1"/>
    </xf>
    <xf numFmtId="1" fontId="3" fillId="3" borderId="4" xfId="1" applyNumberFormat="1" applyFont="1" applyFill="1" applyBorder="1" applyAlignment="1" applyProtection="1">
      <alignment horizontal="center" vertical="center" wrapText="1"/>
    </xf>
    <xf numFmtId="164" fontId="3" fillId="3" borderId="4" xfId="1" applyNumberFormat="1" applyFont="1" applyFill="1" applyBorder="1" applyAlignment="1" applyProtection="1">
      <alignment horizontal="center" vertical="center" wrapText="1"/>
    </xf>
    <xf numFmtId="1" fontId="8" fillId="9" borderId="17" xfId="1" applyNumberFormat="1" applyFont="1" applyFill="1" applyBorder="1" applyAlignment="1" applyProtection="1">
      <alignment horizontal="center" vertical="center" wrapText="1"/>
    </xf>
    <xf numFmtId="1" fontId="8" fillId="9" borderId="1" xfId="1" applyNumberFormat="1" applyFont="1" applyFill="1" applyBorder="1" applyAlignment="1" applyProtection="1">
      <alignment horizontal="center" vertical="center" wrapText="1"/>
    </xf>
    <xf numFmtId="1" fontId="8" fillId="9" borderId="2" xfId="1" applyNumberFormat="1" applyFont="1" applyFill="1" applyBorder="1" applyAlignment="1" applyProtection="1">
      <alignment horizontal="center" vertical="center" wrapText="1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46" xfId="0" applyNumberFormat="1" applyFont="1" applyFill="1" applyBorder="1" applyAlignment="1">
      <alignment horizontal="center" vertical="center"/>
    </xf>
    <xf numFmtId="1" fontId="1" fillId="9" borderId="45" xfId="0" applyNumberFormat="1" applyFont="1" applyFill="1" applyBorder="1" applyAlignment="1">
      <alignment horizontal="center" vertical="center"/>
    </xf>
    <xf numFmtId="1" fontId="8" fillId="9" borderId="4" xfId="1" applyNumberFormat="1" applyFont="1" applyFill="1" applyBorder="1" applyAlignment="1" applyProtection="1">
      <alignment horizontal="center" vertical="center" wrapText="1"/>
    </xf>
    <xf numFmtId="1" fontId="8" fillId="9" borderId="47" xfId="1" applyNumberFormat="1" applyFont="1" applyFill="1" applyBorder="1" applyAlignment="1" applyProtection="1">
      <alignment horizontal="center" vertical="center" wrapText="1"/>
    </xf>
    <xf numFmtId="1" fontId="3" fillId="3" borderId="17" xfId="1" applyNumberFormat="1" applyFont="1" applyFill="1" applyBorder="1" applyAlignment="1" applyProtection="1">
      <alignment horizontal="center" vertical="center" wrapText="1"/>
    </xf>
    <xf numFmtId="1" fontId="1" fillId="3" borderId="21" xfId="0" applyNumberFormat="1" applyFont="1" applyFill="1" applyBorder="1" applyAlignment="1">
      <alignment horizontal="center" vertical="center"/>
    </xf>
    <xf numFmtId="1" fontId="3" fillId="3" borderId="51" xfId="1" applyNumberFormat="1" applyFont="1" applyFill="1" applyBorder="1" applyAlignment="1" applyProtection="1">
      <alignment horizontal="center" vertical="center" wrapText="1"/>
    </xf>
    <xf numFmtId="1" fontId="3" fillId="3" borderId="76" xfId="1" applyNumberFormat="1" applyFont="1" applyFill="1" applyBorder="1" applyAlignment="1" applyProtection="1">
      <alignment horizontal="center" vertical="center" wrapText="1"/>
    </xf>
    <xf numFmtId="1" fontId="3" fillId="3" borderId="69" xfId="1" applyNumberFormat="1" applyFont="1" applyFill="1" applyBorder="1" applyAlignment="1" applyProtection="1">
      <alignment horizontal="center" vertical="center" wrapText="1"/>
    </xf>
    <xf numFmtId="1" fontId="1" fillId="3" borderId="77" xfId="0" applyNumberFormat="1" applyFont="1" applyFill="1" applyBorder="1" applyAlignment="1">
      <alignment horizontal="center" vertical="center"/>
    </xf>
    <xf numFmtId="1" fontId="3" fillId="3" borderId="50" xfId="1" applyNumberFormat="1" applyFont="1" applyFill="1" applyBorder="1" applyAlignment="1" applyProtection="1">
      <alignment horizontal="center" vertical="center" wrapText="1"/>
    </xf>
    <xf numFmtId="1" fontId="1" fillId="3" borderId="52" xfId="0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 applyProtection="1">
      <alignment horizontal="center" vertical="center"/>
    </xf>
    <xf numFmtId="0" fontId="5" fillId="6" borderId="4" xfId="1" applyFont="1" applyFill="1" applyBorder="1" applyAlignment="1" applyProtection="1">
      <alignment horizontal="center" vertical="center"/>
    </xf>
    <xf numFmtId="0" fontId="5" fillId="6" borderId="65" xfId="1" applyFont="1" applyFill="1" applyBorder="1" applyAlignment="1" applyProtection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5" fillId="6" borderId="1" xfId="1" applyFont="1" applyFill="1" applyBorder="1" applyAlignment="1" applyProtection="1">
      <alignment horizontal="center" vertical="center"/>
    </xf>
    <xf numFmtId="0" fontId="5" fillId="6" borderId="10" xfId="1" applyFont="1" applyFill="1" applyBorder="1" applyAlignment="1" applyProtection="1">
      <alignment horizontal="center" vertical="center"/>
    </xf>
    <xf numFmtId="0" fontId="5" fillId="6" borderId="68" xfId="1" applyFont="1" applyFill="1" applyBorder="1" applyAlignment="1" applyProtection="1">
      <alignment horizontal="center" vertical="center"/>
    </xf>
    <xf numFmtId="0" fontId="3" fillId="6" borderId="33" xfId="1" applyFont="1" applyFill="1" applyBorder="1" applyAlignment="1" applyProtection="1">
      <alignment horizontal="center" vertical="center"/>
    </xf>
    <xf numFmtId="0" fontId="3" fillId="6" borderId="37" xfId="1" applyFont="1" applyFill="1" applyBorder="1" applyAlignment="1" applyProtection="1">
      <alignment horizontal="center" vertical="center"/>
    </xf>
    <xf numFmtId="0" fontId="3" fillId="6" borderId="30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15" fillId="6" borderId="18" xfId="0" applyFont="1" applyFill="1" applyBorder="1" applyAlignment="1">
      <alignment horizontal="center" vertical="center" wrapText="1"/>
    </xf>
    <xf numFmtId="0" fontId="15" fillId="6" borderId="35" xfId="0" applyFont="1" applyFill="1" applyBorder="1" applyAlignment="1">
      <alignment horizontal="center" vertical="center" wrapText="1"/>
    </xf>
    <xf numFmtId="0" fontId="3" fillId="0" borderId="23" xfId="1" applyFont="1" applyFill="1" applyBorder="1" applyAlignment="1" applyProtection="1">
      <alignment horizontal="center" vertical="center"/>
    </xf>
    <xf numFmtId="0" fontId="3" fillId="0" borderId="14" xfId="1" applyFont="1" applyFill="1" applyBorder="1" applyAlignment="1" applyProtection="1">
      <alignment horizontal="center" vertical="center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8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11" xfId="1" applyFont="1" applyFill="1" applyBorder="1" applyAlignment="1" applyProtection="1">
      <alignment horizontal="center" vertical="center"/>
    </xf>
    <xf numFmtId="0" fontId="3" fillId="0" borderId="12" xfId="1" applyFont="1" applyFill="1" applyBorder="1" applyAlignment="1" applyProtection="1">
      <alignment horizontal="center" vertical="center"/>
    </xf>
    <xf numFmtId="0" fontId="3" fillId="0" borderId="13" xfId="1" applyFont="1" applyFill="1" applyBorder="1" applyAlignment="1" applyProtection="1">
      <alignment horizontal="center" vertical="center"/>
    </xf>
    <xf numFmtId="0" fontId="3" fillId="7" borderId="33" xfId="1" applyFont="1" applyFill="1" applyBorder="1" applyAlignment="1" applyProtection="1">
      <alignment horizontal="center" vertical="center" wrapText="1"/>
      <protection locked="0"/>
    </xf>
    <xf numFmtId="0" fontId="3" fillId="7" borderId="31" xfId="1" applyFont="1" applyFill="1" applyBorder="1" applyAlignment="1" applyProtection="1">
      <alignment horizontal="center" vertical="center" wrapText="1"/>
      <protection locked="0"/>
    </xf>
    <xf numFmtId="0" fontId="3" fillId="7" borderId="32" xfId="1" applyFont="1" applyFill="1" applyBorder="1" applyAlignment="1" applyProtection="1">
      <alignment horizontal="center" vertical="center" wrapText="1"/>
      <protection locked="0"/>
    </xf>
    <xf numFmtId="0" fontId="3" fillId="0" borderId="44" xfId="1" applyFont="1" applyFill="1" applyBorder="1" applyAlignment="1" applyProtection="1">
      <alignment horizontal="center" vertical="center"/>
      <protection locked="0"/>
    </xf>
    <xf numFmtId="0" fontId="3" fillId="0" borderId="45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3" fillId="0" borderId="43" xfId="1" applyFont="1" applyFill="1" applyBorder="1" applyAlignment="1" applyProtection="1">
      <alignment horizontal="center" vertical="center" wrapText="1"/>
    </xf>
    <xf numFmtId="0" fontId="3" fillId="0" borderId="4" xfId="1" applyFont="1" applyFill="1" applyBorder="1" applyAlignment="1" applyProtection="1">
      <alignment horizontal="center" vertical="center" wrapText="1"/>
    </xf>
    <xf numFmtId="0" fontId="3" fillId="6" borderId="65" xfId="1" applyFont="1" applyFill="1" applyBorder="1" applyAlignment="1" applyProtection="1">
      <alignment horizontal="center" vertical="center"/>
    </xf>
    <xf numFmtId="0" fontId="3" fillId="6" borderId="66" xfId="1" applyFont="1" applyFill="1" applyBorder="1" applyAlignment="1" applyProtection="1">
      <alignment horizontal="center" vertical="center"/>
    </xf>
    <xf numFmtId="0" fontId="3" fillId="6" borderId="19" xfId="1" applyFont="1" applyFill="1" applyBorder="1" applyAlignment="1" applyProtection="1">
      <alignment horizontal="center" vertical="center"/>
    </xf>
    <xf numFmtId="0" fontId="3" fillId="6" borderId="20" xfId="1" applyFont="1" applyFill="1" applyBorder="1" applyAlignment="1" applyProtection="1">
      <alignment horizontal="center" vertical="center"/>
    </xf>
    <xf numFmtId="0" fontId="3" fillId="6" borderId="27" xfId="1" applyFont="1" applyFill="1" applyBorder="1" applyAlignment="1" applyProtection="1">
      <alignment horizontal="center" vertical="center"/>
    </xf>
    <xf numFmtId="0" fontId="4" fillId="7" borderId="1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3" fillId="5" borderId="67" xfId="1" applyFont="1" applyFill="1" applyBorder="1" applyAlignment="1" applyProtection="1">
      <alignment horizontal="center" vertical="center"/>
      <protection locked="0"/>
    </xf>
    <xf numFmtId="0" fontId="3" fillId="5" borderId="43" xfId="1" applyFont="1" applyFill="1" applyBorder="1" applyAlignment="1" applyProtection="1">
      <alignment horizontal="center" vertical="center"/>
      <protection locked="0"/>
    </xf>
    <xf numFmtId="0" fontId="3" fillId="5" borderId="28" xfId="1" applyFont="1" applyFill="1" applyBorder="1" applyAlignment="1" applyProtection="1">
      <alignment horizontal="center" vertical="center"/>
      <protection locked="0"/>
    </xf>
    <xf numFmtId="0" fontId="3" fillId="5" borderId="19" xfId="1" applyFont="1" applyFill="1" applyBorder="1" applyAlignment="1" applyProtection="1">
      <alignment horizontal="center" vertical="center"/>
    </xf>
    <xf numFmtId="0" fontId="3" fillId="5" borderId="20" xfId="1" applyFont="1" applyFill="1" applyBorder="1" applyAlignment="1" applyProtection="1">
      <alignment horizontal="center" vertical="center"/>
    </xf>
    <xf numFmtId="0" fontId="3" fillId="5" borderId="27" xfId="1" applyFont="1" applyFill="1" applyBorder="1" applyAlignment="1" applyProtection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3" fillId="0" borderId="41" xfId="1" applyFont="1" applyFill="1" applyBorder="1" applyAlignment="1" applyProtection="1">
      <alignment horizontal="center" vertical="center"/>
      <protection locked="0"/>
    </xf>
    <xf numFmtId="0" fontId="3" fillId="0" borderId="43" xfId="1" applyFont="1" applyFill="1" applyBorder="1" applyAlignment="1" applyProtection="1">
      <alignment horizontal="center" vertical="center"/>
      <protection locked="0"/>
    </xf>
    <xf numFmtId="0" fontId="3" fillId="0" borderId="25" xfId="1" applyFont="1" applyFill="1" applyBorder="1" applyAlignment="1" applyProtection="1">
      <alignment horizontal="center" vertical="center"/>
      <protection locked="0"/>
    </xf>
    <xf numFmtId="0" fontId="3" fillId="5" borderId="1" xfId="1" applyFont="1" applyFill="1" applyBorder="1" applyAlignment="1" applyProtection="1">
      <alignment horizontal="center" vertical="center" wrapText="1"/>
    </xf>
    <xf numFmtId="0" fontId="3" fillId="5" borderId="17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3" fillId="4" borderId="17" xfId="1" applyFont="1" applyFill="1" applyBorder="1" applyAlignment="1" applyProtection="1">
      <alignment horizontal="center" vertical="center" wrapText="1"/>
    </xf>
    <xf numFmtId="0" fontId="3" fillId="0" borderId="65" xfId="1" applyFont="1" applyFill="1" applyBorder="1" applyAlignment="1" applyProtection="1">
      <alignment horizontal="center" vertical="center" wrapText="1"/>
    </xf>
    <xf numFmtId="0" fontId="3" fillId="4" borderId="1" xfId="1" applyFont="1" applyFill="1" applyBorder="1" applyAlignment="1" applyProtection="1">
      <alignment horizontal="center" vertical="center" wrapText="1"/>
    </xf>
    <xf numFmtId="0" fontId="3" fillId="4" borderId="1" xfId="1" applyFont="1" applyFill="1" applyBorder="1" applyAlignment="1" applyProtection="1">
      <alignment horizontal="center" vertical="center"/>
    </xf>
    <xf numFmtId="0" fontId="3" fillId="4" borderId="2" xfId="1" applyFont="1" applyFill="1" applyBorder="1" applyAlignment="1" applyProtection="1">
      <alignment horizontal="center" vertical="center"/>
    </xf>
    <xf numFmtId="0" fontId="3" fillId="4" borderId="64" xfId="1" applyFont="1" applyFill="1" applyBorder="1" applyAlignment="1" applyProtection="1">
      <alignment horizontal="center" vertical="center"/>
    </xf>
    <xf numFmtId="0" fontId="3" fillId="4" borderId="57" xfId="1" applyFont="1" applyFill="1" applyBorder="1" applyAlignment="1" applyProtection="1">
      <alignment horizontal="center" vertical="center"/>
    </xf>
    <xf numFmtId="0" fontId="3" fillId="5" borderId="1" xfId="1" applyFont="1" applyFill="1" applyBorder="1" applyAlignment="1" applyProtection="1">
      <alignment horizontal="center" vertical="center"/>
    </xf>
    <xf numFmtId="0" fontId="3" fillId="5" borderId="2" xfId="1" applyFont="1" applyFill="1" applyBorder="1" applyAlignment="1" applyProtection="1">
      <alignment horizontal="center" vertical="center"/>
    </xf>
    <xf numFmtId="0" fontId="3" fillId="5" borderId="3" xfId="1" applyFont="1" applyFill="1" applyBorder="1" applyAlignment="1" applyProtection="1">
      <alignment horizontal="center" vertical="center" wrapText="1"/>
    </xf>
    <xf numFmtId="0" fontId="3" fillId="5" borderId="64" xfId="1" applyFont="1" applyFill="1" applyBorder="1" applyAlignment="1" applyProtection="1">
      <alignment horizontal="center" vertical="center"/>
    </xf>
    <xf numFmtId="0" fontId="3" fillId="5" borderId="57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50" xfId="1" applyFont="1" applyFill="1" applyBorder="1" applyAlignment="1" applyProtection="1">
      <alignment horizontal="center" vertical="center"/>
    </xf>
    <xf numFmtId="0" fontId="3" fillId="0" borderId="51" xfId="1" applyFont="1" applyFill="1" applyBorder="1" applyAlignment="1" applyProtection="1">
      <alignment horizontal="center" vertical="center"/>
    </xf>
    <xf numFmtId="0" fontId="3" fillId="0" borderId="52" xfId="1" applyFont="1" applyFill="1" applyBorder="1" applyAlignment="1" applyProtection="1">
      <alignment horizontal="center" vertical="center"/>
    </xf>
    <xf numFmtId="0" fontId="3" fillId="4" borderId="33" xfId="1" applyFont="1" applyFill="1" applyBorder="1" applyAlignment="1" applyProtection="1">
      <alignment horizontal="center" vertical="center"/>
    </xf>
    <xf numFmtId="0" fontId="3" fillId="4" borderId="6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0" borderId="40" xfId="1" applyFont="1" applyFill="1" applyBorder="1" applyAlignment="1" applyProtection="1">
      <alignment horizontal="center" vertical="center"/>
      <protection locked="0"/>
    </xf>
    <xf numFmtId="0" fontId="3" fillId="0" borderId="42" xfId="1" applyFont="1" applyFill="1" applyBorder="1" applyAlignment="1" applyProtection="1">
      <alignment horizontal="center" vertical="center"/>
      <protection locked="0"/>
    </xf>
    <xf numFmtId="0" fontId="3" fillId="5" borderId="26" xfId="1" applyFont="1" applyFill="1" applyBorder="1" applyAlignment="1" applyProtection="1">
      <alignment horizontal="center" vertical="center"/>
      <protection locked="0"/>
    </xf>
    <xf numFmtId="0" fontId="3" fillId="5" borderId="63" xfId="1" applyFont="1" applyFill="1" applyBorder="1" applyAlignment="1" applyProtection="1">
      <alignment horizontal="center" vertical="center"/>
      <protection locked="0"/>
    </xf>
    <xf numFmtId="0" fontId="3" fillId="5" borderId="27" xfId="1" applyFont="1" applyFill="1" applyBorder="1" applyAlignment="1" applyProtection="1">
      <alignment horizontal="center" vertical="center"/>
      <protection locked="0"/>
    </xf>
    <xf numFmtId="0" fontId="3" fillId="4" borderId="26" xfId="1" applyFont="1" applyFill="1" applyBorder="1" applyAlignment="1" applyProtection="1">
      <alignment horizontal="center" vertical="center"/>
      <protection locked="0"/>
    </xf>
    <xf numFmtId="0" fontId="3" fillId="4" borderId="63" xfId="1" applyFont="1" applyFill="1" applyBorder="1" applyAlignment="1" applyProtection="1">
      <alignment horizontal="center" vertical="center"/>
      <protection locked="0"/>
    </xf>
    <xf numFmtId="0" fontId="3" fillId="4" borderId="27" xfId="1" applyFont="1" applyFill="1" applyBorder="1" applyAlignment="1" applyProtection="1">
      <alignment horizontal="center" vertical="center"/>
      <protection locked="0"/>
    </xf>
    <xf numFmtId="0" fontId="3" fillId="4" borderId="29" xfId="1" applyFont="1" applyFill="1" applyBorder="1" applyAlignment="1" applyProtection="1">
      <alignment horizontal="center" vertical="center" wrapText="1"/>
    </xf>
    <xf numFmtId="0" fontId="3" fillId="4" borderId="24" xfId="1" applyFont="1" applyFill="1" applyBorder="1" applyAlignment="1" applyProtection="1">
      <alignment horizontal="center" vertical="center" wrapText="1"/>
    </xf>
    <xf numFmtId="0" fontId="3" fillId="4" borderId="6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/>
    </xf>
    <xf numFmtId="0" fontId="3" fillId="0" borderId="10" xfId="1" applyFont="1" applyFill="1" applyBorder="1" applyAlignment="1" applyProtection="1">
      <alignment horizontal="center" vertical="center"/>
    </xf>
    <xf numFmtId="0" fontId="3" fillId="0" borderId="25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3" fillId="4" borderId="34" xfId="1" applyFont="1" applyFill="1" applyBorder="1" applyAlignment="1" applyProtection="1">
      <alignment horizontal="center" vertical="center"/>
      <protection locked="0"/>
    </xf>
    <xf numFmtId="0" fontId="3" fillId="4" borderId="39" xfId="1" applyFont="1" applyFill="1" applyBorder="1" applyAlignment="1" applyProtection="1">
      <alignment horizontal="center" vertical="center" wrapText="1"/>
    </xf>
    <xf numFmtId="0" fontId="3" fillId="4" borderId="55" xfId="1" applyFont="1" applyFill="1" applyBorder="1" applyAlignment="1" applyProtection="1">
      <alignment horizontal="center" vertical="center" wrapText="1"/>
    </xf>
    <xf numFmtId="0" fontId="3" fillId="0" borderId="21" xfId="1" applyFont="1" applyFill="1" applyBorder="1" applyAlignment="1" applyProtection="1">
      <alignment horizontal="center" vertical="center" wrapText="1"/>
    </xf>
    <xf numFmtId="0" fontId="3" fillId="6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 wrapText="1"/>
    </xf>
    <xf numFmtId="0" fontId="3" fillId="0" borderId="34" xfId="1" applyFont="1" applyFill="1" applyBorder="1" applyAlignment="1" applyProtection="1">
      <alignment horizontal="center" vertical="center"/>
    </xf>
    <xf numFmtId="0" fontId="3" fillId="0" borderId="70" xfId="1" applyFont="1" applyFill="1" applyBorder="1" applyAlignment="1" applyProtection="1">
      <alignment horizontal="center" vertical="center"/>
    </xf>
    <xf numFmtId="0" fontId="5" fillId="6" borderId="46" xfId="1" applyFont="1" applyFill="1" applyBorder="1" applyAlignment="1" applyProtection="1">
      <alignment horizontal="center" vertical="center"/>
    </xf>
    <xf numFmtId="0" fontId="5" fillId="6" borderId="74" xfId="1" applyFont="1" applyFill="1" applyBorder="1" applyAlignment="1" applyProtection="1">
      <alignment horizontal="center" vertical="center"/>
    </xf>
    <xf numFmtId="0" fontId="3" fillId="6" borderId="17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center" vertical="center"/>
      <protection locked="0"/>
    </xf>
    <xf numFmtId="0" fontId="3" fillId="0" borderId="22" xfId="1" applyFont="1" applyFill="1" applyBorder="1" applyAlignment="1" applyProtection="1">
      <alignment horizontal="center" vertical="center"/>
      <protection locked="0"/>
    </xf>
    <xf numFmtId="0" fontId="3" fillId="0" borderId="50" xfId="1" applyFont="1" applyFill="1" applyBorder="1" applyAlignment="1" applyProtection="1">
      <alignment horizontal="center" vertical="center"/>
      <protection locked="0"/>
    </xf>
    <xf numFmtId="0" fontId="3" fillId="0" borderId="51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/>
      <protection locked="0"/>
    </xf>
    <xf numFmtId="0" fontId="3" fillId="0" borderId="52" xfId="1" applyFont="1" applyFill="1" applyBorder="1" applyAlignment="1" applyProtection="1">
      <alignment horizontal="center" vertical="center"/>
      <protection locked="0"/>
    </xf>
    <xf numFmtId="0" fontId="3" fillId="0" borderId="66" xfId="1" applyFont="1" applyFill="1" applyBorder="1" applyAlignment="1" applyProtection="1">
      <alignment horizontal="center" vertical="center"/>
    </xf>
    <xf numFmtId="0" fontId="3" fillId="0" borderId="22" xfId="1" applyFont="1" applyFill="1" applyBorder="1" applyAlignment="1" applyProtection="1">
      <alignment horizontal="center" vertical="center" wrapText="1"/>
    </xf>
    <xf numFmtId="0" fontId="3" fillId="0" borderId="71" xfId="1" applyFont="1" applyFill="1" applyBorder="1" applyAlignment="1" applyProtection="1">
      <alignment horizontal="center" vertical="center"/>
    </xf>
    <xf numFmtId="0" fontId="3" fillId="0" borderId="68" xfId="1" applyFont="1" applyFill="1" applyBorder="1" applyAlignment="1" applyProtection="1">
      <alignment horizontal="center" vertical="center"/>
    </xf>
    <xf numFmtId="0" fontId="8" fillId="0" borderId="29" xfId="1" applyFont="1" applyFill="1" applyBorder="1" applyAlignment="1" applyProtection="1">
      <alignment horizontal="center" vertical="center" wrapText="1"/>
    </xf>
    <xf numFmtId="0" fontId="8" fillId="0" borderId="39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  <protection locked="0"/>
    </xf>
    <xf numFmtId="0" fontId="3" fillId="2" borderId="22" xfId="1" applyFont="1" applyFill="1" applyBorder="1" applyAlignment="1" applyProtection="1">
      <alignment horizontal="center" vertical="center" wrapText="1"/>
      <protection locked="0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</xf>
    <xf numFmtId="0" fontId="3" fillId="0" borderId="29" xfId="1" applyFont="1" applyFill="1" applyBorder="1" applyAlignment="1" applyProtection="1">
      <alignment horizontal="center" vertical="center" wrapText="1"/>
    </xf>
    <xf numFmtId="0" fontId="3" fillId="0" borderId="39" xfId="1" applyFont="1" applyFill="1" applyBorder="1" applyAlignment="1" applyProtection="1">
      <alignment horizontal="center" vertical="center" wrapText="1"/>
    </xf>
    <xf numFmtId="0" fontId="3" fillId="0" borderId="36" xfId="1" applyFont="1" applyFill="1" applyBorder="1" applyAlignment="1" applyProtection="1">
      <alignment horizontal="center" vertical="center" wrapText="1"/>
    </xf>
    <xf numFmtId="0" fontId="1" fillId="6" borderId="3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 wrapText="1"/>
    </xf>
    <xf numFmtId="0" fontId="3" fillId="0" borderId="48" xfId="1" applyFont="1" applyFill="1" applyBorder="1" applyAlignment="1" applyProtection="1">
      <alignment horizontal="center" vertical="center"/>
      <protection locked="0"/>
    </xf>
    <xf numFmtId="0" fontId="3" fillId="0" borderId="54" xfId="1" applyFont="1" applyFill="1" applyBorder="1" applyAlignment="1" applyProtection="1">
      <alignment horizontal="center" vertical="center"/>
      <protection locked="0"/>
    </xf>
    <xf numFmtId="0" fontId="9" fillId="5" borderId="0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 wrapText="1"/>
      <protection locked="0"/>
    </xf>
    <xf numFmtId="0" fontId="7" fillId="2" borderId="28" xfId="1" applyFont="1" applyFill="1" applyBorder="1" applyAlignment="1" applyProtection="1">
      <alignment horizontal="center" vertical="center" wrapText="1"/>
      <protection locked="0"/>
    </xf>
    <xf numFmtId="0" fontId="7" fillId="2" borderId="19" xfId="1" applyFont="1" applyFill="1" applyBorder="1" applyAlignment="1" applyProtection="1">
      <alignment horizontal="center" vertical="center" wrapText="1"/>
    </xf>
    <xf numFmtId="0" fontId="7" fillId="2" borderId="17" xfId="1" applyFont="1" applyFill="1" applyBorder="1" applyAlignment="1" applyProtection="1">
      <alignment horizontal="center" vertical="center" wrapText="1"/>
    </xf>
    <xf numFmtId="0" fontId="7" fillId="2" borderId="20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7" fillId="2" borderId="20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2" xfId="1" applyFont="1" applyFill="1" applyBorder="1" applyAlignment="1" applyProtection="1">
      <alignment horizontal="center" vertical="center" wrapText="1"/>
      <protection locked="0"/>
    </xf>
    <xf numFmtId="0" fontId="7" fillId="2" borderId="21" xfId="1" applyFont="1" applyFill="1" applyBorder="1" applyAlignment="1" applyProtection="1">
      <alignment horizontal="center" vertical="center" wrapText="1"/>
      <protection locked="0"/>
    </xf>
    <xf numFmtId="0" fontId="8" fillId="6" borderId="30" xfId="1" applyFont="1" applyFill="1" applyBorder="1" applyAlignment="1" applyProtection="1">
      <alignment horizontal="center" vertical="center"/>
    </xf>
    <xf numFmtId="0" fontId="8" fillId="6" borderId="37" xfId="1" applyFont="1" applyFill="1" applyBorder="1" applyAlignment="1" applyProtection="1">
      <alignment horizontal="center" vertical="center"/>
    </xf>
    <xf numFmtId="0" fontId="8" fillId="6" borderId="31" xfId="1" applyFont="1" applyFill="1" applyBorder="1" applyAlignment="1" applyProtection="1">
      <alignment horizontal="center" vertical="center"/>
    </xf>
    <xf numFmtId="0" fontId="8" fillId="6" borderId="33" xfId="1" applyFont="1" applyFill="1" applyBorder="1" applyAlignment="1" applyProtection="1">
      <alignment horizontal="center" vertical="center"/>
    </xf>
    <xf numFmtId="0" fontId="8" fillId="6" borderId="15" xfId="1" applyFont="1" applyFill="1" applyBorder="1" applyAlignment="1" applyProtection="1">
      <alignment horizontal="center" vertical="center"/>
    </xf>
    <xf numFmtId="0" fontId="11" fillId="7" borderId="6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2" fillId="7" borderId="49" xfId="1" applyFont="1" applyFill="1" applyBorder="1" applyAlignment="1" applyProtection="1">
      <alignment horizontal="center" vertical="center" wrapText="1"/>
      <protection locked="0"/>
    </xf>
    <xf numFmtId="0" fontId="8" fillId="4" borderId="29" xfId="1" applyFont="1" applyFill="1" applyBorder="1" applyAlignment="1" applyProtection="1">
      <alignment horizontal="center" vertical="center"/>
    </xf>
    <xf numFmtId="0" fontId="8" fillId="4" borderId="55" xfId="1" applyFont="1" applyFill="1" applyBorder="1" applyAlignment="1" applyProtection="1">
      <alignment horizontal="center" vertical="center"/>
    </xf>
    <xf numFmtId="0" fontId="8" fillId="0" borderId="23" xfId="1" applyFont="1" applyFill="1" applyBorder="1" applyAlignment="1" applyProtection="1">
      <alignment horizontal="center" vertical="center" wrapText="1"/>
    </xf>
    <xf numFmtId="0" fontId="8" fillId="0" borderId="18" xfId="1" applyFont="1" applyFill="1" applyBorder="1" applyAlignment="1" applyProtection="1">
      <alignment horizontal="center" vertical="center" wrapText="1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4" borderId="6" xfId="1" applyFont="1" applyFill="1" applyBorder="1" applyAlignment="1" applyProtection="1">
      <alignment horizontal="center" vertical="center"/>
      <protection locked="0"/>
    </xf>
    <xf numFmtId="0" fontId="3" fillId="4" borderId="7" xfId="1" applyFont="1" applyFill="1" applyBorder="1" applyAlignment="1" applyProtection="1">
      <alignment horizontal="center" vertical="center"/>
      <protection locked="0"/>
    </xf>
    <xf numFmtId="0" fontId="3" fillId="4" borderId="8" xfId="1" applyFont="1" applyFill="1" applyBorder="1" applyAlignment="1" applyProtection="1">
      <alignment horizontal="center" vertical="center"/>
      <protection locked="0"/>
    </xf>
    <xf numFmtId="0" fontId="3" fillId="4" borderId="36" xfId="1" applyFont="1" applyFill="1" applyBorder="1" applyAlignment="1" applyProtection="1">
      <alignment horizontal="center" vertical="center" wrapText="1"/>
    </xf>
    <xf numFmtId="0" fontId="3" fillId="6" borderId="29" xfId="1" applyFont="1" applyFill="1" applyBorder="1" applyAlignment="1" applyProtection="1">
      <alignment horizontal="center" vertical="center"/>
    </xf>
    <xf numFmtId="0" fontId="3" fillId="6" borderId="18" xfId="1" applyFont="1" applyFill="1" applyBorder="1" applyAlignment="1" applyProtection="1">
      <alignment horizontal="center" vertical="center"/>
    </xf>
    <xf numFmtId="0" fontId="3" fillId="6" borderId="11" xfId="1" applyFont="1" applyFill="1" applyBorder="1" applyAlignment="1" applyProtection="1">
      <alignment horizontal="center" vertical="center"/>
    </xf>
    <xf numFmtId="0" fontId="3" fillId="6" borderId="39" xfId="1" applyFont="1" applyFill="1" applyBorder="1" applyAlignment="1" applyProtection="1">
      <alignment horizontal="center" vertical="center"/>
    </xf>
    <xf numFmtId="0" fontId="3" fillId="6" borderId="36" xfId="1" applyFont="1" applyFill="1" applyBorder="1" applyAlignment="1" applyProtection="1">
      <alignment horizontal="center" vertical="center"/>
    </xf>
    <xf numFmtId="0" fontId="3" fillId="5" borderId="6" xfId="1" applyFont="1" applyFill="1" applyBorder="1" applyAlignment="1" applyProtection="1">
      <alignment horizontal="center" vertical="center"/>
    </xf>
    <xf numFmtId="0" fontId="3" fillId="5" borderId="7" xfId="1" applyFont="1" applyFill="1" applyBorder="1" applyAlignment="1" applyProtection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5" borderId="6" xfId="1" applyFont="1" applyFill="1" applyBorder="1" applyAlignment="1" applyProtection="1">
      <alignment horizontal="center" vertical="center"/>
      <protection locked="0"/>
    </xf>
    <xf numFmtId="0" fontId="3" fillId="5" borderId="7" xfId="1" applyFont="1" applyFill="1" applyBorder="1" applyAlignment="1" applyProtection="1">
      <alignment horizontal="center" vertical="center"/>
      <protection locked="0"/>
    </xf>
    <xf numFmtId="0" fontId="3" fillId="5" borderId="8" xfId="1" applyFont="1" applyFill="1" applyBorder="1" applyAlignment="1" applyProtection="1">
      <alignment horizontal="center" vertical="center"/>
      <protection locked="0"/>
    </xf>
    <xf numFmtId="0" fontId="3" fillId="0" borderId="40" xfId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1"/>
    <cellStyle name="Normal 2 10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BG99"/>
  <sheetViews>
    <sheetView tabSelected="1" topLeftCell="A39" zoomScale="70" zoomScaleNormal="70" workbookViewId="0">
      <selection activeCell="AB54" sqref="AB54:AQ54"/>
    </sheetView>
  </sheetViews>
  <sheetFormatPr defaultRowHeight="15" x14ac:dyDescent="0.25"/>
  <cols>
    <col min="1" max="1" width="9.42578125" style="20" customWidth="1"/>
    <col min="2" max="2" width="21.42578125" style="20" customWidth="1"/>
    <col min="3" max="3" width="17.7109375" style="20" customWidth="1"/>
    <col min="4" max="4" width="10.140625" style="20" customWidth="1"/>
    <col min="5" max="5" width="10" style="20" customWidth="1"/>
    <col min="6" max="6" width="16.7109375" style="20" customWidth="1"/>
    <col min="7" max="7" width="14.28515625" style="20" customWidth="1"/>
    <col min="8" max="8" width="12.28515625" style="20" customWidth="1"/>
    <col min="9" max="9" width="15.7109375" style="20" customWidth="1"/>
    <col min="10" max="10" width="11" style="83" customWidth="1"/>
    <col min="11" max="11" width="10.5703125" style="20" customWidth="1"/>
    <col min="12" max="12" width="10.7109375" style="20" customWidth="1"/>
    <col min="13" max="13" width="16" style="20" customWidth="1"/>
    <col min="14" max="14" width="14" style="20" customWidth="1"/>
    <col min="15" max="15" width="13.140625" style="20" customWidth="1"/>
    <col min="16" max="16" width="16.140625" style="20" customWidth="1"/>
    <col min="17" max="17" width="10.7109375" style="83" customWidth="1"/>
    <col min="18" max="18" width="11" style="20" customWidth="1"/>
    <col min="19" max="19" width="11.28515625" style="20" customWidth="1"/>
    <col min="20" max="20" width="15.28515625" style="20" customWidth="1"/>
    <col min="21" max="21" width="14.7109375" style="20" customWidth="1"/>
    <col min="22" max="22" width="13.140625" style="20" customWidth="1"/>
    <col min="23" max="23" width="15.28515625" style="20" customWidth="1"/>
    <col min="24" max="24" width="9.7109375" style="83" customWidth="1"/>
    <col min="25" max="25" width="11.85546875" style="83" customWidth="1"/>
    <col min="26" max="26" width="9.140625" style="20"/>
    <col min="27" max="27" width="21.28515625" style="20" customWidth="1"/>
    <col min="28" max="43" width="9.140625" style="20"/>
    <col min="44" max="45" width="9.140625" style="83"/>
    <col min="46" max="46" width="11" style="83" customWidth="1"/>
    <col min="47" max="47" width="11" style="175" customWidth="1"/>
    <col min="48" max="48" width="16.28515625" style="20" customWidth="1"/>
    <col min="49" max="49" width="17.42578125" style="20" customWidth="1"/>
    <col min="50" max="50" width="16.28515625" style="20" customWidth="1"/>
    <col min="51" max="51" width="12.42578125" style="20" customWidth="1"/>
    <col min="52" max="52" width="12.28515625" style="20" customWidth="1"/>
    <col min="53" max="53" width="10.140625" style="1" customWidth="1"/>
    <col min="54" max="54" width="11.7109375" style="1" customWidth="1"/>
    <col min="55" max="55" width="12.42578125" style="1" customWidth="1"/>
    <col min="56" max="56" width="12.7109375" style="1" customWidth="1"/>
    <col min="57" max="58" width="12.42578125" style="1" customWidth="1"/>
    <col min="59" max="59" width="12.7109375" style="1" customWidth="1"/>
    <col min="60" max="16384" width="9.140625" style="1"/>
  </cols>
  <sheetData>
    <row r="2" spans="1:59" ht="15.75" thickBot="1" x14ac:dyDescent="0.3"/>
    <row r="3" spans="1:59" ht="15.75" customHeight="1" x14ac:dyDescent="0.25">
      <c r="A3" s="366" t="s">
        <v>63</v>
      </c>
      <c r="B3" s="367"/>
      <c r="C3" s="368"/>
      <c r="D3" s="325" t="s">
        <v>0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7"/>
      <c r="Z3" s="325" t="s">
        <v>6</v>
      </c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7"/>
      <c r="AU3" s="176"/>
      <c r="AV3" s="269" t="s">
        <v>18</v>
      </c>
      <c r="AW3" s="271"/>
      <c r="AX3" s="269" t="s">
        <v>19</v>
      </c>
      <c r="AY3" s="270"/>
      <c r="AZ3" s="271"/>
      <c r="BA3" s="382" t="s">
        <v>28</v>
      </c>
      <c r="BB3" s="384" t="s">
        <v>54</v>
      </c>
      <c r="BC3" s="384" t="s">
        <v>51</v>
      </c>
      <c r="BD3" s="379" t="s">
        <v>76</v>
      </c>
      <c r="BE3" s="379" t="s">
        <v>30</v>
      </c>
      <c r="BF3" s="379" t="s">
        <v>52</v>
      </c>
      <c r="BG3" s="380" t="s">
        <v>53</v>
      </c>
    </row>
    <row r="4" spans="1:59" ht="15.75" customHeight="1" thickBot="1" x14ac:dyDescent="0.3">
      <c r="A4" s="369"/>
      <c r="B4" s="370"/>
      <c r="C4" s="372"/>
      <c r="D4" s="328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30"/>
      <c r="Z4" s="328"/>
      <c r="AA4" s="329"/>
      <c r="AB4" s="329"/>
      <c r="AC4" s="329"/>
      <c r="AD4" s="329"/>
      <c r="AE4" s="329"/>
      <c r="AF4" s="329"/>
      <c r="AG4" s="329"/>
      <c r="AH4" s="329"/>
      <c r="AI4" s="329"/>
      <c r="AJ4" s="329"/>
      <c r="AK4" s="329"/>
      <c r="AL4" s="329"/>
      <c r="AM4" s="329"/>
      <c r="AN4" s="329"/>
      <c r="AO4" s="329"/>
      <c r="AP4" s="329"/>
      <c r="AQ4" s="329"/>
      <c r="AR4" s="329"/>
      <c r="AS4" s="329"/>
      <c r="AT4" s="330"/>
      <c r="AU4" s="177"/>
      <c r="AV4" s="272"/>
      <c r="AW4" s="274"/>
      <c r="AX4" s="272"/>
      <c r="AY4" s="273"/>
      <c r="AZ4" s="274"/>
      <c r="BA4" s="383"/>
      <c r="BB4" s="333"/>
      <c r="BC4" s="333"/>
      <c r="BD4" s="334"/>
      <c r="BE4" s="334"/>
      <c r="BF4" s="334"/>
      <c r="BG4" s="381"/>
    </row>
    <row r="5" spans="1:59" ht="24.75" customHeight="1" thickBot="1" x14ac:dyDescent="0.3">
      <c r="A5" s="366" t="s">
        <v>71</v>
      </c>
      <c r="B5" s="367"/>
      <c r="C5" s="368"/>
      <c r="D5" s="295" t="s">
        <v>34</v>
      </c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7"/>
      <c r="R5" s="307" t="s">
        <v>36</v>
      </c>
      <c r="S5" s="308"/>
      <c r="T5" s="308"/>
      <c r="U5" s="308"/>
      <c r="V5" s="308"/>
      <c r="W5" s="308"/>
      <c r="X5" s="309"/>
      <c r="Y5" s="385" t="s">
        <v>25</v>
      </c>
      <c r="Z5" s="265" t="s">
        <v>26</v>
      </c>
      <c r="AA5" s="373" t="s">
        <v>7</v>
      </c>
      <c r="AB5" s="253" t="s">
        <v>46</v>
      </c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5"/>
      <c r="AU5" s="267"/>
      <c r="AV5" s="272"/>
      <c r="AW5" s="274"/>
      <c r="AX5" s="272"/>
      <c r="AY5" s="273"/>
      <c r="AZ5" s="274"/>
      <c r="BA5" s="383"/>
      <c r="BB5" s="333"/>
      <c r="BC5" s="333"/>
      <c r="BD5" s="334"/>
      <c r="BE5" s="334"/>
      <c r="BF5" s="334"/>
      <c r="BG5" s="381"/>
    </row>
    <row r="6" spans="1:59" ht="26.25" customHeight="1" thickBot="1" x14ac:dyDescent="0.3">
      <c r="A6" s="369"/>
      <c r="B6" s="370"/>
      <c r="C6" s="371"/>
      <c r="D6" s="298" t="s">
        <v>35</v>
      </c>
      <c r="E6" s="299"/>
      <c r="F6" s="299"/>
      <c r="G6" s="299"/>
      <c r="H6" s="299"/>
      <c r="I6" s="299"/>
      <c r="J6" s="300"/>
      <c r="K6" s="301" t="s">
        <v>45</v>
      </c>
      <c r="L6" s="302"/>
      <c r="M6" s="302"/>
      <c r="N6" s="302"/>
      <c r="O6" s="302"/>
      <c r="P6" s="302"/>
      <c r="Q6" s="303"/>
      <c r="R6" s="304" t="s">
        <v>37</v>
      </c>
      <c r="S6" s="305"/>
      <c r="T6" s="305"/>
      <c r="U6" s="305"/>
      <c r="V6" s="305"/>
      <c r="W6" s="305"/>
      <c r="X6" s="306"/>
      <c r="Y6" s="386"/>
      <c r="Z6" s="266"/>
      <c r="AA6" s="346"/>
      <c r="AB6" s="388"/>
      <c r="AC6" s="389"/>
      <c r="AD6" s="389"/>
      <c r="AE6" s="389"/>
      <c r="AF6" s="389"/>
      <c r="AG6" s="389"/>
      <c r="AH6" s="389"/>
      <c r="AI6" s="389"/>
      <c r="AJ6" s="389"/>
      <c r="AK6" s="389"/>
      <c r="AL6" s="389"/>
      <c r="AM6" s="389"/>
      <c r="AN6" s="389"/>
      <c r="AO6" s="389"/>
      <c r="AP6" s="389"/>
      <c r="AQ6" s="389"/>
      <c r="AR6" s="254"/>
      <c r="AS6" s="254"/>
      <c r="AT6" s="255"/>
      <c r="AU6" s="267"/>
      <c r="AV6" s="275"/>
      <c r="AW6" s="277"/>
      <c r="AX6" s="275"/>
      <c r="AY6" s="276"/>
      <c r="AZ6" s="277"/>
      <c r="BA6" s="383"/>
      <c r="BB6" s="333"/>
      <c r="BC6" s="333"/>
      <c r="BD6" s="334"/>
      <c r="BE6" s="334"/>
      <c r="BF6" s="334"/>
      <c r="BG6" s="381"/>
    </row>
    <row r="7" spans="1:59" ht="27.75" customHeight="1" thickBot="1" x14ac:dyDescent="0.3">
      <c r="A7" s="286" t="s">
        <v>33</v>
      </c>
      <c r="B7" s="314" t="s">
        <v>31</v>
      </c>
      <c r="C7" s="312" t="s">
        <v>32</v>
      </c>
      <c r="D7" s="322" t="s">
        <v>39</v>
      </c>
      <c r="E7" s="310" t="s">
        <v>38</v>
      </c>
      <c r="F7" s="320" t="s">
        <v>44</v>
      </c>
      <c r="G7" s="320"/>
      <c r="H7" s="320"/>
      <c r="I7" s="321"/>
      <c r="J7" s="323" t="s">
        <v>17</v>
      </c>
      <c r="K7" s="311" t="s">
        <v>39</v>
      </c>
      <c r="L7" s="310" t="s">
        <v>38</v>
      </c>
      <c r="M7" s="320" t="s">
        <v>44</v>
      </c>
      <c r="N7" s="320"/>
      <c r="O7" s="320"/>
      <c r="P7" s="321"/>
      <c r="Q7" s="323" t="s">
        <v>17</v>
      </c>
      <c r="R7" s="313" t="s">
        <v>39</v>
      </c>
      <c r="S7" s="315" t="s">
        <v>38</v>
      </c>
      <c r="T7" s="316" t="s">
        <v>44</v>
      </c>
      <c r="U7" s="316"/>
      <c r="V7" s="316"/>
      <c r="W7" s="317"/>
      <c r="X7" s="331" t="s">
        <v>17</v>
      </c>
      <c r="Y7" s="386"/>
      <c r="Z7" s="266"/>
      <c r="AA7" s="346"/>
      <c r="AB7" s="365" t="s">
        <v>8</v>
      </c>
      <c r="AC7" s="247"/>
      <c r="AD7" s="247" t="s">
        <v>9</v>
      </c>
      <c r="AE7" s="247"/>
      <c r="AF7" s="247" t="s">
        <v>10</v>
      </c>
      <c r="AG7" s="247"/>
      <c r="AH7" s="247" t="s">
        <v>11</v>
      </c>
      <c r="AI7" s="247"/>
      <c r="AJ7" s="247" t="s">
        <v>12</v>
      </c>
      <c r="AK7" s="247"/>
      <c r="AL7" s="247" t="s">
        <v>13</v>
      </c>
      <c r="AM7" s="247"/>
      <c r="AN7" s="247" t="s">
        <v>14</v>
      </c>
      <c r="AO7" s="247"/>
      <c r="AP7" s="247" t="s">
        <v>15</v>
      </c>
      <c r="AQ7" s="359"/>
      <c r="AR7" s="290" t="s">
        <v>16</v>
      </c>
      <c r="AS7" s="291"/>
      <c r="AT7" s="292"/>
      <c r="AU7" s="268"/>
      <c r="AV7" s="293" t="s">
        <v>47</v>
      </c>
      <c r="AW7" s="390"/>
      <c r="AX7" s="278" t="s">
        <v>50</v>
      </c>
      <c r="AY7" s="279"/>
      <c r="AZ7" s="280"/>
      <c r="BA7" s="383"/>
      <c r="BB7" s="333"/>
      <c r="BC7" s="333"/>
      <c r="BD7" s="334"/>
      <c r="BE7" s="334"/>
      <c r="BF7" s="334"/>
      <c r="BG7" s="381"/>
    </row>
    <row r="8" spans="1:59" ht="100.5" customHeight="1" thickBot="1" x14ac:dyDescent="0.3">
      <c r="A8" s="286"/>
      <c r="B8" s="287"/>
      <c r="C8" s="312"/>
      <c r="D8" s="322"/>
      <c r="E8" s="310"/>
      <c r="F8" s="73" t="s">
        <v>40</v>
      </c>
      <c r="G8" s="73" t="s">
        <v>41</v>
      </c>
      <c r="H8" s="73" t="s">
        <v>42</v>
      </c>
      <c r="I8" s="105" t="s">
        <v>43</v>
      </c>
      <c r="J8" s="324"/>
      <c r="K8" s="311"/>
      <c r="L8" s="310"/>
      <c r="M8" s="73" t="s">
        <v>40</v>
      </c>
      <c r="N8" s="73" t="s">
        <v>41</v>
      </c>
      <c r="O8" s="73" t="s">
        <v>56</v>
      </c>
      <c r="P8" s="105" t="s">
        <v>43</v>
      </c>
      <c r="Q8" s="324"/>
      <c r="R8" s="313"/>
      <c r="S8" s="315"/>
      <c r="T8" s="75" t="s">
        <v>40</v>
      </c>
      <c r="U8" s="75" t="s">
        <v>41</v>
      </c>
      <c r="V8" s="75" t="s">
        <v>57</v>
      </c>
      <c r="W8" s="78" t="s">
        <v>43</v>
      </c>
      <c r="X8" s="332"/>
      <c r="Y8" s="387"/>
      <c r="Z8" s="266"/>
      <c r="AA8" s="346"/>
      <c r="AB8" s="110" t="s">
        <v>3</v>
      </c>
      <c r="AC8" s="111" t="s">
        <v>4</v>
      </c>
      <c r="AD8" s="111" t="s">
        <v>3</v>
      </c>
      <c r="AE8" s="111" t="s">
        <v>4</v>
      </c>
      <c r="AF8" s="111" t="s">
        <v>3</v>
      </c>
      <c r="AG8" s="111" t="s">
        <v>4</v>
      </c>
      <c r="AH8" s="111" t="s">
        <v>3</v>
      </c>
      <c r="AI8" s="111" t="s">
        <v>4</v>
      </c>
      <c r="AJ8" s="111" t="s">
        <v>3</v>
      </c>
      <c r="AK8" s="111" t="s">
        <v>4</v>
      </c>
      <c r="AL8" s="111" t="s">
        <v>3</v>
      </c>
      <c r="AM8" s="111" t="s">
        <v>4</v>
      </c>
      <c r="AN8" s="111" t="s">
        <v>3</v>
      </c>
      <c r="AO8" s="111" t="s">
        <v>4</v>
      </c>
      <c r="AP8" s="111" t="s">
        <v>3</v>
      </c>
      <c r="AQ8" s="114" t="s">
        <v>4</v>
      </c>
      <c r="AR8" s="42" t="s">
        <v>3</v>
      </c>
      <c r="AS8" s="118" t="s">
        <v>4</v>
      </c>
      <c r="AT8" s="120" t="s">
        <v>17</v>
      </c>
      <c r="AU8" s="178" t="s">
        <v>69</v>
      </c>
      <c r="AV8" s="48" t="s">
        <v>48</v>
      </c>
      <c r="AW8" s="126" t="s">
        <v>49</v>
      </c>
      <c r="AX8" s="127" t="s">
        <v>66</v>
      </c>
      <c r="AY8" s="47" t="s">
        <v>67</v>
      </c>
      <c r="AZ8" s="49" t="s">
        <v>68</v>
      </c>
      <c r="BA8" s="383"/>
      <c r="BB8" s="333"/>
      <c r="BC8" s="333"/>
      <c r="BD8" s="334"/>
      <c r="BE8" s="334"/>
      <c r="BF8" s="334"/>
      <c r="BG8" s="381"/>
    </row>
    <row r="9" spans="1:59" s="64" customFormat="1" ht="29.25" customHeight="1" x14ac:dyDescent="0.25">
      <c r="A9" s="67">
        <v>1</v>
      </c>
      <c r="B9" s="169" t="s">
        <v>65</v>
      </c>
      <c r="C9" s="219">
        <v>26264.963936328662</v>
      </c>
      <c r="D9" s="24">
        <v>2</v>
      </c>
      <c r="E9" s="2">
        <v>0</v>
      </c>
      <c r="F9" s="2">
        <v>0</v>
      </c>
      <c r="G9" s="2">
        <v>0</v>
      </c>
      <c r="H9" s="2">
        <v>0</v>
      </c>
      <c r="I9" s="106">
        <v>0</v>
      </c>
      <c r="J9" s="108">
        <f>D9+E9+F9+G9+H9+I9</f>
        <v>2</v>
      </c>
      <c r="K9" s="24">
        <v>23</v>
      </c>
      <c r="L9" s="2">
        <v>0</v>
      </c>
      <c r="M9" s="2">
        <v>0</v>
      </c>
      <c r="N9" s="2">
        <v>0</v>
      </c>
      <c r="O9" s="2">
        <v>0</v>
      </c>
      <c r="P9" s="106">
        <v>0</v>
      </c>
      <c r="Q9" s="108">
        <f>SUM(K9:P9)</f>
        <v>23</v>
      </c>
      <c r="R9" s="24">
        <v>8</v>
      </c>
      <c r="S9" s="2">
        <v>0</v>
      </c>
      <c r="T9" s="2">
        <v>0</v>
      </c>
      <c r="U9" s="2">
        <v>0</v>
      </c>
      <c r="V9" s="2">
        <v>0</v>
      </c>
      <c r="W9" s="106">
        <v>0</v>
      </c>
      <c r="X9" s="108">
        <f>SUM(R9:W9)</f>
        <v>8</v>
      </c>
      <c r="Y9" s="174">
        <f>J9+Q9+X9</f>
        <v>33</v>
      </c>
      <c r="Z9" s="67">
        <v>1</v>
      </c>
      <c r="AA9" s="171" t="s">
        <v>65</v>
      </c>
      <c r="AB9" s="112">
        <v>1</v>
      </c>
      <c r="AC9" s="113">
        <v>1</v>
      </c>
      <c r="AD9" s="113">
        <v>2</v>
      </c>
      <c r="AE9" s="113">
        <v>2</v>
      </c>
      <c r="AF9" s="113">
        <v>6</v>
      </c>
      <c r="AG9" s="113">
        <v>10</v>
      </c>
      <c r="AH9" s="113">
        <v>1</v>
      </c>
      <c r="AI9" s="113">
        <v>6</v>
      </c>
      <c r="AJ9" s="113">
        <v>0</v>
      </c>
      <c r="AK9" s="113">
        <v>4</v>
      </c>
      <c r="AL9" s="113">
        <v>0</v>
      </c>
      <c r="AM9" s="113">
        <v>0</v>
      </c>
      <c r="AN9" s="113">
        <v>0</v>
      </c>
      <c r="AO9" s="113">
        <v>0</v>
      </c>
      <c r="AP9" s="113">
        <v>0</v>
      </c>
      <c r="AQ9" s="115">
        <v>0</v>
      </c>
      <c r="AR9" s="116">
        <f>AP9+AN9+AL9+AJ9+AH9+AF9+AD9+AB9</f>
        <v>10</v>
      </c>
      <c r="AS9" s="104">
        <f>AQ9+AO9+AM9+AK9+AI9+AG9+AE9+AC9</f>
        <v>23</v>
      </c>
      <c r="AT9" s="121">
        <f>SUM(AR9:AS9)</f>
        <v>33</v>
      </c>
      <c r="AU9" s="179">
        <f>D9+E9+K9+L9+R9+S9</f>
        <v>33</v>
      </c>
      <c r="AV9" s="50">
        <v>0</v>
      </c>
      <c r="AW9" s="51">
        <v>0</v>
      </c>
      <c r="AX9" s="128">
        <v>0</v>
      </c>
      <c r="AY9" s="3">
        <v>0</v>
      </c>
      <c r="AZ9" s="51">
        <v>0</v>
      </c>
      <c r="BA9" s="239">
        <f t="shared" ref="BA9:BA16" si="0">((D9+E9)*4)/(C9*0.00144)*100</f>
        <v>21.151963387512325</v>
      </c>
      <c r="BB9" s="80">
        <f>(D9+E9)/(J9+Q9)*100</f>
        <v>8</v>
      </c>
      <c r="BC9" s="80">
        <f>(4*AU9)/(C9*0.00272)*100</f>
        <v>184.76862135562237</v>
      </c>
      <c r="BD9" s="80">
        <f t="shared" ref="BD9:BD16" si="1">(E9+F9+G9+H9+I9+L9+M9+N9+O9+P9+S9+T9+U9+V9+W9)/Y9*100</f>
        <v>0</v>
      </c>
      <c r="BE9" s="80">
        <f t="shared" ref="BE9:BE16" si="2">((D9+E9)*4)/(C9)*100000</f>
        <v>30.45882727801775</v>
      </c>
      <c r="BF9" s="80">
        <f>(AU9*4)/(C9)*100000</f>
        <v>502.57065008729296</v>
      </c>
      <c r="BG9" s="240" t="e">
        <f t="shared" ref="BG9:BG16" si="3">AW9/AV9*100</f>
        <v>#DIV/0!</v>
      </c>
    </row>
    <row r="10" spans="1:59" s="64" customFormat="1" ht="29.25" customHeight="1" x14ac:dyDescent="0.25">
      <c r="A10" s="67">
        <v>2</v>
      </c>
      <c r="B10" s="18" t="s">
        <v>58</v>
      </c>
      <c r="C10" s="220">
        <v>304995.21922835469</v>
      </c>
      <c r="D10" s="24">
        <v>9</v>
      </c>
      <c r="E10" s="2">
        <v>0</v>
      </c>
      <c r="F10" s="2">
        <v>0</v>
      </c>
      <c r="G10" s="2">
        <v>0</v>
      </c>
      <c r="H10" s="2">
        <v>0</v>
      </c>
      <c r="I10" s="106">
        <v>0</v>
      </c>
      <c r="J10" s="108">
        <f t="shared" ref="J10:J16" si="4">D10+E10+F10+G10+H10+I10</f>
        <v>9</v>
      </c>
      <c r="K10" s="24">
        <v>80</v>
      </c>
      <c r="L10" s="2">
        <v>0</v>
      </c>
      <c r="M10" s="2">
        <v>0</v>
      </c>
      <c r="N10" s="2">
        <v>0</v>
      </c>
      <c r="O10" s="2">
        <v>14</v>
      </c>
      <c r="P10" s="106">
        <v>0</v>
      </c>
      <c r="Q10" s="108">
        <f t="shared" ref="Q10:Q16" si="5">SUM(K10:P10)</f>
        <v>94</v>
      </c>
      <c r="R10" s="24">
        <v>29</v>
      </c>
      <c r="S10" s="2">
        <v>0</v>
      </c>
      <c r="T10" s="2">
        <v>0</v>
      </c>
      <c r="U10" s="2">
        <v>0</v>
      </c>
      <c r="V10" s="2">
        <v>6</v>
      </c>
      <c r="W10" s="106">
        <v>0</v>
      </c>
      <c r="X10" s="108">
        <f t="shared" ref="X10:X16" si="6">SUM(R10:W10)</f>
        <v>35</v>
      </c>
      <c r="Y10" s="170">
        <f t="shared" ref="Y10:Y16" si="7">J10+Q10+X10</f>
        <v>138</v>
      </c>
      <c r="Z10" s="67">
        <v>2</v>
      </c>
      <c r="AA10" s="40" t="s">
        <v>58</v>
      </c>
      <c r="AB10" s="24">
        <v>15</v>
      </c>
      <c r="AC10" s="2">
        <v>10</v>
      </c>
      <c r="AD10" s="2">
        <v>6</v>
      </c>
      <c r="AE10" s="2">
        <v>15</v>
      </c>
      <c r="AF10" s="2">
        <v>5</v>
      </c>
      <c r="AG10" s="2">
        <v>8</v>
      </c>
      <c r="AH10" s="2">
        <v>5</v>
      </c>
      <c r="AI10" s="2">
        <v>14</v>
      </c>
      <c r="AJ10" s="2">
        <v>3</v>
      </c>
      <c r="AK10" s="2">
        <v>15</v>
      </c>
      <c r="AL10" s="2">
        <v>5</v>
      </c>
      <c r="AM10" s="2">
        <v>4</v>
      </c>
      <c r="AN10" s="2">
        <v>2</v>
      </c>
      <c r="AO10" s="2">
        <v>5</v>
      </c>
      <c r="AP10" s="2">
        <v>3</v>
      </c>
      <c r="AQ10" s="106">
        <v>3</v>
      </c>
      <c r="AR10" s="116">
        <f t="shared" ref="AR10:AR16" si="8">AP10+AN10+AL10+AJ10+AH10+AF10+AD10+AB10</f>
        <v>44</v>
      </c>
      <c r="AS10" s="104">
        <f>AQ10+AO10+AM10+AK10+AI10+AG10+AE10+AC10</f>
        <v>74</v>
      </c>
      <c r="AT10" s="121">
        <f>SUM(AR10:AS10)</f>
        <v>118</v>
      </c>
      <c r="AU10" s="179">
        <f t="shared" ref="AU10:AU16" si="9">D10+E10+K10+L10+R10+S10</f>
        <v>118</v>
      </c>
      <c r="AV10" s="50">
        <v>272</v>
      </c>
      <c r="AW10" s="51">
        <v>9</v>
      </c>
      <c r="AX10" s="128">
        <v>133</v>
      </c>
      <c r="AY10" s="3">
        <v>0</v>
      </c>
      <c r="AZ10" s="51">
        <v>0</v>
      </c>
      <c r="BA10" s="239">
        <f t="shared" si="0"/>
        <v>8.1968497943182861</v>
      </c>
      <c r="BB10" s="80">
        <f t="shared" ref="BB10:BB15" si="10">(D10+E10)/(J10+Q10)*100</f>
        <v>8.7378640776699026</v>
      </c>
      <c r="BC10" s="80">
        <f t="shared" ref="BC10:BC15" si="11">(4*AU10)/(C10*0.00272)*100</f>
        <v>56.895780925268099</v>
      </c>
      <c r="BD10" s="80">
        <f t="shared" si="1"/>
        <v>14.492753623188406</v>
      </c>
      <c r="BE10" s="80">
        <f t="shared" si="2"/>
        <v>11.803463703818332</v>
      </c>
      <c r="BF10" s="80">
        <f t="shared" ref="BF10:BF16" si="12">(AU10*4)/(C10)*100000</f>
        <v>154.75652411672925</v>
      </c>
      <c r="BG10" s="240">
        <f t="shared" si="3"/>
        <v>3.3088235294117649</v>
      </c>
    </row>
    <row r="11" spans="1:59" s="64" customFormat="1" ht="29.25" customHeight="1" x14ac:dyDescent="0.25">
      <c r="A11" s="67">
        <v>3</v>
      </c>
      <c r="B11" s="18" t="s">
        <v>59</v>
      </c>
      <c r="C11" s="220">
        <v>234513.13075121382</v>
      </c>
      <c r="D11" s="24">
        <v>0</v>
      </c>
      <c r="E11" s="2">
        <v>0</v>
      </c>
      <c r="F11" s="2">
        <v>0</v>
      </c>
      <c r="G11" s="2">
        <v>0</v>
      </c>
      <c r="H11" s="2">
        <v>0</v>
      </c>
      <c r="I11" s="106">
        <v>0</v>
      </c>
      <c r="J11" s="108">
        <f t="shared" si="4"/>
        <v>0</v>
      </c>
      <c r="K11" s="24">
        <v>12</v>
      </c>
      <c r="L11" s="2">
        <v>0</v>
      </c>
      <c r="M11" s="2">
        <v>0</v>
      </c>
      <c r="N11" s="2">
        <v>0</v>
      </c>
      <c r="O11" s="2">
        <v>0</v>
      </c>
      <c r="P11" s="106">
        <v>0</v>
      </c>
      <c r="Q11" s="108">
        <f t="shared" si="5"/>
        <v>12</v>
      </c>
      <c r="R11" s="24">
        <v>11</v>
      </c>
      <c r="S11" s="2">
        <v>0</v>
      </c>
      <c r="T11" s="2">
        <v>0</v>
      </c>
      <c r="U11" s="2">
        <v>0</v>
      </c>
      <c r="V11" s="2">
        <v>0</v>
      </c>
      <c r="W11" s="106">
        <v>0</v>
      </c>
      <c r="X11" s="108">
        <f t="shared" si="6"/>
        <v>11</v>
      </c>
      <c r="Y11" s="170">
        <f t="shared" si="7"/>
        <v>23</v>
      </c>
      <c r="Z11" s="67">
        <v>3</v>
      </c>
      <c r="AA11" s="40" t="s">
        <v>59</v>
      </c>
      <c r="AB11" s="24">
        <v>1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  <c r="AH11" s="2">
        <v>0</v>
      </c>
      <c r="AI11" s="2">
        <v>1</v>
      </c>
      <c r="AJ11" s="2">
        <v>2</v>
      </c>
      <c r="AK11" s="2">
        <v>1</v>
      </c>
      <c r="AL11" s="2">
        <v>1</v>
      </c>
      <c r="AM11" s="2">
        <v>2</v>
      </c>
      <c r="AN11" s="2">
        <v>2</v>
      </c>
      <c r="AO11" s="2">
        <v>3</v>
      </c>
      <c r="AP11" s="2">
        <v>4</v>
      </c>
      <c r="AQ11" s="106">
        <v>5</v>
      </c>
      <c r="AR11" s="116">
        <f t="shared" si="8"/>
        <v>10</v>
      </c>
      <c r="AS11" s="104">
        <f t="shared" ref="AS11:AS16" si="13">AQ11+AO11+AM11+AK11+AI11+AG11+AE11+AC11</f>
        <v>13</v>
      </c>
      <c r="AT11" s="121">
        <f t="shared" ref="AT11:AT16" si="14">SUM(AR11:AS11)</f>
        <v>23</v>
      </c>
      <c r="AU11" s="179">
        <f t="shared" si="9"/>
        <v>23</v>
      </c>
      <c r="AV11" s="50">
        <v>0</v>
      </c>
      <c r="AW11" s="51">
        <v>0</v>
      </c>
      <c r="AX11" s="128">
        <v>320</v>
      </c>
      <c r="AY11" s="3">
        <v>0</v>
      </c>
      <c r="AZ11" s="51">
        <v>0</v>
      </c>
      <c r="BA11" s="239">
        <f t="shared" si="0"/>
        <v>0</v>
      </c>
      <c r="BB11" s="80">
        <f t="shared" si="10"/>
        <v>0</v>
      </c>
      <c r="BC11" s="80">
        <f t="shared" si="11"/>
        <v>14.422872315685733</v>
      </c>
      <c r="BD11" s="80">
        <f t="shared" si="1"/>
        <v>0</v>
      </c>
      <c r="BE11" s="80">
        <f t="shared" si="2"/>
        <v>0</v>
      </c>
      <c r="BF11" s="80">
        <f t="shared" si="12"/>
        <v>39.230212698665198</v>
      </c>
      <c r="BG11" s="240" t="e">
        <f t="shared" si="3"/>
        <v>#DIV/0!</v>
      </c>
    </row>
    <row r="12" spans="1:59" s="64" customFormat="1" ht="29.25" customHeight="1" x14ac:dyDescent="0.25">
      <c r="A12" s="67">
        <v>4</v>
      </c>
      <c r="B12" s="18" t="s">
        <v>60</v>
      </c>
      <c r="C12" s="220">
        <v>106362.88117459395</v>
      </c>
      <c r="D12" s="24">
        <v>0</v>
      </c>
      <c r="E12" s="2">
        <v>0</v>
      </c>
      <c r="F12" s="2">
        <v>0</v>
      </c>
      <c r="G12" s="2">
        <v>0</v>
      </c>
      <c r="H12" s="2">
        <v>0</v>
      </c>
      <c r="I12" s="106">
        <v>0</v>
      </c>
      <c r="J12" s="108">
        <f t="shared" si="4"/>
        <v>0</v>
      </c>
      <c r="K12" s="24">
        <v>8</v>
      </c>
      <c r="L12" s="2">
        <v>0</v>
      </c>
      <c r="M12" s="2">
        <v>0</v>
      </c>
      <c r="N12" s="2">
        <v>0</v>
      </c>
      <c r="O12" s="2">
        <v>1</v>
      </c>
      <c r="P12" s="106">
        <v>0</v>
      </c>
      <c r="Q12" s="108">
        <f t="shared" si="5"/>
        <v>9</v>
      </c>
      <c r="R12" s="24">
        <v>9</v>
      </c>
      <c r="S12" s="2">
        <v>0</v>
      </c>
      <c r="T12" s="2">
        <v>0</v>
      </c>
      <c r="U12" s="2">
        <v>0</v>
      </c>
      <c r="V12" s="2">
        <v>1</v>
      </c>
      <c r="W12" s="106">
        <v>0</v>
      </c>
      <c r="X12" s="108">
        <f t="shared" si="6"/>
        <v>10</v>
      </c>
      <c r="Y12" s="170">
        <f t="shared" si="7"/>
        <v>19</v>
      </c>
      <c r="Z12" s="67">
        <v>4</v>
      </c>
      <c r="AA12" s="40" t="s">
        <v>60</v>
      </c>
      <c r="AB12" s="24">
        <v>1</v>
      </c>
      <c r="AC12" s="2">
        <v>0</v>
      </c>
      <c r="AD12" s="2">
        <v>1</v>
      </c>
      <c r="AE12" s="2">
        <v>0</v>
      </c>
      <c r="AF12" s="2">
        <v>1</v>
      </c>
      <c r="AG12" s="2">
        <v>0</v>
      </c>
      <c r="AH12" s="2">
        <v>0</v>
      </c>
      <c r="AI12" s="2">
        <v>1</v>
      </c>
      <c r="AJ12" s="2">
        <v>1</v>
      </c>
      <c r="AK12" s="2">
        <v>3</v>
      </c>
      <c r="AL12" s="2">
        <v>2</v>
      </c>
      <c r="AM12" s="2">
        <v>2</v>
      </c>
      <c r="AN12" s="2">
        <v>1</v>
      </c>
      <c r="AO12" s="2">
        <v>1</v>
      </c>
      <c r="AP12" s="2">
        <v>2</v>
      </c>
      <c r="AQ12" s="106">
        <v>1</v>
      </c>
      <c r="AR12" s="116">
        <f t="shared" si="8"/>
        <v>9</v>
      </c>
      <c r="AS12" s="104">
        <f t="shared" si="13"/>
        <v>8</v>
      </c>
      <c r="AT12" s="121">
        <f t="shared" si="14"/>
        <v>17</v>
      </c>
      <c r="AU12" s="179">
        <f t="shared" si="9"/>
        <v>17</v>
      </c>
      <c r="AV12" s="50">
        <v>25</v>
      </c>
      <c r="AW12" s="51">
        <v>0</v>
      </c>
      <c r="AX12" s="128">
        <v>0</v>
      </c>
      <c r="AY12" s="3">
        <v>0</v>
      </c>
      <c r="AZ12" s="51">
        <v>0</v>
      </c>
      <c r="BA12" s="239">
        <f t="shared" si="0"/>
        <v>0</v>
      </c>
      <c r="BB12" s="80">
        <f t="shared" si="10"/>
        <v>0</v>
      </c>
      <c r="BC12" s="80">
        <f t="shared" si="11"/>
        <v>23.504440387396677</v>
      </c>
      <c r="BD12" s="80">
        <f t="shared" si="1"/>
        <v>10.526315789473683</v>
      </c>
      <c r="BE12" s="80">
        <f t="shared" si="2"/>
        <v>0</v>
      </c>
      <c r="BF12" s="80">
        <f t="shared" si="12"/>
        <v>63.932077853718965</v>
      </c>
      <c r="BG12" s="240">
        <f t="shared" si="3"/>
        <v>0</v>
      </c>
    </row>
    <row r="13" spans="1:59" s="64" customFormat="1" ht="29.25" customHeight="1" x14ac:dyDescent="0.25">
      <c r="A13" s="67">
        <v>5</v>
      </c>
      <c r="B13" s="18" t="s">
        <v>61</v>
      </c>
      <c r="C13" s="220">
        <v>175244.10180452731</v>
      </c>
      <c r="D13" s="24">
        <v>10</v>
      </c>
      <c r="E13" s="2">
        <v>0</v>
      </c>
      <c r="F13" s="2">
        <v>0</v>
      </c>
      <c r="G13" s="2">
        <v>0</v>
      </c>
      <c r="H13" s="2">
        <v>0</v>
      </c>
      <c r="I13" s="106">
        <v>0</v>
      </c>
      <c r="J13" s="108">
        <f t="shared" si="4"/>
        <v>10</v>
      </c>
      <c r="K13" s="24">
        <v>61</v>
      </c>
      <c r="L13" s="2">
        <v>0</v>
      </c>
      <c r="M13" s="2">
        <v>0</v>
      </c>
      <c r="N13" s="2">
        <v>0</v>
      </c>
      <c r="O13" s="2">
        <v>4</v>
      </c>
      <c r="P13" s="106">
        <v>0</v>
      </c>
      <c r="Q13" s="108">
        <f t="shared" si="5"/>
        <v>65</v>
      </c>
      <c r="R13" s="24">
        <v>27</v>
      </c>
      <c r="S13" s="2">
        <v>0</v>
      </c>
      <c r="T13" s="2">
        <v>0</v>
      </c>
      <c r="U13" s="2">
        <v>0</v>
      </c>
      <c r="V13" s="2">
        <v>2</v>
      </c>
      <c r="W13" s="106">
        <v>0</v>
      </c>
      <c r="X13" s="108">
        <f t="shared" si="6"/>
        <v>29</v>
      </c>
      <c r="Y13" s="170">
        <f t="shared" si="7"/>
        <v>104</v>
      </c>
      <c r="Z13" s="67">
        <v>5</v>
      </c>
      <c r="AA13" s="40" t="s">
        <v>61</v>
      </c>
      <c r="AB13" s="24">
        <v>13</v>
      </c>
      <c r="AC13" s="2">
        <v>4</v>
      </c>
      <c r="AD13" s="2">
        <v>9</v>
      </c>
      <c r="AE13" s="2">
        <v>6</v>
      </c>
      <c r="AF13" s="2">
        <v>13</v>
      </c>
      <c r="AG13" s="2">
        <v>6</v>
      </c>
      <c r="AH13" s="2">
        <v>8</v>
      </c>
      <c r="AI13" s="2">
        <v>4</v>
      </c>
      <c r="AJ13" s="2">
        <v>2</v>
      </c>
      <c r="AK13" s="2">
        <v>1</v>
      </c>
      <c r="AL13" s="2">
        <v>5</v>
      </c>
      <c r="AM13" s="2">
        <v>7</v>
      </c>
      <c r="AN13" s="2">
        <v>4</v>
      </c>
      <c r="AO13" s="2">
        <v>5</v>
      </c>
      <c r="AP13" s="2">
        <v>4</v>
      </c>
      <c r="AQ13" s="106">
        <v>7</v>
      </c>
      <c r="AR13" s="116">
        <f t="shared" si="8"/>
        <v>58</v>
      </c>
      <c r="AS13" s="104">
        <f t="shared" si="13"/>
        <v>40</v>
      </c>
      <c r="AT13" s="121">
        <f t="shared" si="14"/>
        <v>98</v>
      </c>
      <c r="AU13" s="179">
        <f t="shared" si="9"/>
        <v>98</v>
      </c>
      <c r="AV13" s="50">
        <v>182</v>
      </c>
      <c r="AW13" s="51">
        <v>18</v>
      </c>
      <c r="AX13" s="128">
        <v>120</v>
      </c>
      <c r="AY13" s="3">
        <v>0</v>
      </c>
      <c r="AZ13" s="51">
        <v>2</v>
      </c>
      <c r="BA13" s="239">
        <f t="shared" si="0"/>
        <v>15.850905960168616</v>
      </c>
      <c r="BB13" s="80">
        <f t="shared" si="10"/>
        <v>13.333333333333334</v>
      </c>
      <c r="BC13" s="80">
        <f t="shared" si="11"/>
        <v>82.238229746286578</v>
      </c>
      <c r="BD13" s="80">
        <f t="shared" si="1"/>
        <v>5.7692307692307692</v>
      </c>
      <c r="BE13" s="80">
        <f t="shared" si="2"/>
        <v>22.825304582642808</v>
      </c>
      <c r="BF13" s="80">
        <f t="shared" si="12"/>
        <v>223.68798490989954</v>
      </c>
      <c r="BG13" s="240">
        <f t="shared" si="3"/>
        <v>9.8901098901098905</v>
      </c>
    </row>
    <row r="14" spans="1:59" s="64" customFormat="1" ht="29.25" customHeight="1" x14ac:dyDescent="0.25">
      <c r="A14" s="67">
        <v>6</v>
      </c>
      <c r="B14" s="169" t="s">
        <v>64</v>
      </c>
      <c r="C14" s="220">
        <v>37693.676851283999</v>
      </c>
      <c r="D14" s="24">
        <v>2</v>
      </c>
      <c r="E14" s="2">
        <v>0</v>
      </c>
      <c r="F14" s="2">
        <v>0</v>
      </c>
      <c r="G14" s="2">
        <v>0</v>
      </c>
      <c r="H14" s="2">
        <v>0</v>
      </c>
      <c r="I14" s="106">
        <v>0</v>
      </c>
      <c r="J14" s="108">
        <f t="shared" si="4"/>
        <v>2</v>
      </c>
      <c r="K14" s="24">
        <v>7</v>
      </c>
      <c r="L14" s="2">
        <v>0</v>
      </c>
      <c r="M14" s="2">
        <v>0</v>
      </c>
      <c r="N14" s="2">
        <v>0</v>
      </c>
      <c r="O14" s="2">
        <v>0</v>
      </c>
      <c r="P14" s="106">
        <v>0</v>
      </c>
      <c r="Q14" s="108">
        <f t="shared" si="5"/>
        <v>7</v>
      </c>
      <c r="R14" s="24">
        <v>0</v>
      </c>
      <c r="S14" s="2">
        <v>0</v>
      </c>
      <c r="T14" s="2">
        <v>0</v>
      </c>
      <c r="U14" s="2">
        <v>0</v>
      </c>
      <c r="V14" s="2">
        <v>0</v>
      </c>
      <c r="W14" s="106">
        <v>0</v>
      </c>
      <c r="X14" s="108">
        <f t="shared" si="6"/>
        <v>0</v>
      </c>
      <c r="Y14" s="170">
        <f t="shared" si="7"/>
        <v>9</v>
      </c>
      <c r="Z14" s="67">
        <v>6</v>
      </c>
      <c r="AA14" s="171" t="s">
        <v>64</v>
      </c>
      <c r="AB14" s="24">
        <v>0</v>
      </c>
      <c r="AC14" s="2">
        <v>0</v>
      </c>
      <c r="AD14" s="2">
        <v>0</v>
      </c>
      <c r="AE14" s="2">
        <v>0</v>
      </c>
      <c r="AF14" s="2">
        <v>0</v>
      </c>
      <c r="AG14" s="2">
        <v>2</v>
      </c>
      <c r="AH14" s="2">
        <v>0</v>
      </c>
      <c r="AI14" s="2">
        <v>2</v>
      </c>
      <c r="AJ14" s="2">
        <v>0</v>
      </c>
      <c r="AK14" s="2">
        <v>0</v>
      </c>
      <c r="AL14" s="2">
        <v>0</v>
      </c>
      <c r="AM14" s="2">
        <v>1</v>
      </c>
      <c r="AN14" s="2">
        <v>1</v>
      </c>
      <c r="AO14" s="2">
        <v>2</v>
      </c>
      <c r="AP14" s="2">
        <v>1</v>
      </c>
      <c r="AQ14" s="106">
        <v>0</v>
      </c>
      <c r="AR14" s="116">
        <f>AP14+AN14+AL14+AJ14+AH14+AF14+AD14+AB14</f>
        <v>2</v>
      </c>
      <c r="AS14" s="104">
        <f t="shared" si="13"/>
        <v>7</v>
      </c>
      <c r="AT14" s="121">
        <f t="shared" si="14"/>
        <v>9</v>
      </c>
      <c r="AU14" s="179">
        <f t="shared" si="9"/>
        <v>9</v>
      </c>
      <c r="AV14" s="50">
        <v>16</v>
      </c>
      <c r="AW14" s="51">
        <v>1</v>
      </c>
      <c r="AX14" s="128">
        <v>0</v>
      </c>
      <c r="AY14" s="3">
        <v>0</v>
      </c>
      <c r="AZ14" s="51">
        <v>0</v>
      </c>
      <c r="BA14" s="239">
        <f t="shared" si="0"/>
        <v>14.738693647410283</v>
      </c>
      <c r="BB14" s="80">
        <f t="shared" si="10"/>
        <v>22.222222222222221</v>
      </c>
      <c r="BC14" s="80">
        <f t="shared" si="11"/>
        <v>35.112770160006853</v>
      </c>
      <c r="BD14" s="80">
        <f t="shared" si="1"/>
        <v>0</v>
      </c>
      <c r="BE14" s="80">
        <f t="shared" si="2"/>
        <v>21.22371885227081</v>
      </c>
      <c r="BF14" s="80">
        <f t="shared" si="12"/>
        <v>95.506734835218637</v>
      </c>
      <c r="BG14" s="240">
        <f t="shared" si="3"/>
        <v>6.25</v>
      </c>
    </row>
    <row r="15" spans="1:59" s="64" customFormat="1" ht="36.75" customHeight="1" thickBot="1" x14ac:dyDescent="0.3">
      <c r="A15" s="172">
        <v>7</v>
      </c>
      <c r="B15" s="19" t="s">
        <v>62</v>
      </c>
      <c r="C15" s="220">
        <v>356912.30803291203</v>
      </c>
      <c r="D15" s="37">
        <v>17</v>
      </c>
      <c r="E15" s="38">
        <v>0</v>
      </c>
      <c r="F15" s="38">
        <v>0</v>
      </c>
      <c r="G15" s="38">
        <v>0</v>
      </c>
      <c r="H15" s="38">
        <v>0</v>
      </c>
      <c r="I15" s="107">
        <v>0</v>
      </c>
      <c r="J15" s="88">
        <f t="shared" si="4"/>
        <v>17</v>
      </c>
      <c r="K15" s="37">
        <v>49</v>
      </c>
      <c r="L15" s="38">
        <v>0</v>
      </c>
      <c r="M15" s="38">
        <v>0</v>
      </c>
      <c r="N15" s="38">
        <v>0</v>
      </c>
      <c r="O15" s="38">
        <v>4</v>
      </c>
      <c r="P15" s="107">
        <v>0</v>
      </c>
      <c r="Q15" s="88">
        <f t="shared" si="5"/>
        <v>53</v>
      </c>
      <c r="R15" s="37">
        <v>30</v>
      </c>
      <c r="S15" s="38">
        <v>0</v>
      </c>
      <c r="T15" s="38">
        <v>0</v>
      </c>
      <c r="U15" s="38">
        <v>0</v>
      </c>
      <c r="V15" s="38">
        <v>0</v>
      </c>
      <c r="W15" s="107">
        <v>0</v>
      </c>
      <c r="X15" s="88">
        <f t="shared" si="6"/>
        <v>30</v>
      </c>
      <c r="Y15" s="173">
        <f t="shared" si="7"/>
        <v>100</v>
      </c>
      <c r="Z15" s="172">
        <v>7</v>
      </c>
      <c r="AA15" s="41" t="s">
        <v>62</v>
      </c>
      <c r="AB15" s="37">
        <v>2</v>
      </c>
      <c r="AC15" s="38">
        <v>1</v>
      </c>
      <c r="AD15" s="38">
        <v>6</v>
      </c>
      <c r="AE15" s="38">
        <v>6</v>
      </c>
      <c r="AF15" s="38">
        <v>6</v>
      </c>
      <c r="AG15" s="38">
        <v>20</v>
      </c>
      <c r="AH15" s="38">
        <v>4</v>
      </c>
      <c r="AI15" s="38">
        <v>13</v>
      </c>
      <c r="AJ15" s="38">
        <v>2</v>
      </c>
      <c r="AK15" s="38">
        <v>10</v>
      </c>
      <c r="AL15" s="38">
        <v>1</v>
      </c>
      <c r="AM15" s="38">
        <v>2</v>
      </c>
      <c r="AN15" s="38">
        <v>5</v>
      </c>
      <c r="AO15" s="38">
        <v>6</v>
      </c>
      <c r="AP15" s="38">
        <v>7</v>
      </c>
      <c r="AQ15" s="107">
        <v>5</v>
      </c>
      <c r="AR15" s="131">
        <f t="shared" si="8"/>
        <v>33</v>
      </c>
      <c r="AS15" s="119">
        <f t="shared" si="13"/>
        <v>63</v>
      </c>
      <c r="AT15" s="122">
        <f t="shared" si="14"/>
        <v>96</v>
      </c>
      <c r="AU15" s="176">
        <f t="shared" si="9"/>
        <v>96</v>
      </c>
      <c r="AV15" s="52">
        <v>534</v>
      </c>
      <c r="AW15" s="54">
        <v>17</v>
      </c>
      <c r="AX15" s="129">
        <v>20</v>
      </c>
      <c r="AY15" s="53">
        <v>0</v>
      </c>
      <c r="AZ15" s="54">
        <v>1</v>
      </c>
      <c r="BA15" s="245">
        <f t="shared" si="0"/>
        <v>13.230763176109834</v>
      </c>
      <c r="BB15" s="241">
        <f t="shared" si="10"/>
        <v>24.285714285714285</v>
      </c>
      <c r="BC15" s="241">
        <f t="shared" si="11"/>
        <v>39.554945965947738</v>
      </c>
      <c r="BD15" s="241">
        <f t="shared" si="1"/>
        <v>4</v>
      </c>
      <c r="BE15" s="241">
        <f t="shared" si="2"/>
        <v>19.052298973598159</v>
      </c>
      <c r="BF15" s="241">
        <f t="shared" si="12"/>
        <v>107.58945302737784</v>
      </c>
      <c r="BG15" s="246">
        <f t="shared" si="3"/>
        <v>3.1835205992509366</v>
      </c>
    </row>
    <row r="16" spans="1:59" s="81" customFormat="1" ht="60" customHeight="1" thickBot="1" x14ac:dyDescent="0.3">
      <c r="A16" s="281" t="s">
        <v>63</v>
      </c>
      <c r="B16" s="282"/>
      <c r="C16" s="63">
        <f>SUM(C9:C15)</f>
        <v>1241986.2817792145</v>
      </c>
      <c r="D16" s="69">
        <f t="shared" ref="D16:I16" si="15">SUM(D9:D15)</f>
        <v>40</v>
      </c>
      <c r="E16" s="35">
        <f t="shared" si="15"/>
        <v>0</v>
      </c>
      <c r="F16" s="35">
        <f t="shared" si="15"/>
        <v>0</v>
      </c>
      <c r="G16" s="35">
        <f t="shared" si="15"/>
        <v>0</v>
      </c>
      <c r="H16" s="35">
        <f t="shared" si="15"/>
        <v>0</v>
      </c>
      <c r="I16" s="70">
        <f t="shared" si="15"/>
        <v>0</v>
      </c>
      <c r="J16" s="82">
        <f t="shared" si="4"/>
        <v>40</v>
      </c>
      <c r="K16" s="71">
        <f t="shared" ref="K16:P16" si="16">SUM(K9:K15)</f>
        <v>240</v>
      </c>
      <c r="L16" s="35">
        <f t="shared" si="16"/>
        <v>0</v>
      </c>
      <c r="M16" s="35">
        <f t="shared" si="16"/>
        <v>0</v>
      </c>
      <c r="N16" s="35">
        <f t="shared" si="16"/>
        <v>0</v>
      </c>
      <c r="O16" s="35">
        <f t="shared" si="16"/>
        <v>23</v>
      </c>
      <c r="P16" s="76">
        <f t="shared" si="16"/>
        <v>0</v>
      </c>
      <c r="Q16" s="82">
        <f t="shared" si="5"/>
        <v>263</v>
      </c>
      <c r="R16" s="71">
        <f t="shared" ref="R16:W16" si="17">SUM(R9:R15)</f>
        <v>114</v>
      </c>
      <c r="S16" s="35">
        <f t="shared" si="17"/>
        <v>0</v>
      </c>
      <c r="T16" s="35">
        <f t="shared" si="17"/>
        <v>0</v>
      </c>
      <c r="U16" s="35">
        <f t="shared" si="17"/>
        <v>0</v>
      </c>
      <c r="V16" s="35">
        <f t="shared" si="17"/>
        <v>9</v>
      </c>
      <c r="W16" s="35">
        <f t="shared" si="17"/>
        <v>0</v>
      </c>
      <c r="X16" s="84">
        <f t="shared" si="6"/>
        <v>123</v>
      </c>
      <c r="Y16" s="84">
        <f t="shared" si="7"/>
        <v>426</v>
      </c>
      <c r="Z16" s="281" t="s">
        <v>63</v>
      </c>
      <c r="AA16" s="282"/>
      <c r="AB16" s="35">
        <f t="shared" ref="AB16:AQ16" si="18">SUM(AB9:AB15)</f>
        <v>33</v>
      </c>
      <c r="AC16" s="35">
        <f t="shared" si="18"/>
        <v>16</v>
      </c>
      <c r="AD16" s="35">
        <f t="shared" si="18"/>
        <v>24</v>
      </c>
      <c r="AE16" s="35">
        <f t="shared" si="18"/>
        <v>29</v>
      </c>
      <c r="AF16" s="35">
        <f t="shared" si="18"/>
        <v>31</v>
      </c>
      <c r="AG16" s="35">
        <f t="shared" si="18"/>
        <v>47</v>
      </c>
      <c r="AH16" s="35">
        <f t="shared" si="18"/>
        <v>18</v>
      </c>
      <c r="AI16" s="35">
        <f t="shared" si="18"/>
        <v>41</v>
      </c>
      <c r="AJ16" s="35">
        <f t="shared" si="18"/>
        <v>10</v>
      </c>
      <c r="AK16" s="35">
        <f t="shared" si="18"/>
        <v>34</v>
      </c>
      <c r="AL16" s="35">
        <f t="shared" si="18"/>
        <v>14</v>
      </c>
      <c r="AM16" s="35">
        <f t="shared" si="18"/>
        <v>18</v>
      </c>
      <c r="AN16" s="35">
        <f t="shared" si="18"/>
        <v>15</v>
      </c>
      <c r="AO16" s="35">
        <f t="shared" si="18"/>
        <v>22</v>
      </c>
      <c r="AP16" s="35">
        <f t="shared" si="18"/>
        <v>21</v>
      </c>
      <c r="AQ16" s="35">
        <f t="shared" si="18"/>
        <v>21</v>
      </c>
      <c r="AR16" s="91">
        <f t="shared" si="8"/>
        <v>166</v>
      </c>
      <c r="AS16" s="91">
        <f t="shared" si="13"/>
        <v>228</v>
      </c>
      <c r="AT16" s="92">
        <f t="shared" si="14"/>
        <v>394</v>
      </c>
      <c r="AU16" s="180">
        <f t="shared" si="9"/>
        <v>394</v>
      </c>
      <c r="AV16" s="74">
        <f>SUM(AV9:AV15)</f>
        <v>1029</v>
      </c>
      <c r="AW16" s="58">
        <f>SUM(AW9:AW15)</f>
        <v>45</v>
      </c>
      <c r="AX16" s="130">
        <f>SUM(AX9:AX15)</f>
        <v>593</v>
      </c>
      <c r="AY16" s="12">
        <f>SUM(AY9:AY15)</f>
        <v>0</v>
      </c>
      <c r="AZ16" s="58">
        <f>SUM(AZ9:AZ15)</f>
        <v>3</v>
      </c>
      <c r="BA16" s="242">
        <f t="shared" si="0"/>
        <v>8.9462430254815892</v>
      </c>
      <c r="BB16" s="243">
        <f>(D16+E16)/(J16+Q16)*100</f>
        <v>13.201320132013199</v>
      </c>
      <c r="BC16" s="243">
        <f>(4*AU16)/(C16*0.00272)*100</f>
        <v>46.652026129937816</v>
      </c>
      <c r="BD16" s="243">
        <f t="shared" si="1"/>
        <v>7.511737089201878</v>
      </c>
      <c r="BE16" s="243">
        <f t="shared" si="2"/>
        <v>12.882589956693492</v>
      </c>
      <c r="BF16" s="243">
        <f t="shared" si="12"/>
        <v>126.89351107343087</v>
      </c>
      <c r="BG16" s="244">
        <f t="shared" si="3"/>
        <v>4.3731778425655978</v>
      </c>
    </row>
    <row r="18" spans="1:59" x14ac:dyDescent="0.25">
      <c r="F18" s="62"/>
      <c r="AB18" s="66"/>
      <c r="AC18" s="66"/>
      <c r="AD18" s="66"/>
      <c r="AE18" s="66"/>
    </row>
    <row r="19" spans="1:59" x14ac:dyDescent="0.25">
      <c r="F19" s="62"/>
    </row>
    <row r="20" spans="1:59" x14ac:dyDescent="0.25">
      <c r="F20" s="62"/>
    </row>
    <row r="21" spans="1:59" ht="15.75" thickBot="1" x14ac:dyDescent="0.3"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</row>
    <row r="22" spans="1:59" ht="15" customHeight="1" x14ac:dyDescent="0.25">
      <c r="A22" s="366" t="s">
        <v>63</v>
      </c>
      <c r="B22" s="367"/>
      <c r="C22" s="368"/>
      <c r="D22" s="325" t="s">
        <v>0</v>
      </c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7"/>
      <c r="Z22" s="207" t="s">
        <v>6</v>
      </c>
      <c r="AA22" s="221"/>
      <c r="AB22" s="250" t="s">
        <v>46</v>
      </c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2"/>
      <c r="AU22" s="176"/>
      <c r="AV22" s="269" t="s">
        <v>18</v>
      </c>
      <c r="AW22" s="375"/>
      <c r="AX22" s="361" t="s">
        <v>19</v>
      </c>
      <c r="AY22" s="270"/>
      <c r="AZ22" s="271"/>
      <c r="BA22" s="360" t="s">
        <v>28</v>
      </c>
      <c r="BB22" s="333" t="s">
        <v>54</v>
      </c>
      <c r="BC22" s="333" t="s">
        <v>51</v>
      </c>
      <c r="BD22" s="334" t="s">
        <v>76</v>
      </c>
      <c r="BE22" s="334" t="s">
        <v>30</v>
      </c>
      <c r="BF22" s="334" t="s">
        <v>52</v>
      </c>
      <c r="BG22" s="334" t="s">
        <v>53</v>
      </c>
    </row>
    <row r="23" spans="1:59" ht="15" customHeight="1" thickBot="1" x14ac:dyDescent="0.3">
      <c r="A23" s="369"/>
      <c r="B23" s="370"/>
      <c r="C23" s="372"/>
      <c r="D23" s="328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30"/>
      <c r="Z23" s="208"/>
      <c r="AA23" s="119"/>
      <c r="AB23" s="253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4"/>
      <c r="AQ23" s="254"/>
      <c r="AR23" s="254"/>
      <c r="AS23" s="254"/>
      <c r="AT23" s="255"/>
      <c r="AU23" s="177"/>
      <c r="AV23" s="272"/>
      <c r="AW23" s="353"/>
      <c r="AX23" s="352"/>
      <c r="AY23" s="273"/>
      <c r="AZ23" s="274"/>
      <c r="BA23" s="360"/>
      <c r="BB23" s="333"/>
      <c r="BC23" s="333"/>
      <c r="BD23" s="334"/>
      <c r="BE23" s="334"/>
      <c r="BF23" s="334"/>
      <c r="BG23" s="334"/>
    </row>
    <row r="24" spans="1:59" ht="15.75" thickBot="1" x14ac:dyDescent="0.3">
      <c r="A24" s="366" t="s">
        <v>72</v>
      </c>
      <c r="B24" s="367"/>
      <c r="C24" s="368"/>
      <c r="D24" s="337" t="s">
        <v>34</v>
      </c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8"/>
      <c r="P24" s="338"/>
      <c r="Q24" s="339"/>
      <c r="R24" s="340" t="s">
        <v>36</v>
      </c>
      <c r="S24" s="341"/>
      <c r="T24" s="341"/>
      <c r="U24" s="341"/>
      <c r="V24" s="341"/>
      <c r="W24" s="341"/>
      <c r="X24" s="355"/>
      <c r="Y24" s="343" t="s">
        <v>25</v>
      </c>
      <c r="Z24" s="265" t="s">
        <v>26</v>
      </c>
      <c r="AA24" s="373" t="s">
        <v>7</v>
      </c>
      <c r="AB24" s="256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57"/>
      <c r="AT24" s="258"/>
      <c r="AU24" s="181"/>
      <c r="AV24" s="272"/>
      <c r="AW24" s="353"/>
      <c r="AX24" s="352"/>
      <c r="AY24" s="273"/>
      <c r="AZ24" s="274"/>
      <c r="BA24" s="360"/>
      <c r="BB24" s="333"/>
      <c r="BC24" s="333"/>
      <c r="BD24" s="334"/>
      <c r="BE24" s="334"/>
      <c r="BF24" s="334"/>
      <c r="BG24" s="334"/>
    </row>
    <row r="25" spans="1:59" ht="15.75" thickBot="1" x14ac:dyDescent="0.3">
      <c r="A25" s="369"/>
      <c r="B25" s="370"/>
      <c r="C25" s="372"/>
      <c r="D25" s="298" t="s">
        <v>35</v>
      </c>
      <c r="E25" s="299"/>
      <c r="F25" s="299"/>
      <c r="G25" s="299"/>
      <c r="H25" s="299"/>
      <c r="I25" s="299"/>
      <c r="J25" s="300"/>
      <c r="K25" s="301" t="s">
        <v>45</v>
      </c>
      <c r="L25" s="302"/>
      <c r="M25" s="302"/>
      <c r="N25" s="302"/>
      <c r="O25" s="302"/>
      <c r="P25" s="302"/>
      <c r="Q25" s="303"/>
      <c r="R25" s="304" t="s">
        <v>37</v>
      </c>
      <c r="S25" s="305"/>
      <c r="T25" s="305"/>
      <c r="U25" s="305"/>
      <c r="V25" s="305"/>
      <c r="W25" s="305"/>
      <c r="X25" s="347"/>
      <c r="Y25" s="356"/>
      <c r="Z25" s="266"/>
      <c r="AA25" s="346"/>
      <c r="AB25" s="262" t="s">
        <v>8</v>
      </c>
      <c r="AC25" s="263"/>
      <c r="AD25" s="264" t="s">
        <v>9</v>
      </c>
      <c r="AE25" s="263"/>
      <c r="AF25" s="288" t="s">
        <v>10</v>
      </c>
      <c r="AG25" s="288"/>
      <c r="AH25" s="288" t="s">
        <v>11</v>
      </c>
      <c r="AI25" s="288"/>
      <c r="AJ25" s="288" t="s">
        <v>12</v>
      </c>
      <c r="AK25" s="288"/>
      <c r="AL25" s="288" t="s">
        <v>13</v>
      </c>
      <c r="AM25" s="288"/>
      <c r="AN25" s="288" t="s">
        <v>14</v>
      </c>
      <c r="AO25" s="288"/>
      <c r="AP25" s="288" t="s">
        <v>15</v>
      </c>
      <c r="AQ25" s="289"/>
      <c r="AR25" s="205"/>
      <c r="AS25" s="205"/>
      <c r="AT25" s="206"/>
      <c r="AU25" s="181"/>
      <c r="AV25" s="275"/>
      <c r="AW25" s="376"/>
      <c r="AX25" s="362"/>
      <c r="AY25" s="276"/>
      <c r="AZ25" s="277"/>
      <c r="BA25" s="360"/>
      <c r="BB25" s="333"/>
      <c r="BC25" s="333"/>
      <c r="BD25" s="334"/>
      <c r="BE25" s="334"/>
      <c r="BF25" s="334"/>
      <c r="BG25" s="334"/>
    </row>
    <row r="26" spans="1:59" ht="15.75" customHeight="1" thickBot="1" x14ac:dyDescent="0.3">
      <c r="A26" s="286" t="s">
        <v>33</v>
      </c>
      <c r="B26" s="314" t="s">
        <v>31</v>
      </c>
      <c r="C26" s="374" t="s">
        <v>32</v>
      </c>
      <c r="D26" s="311" t="s">
        <v>39</v>
      </c>
      <c r="E26" s="310" t="s">
        <v>38</v>
      </c>
      <c r="F26" s="320" t="s">
        <v>44</v>
      </c>
      <c r="G26" s="320"/>
      <c r="H26" s="320"/>
      <c r="I26" s="321"/>
      <c r="J26" s="323" t="s">
        <v>17</v>
      </c>
      <c r="K26" s="311" t="s">
        <v>39</v>
      </c>
      <c r="L26" s="310" t="s">
        <v>38</v>
      </c>
      <c r="M26" s="320" t="s">
        <v>44</v>
      </c>
      <c r="N26" s="320"/>
      <c r="O26" s="320"/>
      <c r="P26" s="321"/>
      <c r="Q26" s="323" t="s">
        <v>17</v>
      </c>
      <c r="R26" s="313" t="s">
        <v>39</v>
      </c>
      <c r="S26" s="315" t="s">
        <v>38</v>
      </c>
      <c r="T26" s="316" t="s">
        <v>44</v>
      </c>
      <c r="U26" s="316"/>
      <c r="V26" s="316"/>
      <c r="W26" s="317"/>
      <c r="X26" s="318" t="s">
        <v>17</v>
      </c>
      <c r="Y26" s="356"/>
      <c r="Z26" s="266"/>
      <c r="AA26" s="346"/>
      <c r="AB26" s="259" t="s">
        <v>3</v>
      </c>
      <c r="AC26" s="259" t="s">
        <v>4</v>
      </c>
      <c r="AD26" s="259" t="s">
        <v>3</v>
      </c>
      <c r="AE26" s="260" t="s">
        <v>4</v>
      </c>
      <c r="AF26" s="248" t="s">
        <v>3</v>
      </c>
      <c r="AG26" s="248" t="s">
        <v>4</v>
      </c>
      <c r="AH26" s="248" t="s">
        <v>3</v>
      </c>
      <c r="AI26" s="248" t="s">
        <v>4</v>
      </c>
      <c r="AJ26" s="248" t="s">
        <v>3</v>
      </c>
      <c r="AK26" s="248" t="s">
        <v>4</v>
      </c>
      <c r="AL26" s="248" t="s">
        <v>3</v>
      </c>
      <c r="AM26" s="248" t="s">
        <v>4</v>
      </c>
      <c r="AN26" s="248" t="s">
        <v>3</v>
      </c>
      <c r="AO26" s="248" t="s">
        <v>4</v>
      </c>
      <c r="AP26" s="248" t="s">
        <v>3</v>
      </c>
      <c r="AQ26" s="363" t="s">
        <v>4</v>
      </c>
      <c r="AR26" s="290" t="s">
        <v>16</v>
      </c>
      <c r="AS26" s="291"/>
      <c r="AT26" s="292"/>
      <c r="AU26" s="182"/>
      <c r="AV26" s="293" t="s">
        <v>47</v>
      </c>
      <c r="AW26" s="294"/>
      <c r="AX26" s="278" t="s">
        <v>50</v>
      </c>
      <c r="AY26" s="279"/>
      <c r="AZ26" s="280"/>
      <c r="BA26" s="360"/>
      <c r="BB26" s="333"/>
      <c r="BC26" s="333"/>
      <c r="BD26" s="334"/>
      <c r="BE26" s="334"/>
      <c r="BF26" s="334"/>
      <c r="BG26" s="334"/>
    </row>
    <row r="27" spans="1:59" ht="75.75" thickBot="1" x14ac:dyDescent="0.3">
      <c r="A27" s="286"/>
      <c r="B27" s="287"/>
      <c r="C27" s="358"/>
      <c r="D27" s="311"/>
      <c r="E27" s="310"/>
      <c r="F27" s="73" t="s">
        <v>40</v>
      </c>
      <c r="G27" s="73" t="s">
        <v>41</v>
      </c>
      <c r="H27" s="73" t="s">
        <v>42</v>
      </c>
      <c r="I27" s="105" t="s">
        <v>43</v>
      </c>
      <c r="J27" s="324"/>
      <c r="K27" s="311"/>
      <c r="L27" s="310"/>
      <c r="M27" s="73" t="s">
        <v>40</v>
      </c>
      <c r="N27" s="73" t="s">
        <v>41</v>
      </c>
      <c r="O27" s="73" t="s">
        <v>56</v>
      </c>
      <c r="P27" s="105" t="s">
        <v>43</v>
      </c>
      <c r="Q27" s="324"/>
      <c r="R27" s="313"/>
      <c r="S27" s="315"/>
      <c r="T27" s="75" t="s">
        <v>40</v>
      </c>
      <c r="U27" s="75" t="s">
        <v>41</v>
      </c>
      <c r="V27" s="75" t="s">
        <v>57</v>
      </c>
      <c r="W27" s="78" t="s">
        <v>43</v>
      </c>
      <c r="X27" s="319"/>
      <c r="Y27" s="357"/>
      <c r="Z27" s="266"/>
      <c r="AA27" s="346"/>
      <c r="AB27" s="259"/>
      <c r="AC27" s="259"/>
      <c r="AD27" s="259"/>
      <c r="AE27" s="261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364"/>
      <c r="AR27" s="42" t="s">
        <v>3</v>
      </c>
      <c r="AS27" s="118" t="s">
        <v>4</v>
      </c>
      <c r="AT27" s="120" t="s">
        <v>17</v>
      </c>
      <c r="AU27" s="183" t="s">
        <v>69</v>
      </c>
      <c r="AV27" s="48" t="s">
        <v>48</v>
      </c>
      <c r="AW27" s="136" t="s">
        <v>49</v>
      </c>
      <c r="AX27" s="127" t="s">
        <v>66</v>
      </c>
      <c r="AY27" s="47" t="s">
        <v>67</v>
      </c>
      <c r="AZ27" s="49" t="s">
        <v>68</v>
      </c>
      <c r="BA27" s="360"/>
      <c r="BB27" s="333"/>
      <c r="BC27" s="333"/>
      <c r="BD27" s="334"/>
      <c r="BE27" s="334"/>
      <c r="BF27" s="334"/>
      <c r="BG27" s="334"/>
    </row>
    <row r="28" spans="1:59" ht="25.5" customHeight="1" x14ac:dyDescent="0.25">
      <c r="A28" s="67">
        <v>1</v>
      </c>
      <c r="B28" s="169" t="s">
        <v>65</v>
      </c>
      <c r="C28" s="219">
        <v>26264.963936328662</v>
      </c>
      <c r="D28" s="24">
        <v>9</v>
      </c>
      <c r="E28" s="2">
        <v>0</v>
      </c>
      <c r="F28" s="2">
        <v>0</v>
      </c>
      <c r="G28" s="2">
        <v>0</v>
      </c>
      <c r="H28" s="2">
        <v>0</v>
      </c>
      <c r="I28" s="106">
        <v>0</v>
      </c>
      <c r="J28" s="108">
        <f>D28+E28+F28+G28+H28+I28</f>
        <v>9</v>
      </c>
      <c r="K28" s="24">
        <v>48</v>
      </c>
      <c r="L28" s="2">
        <v>0</v>
      </c>
      <c r="M28" s="2">
        <v>0</v>
      </c>
      <c r="N28" s="2">
        <v>0</v>
      </c>
      <c r="O28" s="2">
        <v>0</v>
      </c>
      <c r="P28" s="106">
        <v>0</v>
      </c>
      <c r="Q28" s="108">
        <f>SUM(K28:P28)</f>
        <v>48</v>
      </c>
      <c r="R28" s="24">
        <v>17</v>
      </c>
      <c r="S28" s="2">
        <v>0</v>
      </c>
      <c r="T28" s="2">
        <v>0</v>
      </c>
      <c r="U28" s="2">
        <v>0</v>
      </c>
      <c r="V28" s="2">
        <v>29</v>
      </c>
      <c r="W28" s="106">
        <v>0</v>
      </c>
      <c r="X28" s="108">
        <f>SUM(R28:W28)</f>
        <v>46</v>
      </c>
      <c r="Y28" s="108">
        <f>J28+Q28+X28</f>
        <v>103</v>
      </c>
      <c r="Z28" s="23">
        <v>1</v>
      </c>
      <c r="AA28" s="39" t="s">
        <v>65</v>
      </c>
      <c r="AB28" s="222">
        <v>2</v>
      </c>
      <c r="AC28" s="223">
        <v>2</v>
      </c>
      <c r="AD28" s="223">
        <v>6</v>
      </c>
      <c r="AE28" s="113">
        <v>8</v>
      </c>
      <c r="AF28" s="2">
        <v>5</v>
      </c>
      <c r="AG28" s="2">
        <v>10</v>
      </c>
      <c r="AH28" s="2">
        <v>5</v>
      </c>
      <c r="AI28" s="2">
        <v>5</v>
      </c>
      <c r="AJ28" s="2">
        <v>2</v>
      </c>
      <c r="AK28" s="2">
        <v>6</v>
      </c>
      <c r="AL28" s="2">
        <v>6</v>
      </c>
      <c r="AM28" s="2">
        <v>9</v>
      </c>
      <c r="AN28" s="2">
        <v>2</v>
      </c>
      <c r="AO28" s="2">
        <v>4</v>
      </c>
      <c r="AP28" s="2">
        <v>2</v>
      </c>
      <c r="AQ28" s="106">
        <v>0</v>
      </c>
      <c r="AR28" s="116">
        <f>AP28+AN28+AL28+AJ28+AH28+AF28+AD28+AB28</f>
        <v>30</v>
      </c>
      <c r="AS28" s="79">
        <f>AQ28+AO28+AM28+AK28+AI28+AG28+AE28+AC28</f>
        <v>44</v>
      </c>
      <c r="AT28" s="121">
        <f>SUM(AR28:AS28)</f>
        <v>74</v>
      </c>
      <c r="AU28" s="184">
        <f>D28+E28+K28+L28+R28+S28</f>
        <v>74</v>
      </c>
      <c r="AV28" s="50">
        <v>100</v>
      </c>
      <c r="AW28" s="137">
        <v>3</v>
      </c>
      <c r="AX28" s="128">
        <v>0</v>
      </c>
      <c r="AY28" s="3">
        <v>0</v>
      </c>
      <c r="AZ28" s="51">
        <v>0</v>
      </c>
      <c r="BA28" s="226">
        <f t="shared" ref="BA28:BA35" si="19">((D28+E28)*4)/(C28*0.00144)*100</f>
        <v>95.183835243805476</v>
      </c>
      <c r="BB28" s="80">
        <f>(D28+E28)/(J28+Q28)*100</f>
        <v>15.789473684210526</v>
      </c>
      <c r="BC28" s="80">
        <f>(4*AU28)/(C28*0.00272)*100</f>
        <v>414.32963576715321</v>
      </c>
      <c r="BD28" s="80">
        <f t="shared" ref="BD28:BD35" si="20">(E28+F28+G28+H28+I28+L28+M28+N28+O28+P28+S28+T28+U28+V28+W28)/Y28*100</f>
        <v>28.155339805825243</v>
      </c>
      <c r="BE28" s="80">
        <f t="shared" ref="BE28:BE35" si="21">((D28+E28)*4)/(C28)*100000</f>
        <v>137.06472275107987</v>
      </c>
      <c r="BF28" s="80">
        <f>(AU28*4)/(C28)*100000</f>
        <v>1126.9766092866569</v>
      </c>
      <c r="BG28" s="4">
        <f t="shared" ref="BG28:BG35" si="22">AW28/AV28*100</f>
        <v>3</v>
      </c>
    </row>
    <row r="29" spans="1:59" ht="25.5" customHeight="1" x14ac:dyDescent="0.25">
      <c r="A29" s="67">
        <v>2</v>
      </c>
      <c r="B29" s="18" t="s">
        <v>58</v>
      </c>
      <c r="C29" s="220">
        <v>304995.21922835469</v>
      </c>
      <c r="D29" s="24">
        <v>7</v>
      </c>
      <c r="E29" s="2">
        <v>0</v>
      </c>
      <c r="F29" s="2">
        <v>0</v>
      </c>
      <c r="G29" s="2">
        <v>0</v>
      </c>
      <c r="H29" s="2">
        <v>0</v>
      </c>
      <c r="I29" s="106">
        <v>0</v>
      </c>
      <c r="J29" s="108">
        <f t="shared" ref="J29:J35" si="23">D29+E29+F29+G29+H29+I29</f>
        <v>7</v>
      </c>
      <c r="K29" s="24">
        <v>101</v>
      </c>
      <c r="L29" s="2">
        <v>0</v>
      </c>
      <c r="M29" s="2">
        <v>0</v>
      </c>
      <c r="N29" s="2">
        <v>0</v>
      </c>
      <c r="O29" s="2">
        <v>21</v>
      </c>
      <c r="P29" s="106">
        <v>0</v>
      </c>
      <c r="Q29" s="108">
        <f t="shared" ref="Q29:Q35" si="24">SUM(K29:P29)</f>
        <v>122</v>
      </c>
      <c r="R29" s="24">
        <v>24</v>
      </c>
      <c r="S29" s="2">
        <v>0</v>
      </c>
      <c r="T29" s="2">
        <v>0</v>
      </c>
      <c r="U29" s="2">
        <v>0</v>
      </c>
      <c r="V29" s="2">
        <v>1</v>
      </c>
      <c r="W29" s="106">
        <v>0</v>
      </c>
      <c r="X29" s="108">
        <f t="shared" ref="X29:X35" si="25">SUM(R29:W29)</f>
        <v>25</v>
      </c>
      <c r="Y29" s="108">
        <f>J29+Q29+X29</f>
        <v>154</v>
      </c>
      <c r="Z29" s="23">
        <v>2</v>
      </c>
      <c r="AA29" s="40" t="s">
        <v>58</v>
      </c>
      <c r="AB29" s="24">
        <v>14</v>
      </c>
      <c r="AC29" s="2">
        <v>11</v>
      </c>
      <c r="AD29" s="2">
        <v>10</v>
      </c>
      <c r="AE29" s="2">
        <v>12</v>
      </c>
      <c r="AF29" s="2">
        <v>7</v>
      </c>
      <c r="AG29" s="2">
        <v>12</v>
      </c>
      <c r="AH29" s="2">
        <v>2</v>
      </c>
      <c r="AI29" s="2">
        <v>23</v>
      </c>
      <c r="AJ29" s="2">
        <v>3</v>
      </c>
      <c r="AK29" s="2">
        <v>17</v>
      </c>
      <c r="AL29" s="2">
        <v>0</v>
      </c>
      <c r="AM29" s="2">
        <v>7</v>
      </c>
      <c r="AN29" s="2">
        <v>4</v>
      </c>
      <c r="AO29" s="2">
        <v>6</v>
      </c>
      <c r="AP29" s="2">
        <v>2</v>
      </c>
      <c r="AQ29" s="106">
        <v>2</v>
      </c>
      <c r="AR29" s="116">
        <f t="shared" ref="AR29:AR35" si="26">AP29+AN29+AL29+AJ29+AH29+AF29+AD29+AB29</f>
        <v>42</v>
      </c>
      <c r="AS29" s="79">
        <f>AQ29+AO29+AM29+AK29+AI29+AG29+AE29+AC29</f>
        <v>90</v>
      </c>
      <c r="AT29" s="121">
        <f>SUM(AR29:AS29)</f>
        <v>132</v>
      </c>
      <c r="AU29" s="184">
        <f t="shared" ref="AU29:AU35" si="27">D29+E29+K29+L29+R29+S29</f>
        <v>132</v>
      </c>
      <c r="AV29" s="50">
        <v>120</v>
      </c>
      <c r="AW29" s="137">
        <v>7</v>
      </c>
      <c r="AX29" s="128">
        <v>30</v>
      </c>
      <c r="AY29" s="3">
        <v>0</v>
      </c>
      <c r="AZ29" s="51">
        <v>0</v>
      </c>
      <c r="BA29" s="226">
        <f t="shared" si="19"/>
        <v>6.3753276178031113</v>
      </c>
      <c r="BB29" s="80">
        <f t="shared" ref="BB29:BB34" si="28">(D29+E29)/(J29+Q29)*100</f>
        <v>5.4263565891472867</v>
      </c>
      <c r="BC29" s="80">
        <f t="shared" ref="BC29:BC34" si="29">(4*AU29)/(C29*0.00272)*100</f>
        <v>63.646127814706702</v>
      </c>
      <c r="BD29" s="80">
        <f t="shared" si="20"/>
        <v>14.285714285714285</v>
      </c>
      <c r="BE29" s="80">
        <f t="shared" si="21"/>
        <v>9.1804717696364815</v>
      </c>
      <c r="BF29" s="80">
        <f t="shared" ref="BF29:BF35" si="30">(AU29*4)/(C29)*100000</f>
        <v>173.11746765600222</v>
      </c>
      <c r="BG29" s="4">
        <f t="shared" si="22"/>
        <v>5.833333333333333</v>
      </c>
    </row>
    <row r="30" spans="1:59" ht="25.5" customHeight="1" x14ac:dyDescent="0.25">
      <c r="A30" s="67">
        <v>3</v>
      </c>
      <c r="B30" s="18" t="s">
        <v>59</v>
      </c>
      <c r="C30" s="220">
        <v>234513.13075121382</v>
      </c>
      <c r="D30" s="24">
        <v>9</v>
      </c>
      <c r="E30" s="2">
        <v>0</v>
      </c>
      <c r="F30" s="2">
        <v>0</v>
      </c>
      <c r="G30" s="2">
        <v>0</v>
      </c>
      <c r="H30" s="2">
        <v>0</v>
      </c>
      <c r="I30" s="106">
        <v>0</v>
      </c>
      <c r="J30" s="108">
        <f t="shared" si="23"/>
        <v>9</v>
      </c>
      <c r="K30" s="24">
        <v>19</v>
      </c>
      <c r="L30" s="2">
        <v>0</v>
      </c>
      <c r="M30" s="2">
        <v>0</v>
      </c>
      <c r="N30" s="2">
        <v>0</v>
      </c>
      <c r="O30" s="2">
        <v>0</v>
      </c>
      <c r="P30" s="106">
        <v>0</v>
      </c>
      <c r="Q30" s="108">
        <f t="shared" si="24"/>
        <v>19</v>
      </c>
      <c r="R30" s="24">
        <v>13</v>
      </c>
      <c r="S30" s="2">
        <v>0</v>
      </c>
      <c r="T30" s="2">
        <v>0</v>
      </c>
      <c r="U30" s="2">
        <v>0</v>
      </c>
      <c r="V30" s="2">
        <v>0</v>
      </c>
      <c r="W30" s="106">
        <v>0</v>
      </c>
      <c r="X30" s="108">
        <f t="shared" si="25"/>
        <v>13</v>
      </c>
      <c r="Y30" s="108">
        <f t="shared" ref="Y30:Y32" si="31">J30+Q30+X30</f>
        <v>41</v>
      </c>
      <c r="Z30" s="23">
        <v>3</v>
      </c>
      <c r="AA30" s="40" t="s">
        <v>59</v>
      </c>
      <c r="AB30" s="24">
        <v>0</v>
      </c>
      <c r="AC30" s="2">
        <v>0</v>
      </c>
      <c r="AD30" s="2">
        <v>0</v>
      </c>
      <c r="AE30" s="2">
        <v>2</v>
      </c>
      <c r="AF30" s="2">
        <v>2</v>
      </c>
      <c r="AG30" s="2">
        <v>5</v>
      </c>
      <c r="AH30" s="2">
        <v>2</v>
      </c>
      <c r="AI30" s="2">
        <v>3</v>
      </c>
      <c r="AJ30" s="2">
        <v>1</v>
      </c>
      <c r="AK30" s="2">
        <v>8</v>
      </c>
      <c r="AL30" s="2">
        <v>4</v>
      </c>
      <c r="AM30" s="2">
        <v>6</v>
      </c>
      <c r="AN30" s="2">
        <v>3</v>
      </c>
      <c r="AO30" s="2">
        <v>2</v>
      </c>
      <c r="AP30" s="2">
        <v>2</v>
      </c>
      <c r="AQ30" s="106">
        <v>1</v>
      </c>
      <c r="AR30" s="116">
        <f t="shared" si="26"/>
        <v>14</v>
      </c>
      <c r="AS30" s="79">
        <f t="shared" ref="AS30:AS34" si="32">AQ30+AO30+AM30+AK30+AI30+AG30+AE30+AC30</f>
        <v>27</v>
      </c>
      <c r="AT30" s="121">
        <f t="shared" ref="AT30:AT35" si="33">SUM(AR30:AS30)</f>
        <v>41</v>
      </c>
      <c r="AU30" s="184">
        <f t="shared" si="27"/>
        <v>41</v>
      </c>
      <c r="AV30" s="50">
        <v>128</v>
      </c>
      <c r="AW30" s="137">
        <v>9</v>
      </c>
      <c r="AX30" s="128">
        <v>0</v>
      </c>
      <c r="AY30" s="3">
        <v>0</v>
      </c>
      <c r="AZ30" s="51">
        <v>9</v>
      </c>
      <c r="BA30" s="226">
        <f t="shared" si="19"/>
        <v>10.660383885506846</v>
      </c>
      <c r="BB30" s="80">
        <f t="shared" si="28"/>
        <v>32.142857142857146</v>
      </c>
      <c r="BC30" s="80">
        <f t="shared" si="29"/>
        <v>25.710337606222396</v>
      </c>
      <c r="BD30" s="80">
        <f t="shared" si="20"/>
        <v>0</v>
      </c>
      <c r="BE30" s="80">
        <f t="shared" si="21"/>
        <v>15.350952795129858</v>
      </c>
      <c r="BF30" s="80">
        <f t="shared" si="30"/>
        <v>69.932118288924912</v>
      </c>
      <c r="BG30" s="4">
        <f t="shared" si="22"/>
        <v>7.03125</v>
      </c>
    </row>
    <row r="31" spans="1:59" ht="25.5" customHeight="1" x14ac:dyDescent="0.25">
      <c r="A31" s="67">
        <v>4</v>
      </c>
      <c r="B31" s="18" t="s">
        <v>60</v>
      </c>
      <c r="C31" s="220">
        <v>106362.88117459395</v>
      </c>
      <c r="D31" s="24">
        <v>8</v>
      </c>
      <c r="E31" s="2">
        <v>0</v>
      </c>
      <c r="F31" s="2">
        <v>0</v>
      </c>
      <c r="G31" s="2">
        <v>0</v>
      </c>
      <c r="H31" s="2">
        <v>0</v>
      </c>
      <c r="I31" s="106">
        <v>0</v>
      </c>
      <c r="J31" s="108">
        <f t="shared" si="23"/>
        <v>8</v>
      </c>
      <c r="K31" s="24">
        <v>15</v>
      </c>
      <c r="L31" s="2">
        <v>0</v>
      </c>
      <c r="M31" s="2">
        <v>0</v>
      </c>
      <c r="N31" s="2">
        <v>0</v>
      </c>
      <c r="O31" s="2">
        <v>0</v>
      </c>
      <c r="P31" s="106">
        <v>0</v>
      </c>
      <c r="Q31" s="108">
        <f t="shared" si="24"/>
        <v>15</v>
      </c>
      <c r="R31" s="24">
        <v>11</v>
      </c>
      <c r="S31" s="2">
        <v>0</v>
      </c>
      <c r="T31" s="2">
        <v>0</v>
      </c>
      <c r="U31" s="2">
        <v>0</v>
      </c>
      <c r="V31" s="2">
        <v>0</v>
      </c>
      <c r="W31" s="106">
        <v>0</v>
      </c>
      <c r="X31" s="108">
        <f t="shared" si="25"/>
        <v>11</v>
      </c>
      <c r="Y31" s="108">
        <f t="shared" si="31"/>
        <v>34</v>
      </c>
      <c r="Z31" s="23">
        <v>4</v>
      </c>
      <c r="AA31" s="40" t="s">
        <v>60</v>
      </c>
      <c r="AB31" s="24">
        <v>0</v>
      </c>
      <c r="AC31" s="2">
        <v>3</v>
      </c>
      <c r="AD31" s="2">
        <v>1</v>
      </c>
      <c r="AE31" s="2">
        <v>4</v>
      </c>
      <c r="AF31" s="2">
        <v>2</v>
      </c>
      <c r="AG31" s="2">
        <v>8</v>
      </c>
      <c r="AH31" s="2">
        <v>0</v>
      </c>
      <c r="AI31" s="2">
        <v>2</v>
      </c>
      <c r="AJ31" s="2">
        <v>0</v>
      </c>
      <c r="AK31" s="2">
        <v>0</v>
      </c>
      <c r="AL31" s="2">
        <v>1</v>
      </c>
      <c r="AM31" s="2">
        <v>2</v>
      </c>
      <c r="AN31" s="2">
        <v>1</v>
      </c>
      <c r="AO31" s="2">
        <v>2</v>
      </c>
      <c r="AP31" s="2">
        <v>6</v>
      </c>
      <c r="AQ31" s="106">
        <v>2</v>
      </c>
      <c r="AR31" s="116">
        <f t="shared" si="26"/>
        <v>11</v>
      </c>
      <c r="AS31" s="79">
        <f t="shared" si="32"/>
        <v>23</v>
      </c>
      <c r="AT31" s="121">
        <f t="shared" si="33"/>
        <v>34</v>
      </c>
      <c r="AU31" s="184">
        <f t="shared" si="27"/>
        <v>34</v>
      </c>
      <c r="AV31" s="50">
        <v>5</v>
      </c>
      <c r="AW31" s="137">
        <v>1</v>
      </c>
      <c r="AX31" s="128">
        <v>47</v>
      </c>
      <c r="AY31" s="3">
        <v>5</v>
      </c>
      <c r="AZ31" s="51">
        <v>0</v>
      </c>
      <c r="BA31" s="226">
        <f t="shared" si="19"/>
        <v>20.892835899908157</v>
      </c>
      <c r="BB31" s="80">
        <f t="shared" si="28"/>
        <v>34.782608695652172</v>
      </c>
      <c r="BC31" s="80">
        <f t="shared" si="29"/>
        <v>47.008880774793354</v>
      </c>
      <c r="BD31" s="80">
        <f t="shared" si="20"/>
        <v>0</v>
      </c>
      <c r="BE31" s="80">
        <f t="shared" si="21"/>
        <v>30.08568369586775</v>
      </c>
      <c r="BF31" s="80">
        <f t="shared" si="30"/>
        <v>127.86415570743793</v>
      </c>
      <c r="BG31" s="4">
        <f t="shared" si="22"/>
        <v>20</v>
      </c>
    </row>
    <row r="32" spans="1:59" ht="25.5" customHeight="1" x14ac:dyDescent="0.25">
      <c r="A32" s="67">
        <v>5</v>
      </c>
      <c r="B32" s="18" t="s">
        <v>61</v>
      </c>
      <c r="C32" s="220">
        <v>175244.10180452731</v>
      </c>
      <c r="D32" s="24">
        <v>7</v>
      </c>
      <c r="E32" s="2">
        <v>0</v>
      </c>
      <c r="F32" s="2">
        <v>0</v>
      </c>
      <c r="G32" s="2">
        <v>0</v>
      </c>
      <c r="H32" s="2">
        <v>1</v>
      </c>
      <c r="I32" s="106">
        <v>0</v>
      </c>
      <c r="J32" s="108">
        <f t="shared" si="23"/>
        <v>8</v>
      </c>
      <c r="K32" s="24">
        <v>91</v>
      </c>
      <c r="L32" s="2">
        <v>0</v>
      </c>
      <c r="M32" s="2">
        <v>0</v>
      </c>
      <c r="N32" s="2">
        <v>0</v>
      </c>
      <c r="O32" s="2">
        <v>1</v>
      </c>
      <c r="P32" s="106">
        <v>0</v>
      </c>
      <c r="Q32" s="108">
        <f t="shared" si="24"/>
        <v>92</v>
      </c>
      <c r="R32" s="24">
        <v>22</v>
      </c>
      <c r="S32" s="2">
        <v>0</v>
      </c>
      <c r="T32" s="2">
        <v>0</v>
      </c>
      <c r="U32" s="2">
        <v>0</v>
      </c>
      <c r="V32" s="2">
        <v>1</v>
      </c>
      <c r="W32" s="106">
        <v>0</v>
      </c>
      <c r="X32" s="108">
        <f t="shared" si="25"/>
        <v>23</v>
      </c>
      <c r="Y32" s="108">
        <f t="shared" si="31"/>
        <v>123</v>
      </c>
      <c r="Z32" s="23">
        <v>5</v>
      </c>
      <c r="AA32" s="40" t="s">
        <v>61</v>
      </c>
      <c r="AB32" s="24">
        <v>13</v>
      </c>
      <c r="AC32" s="2">
        <v>13</v>
      </c>
      <c r="AD32" s="2">
        <v>12</v>
      </c>
      <c r="AE32" s="2">
        <v>17</v>
      </c>
      <c r="AF32" s="2">
        <v>8</v>
      </c>
      <c r="AG32" s="2">
        <v>10</v>
      </c>
      <c r="AH32" s="2">
        <v>2</v>
      </c>
      <c r="AI32" s="2">
        <v>10</v>
      </c>
      <c r="AJ32" s="2">
        <v>4</v>
      </c>
      <c r="AK32" s="2">
        <v>6</v>
      </c>
      <c r="AL32" s="2">
        <v>3</v>
      </c>
      <c r="AM32" s="2">
        <v>5</v>
      </c>
      <c r="AN32" s="2">
        <v>4</v>
      </c>
      <c r="AO32" s="2">
        <v>4</v>
      </c>
      <c r="AP32" s="2">
        <v>5</v>
      </c>
      <c r="AQ32" s="106">
        <v>4</v>
      </c>
      <c r="AR32" s="116">
        <f t="shared" si="26"/>
        <v>51</v>
      </c>
      <c r="AS32" s="79">
        <f t="shared" si="32"/>
        <v>69</v>
      </c>
      <c r="AT32" s="121">
        <f t="shared" si="33"/>
        <v>120</v>
      </c>
      <c r="AU32" s="184">
        <f t="shared" si="27"/>
        <v>120</v>
      </c>
      <c r="AV32" s="50">
        <v>150</v>
      </c>
      <c r="AW32" s="137">
        <v>7</v>
      </c>
      <c r="AX32" s="128">
        <v>0</v>
      </c>
      <c r="AY32" s="3">
        <v>0</v>
      </c>
      <c r="AZ32" s="51">
        <v>0</v>
      </c>
      <c r="BA32" s="226">
        <f t="shared" si="19"/>
        <v>11.09563417211803</v>
      </c>
      <c r="BB32" s="80">
        <f t="shared" si="28"/>
        <v>7.0000000000000009</v>
      </c>
      <c r="BC32" s="80">
        <f t="shared" si="29"/>
        <v>100.69987315871826</v>
      </c>
      <c r="BD32" s="80">
        <f t="shared" si="20"/>
        <v>2.4390243902439024</v>
      </c>
      <c r="BE32" s="80">
        <f t="shared" si="21"/>
        <v>15.977713207849966</v>
      </c>
      <c r="BF32" s="80">
        <f t="shared" si="30"/>
        <v>273.90365499171367</v>
      </c>
      <c r="BG32" s="4">
        <f t="shared" si="22"/>
        <v>4.666666666666667</v>
      </c>
    </row>
    <row r="33" spans="1:59" ht="25.5" customHeight="1" x14ac:dyDescent="0.25">
      <c r="A33" s="67">
        <v>6</v>
      </c>
      <c r="B33" s="169" t="s">
        <v>64</v>
      </c>
      <c r="C33" s="220">
        <v>37693.676851283999</v>
      </c>
      <c r="D33" s="60">
        <v>4</v>
      </c>
      <c r="E33" s="2">
        <v>0</v>
      </c>
      <c r="F33" s="2">
        <v>0</v>
      </c>
      <c r="G33" s="2">
        <v>0</v>
      </c>
      <c r="H33" s="2">
        <v>1</v>
      </c>
      <c r="I33" s="106">
        <v>0</v>
      </c>
      <c r="J33" s="108">
        <f t="shared" si="23"/>
        <v>5</v>
      </c>
      <c r="K33" s="24">
        <v>6</v>
      </c>
      <c r="L33" s="2">
        <v>0</v>
      </c>
      <c r="M33" s="2">
        <v>0</v>
      </c>
      <c r="N33" s="2">
        <v>0</v>
      </c>
      <c r="O33" s="2">
        <v>5</v>
      </c>
      <c r="P33" s="106">
        <v>0</v>
      </c>
      <c r="Q33" s="108">
        <f t="shared" si="24"/>
        <v>11</v>
      </c>
      <c r="R33" s="24">
        <v>5</v>
      </c>
      <c r="S33" s="2">
        <v>0</v>
      </c>
      <c r="T33" s="2">
        <v>0</v>
      </c>
      <c r="U33" s="2">
        <v>0</v>
      </c>
      <c r="V33" s="2">
        <v>4</v>
      </c>
      <c r="W33" s="106">
        <v>0</v>
      </c>
      <c r="X33" s="108">
        <f t="shared" si="25"/>
        <v>9</v>
      </c>
      <c r="Y33" s="108">
        <f>J33+Q33+X33</f>
        <v>25</v>
      </c>
      <c r="Z33" s="23">
        <v>6</v>
      </c>
      <c r="AA33" s="39" t="s">
        <v>64</v>
      </c>
      <c r="AB33" s="24">
        <v>0</v>
      </c>
      <c r="AC33" s="2">
        <v>0</v>
      </c>
      <c r="AD33" s="2">
        <v>1</v>
      </c>
      <c r="AE33" s="2">
        <v>0</v>
      </c>
      <c r="AF33" s="34">
        <v>0</v>
      </c>
      <c r="AG33" s="34">
        <v>3</v>
      </c>
      <c r="AH33" s="34">
        <v>0</v>
      </c>
      <c r="AI33" s="34">
        <v>2</v>
      </c>
      <c r="AJ33" s="34">
        <v>1</v>
      </c>
      <c r="AK33" s="34">
        <v>2</v>
      </c>
      <c r="AL33" s="34">
        <v>2</v>
      </c>
      <c r="AM33" s="34">
        <v>2</v>
      </c>
      <c r="AN33" s="34">
        <v>0</v>
      </c>
      <c r="AO33" s="34">
        <v>0</v>
      </c>
      <c r="AP33" s="34">
        <v>1</v>
      </c>
      <c r="AQ33" s="145">
        <v>1</v>
      </c>
      <c r="AR33" s="116">
        <f t="shared" si="26"/>
        <v>5</v>
      </c>
      <c r="AS33" s="79">
        <f t="shared" si="32"/>
        <v>10</v>
      </c>
      <c r="AT33" s="121">
        <f t="shared" si="33"/>
        <v>15</v>
      </c>
      <c r="AU33" s="184">
        <f t="shared" si="27"/>
        <v>15</v>
      </c>
      <c r="AV33" s="50">
        <v>9</v>
      </c>
      <c r="AW33" s="137">
        <v>2</v>
      </c>
      <c r="AX33" s="128">
        <v>0</v>
      </c>
      <c r="AY33" s="3">
        <v>0</v>
      </c>
      <c r="AZ33" s="51">
        <v>3</v>
      </c>
      <c r="BA33" s="226">
        <f t="shared" si="19"/>
        <v>29.477387294820566</v>
      </c>
      <c r="BB33" s="80">
        <f t="shared" si="28"/>
        <v>25</v>
      </c>
      <c r="BC33" s="80">
        <f t="shared" si="29"/>
        <v>58.521283600011422</v>
      </c>
      <c r="BD33" s="80">
        <f t="shared" si="20"/>
        <v>40</v>
      </c>
      <c r="BE33" s="80">
        <f t="shared" si="21"/>
        <v>42.44743770454162</v>
      </c>
      <c r="BF33" s="80">
        <f t="shared" si="30"/>
        <v>159.17789139203106</v>
      </c>
      <c r="BG33" s="4">
        <f t="shared" si="22"/>
        <v>22.222222222222221</v>
      </c>
    </row>
    <row r="34" spans="1:59" ht="25.5" customHeight="1" thickBot="1" x14ac:dyDescent="0.3">
      <c r="A34" s="172">
        <v>7</v>
      </c>
      <c r="B34" s="19" t="s">
        <v>62</v>
      </c>
      <c r="C34" s="220">
        <v>356912.30803291203</v>
      </c>
      <c r="D34" s="37">
        <v>17</v>
      </c>
      <c r="E34" s="38">
        <v>0</v>
      </c>
      <c r="F34" s="38">
        <v>0</v>
      </c>
      <c r="G34" s="38">
        <v>0</v>
      </c>
      <c r="H34" s="38">
        <v>0</v>
      </c>
      <c r="I34" s="107">
        <v>0</v>
      </c>
      <c r="J34" s="88">
        <f t="shared" si="23"/>
        <v>17</v>
      </c>
      <c r="K34" s="37">
        <v>45</v>
      </c>
      <c r="L34" s="38">
        <v>0</v>
      </c>
      <c r="M34" s="38">
        <v>0</v>
      </c>
      <c r="N34" s="38">
        <v>0</v>
      </c>
      <c r="O34" s="38">
        <v>0</v>
      </c>
      <c r="P34" s="107">
        <v>0</v>
      </c>
      <c r="Q34" s="88">
        <f t="shared" si="24"/>
        <v>45</v>
      </c>
      <c r="R34" s="37">
        <v>36</v>
      </c>
      <c r="S34" s="38">
        <v>0</v>
      </c>
      <c r="T34" s="38">
        <v>0</v>
      </c>
      <c r="U34" s="38">
        <v>0</v>
      </c>
      <c r="V34" s="38">
        <v>0</v>
      </c>
      <c r="W34" s="107">
        <v>0</v>
      </c>
      <c r="X34" s="108">
        <f t="shared" si="25"/>
        <v>36</v>
      </c>
      <c r="Y34" s="146">
        <f t="shared" ref="Y34" si="34">J34+Q34+X34</f>
        <v>98</v>
      </c>
      <c r="Z34" s="29">
        <v>7</v>
      </c>
      <c r="AA34" s="41" t="s">
        <v>62</v>
      </c>
      <c r="AB34" s="33">
        <v>0</v>
      </c>
      <c r="AC34" s="34">
        <v>2</v>
      </c>
      <c r="AD34" s="34">
        <v>0</v>
      </c>
      <c r="AE34" s="34">
        <v>8</v>
      </c>
      <c r="AF34" s="34">
        <v>13</v>
      </c>
      <c r="AG34" s="34">
        <v>17</v>
      </c>
      <c r="AH34" s="34">
        <v>12</v>
      </c>
      <c r="AI34" s="34">
        <v>15</v>
      </c>
      <c r="AJ34" s="34">
        <v>2</v>
      </c>
      <c r="AK34" s="34">
        <v>6</v>
      </c>
      <c r="AL34" s="34">
        <v>2</v>
      </c>
      <c r="AM34" s="34">
        <v>7</v>
      </c>
      <c r="AN34" s="34">
        <v>4</v>
      </c>
      <c r="AO34" s="34">
        <v>2</v>
      </c>
      <c r="AP34" s="34">
        <v>5</v>
      </c>
      <c r="AQ34" s="145">
        <v>3</v>
      </c>
      <c r="AR34" s="225">
        <f t="shared" si="26"/>
        <v>38</v>
      </c>
      <c r="AS34" s="119">
        <f t="shared" si="32"/>
        <v>60</v>
      </c>
      <c r="AT34" s="122">
        <f t="shared" si="33"/>
        <v>98</v>
      </c>
      <c r="AU34" s="185">
        <f t="shared" si="27"/>
        <v>98</v>
      </c>
      <c r="AV34" s="52">
        <v>1087</v>
      </c>
      <c r="AW34" s="138">
        <v>24</v>
      </c>
      <c r="AX34" s="129">
        <v>87</v>
      </c>
      <c r="AY34" s="53">
        <v>0</v>
      </c>
      <c r="AZ34" s="54">
        <v>2</v>
      </c>
      <c r="BA34" s="228">
        <f t="shared" si="19"/>
        <v>13.230763176109834</v>
      </c>
      <c r="BB34" s="229">
        <f t="shared" si="28"/>
        <v>27.419354838709676</v>
      </c>
      <c r="BC34" s="229">
        <f t="shared" si="29"/>
        <v>40.37900734023831</v>
      </c>
      <c r="BD34" s="229">
        <f t="shared" si="20"/>
        <v>0</v>
      </c>
      <c r="BE34" s="229">
        <f t="shared" si="21"/>
        <v>19.052298973598159</v>
      </c>
      <c r="BF34" s="229">
        <f t="shared" si="30"/>
        <v>109.83089996544821</v>
      </c>
      <c r="BG34" s="11">
        <f t="shared" si="22"/>
        <v>2.2079116835326587</v>
      </c>
    </row>
    <row r="35" spans="1:59" s="64" customFormat="1" ht="33.75" customHeight="1" thickBot="1" x14ac:dyDescent="0.3">
      <c r="A35" s="281" t="s">
        <v>63</v>
      </c>
      <c r="B35" s="282"/>
      <c r="C35" s="63">
        <f>SUM(C26:C34)</f>
        <v>1241986.2817792145</v>
      </c>
      <c r="D35" s="61">
        <f t="shared" ref="D35:I35" si="35">SUM(D28:D34)</f>
        <v>61</v>
      </c>
      <c r="E35" s="35">
        <f t="shared" si="35"/>
        <v>0</v>
      </c>
      <c r="F35" s="35">
        <f t="shared" si="35"/>
        <v>0</v>
      </c>
      <c r="G35" s="35">
        <f t="shared" si="35"/>
        <v>0</v>
      </c>
      <c r="H35" s="35">
        <f t="shared" si="35"/>
        <v>2</v>
      </c>
      <c r="I35" s="76">
        <f t="shared" si="35"/>
        <v>0</v>
      </c>
      <c r="J35" s="82">
        <f t="shared" si="23"/>
        <v>63</v>
      </c>
      <c r="K35" s="132">
        <f t="shared" ref="K35:P35" si="36">SUM(K28:K34)</f>
        <v>325</v>
      </c>
      <c r="L35" s="133">
        <f t="shared" si="36"/>
        <v>0</v>
      </c>
      <c r="M35" s="133">
        <f t="shared" si="36"/>
        <v>0</v>
      </c>
      <c r="N35" s="133">
        <f t="shared" si="36"/>
        <v>0</v>
      </c>
      <c r="O35" s="133">
        <f t="shared" si="36"/>
        <v>27</v>
      </c>
      <c r="P35" s="134">
        <f t="shared" si="36"/>
        <v>0</v>
      </c>
      <c r="Q35" s="135">
        <f t="shared" si="24"/>
        <v>352</v>
      </c>
      <c r="R35" s="74">
        <f t="shared" ref="R35:W35" si="37">SUM(R28:R34)</f>
        <v>128</v>
      </c>
      <c r="S35" s="35">
        <f t="shared" si="37"/>
        <v>0</v>
      </c>
      <c r="T35" s="35">
        <f t="shared" si="37"/>
        <v>0</v>
      </c>
      <c r="U35" s="35">
        <f t="shared" si="37"/>
        <v>0</v>
      </c>
      <c r="V35" s="35">
        <f t="shared" si="37"/>
        <v>35</v>
      </c>
      <c r="W35" s="76">
        <f t="shared" si="37"/>
        <v>0</v>
      </c>
      <c r="X35" s="88">
        <f t="shared" si="25"/>
        <v>163</v>
      </c>
      <c r="Y35" s="82">
        <f t="shared" ref="Y35" si="38">J35+Q35+X35</f>
        <v>578</v>
      </c>
      <c r="Z35" s="392" t="s">
        <v>63</v>
      </c>
      <c r="AA35" s="282"/>
      <c r="AB35" s="224">
        <f t="shared" ref="AB35:AE35" si="39">SUM(AB28:AB34)</f>
        <v>29</v>
      </c>
      <c r="AC35" s="35">
        <f t="shared" si="39"/>
        <v>31</v>
      </c>
      <c r="AD35" s="35">
        <f t="shared" si="39"/>
        <v>30</v>
      </c>
      <c r="AE35" s="35">
        <f t="shared" si="39"/>
        <v>51</v>
      </c>
      <c r="AF35" s="35">
        <f t="shared" ref="AF35:AQ35" si="40">SUM(AF27:AF34)</f>
        <v>37</v>
      </c>
      <c r="AG35" s="35">
        <f t="shared" si="40"/>
        <v>65</v>
      </c>
      <c r="AH35" s="35">
        <f t="shared" si="40"/>
        <v>23</v>
      </c>
      <c r="AI35" s="35">
        <f t="shared" si="40"/>
        <v>60</v>
      </c>
      <c r="AJ35" s="35">
        <f t="shared" si="40"/>
        <v>13</v>
      </c>
      <c r="AK35" s="35">
        <f t="shared" si="40"/>
        <v>45</v>
      </c>
      <c r="AL35" s="35">
        <f t="shared" si="40"/>
        <v>18</v>
      </c>
      <c r="AM35" s="35">
        <f t="shared" si="40"/>
        <v>38</v>
      </c>
      <c r="AN35" s="35">
        <f t="shared" si="40"/>
        <v>18</v>
      </c>
      <c r="AO35" s="35">
        <f t="shared" si="40"/>
        <v>20</v>
      </c>
      <c r="AP35" s="35">
        <f t="shared" si="40"/>
        <v>23</v>
      </c>
      <c r="AQ35" s="35">
        <f t="shared" si="40"/>
        <v>13</v>
      </c>
      <c r="AR35" s="93">
        <f t="shared" si="26"/>
        <v>191</v>
      </c>
      <c r="AS35" s="216">
        <f>AQ35+AO35+AM35+AK35+AI35+AG35+AE35+AC35</f>
        <v>323</v>
      </c>
      <c r="AT35" s="93">
        <f t="shared" si="33"/>
        <v>514</v>
      </c>
      <c r="AU35" s="186">
        <f t="shared" si="27"/>
        <v>514</v>
      </c>
      <c r="AV35" s="61">
        <f>SUM(AV28:AV34)</f>
        <v>1599</v>
      </c>
      <c r="AW35" s="139">
        <f>SUM(AW28:AW34)</f>
        <v>53</v>
      </c>
      <c r="AX35" s="130">
        <f>SUM(AX28:AX34)</f>
        <v>164</v>
      </c>
      <c r="AY35" s="12">
        <f>SUM(AY28:AY34)</f>
        <v>5</v>
      </c>
      <c r="AZ35" s="58">
        <f>SUM(AZ28:AZ34)</f>
        <v>14</v>
      </c>
      <c r="BA35" s="55">
        <f t="shared" si="19"/>
        <v>13.643020613859424</v>
      </c>
      <c r="BB35" s="13">
        <f>(D35+E35)/(J35+Q35)*100</f>
        <v>14.698795180722893</v>
      </c>
      <c r="BC35" s="13">
        <f>(4*AU35)/(C35*0.00272)*100</f>
        <v>60.860765052761522</v>
      </c>
      <c r="BD35" s="13">
        <f t="shared" si="20"/>
        <v>11.072664359861593</v>
      </c>
      <c r="BE35" s="13">
        <f t="shared" si="21"/>
        <v>19.645949683957571</v>
      </c>
      <c r="BF35" s="13">
        <f t="shared" si="30"/>
        <v>165.54128094351137</v>
      </c>
      <c r="BG35" s="15">
        <f t="shared" si="22"/>
        <v>3.3145716072545341</v>
      </c>
    </row>
    <row r="41" spans="1:59" ht="15" customHeight="1" x14ac:dyDescent="0.25">
      <c r="A41" s="283" t="s">
        <v>63</v>
      </c>
      <c r="B41" s="283"/>
      <c r="C41" s="283"/>
      <c r="D41" s="284" t="s">
        <v>0</v>
      </c>
      <c r="E41" s="284"/>
      <c r="F41" s="284"/>
      <c r="G41" s="284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198" t="s">
        <v>6</v>
      </c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87"/>
      <c r="AV41" s="350" t="s">
        <v>18</v>
      </c>
      <c r="AW41" s="351"/>
      <c r="AX41" s="350" t="s">
        <v>19</v>
      </c>
      <c r="AY41" s="448"/>
      <c r="AZ41" s="448"/>
      <c r="BA41" s="333" t="s">
        <v>28</v>
      </c>
      <c r="BB41" s="333" t="s">
        <v>54</v>
      </c>
      <c r="BC41" s="333" t="s">
        <v>51</v>
      </c>
      <c r="BD41" s="334" t="s">
        <v>76</v>
      </c>
      <c r="BE41" s="334" t="s">
        <v>30</v>
      </c>
      <c r="BF41" s="334" t="s">
        <v>52</v>
      </c>
      <c r="BG41" s="334" t="s">
        <v>53</v>
      </c>
    </row>
    <row r="42" spans="1:59" ht="15" customHeight="1" thickBot="1" x14ac:dyDescent="0.3">
      <c r="A42" s="283"/>
      <c r="B42" s="283"/>
      <c r="C42" s="283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198"/>
      <c r="AA42" s="198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88"/>
      <c r="AV42" s="352"/>
      <c r="AW42" s="353"/>
      <c r="AX42" s="352"/>
      <c r="AY42" s="273"/>
      <c r="AZ42" s="273"/>
      <c r="BA42" s="333"/>
      <c r="BB42" s="333"/>
      <c r="BC42" s="333"/>
      <c r="BD42" s="334"/>
      <c r="BE42" s="334"/>
      <c r="BF42" s="334"/>
      <c r="BG42" s="334"/>
    </row>
    <row r="43" spans="1:59" ht="15.75" thickBot="1" x14ac:dyDescent="0.3">
      <c r="A43" s="283" t="s">
        <v>73</v>
      </c>
      <c r="B43" s="283"/>
      <c r="C43" s="354"/>
      <c r="D43" s="337" t="s">
        <v>34</v>
      </c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9"/>
      <c r="R43" s="340" t="s">
        <v>36</v>
      </c>
      <c r="S43" s="341"/>
      <c r="T43" s="341"/>
      <c r="U43" s="341"/>
      <c r="V43" s="341"/>
      <c r="W43" s="341"/>
      <c r="X43" s="355"/>
      <c r="Y43" s="343" t="s">
        <v>25</v>
      </c>
      <c r="Z43" s="266" t="s">
        <v>26</v>
      </c>
      <c r="AA43" s="346" t="s">
        <v>7</v>
      </c>
      <c r="AB43" s="200" t="s">
        <v>46</v>
      </c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1"/>
      <c r="AT43" s="202"/>
      <c r="AU43" s="181"/>
      <c r="AV43" s="273"/>
      <c r="AW43" s="353"/>
      <c r="AX43" s="352"/>
      <c r="AY43" s="273"/>
      <c r="AZ43" s="273"/>
      <c r="BA43" s="333"/>
      <c r="BB43" s="333"/>
      <c r="BC43" s="333"/>
      <c r="BD43" s="334"/>
      <c r="BE43" s="334"/>
      <c r="BF43" s="334"/>
      <c r="BG43" s="334"/>
    </row>
    <row r="44" spans="1:59" ht="15.75" thickBot="1" x14ac:dyDescent="0.3">
      <c r="A44" s="283"/>
      <c r="B44" s="283"/>
      <c r="C44" s="354"/>
      <c r="D44" s="298" t="s">
        <v>35</v>
      </c>
      <c r="E44" s="299"/>
      <c r="F44" s="299"/>
      <c r="G44" s="299"/>
      <c r="H44" s="299"/>
      <c r="I44" s="299"/>
      <c r="J44" s="300"/>
      <c r="K44" s="301" t="s">
        <v>70</v>
      </c>
      <c r="L44" s="302"/>
      <c r="M44" s="302"/>
      <c r="N44" s="302"/>
      <c r="O44" s="302"/>
      <c r="P44" s="302"/>
      <c r="Q44" s="303"/>
      <c r="R44" s="304" t="s">
        <v>37</v>
      </c>
      <c r="S44" s="305"/>
      <c r="T44" s="305"/>
      <c r="U44" s="305"/>
      <c r="V44" s="305"/>
      <c r="W44" s="305"/>
      <c r="X44" s="347"/>
      <c r="Y44" s="356"/>
      <c r="Z44" s="266"/>
      <c r="AA44" s="346"/>
      <c r="AB44" s="203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5"/>
      <c r="AS44" s="205"/>
      <c r="AT44" s="206"/>
      <c r="AU44" s="181"/>
      <c r="AV44" s="273"/>
      <c r="AW44" s="353"/>
      <c r="AX44" s="352"/>
      <c r="AY44" s="273"/>
      <c r="AZ44" s="273"/>
      <c r="BA44" s="333"/>
      <c r="BB44" s="333"/>
      <c r="BC44" s="333"/>
      <c r="BD44" s="334"/>
      <c r="BE44" s="334"/>
      <c r="BF44" s="334"/>
      <c r="BG44" s="334"/>
    </row>
    <row r="45" spans="1:59" ht="15.75" customHeight="1" thickBot="1" x14ac:dyDescent="0.3">
      <c r="A45" s="287" t="s">
        <v>33</v>
      </c>
      <c r="B45" s="312" t="s">
        <v>31</v>
      </c>
      <c r="C45" s="358" t="s">
        <v>32</v>
      </c>
      <c r="D45" s="311" t="s">
        <v>39</v>
      </c>
      <c r="E45" s="310" t="s">
        <v>38</v>
      </c>
      <c r="F45" s="320" t="s">
        <v>44</v>
      </c>
      <c r="G45" s="320"/>
      <c r="H45" s="320"/>
      <c r="I45" s="321"/>
      <c r="J45" s="323" t="s">
        <v>17</v>
      </c>
      <c r="K45" s="311" t="s">
        <v>39</v>
      </c>
      <c r="L45" s="310" t="s">
        <v>38</v>
      </c>
      <c r="M45" s="320" t="s">
        <v>44</v>
      </c>
      <c r="N45" s="320"/>
      <c r="O45" s="320"/>
      <c r="P45" s="321"/>
      <c r="Q45" s="323" t="s">
        <v>17</v>
      </c>
      <c r="R45" s="313" t="s">
        <v>39</v>
      </c>
      <c r="S45" s="315" t="s">
        <v>38</v>
      </c>
      <c r="T45" s="316" t="s">
        <v>44</v>
      </c>
      <c r="U45" s="316"/>
      <c r="V45" s="316"/>
      <c r="W45" s="317"/>
      <c r="X45" s="318" t="s">
        <v>17</v>
      </c>
      <c r="Y45" s="356"/>
      <c r="Z45" s="266"/>
      <c r="AA45" s="346"/>
      <c r="AB45" s="365" t="s">
        <v>8</v>
      </c>
      <c r="AC45" s="247"/>
      <c r="AD45" s="247" t="s">
        <v>9</v>
      </c>
      <c r="AE45" s="247"/>
      <c r="AF45" s="247" t="s">
        <v>10</v>
      </c>
      <c r="AG45" s="247"/>
      <c r="AH45" s="247" t="s">
        <v>11</v>
      </c>
      <c r="AI45" s="247"/>
      <c r="AJ45" s="247" t="s">
        <v>12</v>
      </c>
      <c r="AK45" s="247"/>
      <c r="AL45" s="247" t="s">
        <v>13</v>
      </c>
      <c r="AM45" s="247"/>
      <c r="AN45" s="247" t="s">
        <v>14</v>
      </c>
      <c r="AO45" s="247"/>
      <c r="AP45" s="247" t="s">
        <v>15</v>
      </c>
      <c r="AQ45" s="359"/>
      <c r="AR45" s="290" t="s">
        <v>16</v>
      </c>
      <c r="AS45" s="291"/>
      <c r="AT45" s="292"/>
      <c r="AU45" s="189"/>
      <c r="AV45" s="293" t="s">
        <v>47</v>
      </c>
      <c r="AW45" s="294"/>
      <c r="AX45" s="278" t="s">
        <v>50</v>
      </c>
      <c r="AY45" s="279"/>
      <c r="AZ45" s="280"/>
      <c r="BA45" s="360"/>
      <c r="BB45" s="333"/>
      <c r="BC45" s="333"/>
      <c r="BD45" s="334"/>
      <c r="BE45" s="334"/>
      <c r="BF45" s="334"/>
      <c r="BG45" s="334"/>
    </row>
    <row r="46" spans="1:59" ht="75.75" thickBot="1" x14ac:dyDescent="0.3">
      <c r="A46" s="286"/>
      <c r="B46" s="287"/>
      <c r="C46" s="358"/>
      <c r="D46" s="311"/>
      <c r="E46" s="310"/>
      <c r="F46" s="73" t="s">
        <v>40</v>
      </c>
      <c r="G46" s="73" t="s">
        <v>41</v>
      </c>
      <c r="H46" s="73" t="s">
        <v>42</v>
      </c>
      <c r="I46" s="105" t="s">
        <v>43</v>
      </c>
      <c r="J46" s="324"/>
      <c r="K46" s="311"/>
      <c r="L46" s="310"/>
      <c r="M46" s="73" t="s">
        <v>40</v>
      </c>
      <c r="N46" s="73" t="s">
        <v>41</v>
      </c>
      <c r="O46" s="73" t="s">
        <v>56</v>
      </c>
      <c r="P46" s="105" t="s">
        <v>43</v>
      </c>
      <c r="Q46" s="324"/>
      <c r="R46" s="313"/>
      <c r="S46" s="315"/>
      <c r="T46" s="75" t="s">
        <v>40</v>
      </c>
      <c r="U46" s="75" t="s">
        <v>41</v>
      </c>
      <c r="V46" s="75" t="s">
        <v>57</v>
      </c>
      <c r="W46" s="78" t="s">
        <v>43</v>
      </c>
      <c r="X46" s="319"/>
      <c r="Y46" s="357"/>
      <c r="Z46" s="266"/>
      <c r="AA46" s="346"/>
      <c r="AB46" s="110" t="s">
        <v>3</v>
      </c>
      <c r="AC46" s="111" t="s">
        <v>4</v>
      </c>
      <c r="AD46" s="111" t="s">
        <v>3</v>
      </c>
      <c r="AE46" s="111" t="s">
        <v>4</v>
      </c>
      <c r="AF46" s="111" t="s">
        <v>3</v>
      </c>
      <c r="AG46" s="111" t="s">
        <v>4</v>
      </c>
      <c r="AH46" s="111" t="s">
        <v>3</v>
      </c>
      <c r="AI46" s="111" t="s">
        <v>4</v>
      </c>
      <c r="AJ46" s="111" t="s">
        <v>3</v>
      </c>
      <c r="AK46" s="111" t="s">
        <v>4</v>
      </c>
      <c r="AL46" s="111" t="s">
        <v>3</v>
      </c>
      <c r="AM46" s="111" t="s">
        <v>4</v>
      </c>
      <c r="AN46" s="111" t="s">
        <v>3</v>
      </c>
      <c r="AO46" s="111" t="s">
        <v>4</v>
      </c>
      <c r="AP46" s="111" t="s">
        <v>3</v>
      </c>
      <c r="AQ46" s="114" t="s">
        <v>4</v>
      </c>
      <c r="AR46" s="42" t="s">
        <v>3</v>
      </c>
      <c r="AS46" s="118" t="s">
        <v>4</v>
      </c>
      <c r="AT46" s="120" t="s">
        <v>17</v>
      </c>
      <c r="AU46" s="178" t="s">
        <v>69</v>
      </c>
      <c r="AV46" s="48" t="s">
        <v>48</v>
      </c>
      <c r="AW46" s="136" t="s">
        <v>49</v>
      </c>
      <c r="AX46" s="127" t="s">
        <v>66</v>
      </c>
      <c r="AY46" s="47" t="s">
        <v>67</v>
      </c>
      <c r="AZ46" s="49" t="s">
        <v>68</v>
      </c>
      <c r="BA46" s="360"/>
      <c r="BB46" s="333"/>
      <c r="BC46" s="333"/>
      <c r="BD46" s="334"/>
      <c r="BE46" s="334"/>
      <c r="BF46" s="334"/>
      <c r="BG46" s="334"/>
    </row>
    <row r="47" spans="1:59" ht="25.5" customHeight="1" x14ac:dyDescent="0.25">
      <c r="A47" s="5">
        <v>1</v>
      </c>
      <c r="B47" s="17" t="s">
        <v>65</v>
      </c>
      <c r="C47" s="219">
        <v>26264.963936328662</v>
      </c>
      <c r="D47" s="140">
        <v>6</v>
      </c>
      <c r="E47" s="65">
        <v>1</v>
      </c>
      <c r="F47" s="65">
        <v>0</v>
      </c>
      <c r="G47" s="65">
        <v>0</v>
      </c>
      <c r="H47" s="65">
        <v>0</v>
      </c>
      <c r="I47" s="143">
        <v>0</v>
      </c>
      <c r="J47" s="108">
        <f>D47+E47+F47+G47+H47+I47</f>
        <v>7</v>
      </c>
      <c r="K47" s="24">
        <v>22</v>
      </c>
      <c r="L47" s="2">
        <v>0</v>
      </c>
      <c r="M47" s="2">
        <v>0</v>
      </c>
      <c r="N47" s="2">
        <v>0</v>
      </c>
      <c r="O47" s="2">
        <v>0</v>
      </c>
      <c r="P47" s="106">
        <v>0</v>
      </c>
      <c r="Q47" s="108">
        <f>SUM(K47:P47)</f>
        <v>22</v>
      </c>
      <c r="R47" s="24">
        <v>22</v>
      </c>
      <c r="S47" s="2">
        <v>0</v>
      </c>
      <c r="T47" s="2">
        <v>0</v>
      </c>
      <c r="U47" s="2">
        <v>0</v>
      </c>
      <c r="V47" s="2">
        <v>0</v>
      </c>
      <c r="W47" s="106">
        <v>0</v>
      </c>
      <c r="X47" s="86">
        <f>SUM(R47:W47)</f>
        <v>22</v>
      </c>
      <c r="Y47" s="86">
        <f>J47+Q47+X47</f>
        <v>51</v>
      </c>
      <c r="Z47" s="23">
        <v>1</v>
      </c>
      <c r="AA47" s="39" t="s">
        <v>65</v>
      </c>
      <c r="AB47" s="112">
        <v>3</v>
      </c>
      <c r="AC47" s="113">
        <v>3</v>
      </c>
      <c r="AD47" s="113">
        <v>2</v>
      </c>
      <c r="AE47" s="113">
        <v>1</v>
      </c>
      <c r="AF47" s="113">
        <v>9</v>
      </c>
      <c r="AG47" s="113">
        <v>11</v>
      </c>
      <c r="AH47" s="113">
        <v>5</v>
      </c>
      <c r="AI47" s="113">
        <v>10</v>
      </c>
      <c r="AJ47" s="113">
        <v>1</v>
      </c>
      <c r="AK47" s="113">
        <v>4</v>
      </c>
      <c r="AL47" s="113">
        <v>0</v>
      </c>
      <c r="AM47" s="113">
        <v>0</v>
      </c>
      <c r="AN47" s="113">
        <v>0</v>
      </c>
      <c r="AO47" s="113">
        <v>1</v>
      </c>
      <c r="AP47" s="113">
        <v>0</v>
      </c>
      <c r="AQ47" s="115">
        <v>1</v>
      </c>
      <c r="AR47" s="116">
        <f t="shared" ref="AR47:AS54" si="41">AP47+AN47+AL47+AJ47+AH47+AF47+AD47+AB47</f>
        <v>20</v>
      </c>
      <c r="AS47" s="79">
        <f t="shared" si="41"/>
        <v>31</v>
      </c>
      <c r="AT47" s="121">
        <f>SUM(AR47:AS47)</f>
        <v>51</v>
      </c>
      <c r="AU47" s="179">
        <f>D47+E47+K47+L47+R47+S47</f>
        <v>51</v>
      </c>
      <c r="AV47" s="50">
        <v>27</v>
      </c>
      <c r="AW47" s="137">
        <v>7</v>
      </c>
      <c r="AX47" s="128">
        <v>3</v>
      </c>
      <c r="AY47" s="3">
        <v>0</v>
      </c>
      <c r="AZ47" s="51">
        <v>0</v>
      </c>
      <c r="BA47" s="226">
        <f t="shared" ref="BA47:BA54" si="42">((D47+E47)*4)/(C47*0.00144)*100</f>
        <v>74.031871856293137</v>
      </c>
      <c r="BB47" s="80">
        <f>(D47+E47)/(J47+Q47)*100</f>
        <v>24.137931034482758</v>
      </c>
      <c r="BC47" s="80">
        <f>(4*AU47)/(C47*0.00272)*100</f>
        <v>285.5515057314164</v>
      </c>
      <c r="BD47" s="227">
        <f t="shared" ref="BD47:BD54" si="43">(E47+F47+G47+H47+I47+L47+M47+N47+O47+P47+S47+T47+U47+V47+W47)/Y47*100</f>
        <v>1.9607843137254901</v>
      </c>
      <c r="BE47" s="80">
        <f t="shared" ref="BE47:BE54" si="44">((D47+E47)*4)/(C47)*100000</f>
        <v>106.60589547306213</v>
      </c>
      <c r="BF47" s="80">
        <f>(AU47*4)/(C47)*100000</f>
        <v>776.70009558945276</v>
      </c>
      <c r="BG47" s="4">
        <f t="shared" ref="BG47:BG54" si="45">AW47/AV47*100</f>
        <v>25.925925925925924</v>
      </c>
    </row>
    <row r="48" spans="1:59" ht="25.5" customHeight="1" x14ac:dyDescent="0.25">
      <c r="A48" s="5">
        <v>2</v>
      </c>
      <c r="B48" s="18" t="s">
        <v>58</v>
      </c>
      <c r="C48" s="220">
        <v>304995.21922835469</v>
      </c>
      <c r="D48" s="140">
        <v>1</v>
      </c>
      <c r="E48" s="65">
        <v>0</v>
      </c>
      <c r="F48" s="65">
        <v>0</v>
      </c>
      <c r="G48" s="65">
        <v>0</v>
      </c>
      <c r="H48" s="65">
        <v>0</v>
      </c>
      <c r="I48" s="143">
        <v>0</v>
      </c>
      <c r="J48" s="108">
        <f t="shared" ref="J48:J54" si="46">D48+E48+F48+G48+H48+I48</f>
        <v>1</v>
      </c>
      <c r="K48" s="24">
        <v>57</v>
      </c>
      <c r="L48" s="2">
        <v>0</v>
      </c>
      <c r="M48" s="2">
        <v>0</v>
      </c>
      <c r="N48" s="2">
        <v>0</v>
      </c>
      <c r="O48" s="2">
        <v>28</v>
      </c>
      <c r="P48" s="106">
        <v>0</v>
      </c>
      <c r="Q48" s="108">
        <f t="shared" ref="Q48:Q54" si="47">SUM(K48:P48)</f>
        <v>85</v>
      </c>
      <c r="R48" s="24">
        <v>15</v>
      </c>
      <c r="S48" s="2">
        <v>0</v>
      </c>
      <c r="T48" s="2">
        <v>0</v>
      </c>
      <c r="U48" s="2">
        <v>0</v>
      </c>
      <c r="V48" s="2">
        <v>6</v>
      </c>
      <c r="W48" s="106">
        <v>0</v>
      </c>
      <c r="X48" s="86">
        <f t="shared" ref="X48:X54" si="48">SUM(R48:W48)</f>
        <v>21</v>
      </c>
      <c r="Y48" s="86">
        <f>J48+Q48+X48</f>
        <v>107</v>
      </c>
      <c r="Z48" s="23">
        <v>2</v>
      </c>
      <c r="AA48" s="40" t="s">
        <v>58</v>
      </c>
      <c r="AB48" s="24">
        <v>13</v>
      </c>
      <c r="AC48" s="2">
        <v>14</v>
      </c>
      <c r="AD48" s="2">
        <v>11</v>
      </c>
      <c r="AE48" s="2">
        <v>8</v>
      </c>
      <c r="AF48" s="2">
        <v>2</v>
      </c>
      <c r="AG48" s="2">
        <v>5</v>
      </c>
      <c r="AH48" s="2">
        <v>2</v>
      </c>
      <c r="AI48" s="2">
        <v>4</v>
      </c>
      <c r="AJ48" s="2">
        <v>2</v>
      </c>
      <c r="AK48" s="2">
        <v>3</v>
      </c>
      <c r="AL48" s="2">
        <v>0</v>
      </c>
      <c r="AM48" s="2">
        <v>4</v>
      </c>
      <c r="AN48" s="2">
        <v>1</v>
      </c>
      <c r="AO48" s="2">
        <v>2</v>
      </c>
      <c r="AP48" s="2">
        <v>1</v>
      </c>
      <c r="AQ48" s="106">
        <v>1</v>
      </c>
      <c r="AR48" s="116">
        <f t="shared" si="41"/>
        <v>32</v>
      </c>
      <c r="AS48" s="79">
        <f t="shared" si="41"/>
        <v>41</v>
      </c>
      <c r="AT48" s="121">
        <f>SUM(AR48:AS48)</f>
        <v>73</v>
      </c>
      <c r="AU48" s="179">
        <f t="shared" ref="AU48:AU54" si="49">D48+E48+K48+L48+R48+S48</f>
        <v>73</v>
      </c>
      <c r="AV48" s="50">
        <v>157</v>
      </c>
      <c r="AW48" s="137">
        <v>1</v>
      </c>
      <c r="AX48" s="128">
        <v>800</v>
      </c>
      <c r="AY48" s="3">
        <v>245</v>
      </c>
      <c r="AZ48" s="51">
        <v>0</v>
      </c>
      <c r="BA48" s="226">
        <f t="shared" si="42"/>
        <v>0.91076108825758739</v>
      </c>
      <c r="BB48" s="80">
        <f t="shared" ref="BB48:BB53" si="50">(D48+E48)/(J48+Q48)*100</f>
        <v>1.1627906976744187</v>
      </c>
      <c r="BC48" s="80">
        <f t="shared" ref="BC48:BC53" si="51">(4*AU48)/(C48*0.00272)*100</f>
        <v>35.198237352072645</v>
      </c>
      <c r="BD48" s="227">
        <f t="shared" si="43"/>
        <v>31.775700934579437</v>
      </c>
      <c r="BE48" s="80">
        <f t="shared" si="44"/>
        <v>1.3114959670909259</v>
      </c>
      <c r="BF48" s="80">
        <f t="shared" ref="BF48:BF54" si="52">(AU48*4)/(C48)*100000</f>
        <v>95.739205597637593</v>
      </c>
      <c r="BG48" s="4">
        <f t="shared" si="45"/>
        <v>0.63694267515923575</v>
      </c>
    </row>
    <row r="49" spans="1:59" ht="25.5" customHeight="1" x14ac:dyDescent="0.25">
      <c r="A49" s="5">
        <v>3</v>
      </c>
      <c r="B49" s="18" t="s">
        <v>59</v>
      </c>
      <c r="C49" s="220">
        <v>234513.13075121382</v>
      </c>
      <c r="D49" s="140">
        <v>9</v>
      </c>
      <c r="E49" s="65">
        <v>0</v>
      </c>
      <c r="F49" s="65">
        <v>0</v>
      </c>
      <c r="G49" s="65">
        <v>0</v>
      </c>
      <c r="H49" s="65">
        <v>0</v>
      </c>
      <c r="I49" s="143">
        <v>0</v>
      </c>
      <c r="J49" s="108">
        <f t="shared" si="46"/>
        <v>9</v>
      </c>
      <c r="K49" s="24">
        <v>13</v>
      </c>
      <c r="L49" s="2">
        <v>0</v>
      </c>
      <c r="M49" s="2">
        <v>0</v>
      </c>
      <c r="N49" s="2">
        <v>0</v>
      </c>
      <c r="O49" s="2">
        <v>0</v>
      </c>
      <c r="P49" s="106">
        <v>0</v>
      </c>
      <c r="Q49" s="108">
        <f t="shared" si="47"/>
        <v>13</v>
      </c>
      <c r="R49" s="24">
        <v>11</v>
      </c>
      <c r="S49" s="2">
        <v>0</v>
      </c>
      <c r="T49" s="2">
        <v>0</v>
      </c>
      <c r="U49" s="2">
        <v>0</v>
      </c>
      <c r="V49" s="2">
        <v>0</v>
      </c>
      <c r="W49" s="106">
        <v>0</v>
      </c>
      <c r="X49" s="86">
        <f t="shared" si="48"/>
        <v>11</v>
      </c>
      <c r="Y49" s="86">
        <f t="shared" ref="Y49:Y51" si="53">J49+Q49+X49</f>
        <v>33</v>
      </c>
      <c r="Z49" s="23">
        <v>3</v>
      </c>
      <c r="AA49" s="40" t="s">
        <v>59</v>
      </c>
      <c r="AB49" s="24">
        <v>0</v>
      </c>
      <c r="AC49" s="2">
        <v>0</v>
      </c>
      <c r="AD49" s="2">
        <v>1</v>
      </c>
      <c r="AE49" s="2">
        <v>2</v>
      </c>
      <c r="AF49" s="2">
        <v>2</v>
      </c>
      <c r="AG49" s="2">
        <v>4</v>
      </c>
      <c r="AH49" s="2">
        <v>2</v>
      </c>
      <c r="AI49" s="2">
        <v>3</v>
      </c>
      <c r="AJ49" s="2">
        <v>0</v>
      </c>
      <c r="AK49" s="2">
        <v>5</v>
      </c>
      <c r="AL49" s="2">
        <v>0</v>
      </c>
      <c r="AM49" s="2">
        <v>2</v>
      </c>
      <c r="AN49" s="2">
        <v>3</v>
      </c>
      <c r="AO49" s="2">
        <v>3</v>
      </c>
      <c r="AP49" s="2">
        <v>5</v>
      </c>
      <c r="AQ49" s="106">
        <v>1</v>
      </c>
      <c r="AR49" s="116">
        <f t="shared" si="41"/>
        <v>13</v>
      </c>
      <c r="AS49" s="79">
        <f t="shared" si="41"/>
        <v>20</v>
      </c>
      <c r="AT49" s="121">
        <f t="shared" ref="AT49:AT54" si="54">SUM(AR49:AS49)</f>
        <v>33</v>
      </c>
      <c r="AU49" s="179">
        <f t="shared" si="49"/>
        <v>33</v>
      </c>
      <c r="AV49" s="50">
        <v>65</v>
      </c>
      <c r="AW49" s="137">
        <v>9</v>
      </c>
      <c r="AX49" s="128">
        <v>65</v>
      </c>
      <c r="AY49" s="3">
        <v>65</v>
      </c>
      <c r="AZ49" s="51">
        <v>9</v>
      </c>
      <c r="BA49" s="226">
        <f t="shared" si="42"/>
        <v>10.660383885506846</v>
      </c>
      <c r="BB49" s="80">
        <f t="shared" si="50"/>
        <v>40.909090909090914</v>
      </c>
      <c r="BC49" s="80">
        <f t="shared" si="51"/>
        <v>20.693686365983876</v>
      </c>
      <c r="BD49" s="227">
        <f t="shared" si="43"/>
        <v>0</v>
      </c>
      <c r="BE49" s="80">
        <f t="shared" si="44"/>
        <v>15.350952795129858</v>
      </c>
      <c r="BF49" s="80">
        <f t="shared" si="52"/>
        <v>56.286826915476155</v>
      </c>
      <c r="BG49" s="4">
        <f t="shared" si="45"/>
        <v>13.846153846153847</v>
      </c>
    </row>
    <row r="50" spans="1:59" ht="25.5" customHeight="1" x14ac:dyDescent="0.25">
      <c r="A50" s="5">
        <v>4</v>
      </c>
      <c r="B50" s="18" t="s">
        <v>60</v>
      </c>
      <c r="C50" s="220">
        <v>106362.88117459395</v>
      </c>
      <c r="D50" s="140">
        <v>8</v>
      </c>
      <c r="E50" s="65">
        <v>1</v>
      </c>
      <c r="F50" s="65">
        <v>0</v>
      </c>
      <c r="G50" s="65">
        <v>0</v>
      </c>
      <c r="H50" s="65">
        <v>0</v>
      </c>
      <c r="I50" s="143">
        <v>0</v>
      </c>
      <c r="J50" s="108">
        <f t="shared" si="46"/>
        <v>9</v>
      </c>
      <c r="K50" s="24">
        <v>10</v>
      </c>
      <c r="L50" s="2">
        <v>0</v>
      </c>
      <c r="M50" s="2">
        <v>0</v>
      </c>
      <c r="N50" s="2">
        <v>0</v>
      </c>
      <c r="O50" s="2">
        <v>0</v>
      </c>
      <c r="P50" s="106">
        <v>0</v>
      </c>
      <c r="Q50" s="108">
        <f t="shared" si="47"/>
        <v>10</v>
      </c>
      <c r="R50" s="24">
        <v>3</v>
      </c>
      <c r="S50" s="2">
        <v>0</v>
      </c>
      <c r="T50" s="2">
        <v>0</v>
      </c>
      <c r="U50" s="2">
        <v>0</v>
      </c>
      <c r="V50" s="2">
        <v>0</v>
      </c>
      <c r="W50" s="106">
        <v>0</v>
      </c>
      <c r="X50" s="86">
        <f t="shared" si="48"/>
        <v>3</v>
      </c>
      <c r="Y50" s="86">
        <f t="shared" si="53"/>
        <v>22</v>
      </c>
      <c r="Z50" s="23">
        <v>4</v>
      </c>
      <c r="AA50" s="40" t="s">
        <v>60</v>
      </c>
      <c r="AB50" s="24">
        <v>1</v>
      </c>
      <c r="AC50" s="2">
        <v>1</v>
      </c>
      <c r="AD50" s="2">
        <v>0</v>
      </c>
      <c r="AE50" s="2">
        <v>1</v>
      </c>
      <c r="AF50" s="2">
        <v>2</v>
      </c>
      <c r="AG50" s="2">
        <v>3</v>
      </c>
      <c r="AH50" s="2">
        <v>1</v>
      </c>
      <c r="AI50" s="2">
        <v>2</v>
      </c>
      <c r="AJ50" s="2">
        <v>0</v>
      </c>
      <c r="AK50" s="2">
        <v>0</v>
      </c>
      <c r="AL50" s="2">
        <v>2</v>
      </c>
      <c r="AM50" s="2">
        <v>2</v>
      </c>
      <c r="AN50" s="2">
        <v>0</v>
      </c>
      <c r="AO50" s="2">
        <v>0</v>
      </c>
      <c r="AP50" s="2">
        <v>2</v>
      </c>
      <c r="AQ50" s="106">
        <v>5</v>
      </c>
      <c r="AR50" s="116">
        <f t="shared" si="41"/>
        <v>8</v>
      </c>
      <c r="AS50" s="79">
        <f t="shared" si="41"/>
        <v>14</v>
      </c>
      <c r="AT50" s="121">
        <f t="shared" si="54"/>
        <v>22</v>
      </c>
      <c r="AU50" s="179">
        <f t="shared" si="49"/>
        <v>22</v>
      </c>
      <c r="AV50" s="50">
        <v>12</v>
      </c>
      <c r="AW50" s="137">
        <v>5</v>
      </c>
      <c r="AX50" s="128">
        <v>142</v>
      </c>
      <c r="AY50" s="3">
        <v>100</v>
      </c>
      <c r="AZ50" s="51">
        <v>5</v>
      </c>
      <c r="BA50" s="226">
        <f t="shared" si="42"/>
        <v>23.504440387396677</v>
      </c>
      <c r="BB50" s="80">
        <f t="shared" si="50"/>
        <v>47.368421052631575</v>
      </c>
      <c r="BC50" s="80">
        <f t="shared" si="51"/>
        <v>30.417511089572169</v>
      </c>
      <c r="BD50" s="227">
        <f t="shared" si="43"/>
        <v>4.5454545454545459</v>
      </c>
      <c r="BE50" s="80">
        <f t="shared" si="44"/>
        <v>33.846394157851222</v>
      </c>
      <c r="BF50" s="80">
        <f t="shared" si="52"/>
        <v>82.735630163636316</v>
      </c>
      <c r="BG50" s="4">
        <f t="shared" si="45"/>
        <v>41.666666666666671</v>
      </c>
    </row>
    <row r="51" spans="1:59" ht="25.5" customHeight="1" x14ac:dyDescent="0.25">
      <c r="A51" s="5">
        <v>5</v>
      </c>
      <c r="B51" s="18" t="s">
        <v>61</v>
      </c>
      <c r="C51" s="220">
        <v>175244.10180452731</v>
      </c>
      <c r="D51" s="140">
        <v>13</v>
      </c>
      <c r="E51" s="65">
        <v>0</v>
      </c>
      <c r="F51" s="65">
        <v>1</v>
      </c>
      <c r="G51" s="65">
        <v>0</v>
      </c>
      <c r="H51" s="65">
        <v>1</v>
      </c>
      <c r="I51" s="143">
        <v>0</v>
      </c>
      <c r="J51" s="108">
        <f t="shared" si="46"/>
        <v>15</v>
      </c>
      <c r="K51" s="24">
        <v>62</v>
      </c>
      <c r="L51" s="2">
        <v>0</v>
      </c>
      <c r="M51" s="2">
        <v>0</v>
      </c>
      <c r="N51" s="2">
        <v>0</v>
      </c>
      <c r="O51" s="2">
        <v>5</v>
      </c>
      <c r="P51" s="106">
        <v>0</v>
      </c>
      <c r="Q51" s="108">
        <f t="shared" si="47"/>
        <v>67</v>
      </c>
      <c r="R51" s="24">
        <v>11</v>
      </c>
      <c r="S51" s="2">
        <v>0</v>
      </c>
      <c r="T51" s="2">
        <v>0</v>
      </c>
      <c r="U51" s="2">
        <v>0</v>
      </c>
      <c r="V51" s="2">
        <v>3</v>
      </c>
      <c r="W51" s="106">
        <v>0</v>
      </c>
      <c r="X51" s="86">
        <f t="shared" si="48"/>
        <v>14</v>
      </c>
      <c r="Y51" s="86">
        <f t="shared" si="53"/>
        <v>96</v>
      </c>
      <c r="Z51" s="23">
        <v>5</v>
      </c>
      <c r="AA51" s="40" t="s">
        <v>61</v>
      </c>
      <c r="AB51" s="24">
        <v>14</v>
      </c>
      <c r="AC51" s="2">
        <v>11</v>
      </c>
      <c r="AD51" s="2">
        <v>10</v>
      </c>
      <c r="AE51" s="2">
        <v>2</v>
      </c>
      <c r="AF51" s="2">
        <v>5</v>
      </c>
      <c r="AG51" s="2">
        <v>7</v>
      </c>
      <c r="AH51" s="2">
        <v>4</v>
      </c>
      <c r="AI51" s="2">
        <v>3</v>
      </c>
      <c r="AJ51" s="2">
        <v>5</v>
      </c>
      <c r="AK51" s="2">
        <v>6</v>
      </c>
      <c r="AL51" s="2">
        <v>3</v>
      </c>
      <c r="AM51" s="2">
        <v>2</v>
      </c>
      <c r="AN51" s="2">
        <v>6</v>
      </c>
      <c r="AO51" s="2">
        <v>3</v>
      </c>
      <c r="AP51" s="2">
        <v>2</v>
      </c>
      <c r="AQ51" s="106">
        <v>3</v>
      </c>
      <c r="AR51" s="116">
        <f t="shared" si="41"/>
        <v>49</v>
      </c>
      <c r="AS51" s="79">
        <f t="shared" si="41"/>
        <v>37</v>
      </c>
      <c r="AT51" s="121">
        <f t="shared" si="54"/>
        <v>86</v>
      </c>
      <c r="AU51" s="179">
        <f t="shared" si="49"/>
        <v>86</v>
      </c>
      <c r="AV51" s="50">
        <v>152</v>
      </c>
      <c r="AW51" s="137">
        <v>9</v>
      </c>
      <c r="AX51" s="128">
        <v>113</v>
      </c>
      <c r="AY51" s="3">
        <v>4</v>
      </c>
      <c r="AZ51" s="51">
        <v>0</v>
      </c>
      <c r="BA51" s="226">
        <f t="shared" si="42"/>
        <v>20.606177748219203</v>
      </c>
      <c r="BB51" s="80">
        <f t="shared" si="50"/>
        <v>15.853658536585366</v>
      </c>
      <c r="BC51" s="80">
        <f t="shared" si="51"/>
        <v>72.16824243041475</v>
      </c>
      <c r="BD51" s="227">
        <f t="shared" si="43"/>
        <v>10.416666666666668</v>
      </c>
      <c r="BE51" s="80">
        <f t="shared" si="44"/>
        <v>29.672895957435649</v>
      </c>
      <c r="BF51" s="80">
        <f t="shared" si="52"/>
        <v>196.29761941072815</v>
      </c>
      <c r="BG51" s="4">
        <f t="shared" si="45"/>
        <v>5.9210526315789469</v>
      </c>
    </row>
    <row r="52" spans="1:59" ht="25.5" customHeight="1" x14ac:dyDescent="0.25">
      <c r="A52" s="5">
        <v>6</v>
      </c>
      <c r="B52" s="17" t="s">
        <v>64</v>
      </c>
      <c r="C52" s="220">
        <v>37693.676851283999</v>
      </c>
      <c r="D52" s="140">
        <v>4</v>
      </c>
      <c r="E52" s="65">
        <v>0</v>
      </c>
      <c r="F52" s="65">
        <v>0</v>
      </c>
      <c r="G52" s="65">
        <v>0</v>
      </c>
      <c r="H52" s="65">
        <v>0</v>
      </c>
      <c r="I52" s="143">
        <v>0</v>
      </c>
      <c r="J52" s="108">
        <f t="shared" si="46"/>
        <v>4</v>
      </c>
      <c r="K52" s="24">
        <v>5</v>
      </c>
      <c r="L52" s="2">
        <v>0</v>
      </c>
      <c r="M52" s="2">
        <v>0</v>
      </c>
      <c r="N52" s="2">
        <v>0</v>
      </c>
      <c r="O52" s="2">
        <v>0</v>
      </c>
      <c r="P52" s="106">
        <v>0</v>
      </c>
      <c r="Q52" s="108">
        <f t="shared" si="47"/>
        <v>5</v>
      </c>
      <c r="R52" s="24">
        <v>2</v>
      </c>
      <c r="S52" s="2">
        <v>0</v>
      </c>
      <c r="T52" s="2">
        <v>0</v>
      </c>
      <c r="U52" s="2">
        <v>0</v>
      </c>
      <c r="V52" s="2">
        <v>0</v>
      </c>
      <c r="W52" s="106">
        <v>0</v>
      </c>
      <c r="X52" s="86">
        <f t="shared" si="48"/>
        <v>2</v>
      </c>
      <c r="Y52" s="86">
        <f>J52+Q52+X52</f>
        <v>11</v>
      </c>
      <c r="Z52" s="23">
        <v>6</v>
      </c>
      <c r="AA52" s="39" t="s">
        <v>64</v>
      </c>
      <c r="AB52" s="24">
        <v>0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1</v>
      </c>
      <c r="AI52" s="2">
        <v>0</v>
      </c>
      <c r="AJ52" s="2">
        <v>0</v>
      </c>
      <c r="AK52" s="2">
        <v>2</v>
      </c>
      <c r="AL52" s="2">
        <v>1</v>
      </c>
      <c r="AM52" s="2">
        <v>1</v>
      </c>
      <c r="AN52" s="2">
        <v>0</v>
      </c>
      <c r="AO52" s="2">
        <v>2</v>
      </c>
      <c r="AP52" s="2">
        <v>3</v>
      </c>
      <c r="AQ52" s="106">
        <v>0</v>
      </c>
      <c r="AR52" s="116">
        <f t="shared" si="41"/>
        <v>6</v>
      </c>
      <c r="AS52" s="79">
        <f t="shared" si="41"/>
        <v>5</v>
      </c>
      <c r="AT52" s="121">
        <f t="shared" si="54"/>
        <v>11</v>
      </c>
      <c r="AU52" s="179">
        <f t="shared" si="49"/>
        <v>11</v>
      </c>
      <c r="AV52" s="50">
        <v>21</v>
      </c>
      <c r="AW52" s="137">
        <v>3</v>
      </c>
      <c r="AX52" s="128">
        <v>44</v>
      </c>
      <c r="AY52" s="3">
        <v>12</v>
      </c>
      <c r="AZ52" s="51">
        <v>0</v>
      </c>
      <c r="BA52" s="226">
        <f t="shared" si="42"/>
        <v>29.477387294820566</v>
      </c>
      <c r="BB52" s="80">
        <f t="shared" si="50"/>
        <v>44.444444444444443</v>
      </c>
      <c r="BC52" s="80">
        <f t="shared" si="51"/>
        <v>42.915607973341707</v>
      </c>
      <c r="BD52" s="227">
        <f t="shared" si="43"/>
        <v>0</v>
      </c>
      <c r="BE52" s="80">
        <f t="shared" si="44"/>
        <v>42.44743770454162</v>
      </c>
      <c r="BF52" s="80">
        <f t="shared" si="52"/>
        <v>116.73045368748944</v>
      </c>
      <c r="BG52" s="4">
        <f t="shared" si="45"/>
        <v>14.285714285714285</v>
      </c>
    </row>
    <row r="53" spans="1:59" ht="25.5" customHeight="1" thickBot="1" x14ac:dyDescent="0.3">
      <c r="A53" s="28">
        <v>7</v>
      </c>
      <c r="B53" s="19" t="s">
        <v>62</v>
      </c>
      <c r="C53" s="220">
        <v>356912.30803291203</v>
      </c>
      <c r="D53" s="141">
        <v>26</v>
      </c>
      <c r="E53" s="142">
        <v>0</v>
      </c>
      <c r="F53" s="142">
        <v>0</v>
      </c>
      <c r="G53" s="142">
        <v>0</v>
      </c>
      <c r="H53" s="142">
        <v>0</v>
      </c>
      <c r="I53" s="144">
        <v>0</v>
      </c>
      <c r="J53" s="88">
        <f t="shared" si="46"/>
        <v>26</v>
      </c>
      <c r="K53" s="33">
        <v>27</v>
      </c>
      <c r="L53" s="34">
        <v>0</v>
      </c>
      <c r="M53" s="34">
        <v>0</v>
      </c>
      <c r="N53" s="34">
        <v>0</v>
      </c>
      <c r="O53" s="34">
        <v>1</v>
      </c>
      <c r="P53" s="145">
        <v>0</v>
      </c>
      <c r="Q53" s="146">
        <f t="shared" si="47"/>
        <v>28</v>
      </c>
      <c r="R53" s="37">
        <v>37</v>
      </c>
      <c r="S53" s="38">
        <v>0</v>
      </c>
      <c r="T53" s="38">
        <v>0</v>
      </c>
      <c r="U53" s="38">
        <v>0</v>
      </c>
      <c r="V53" s="38">
        <v>4</v>
      </c>
      <c r="W53" s="107">
        <v>0</v>
      </c>
      <c r="X53" s="109">
        <f t="shared" si="48"/>
        <v>41</v>
      </c>
      <c r="Y53" s="87">
        <f>J53+Q53+X53</f>
        <v>95</v>
      </c>
      <c r="Z53" s="29">
        <v>7</v>
      </c>
      <c r="AA53" s="41" t="s">
        <v>62</v>
      </c>
      <c r="AB53" s="37">
        <v>3</v>
      </c>
      <c r="AC53" s="38">
        <v>3</v>
      </c>
      <c r="AD53" s="38">
        <v>5</v>
      </c>
      <c r="AE53" s="38">
        <v>7</v>
      </c>
      <c r="AF53" s="38">
        <v>11</v>
      </c>
      <c r="AG53" s="38">
        <v>14</v>
      </c>
      <c r="AH53" s="38">
        <v>4</v>
      </c>
      <c r="AI53" s="38">
        <v>16</v>
      </c>
      <c r="AJ53" s="38">
        <v>4</v>
      </c>
      <c r="AK53" s="38">
        <v>3</v>
      </c>
      <c r="AL53" s="38">
        <v>3</v>
      </c>
      <c r="AM53" s="38">
        <v>1</v>
      </c>
      <c r="AN53" s="38">
        <v>3</v>
      </c>
      <c r="AO53" s="38">
        <v>5</v>
      </c>
      <c r="AP53" s="38">
        <v>4</v>
      </c>
      <c r="AQ53" s="107">
        <v>4</v>
      </c>
      <c r="AR53" s="117">
        <f t="shared" si="41"/>
        <v>37</v>
      </c>
      <c r="AS53" s="119">
        <f t="shared" si="41"/>
        <v>53</v>
      </c>
      <c r="AT53" s="122">
        <f t="shared" si="54"/>
        <v>90</v>
      </c>
      <c r="AU53" s="176">
        <f t="shared" si="49"/>
        <v>90</v>
      </c>
      <c r="AV53" s="52">
        <v>130</v>
      </c>
      <c r="AW53" s="138">
        <v>37</v>
      </c>
      <c r="AX53" s="147">
        <v>98</v>
      </c>
      <c r="AY53" s="10">
        <v>71</v>
      </c>
      <c r="AZ53" s="57">
        <v>3</v>
      </c>
      <c r="BA53" s="228">
        <f t="shared" si="42"/>
        <v>20.235284857579742</v>
      </c>
      <c r="BB53" s="229">
        <f t="shared" si="50"/>
        <v>48.148148148148145</v>
      </c>
      <c r="BC53" s="229">
        <f t="shared" si="51"/>
        <v>37.082761843076</v>
      </c>
      <c r="BD53" s="230">
        <f t="shared" si="43"/>
        <v>5.2631578947368416</v>
      </c>
      <c r="BE53" s="229">
        <f t="shared" si="44"/>
        <v>29.138810194914829</v>
      </c>
      <c r="BF53" s="80">
        <f t="shared" si="52"/>
        <v>100.86511221316674</v>
      </c>
      <c r="BG53" s="11">
        <f t="shared" si="45"/>
        <v>28.46153846153846</v>
      </c>
    </row>
    <row r="54" spans="1:59" s="64" customFormat="1" ht="54" customHeight="1" thickBot="1" x14ac:dyDescent="0.3">
      <c r="A54" s="281" t="s">
        <v>63</v>
      </c>
      <c r="B54" s="282"/>
      <c r="C54" s="96">
        <f t="shared" ref="C54:I54" si="55">SUM(C47:C53)</f>
        <v>1241986.2817792145</v>
      </c>
      <c r="D54" s="69">
        <f t="shared" si="55"/>
        <v>67</v>
      </c>
      <c r="E54" s="35">
        <f t="shared" si="55"/>
        <v>2</v>
      </c>
      <c r="F54" s="35">
        <f t="shared" si="55"/>
        <v>1</v>
      </c>
      <c r="G54" s="35">
        <f t="shared" si="55"/>
        <v>0</v>
      </c>
      <c r="H54" s="35">
        <f t="shared" si="55"/>
        <v>1</v>
      </c>
      <c r="I54" s="76">
        <f t="shared" si="55"/>
        <v>0</v>
      </c>
      <c r="J54" s="82">
        <f t="shared" si="46"/>
        <v>71</v>
      </c>
      <c r="K54" s="74">
        <f t="shared" ref="K54:P54" si="56">SUM(K47:K53)</f>
        <v>196</v>
      </c>
      <c r="L54" s="35">
        <f t="shared" si="56"/>
        <v>0</v>
      </c>
      <c r="M54" s="35">
        <f t="shared" si="56"/>
        <v>0</v>
      </c>
      <c r="N54" s="35">
        <f t="shared" si="56"/>
        <v>0</v>
      </c>
      <c r="O54" s="35">
        <f t="shared" si="56"/>
        <v>34</v>
      </c>
      <c r="P54" s="76">
        <f t="shared" si="56"/>
        <v>0</v>
      </c>
      <c r="Q54" s="82">
        <f t="shared" si="47"/>
        <v>230</v>
      </c>
      <c r="R54" s="71">
        <f t="shared" ref="R54:W54" si="57">SUM(R47:R53)</f>
        <v>101</v>
      </c>
      <c r="S54" s="35">
        <f t="shared" si="57"/>
        <v>0</v>
      </c>
      <c r="T54" s="35">
        <f t="shared" si="57"/>
        <v>0</v>
      </c>
      <c r="U54" s="35">
        <f t="shared" si="57"/>
        <v>0</v>
      </c>
      <c r="V54" s="35">
        <f t="shared" si="57"/>
        <v>13</v>
      </c>
      <c r="W54" s="35">
        <f t="shared" si="57"/>
        <v>0</v>
      </c>
      <c r="X54" s="97">
        <f t="shared" si="48"/>
        <v>114</v>
      </c>
      <c r="Y54" s="82">
        <f>J54+Q54+X54</f>
        <v>415</v>
      </c>
      <c r="Z54" s="392" t="s">
        <v>63</v>
      </c>
      <c r="AA54" s="282"/>
      <c r="AB54" s="35">
        <f t="shared" ref="AB54:AQ54" si="58">SUM(AB47:AB53)</f>
        <v>34</v>
      </c>
      <c r="AC54" s="35">
        <f t="shared" si="58"/>
        <v>32</v>
      </c>
      <c r="AD54" s="35">
        <f t="shared" si="58"/>
        <v>29</v>
      </c>
      <c r="AE54" s="35">
        <f t="shared" si="58"/>
        <v>21</v>
      </c>
      <c r="AF54" s="35">
        <f t="shared" si="58"/>
        <v>32</v>
      </c>
      <c r="AG54" s="35">
        <f t="shared" si="58"/>
        <v>44</v>
      </c>
      <c r="AH54" s="35">
        <f t="shared" si="58"/>
        <v>19</v>
      </c>
      <c r="AI54" s="35">
        <f t="shared" si="58"/>
        <v>38</v>
      </c>
      <c r="AJ54" s="35">
        <f t="shared" si="58"/>
        <v>12</v>
      </c>
      <c r="AK54" s="35">
        <f t="shared" si="58"/>
        <v>23</v>
      </c>
      <c r="AL54" s="35">
        <f t="shared" si="58"/>
        <v>9</v>
      </c>
      <c r="AM54" s="35">
        <f t="shared" si="58"/>
        <v>12</v>
      </c>
      <c r="AN54" s="35">
        <f t="shared" si="58"/>
        <v>13</v>
      </c>
      <c r="AO54" s="35">
        <f t="shared" si="58"/>
        <v>16</v>
      </c>
      <c r="AP54" s="35">
        <f t="shared" si="58"/>
        <v>17</v>
      </c>
      <c r="AQ54" s="35">
        <f t="shared" si="58"/>
        <v>15</v>
      </c>
      <c r="AR54" s="91">
        <f t="shared" si="41"/>
        <v>165</v>
      </c>
      <c r="AS54" s="92">
        <f t="shared" si="41"/>
        <v>201</v>
      </c>
      <c r="AT54" s="93">
        <f t="shared" si="54"/>
        <v>366</v>
      </c>
      <c r="AU54" s="180">
        <f t="shared" si="49"/>
        <v>366</v>
      </c>
      <c r="AV54" s="69">
        <f>SUM(AV47:AV53)</f>
        <v>564</v>
      </c>
      <c r="AW54" s="139">
        <f>SUM(AW47:AW53)</f>
        <v>71</v>
      </c>
      <c r="AX54" s="130">
        <f>SUM(AX47:AX53)</f>
        <v>1265</v>
      </c>
      <c r="AY54" s="12">
        <f>SUM(AY47:AY53)</f>
        <v>497</v>
      </c>
      <c r="AZ54" s="58">
        <f>SUM(AZ47:AZ53)</f>
        <v>17</v>
      </c>
      <c r="BA54" s="55">
        <f t="shared" si="42"/>
        <v>15.432269218955744</v>
      </c>
      <c r="BB54" s="13">
        <f>(D54+E54)/(J54+Q54)*100</f>
        <v>22.923588039867109</v>
      </c>
      <c r="BC54" s="13">
        <f>(4*AU54)/(C54*0.00272)*100</f>
        <v>43.336653714612289</v>
      </c>
      <c r="BD54" s="14">
        <f t="shared" si="43"/>
        <v>12.289156626506024</v>
      </c>
      <c r="BE54" s="13">
        <f t="shared" si="44"/>
        <v>22.222467675296269</v>
      </c>
      <c r="BF54" s="80">
        <f t="shared" si="52"/>
        <v>117.87569810374544</v>
      </c>
      <c r="BG54" s="15">
        <f t="shared" si="45"/>
        <v>12.588652482269502</v>
      </c>
    </row>
    <row r="56" spans="1:59" x14ac:dyDescent="0.25"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</row>
    <row r="60" spans="1:59" ht="15" customHeight="1" x14ac:dyDescent="0.25">
      <c r="A60" s="283" t="s">
        <v>63</v>
      </c>
      <c r="B60" s="283"/>
      <c r="C60" s="283"/>
      <c r="D60" s="284" t="s">
        <v>0</v>
      </c>
      <c r="E60" s="284"/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198" t="s">
        <v>6</v>
      </c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8"/>
      <c r="AT60" s="198"/>
      <c r="AU60" s="187"/>
      <c r="AV60" s="350" t="s">
        <v>18</v>
      </c>
      <c r="AW60" s="351"/>
      <c r="AX60" s="350" t="s">
        <v>19</v>
      </c>
      <c r="AY60" s="448"/>
      <c r="AZ60" s="448"/>
      <c r="BA60" s="333" t="s">
        <v>28</v>
      </c>
      <c r="BB60" s="333" t="s">
        <v>54</v>
      </c>
      <c r="BC60" s="333" t="s">
        <v>51</v>
      </c>
      <c r="BD60" s="334" t="s">
        <v>76</v>
      </c>
      <c r="BE60" s="334" t="s">
        <v>30</v>
      </c>
      <c r="BF60" s="334" t="s">
        <v>52</v>
      </c>
      <c r="BG60" s="334" t="s">
        <v>53</v>
      </c>
    </row>
    <row r="61" spans="1:59" ht="15" customHeight="1" thickBot="1" x14ac:dyDescent="0.3">
      <c r="A61" s="283"/>
      <c r="B61" s="283"/>
      <c r="C61" s="283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198"/>
      <c r="AA61" s="198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199"/>
      <c r="AT61" s="199"/>
      <c r="AU61" s="188"/>
      <c r="AV61" s="352"/>
      <c r="AW61" s="353"/>
      <c r="AX61" s="352"/>
      <c r="AY61" s="273"/>
      <c r="AZ61" s="273"/>
      <c r="BA61" s="333"/>
      <c r="BB61" s="333"/>
      <c r="BC61" s="333"/>
      <c r="BD61" s="334"/>
      <c r="BE61" s="334"/>
      <c r="BF61" s="334"/>
      <c r="BG61" s="334"/>
    </row>
    <row r="62" spans="1:59" ht="15.75" thickBot="1" x14ac:dyDescent="0.3">
      <c r="A62" s="335" t="s">
        <v>74</v>
      </c>
      <c r="B62" s="335"/>
      <c r="C62" s="335"/>
      <c r="D62" s="337" t="s">
        <v>34</v>
      </c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9"/>
      <c r="R62" s="340" t="s">
        <v>36</v>
      </c>
      <c r="S62" s="341"/>
      <c r="T62" s="341"/>
      <c r="U62" s="341"/>
      <c r="V62" s="341"/>
      <c r="W62" s="341"/>
      <c r="X62" s="342"/>
      <c r="Y62" s="343" t="s">
        <v>25</v>
      </c>
      <c r="Z62" s="266" t="s">
        <v>26</v>
      </c>
      <c r="AA62" s="346" t="s">
        <v>7</v>
      </c>
      <c r="AB62" s="200" t="s">
        <v>46</v>
      </c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2"/>
      <c r="AU62" s="181"/>
      <c r="AV62" s="273"/>
      <c r="AW62" s="353"/>
      <c r="AX62" s="352"/>
      <c r="AY62" s="273"/>
      <c r="AZ62" s="273"/>
      <c r="BA62" s="333"/>
      <c r="BB62" s="333"/>
      <c r="BC62" s="333"/>
      <c r="BD62" s="334"/>
      <c r="BE62" s="334"/>
      <c r="BF62" s="334"/>
      <c r="BG62" s="334"/>
    </row>
    <row r="63" spans="1:59" ht="15.75" thickBot="1" x14ac:dyDescent="0.3">
      <c r="A63" s="336"/>
      <c r="B63" s="336"/>
      <c r="C63" s="336"/>
      <c r="D63" s="298" t="s">
        <v>35</v>
      </c>
      <c r="E63" s="299"/>
      <c r="F63" s="299"/>
      <c r="G63" s="299"/>
      <c r="H63" s="299"/>
      <c r="I63" s="299"/>
      <c r="J63" s="300"/>
      <c r="K63" s="301" t="s">
        <v>45</v>
      </c>
      <c r="L63" s="302"/>
      <c r="M63" s="302"/>
      <c r="N63" s="302"/>
      <c r="O63" s="302"/>
      <c r="P63" s="302"/>
      <c r="Q63" s="303"/>
      <c r="R63" s="304" t="s">
        <v>37</v>
      </c>
      <c r="S63" s="305"/>
      <c r="T63" s="305"/>
      <c r="U63" s="305"/>
      <c r="V63" s="305"/>
      <c r="W63" s="305"/>
      <c r="X63" s="347"/>
      <c r="Y63" s="344"/>
      <c r="Z63" s="266"/>
      <c r="AA63" s="346"/>
      <c r="AB63" s="203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5"/>
      <c r="AS63" s="205"/>
      <c r="AT63" s="206"/>
      <c r="AU63" s="181"/>
      <c r="AV63" s="273"/>
      <c r="AW63" s="353"/>
      <c r="AX63" s="352"/>
      <c r="AY63" s="273"/>
      <c r="AZ63" s="273"/>
      <c r="BA63" s="333"/>
      <c r="BB63" s="333"/>
      <c r="BC63" s="333"/>
      <c r="BD63" s="334"/>
      <c r="BE63" s="334"/>
      <c r="BF63" s="334"/>
      <c r="BG63" s="334"/>
    </row>
    <row r="64" spans="1:59" ht="15.75" customHeight="1" thickBot="1" x14ac:dyDescent="0.3">
      <c r="A64" s="287" t="s">
        <v>33</v>
      </c>
      <c r="B64" s="312" t="s">
        <v>31</v>
      </c>
      <c r="C64" s="348" t="s">
        <v>32</v>
      </c>
      <c r="D64" s="311" t="s">
        <v>39</v>
      </c>
      <c r="E64" s="310" t="s">
        <v>38</v>
      </c>
      <c r="F64" s="320" t="s">
        <v>44</v>
      </c>
      <c r="G64" s="320"/>
      <c r="H64" s="320"/>
      <c r="I64" s="321"/>
      <c r="J64" s="323" t="s">
        <v>17</v>
      </c>
      <c r="K64" s="311" t="s">
        <v>39</v>
      </c>
      <c r="L64" s="310" t="s">
        <v>38</v>
      </c>
      <c r="M64" s="320" t="s">
        <v>44</v>
      </c>
      <c r="N64" s="320"/>
      <c r="O64" s="320"/>
      <c r="P64" s="321"/>
      <c r="Q64" s="323" t="s">
        <v>17</v>
      </c>
      <c r="R64" s="313" t="s">
        <v>39</v>
      </c>
      <c r="S64" s="315" t="s">
        <v>38</v>
      </c>
      <c r="T64" s="316" t="s">
        <v>44</v>
      </c>
      <c r="U64" s="316"/>
      <c r="V64" s="316"/>
      <c r="W64" s="317"/>
      <c r="X64" s="318" t="s">
        <v>17</v>
      </c>
      <c r="Y64" s="344"/>
      <c r="Z64" s="266"/>
      <c r="AA64" s="346"/>
      <c r="AB64" s="365" t="s">
        <v>8</v>
      </c>
      <c r="AC64" s="247"/>
      <c r="AD64" s="247" t="s">
        <v>9</v>
      </c>
      <c r="AE64" s="247"/>
      <c r="AF64" s="247" t="s">
        <v>10</v>
      </c>
      <c r="AG64" s="247"/>
      <c r="AH64" s="247" t="s">
        <v>11</v>
      </c>
      <c r="AI64" s="247"/>
      <c r="AJ64" s="247" t="s">
        <v>12</v>
      </c>
      <c r="AK64" s="247"/>
      <c r="AL64" s="247" t="s">
        <v>13</v>
      </c>
      <c r="AM64" s="247"/>
      <c r="AN64" s="247" t="s">
        <v>14</v>
      </c>
      <c r="AO64" s="247"/>
      <c r="AP64" s="247" t="s">
        <v>15</v>
      </c>
      <c r="AQ64" s="359"/>
      <c r="AR64" s="290" t="s">
        <v>16</v>
      </c>
      <c r="AS64" s="291"/>
      <c r="AT64" s="292"/>
      <c r="AU64" s="182"/>
      <c r="AV64" s="293" t="s">
        <v>47</v>
      </c>
      <c r="AW64" s="390"/>
      <c r="AX64" s="279" t="s">
        <v>50</v>
      </c>
      <c r="AY64" s="279"/>
      <c r="AZ64" s="280"/>
      <c r="BA64" s="360"/>
      <c r="BB64" s="333"/>
      <c r="BC64" s="333"/>
      <c r="BD64" s="334"/>
      <c r="BE64" s="334"/>
      <c r="BF64" s="334"/>
      <c r="BG64" s="334"/>
    </row>
    <row r="65" spans="1:59" ht="75.75" thickBot="1" x14ac:dyDescent="0.3">
      <c r="A65" s="286"/>
      <c r="B65" s="287"/>
      <c r="C65" s="349"/>
      <c r="D65" s="311"/>
      <c r="E65" s="310"/>
      <c r="F65" s="73" t="s">
        <v>40</v>
      </c>
      <c r="G65" s="73" t="s">
        <v>41</v>
      </c>
      <c r="H65" s="73" t="s">
        <v>42</v>
      </c>
      <c r="I65" s="105" t="s">
        <v>43</v>
      </c>
      <c r="J65" s="324"/>
      <c r="K65" s="311"/>
      <c r="L65" s="310"/>
      <c r="M65" s="73" t="s">
        <v>40</v>
      </c>
      <c r="N65" s="73" t="s">
        <v>41</v>
      </c>
      <c r="O65" s="73" t="s">
        <v>56</v>
      </c>
      <c r="P65" s="105" t="s">
        <v>43</v>
      </c>
      <c r="Q65" s="324"/>
      <c r="R65" s="313"/>
      <c r="S65" s="315"/>
      <c r="T65" s="75" t="s">
        <v>40</v>
      </c>
      <c r="U65" s="75" t="s">
        <v>41</v>
      </c>
      <c r="V65" s="75" t="s">
        <v>57</v>
      </c>
      <c r="W65" s="78" t="s">
        <v>43</v>
      </c>
      <c r="X65" s="319"/>
      <c r="Y65" s="345"/>
      <c r="Z65" s="266"/>
      <c r="AA65" s="346"/>
      <c r="AB65" s="110" t="s">
        <v>3</v>
      </c>
      <c r="AC65" s="111" t="s">
        <v>4</v>
      </c>
      <c r="AD65" s="111" t="s">
        <v>3</v>
      </c>
      <c r="AE65" s="111" t="s">
        <v>4</v>
      </c>
      <c r="AF65" s="111" t="s">
        <v>3</v>
      </c>
      <c r="AG65" s="111" t="s">
        <v>4</v>
      </c>
      <c r="AH65" s="111" t="s">
        <v>3</v>
      </c>
      <c r="AI65" s="111" t="s">
        <v>4</v>
      </c>
      <c r="AJ65" s="111" t="s">
        <v>3</v>
      </c>
      <c r="AK65" s="111" t="s">
        <v>4</v>
      </c>
      <c r="AL65" s="111" t="s">
        <v>3</v>
      </c>
      <c r="AM65" s="111" t="s">
        <v>4</v>
      </c>
      <c r="AN65" s="111" t="s">
        <v>3</v>
      </c>
      <c r="AO65" s="111" t="s">
        <v>4</v>
      </c>
      <c r="AP65" s="111" t="s">
        <v>3</v>
      </c>
      <c r="AQ65" s="114" t="s">
        <v>4</v>
      </c>
      <c r="AR65" s="42" t="s">
        <v>3</v>
      </c>
      <c r="AS65" s="118" t="s">
        <v>4</v>
      </c>
      <c r="AT65" s="120" t="s">
        <v>17</v>
      </c>
      <c r="AU65" s="183" t="s">
        <v>69</v>
      </c>
      <c r="AV65" s="48" t="s">
        <v>48</v>
      </c>
      <c r="AW65" s="126" t="s">
        <v>49</v>
      </c>
      <c r="AX65" s="123" t="s">
        <v>66</v>
      </c>
      <c r="AY65" s="47" t="s">
        <v>67</v>
      </c>
      <c r="AZ65" s="49" t="s">
        <v>68</v>
      </c>
      <c r="BA65" s="360"/>
      <c r="BB65" s="333"/>
      <c r="BC65" s="333"/>
      <c r="BD65" s="334"/>
      <c r="BE65" s="334"/>
      <c r="BF65" s="334"/>
      <c r="BG65" s="334"/>
    </row>
    <row r="66" spans="1:59" ht="27" customHeight="1" x14ac:dyDescent="0.25">
      <c r="A66" s="5">
        <v>1</v>
      </c>
      <c r="B66" s="17" t="s">
        <v>65</v>
      </c>
      <c r="C66" s="219">
        <v>26264.963936328662</v>
      </c>
      <c r="D66" s="24"/>
      <c r="E66" s="2"/>
      <c r="F66" s="2"/>
      <c r="G66" s="2"/>
      <c r="H66" s="2"/>
      <c r="I66" s="106"/>
      <c r="J66" s="108">
        <f>D66+E66+F66+G66+H66+I66</f>
        <v>0</v>
      </c>
      <c r="K66" s="24"/>
      <c r="L66" s="2"/>
      <c r="M66" s="2"/>
      <c r="N66" s="2"/>
      <c r="O66" s="2"/>
      <c r="P66" s="106"/>
      <c r="Q66" s="108">
        <f>SUM(K66:P66)</f>
        <v>0</v>
      </c>
      <c r="R66" s="24"/>
      <c r="S66" s="2"/>
      <c r="T66" s="2"/>
      <c r="U66" s="2"/>
      <c r="V66" s="2"/>
      <c r="W66" s="106"/>
      <c r="X66" s="86">
        <f>SUM(R66:W66)</f>
        <v>0</v>
      </c>
      <c r="Y66" s="148">
        <f>J66+Q66+X66</f>
        <v>0</v>
      </c>
      <c r="Z66" s="23">
        <v>1</v>
      </c>
      <c r="AA66" s="39" t="s">
        <v>65</v>
      </c>
      <c r="AB66" s="112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5"/>
      <c r="AR66" s="116">
        <f t="shared" ref="AR66:AS72" si="59">AP66+AN66+AL66+AJ66+AH66+AF66+AD66+AB66</f>
        <v>0</v>
      </c>
      <c r="AS66" s="79">
        <f t="shared" si="59"/>
        <v>0</v>
      </c>
      <c r="AT66" s="121">
        <f>SUM(AR66:AS66)</f>
        <v>0</v>
      </c>
      <c r="AU66" s="184">
        <f>D66+E66+K66+L66+R66+S66</f>
        <v>0</v>
      </c>
      <c r="AV66" s="50"/>
      <c r="AW66" s="51"/>
      <c r="AX66" s="124"/>
      <c r="AY66" s="3"/>
      <c r="AZ66" s="51"/>
      <c r="BA66" s="226">
        <f t="shared" ref="BA66:BA73" si="60">((D66+E66)*4)/(C66*0.00144)*100</f>
        <v>0</v>
      </c>
      <c r="BB66" s="80" t="e">
        <f>(D66+E66)/(J66+Q66)*100</f>
        <v>#DIV/0!</v>
      </c>
      <c r="BC66" s="80">
        <f>(4*AU66)/(C66*0.00272)*100</f>
        <v>0</v>
      </c>
      <c r="BD66" s="227" t="e">
        <f t="shared" ref="BD66:BD73" si="61">(E66+F66+G66+H66+I66+L66+M66+N66+O66+P66+S66+T66+U66+V66+W66)/Y66*100</f>
        <v>#DIV/0!</v>
      </c>
      <c r="BE66" s="80">
        <f t="shared" ref="BE66:BE72" si="62">((D66+E66)*4)/(C66)*100000</f>
        <v>0</v>
      </c>
      <c r="BF66" s="80">
        <f>(AU66*4)/(C66)*100000</f>
        <v>0</v>
      </c>
      <c r="BG66" s="4" t="e">
        <f t="shared" ref="BG66:BG73" si="63">AW66/AV66*100</f>
        <v>#DIV/0!</v>
      </c>
    </row>
    <row r="67" spans="1:59" ht="27" customHeight="1" x14ac:dyDescent="0.25">
      <c r="A67" s="5">
        <v>2</v>
      </c>
      <c r="B67" s="18" t="s">
        <v>58</v>
      </c>
      <c r="C67" s="220">
        <v>304995.21922835469</v>
      </c>
      <c r="D67" s="24"/>
      <c r="E67" s="2"/>
      <c r="F67" s="2"/>
      <c r="G67" s="2"/>
      <c r="H67" s="2"/>
      <c r="I67" s="106"/>
      <c r="J67" s="108">
        <f t="shared" ref="J67:J72" si="64">D67+E67+F67+G67+H67+I67</f>
        <v>0</v>
      </c>
      <c r="K67" s="24"/>
      <c r="L67" s="2"/>
      <c r="M67" s="2"/>
      <c r="N67" s="2"/>
      <c r="O67" s="2"/>
      <c r="P67" s="106"/>
      <c r="Q67" s="108">
        <f t="shared" ref="Q67:Q72" si="65">SUM(K67:P67)</f>
        <v>0</v>
      </c>
      <c r="R67" s="24"/>
      <c r="S67" s="2"/>
      <c r="T67" s="2"/>
      <c r="U67" s="2"/>
      <c r="V67" s="2"/>
      <c r="W67" s="106"/>
      <c r="X67" s="86">
        <f t="shared" ref="X67:X72" si="66">SUM(R67:W67)</f>
        <v>0</v>
      </c>
      <c r="Y67" s="148">
        <f t="shared" ref="Y67:Y73" si="67">J67+Q67+X67</f>
        <v>0</v>
      </c>
      <c r="Z67" s="23">
        <v>2</v>
      </c>
      <c r="AA67" s="40" t="s">
        <v>58</v>
      </c>
      <c r="AB67" s="24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106"/>
      <c r="AR67" s="116">
        <f t="shared" si="59"/>
        <v>0</v>
      </c>
      <c r="AS67" s="79">
        <f t="shared" si="59"/>
        <v>0</v>
      </c>
      <c r="AT67" s="121">
        <f>SUM(AR67:AS67)</f>
        <v>0</v>
      </c>
      <c r="AU67" s="184">
        <f t="shared" ref="AU67:AU72" si="68">D67+E67+K67+L67+R67+S67</f>
        <v>0</v>
      </c>
      <c r="AV67" s="50"/>
      <c r="AW67" s="51"/>
      <c r="AX67" s="124"/>
      <c r="AY67" s="3"/>
      <c r="AZ67" s="51"/>
      <c r="BA67" s="226">
        <f t="shared" si="60"/>
        <v>0</v>
      </c>
      <c r="BB67" s="80" t="e">
        <f t="shared" ref="BB67:BB72" si="69">(D67+E67)/(J67+Q67)*100</f>
        <v>#DIV/0!</v>
      </c>
      <c r="BC67" s="80">
        <f t="shared" ref="BC67:BC72" si="70">(4*AU67)/(C67*0.00272)*100</f>
        <v>0</v>
      </c>
      <c r="BD67" s="227" t="e">
        <f t="shared" si="61"/>
        <v>#DIV/0!</v>
      </c>
      <c r="BE67" s="80">
        <f t="shared" si="62"/>
        <v>0</v>
      </c>
      <c r="BF67" s="80">
        <f t="shared" ref="BF67:BF72" si="71">(AU67*4)/(C67)*100000</f>
        <v>0</v>
      </c>
      <c r="BG67" s="4" t="e">
        <f t="shared" si="63"/>
        <v>#DIV/0!</v>
      </c>
    </row>
    <row r="68" spans="1:59" ht="27" customHeight="1" x14ac:dyDescent="0.25">
      <c r="A68" s="5">
        <v>3</v>
      </c>
      <c r="B68" s="18" t="s">
        <v>59</v>
      </c>
      <c r="C68" s="220">
        <v>234513.13075121382</v>
      </c>
      <c r="D68" s="24"/>
      <c r="E68" s="2"/>
      <c r="F68" s="2"/>
      <c r="G68" s="2"/>
      <c r="H68" s="2"/>
      <c r="I68" s="106"/>
      <c r="J68" s="108">
        <f t="shared" si="64"/>
        <v>0</v>
      </c>
      <c r="K68" s="24"/>
      <c r="L68" s="2"/>
      <c r="M68" s="2"/>
      <c r="N68" s="2"/>
      <c r="O68" s="2"/>
      <c r="P68" s="106"/>
      <c r="Q68" s="108">
        <f t="shared" si="65"/>
        <v>0</v>
      </c>
      <c r="R68" s="24"/>
      <c r="S68" s="2"/>
      <c r="T68" s="2"/>
      <c r="U68" s="2"/>
      <c r="V68" s="2"/>
      <c r="W68" s="106"/>
      <c r="X68" s="86">
        <f t="shared" si="66"/>
        <v>0</v>
      </c>
      <c r="Y68" s="148">
        <f t="shared" si="67"/>
        <v>0</v>
      </c>
      <c r="Z68" s="23">
        <v>3</v>
      </c>
      <c r="AA68" s="40" t="s">
        <v>59</v>
      </c>
      <c r="AB68" s="24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06"/>
      <c r="AR68" s="116">
        <f t="shared" si="59"/>
        <v>0</v>
      </c>
      <c r="AS68" s="79">
        <f t="shared" si="59"/>
        <v>0</v>
      </c>
      <c r="AT68" s="121">
        <f t="shared" ref="AT68:AT72" si="72">SUM(AR68:AS68)</f>
        <v>0</v>
      </c>
      <c r="AU68" s="184">
        <f t="shared" si="68"/>
        <v>0</v>
      </c>
      <c r="AV68" s="50"/>
      <c r="AW68" s="51"/>
      <c r="AX68" s="124"/>
      <c r="AY68" s="3"/>
      <c r="AZ68" s="51"/>
      <c r="BA68" s="226">
        <f t="shared" si="60"/>
        <v>0</v>
      </c>
      <c r="BB68" s="80" t="e">
        <f t="shared" si="69"/>
        <v>#DIV/0!</v>
      </c>
      <c r="BC68" s="80">
        <f t="shared" si="70"/>
        <v>0</v>
      </c>
      <c r="BD68" s="227" t="e">
        <f t="shared" si="61"/>
        <v>#DIV/0!</v>
      </c>
      <c r="BE68" s="80">
        <f t="shared" si="62"/>
        <v>0</v>
      </c>
      <c r="BF68" s="80">
        <f t="shared" si="71"/>
        <v>0</v>
      </c>
      <c r="BG68" s="4" t="e">
        <f t="shared" si="63"/>
        <v>#DIV/0!</v>
      </c>
    </row>
    <row r="69" spans="1:59" ht="27" customHeight="1" x14ac:dyDescent="0.25">
      <c r="A69" s="5">
        <v>4</v>
      </c>
      <c r="B69" s="18" t="s">
        <v>60</v>
      </c>
      <c r="C69" s="220">
        <v>106362.88117459395</v>
      </c>
      <c r="D69" s="24"/>
      <c r="E69" s="2"/>
      <c r="F69" s="2"/>
      <c r="G69" s="2"/>
      <c r="H69" s="2"/>
      <c r="I69" s="106"/>
      <c r="J69" s="108">
        <f t="shared" si="64"/>
        <v>0</v>
      </c>
      <c r="K69" s="24"/>
      <c r="L69" s="2"/>
      <c r="M69" s="2"/>
      <c r="N69" s="2"/>
      <c r="O69" s="2"/>
      <c r="P69" s="106"/>
      <c r="Q69" s="108">
        <f t="shared" si="65"/>
        <v>0</v>
      </c>
      <c r="R69" s="24"/>
      <c r="S69" s="2"/>
      <c r="T69" s="2"/>
      <c r="U69" s="2"/>
      <c r="V69" s="2"/>
      <c r="W69" s="106"/>
      <c r="X69" s="86">
        <f t="shared" si="66"/>
        <v>0</v>
      </c>
      <c r="Y69" s="148">
        <f t="shared" si="67"/>
        <v>0</v>
      </c>
      <c r="Z69" s="23">
        <v>4</v>
      </c>
      <c r="AA69" s="40" t="s">
        <v>60</v>
      </c>
      <c r="AB69" s="2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06"/>
      <c r="AR69" s="116">
        <f t="shared" si="59"/>
        <v>0</v>
      </c>
      <c r="AS69" s="79">
        <f t="shared" si="59"/>
        <v>0</v>
      </c>
      <c r="AT69" s="121">
        <f t="shared" si="72"/>
        <v>0</v>
      </c>
      <c r="AU69" s="184">
        <f t="shared" si="68"/>
        <v>0</v>
      </c>
      <c r="AV69" s="50"/>
      <c r="AW69" s="51"/>
      <c r="AX69" s="124"/>
      <c r="AY69" s="3"/>
      <c r="AZ69" s="51"/>
      <c r="BA69" s="226">
        <f t="shared" si="60"/>
        <v>0</v>
      </c>
      <c r="BB69" s="80" t="e">
        <f t="shared" si="69"/>
        <v>#DIV/0!</v>
      </c>
      <c r="BC69" s="80">
        <f t="shared" si="70"/>
        <v>0</v>
      </c>
      <c r="BD69" s="227" t="e">
        <f t="shared" si="61"/>
        <v>#DIV/0!</v>
      </c>
      <c r="BE69" s="80">
        <f t="shared" si="62"/>
        <v>0</v>
      </c>
      <c r="BF69" s="80">
        <f t="shared" si="71"/>
        <v>0</v>
      </c>
      <c r="BG69" s="4" t="e">
        <f t="shared" si="63"/>
        <v>#DIV/0!</v>
      </c>
    </row>
    <row r="70" spans="1:59" ht="27" customHeight="1" x14ac:dyDescent="0.25">
      <c r="A70" s="5">
        <v>5</v>
      </c>
      <c r="B70" s="18" t="s">
        <v>61</v>
      </c>
      <c r="C70" s="220">
        <v>175244.10180452731</v>
      </c>
      <c r="D70" s="24"/>
      <c r="E70" s="2"/>
      <c r="F70" s="2"/>
      <c r="G70" s="2"/>
      <c r="H70" s="2"/>
      <c r="I70" s="106"/>
      <c r="J70" s="108">
        <f t="shared" si="64"/>
        <v>0</v>
      </c>
      <c r="K70" s="24"/>
      <c r="L70" s="2"/>
      <c r="M70" s="2"/>
      <c r="N70" s="2"/>
      <c r="O70" s="2"/>
      <c r="P70" s="106"/>
      <c r="Q70" s="108">
        <f t="shared" si="65"/>
        <v>0</v>
      </c>
      <c r="R70" s="24"/>
      <c r="S70" s="2"/>
      <c r="T70" s="2"/>
      <c r="U70" s="2"/>
      <c r="V70" s="2"/>
      <c r="W70" s="106"/>
      <c r="X70" s="86">
        <f t="shared" si="66"/>
        <v>0</v>
      </c>
      <c r="Y70" s="148">
        <f t="shared" si="67"/>
        <v>0</v>
      </c>
      <c r="Z70" s="23">
        <v>5</v>
      </c>
      <c r="AA70" s="40" t="s">
        <v>61</v>
      </c>
      <c r="AB70" s="2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106"/>
      <c r="AR70" s="116">
        <f t="shared" si="59"/>
        <v>0</v>
      </c>
      <c r="AS70" s="79">
        <f t="shared" si="59"/>
        <v>0</v>
      </c>
      <c r="AT70" s="121">
        <f t="shared" si="72"/>
        <v>0</v>
      </c>
      <c r="AU70" s="184">
        <f t="shared" si="68"/>
        <v>0</v>
      </c>
      <c r="AV70" s="50"/>
      <c r="AW70" s="51"/>
      <c r="AX70" s="124"/>
      <c r="AY70" s="3"/>
      <c r="AZ70" s="51"/>
      <c r="BA70" s="226">
        <f t="shared" si="60"/>
        <v>0</v>
      </c>
      <c r="BB70" s="80" t="e">
        <f t="shared" si="69"/>
        <v>#DIV/0!</v>
      </c>
      <c r="BC70" s="80">
        <f t="shared" si="70"/>
        <v>0</v>
      </c>
      <c r="BD70" s="227" t="e">
        <f t="shared" si="61"/>
        <v>#DIV/0!</v>
      </c>
      <c r="BE70" s="80">
        <f t="shared" si="62"/>
        <v>0</v>
      </c>
      <c r="BF70" s="80">
        <f t="shared" si="71"/>
        <v>0</v>
      </c>
      <c r="BG70" s="4" t="e">
        <f t="shared" si="63"/>
        <v>#DIV/0!</v>
      </c>
    </row>
    <row r="71" spans="1:59" ht="27" customHeight="1" x14ac:dyDescent="0.25">
      <c r="A71" s="5">
        <v>6</v>
      </c>
      <c r="B71" s="17" t="s">
        <v>64</v>
      </c>
      <c r="C71" s="220">
        <v>37693.676851283999</v>
      </c>
      <c r="D71" s="24"/>
      <c r="E71" s="2"/>
      <c r="F71" s="2"/>
      <c r="G71" s="2"/>
      <c r="H71" s="2"/>
      <c r="I71" s="106"/>
      <c r="J71" s="108">
        <f t="shared" si="64"/>
        <v>0</v>
      </c>
      <c r="K71" s="24"/>
      <c r="L71" s="2"/>
      <c r="M71" s="2"/>
      <c r="N71" s="2"/>
      <c r="O71" s="2"/>
      <c r="P71" s="106"/>
      <c r="Q71" s="108">
        <f t="shared" si="65"/>
        <v>0</v>
      </c>
      <c r="R71" s="24"/>
      <c r="S71" s="2"/>
      <c r="T71" s="2"/>
      <c r="U71" s="2"/>
      <c r="V71" s="2"/>
      <c r="W71" s="106"/>
      <c r="X71" s="86">
        <f t="shared" si="66"/>
        <v>0</v>
      </c>
      <c r="Y71" s="148">
        <f t="shared" si="67"/>
        <v>0</v>
      </c>
      <c r="Z71" s="23">
        <v>6</v>
      </c>
      <c r="AA71" s="39" t="s">
        <v>64</v>
      </c>
      <c r="AB71" s="2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106"/>
      <c r="AR71" s="116">
        <f t="shared" si="59"/>
        <v>0</v>
      </c>
      <c r="AS71" s="79">
        <f t="shared" si="59"/>
        <v>0</v>
      </c>
      <c r="AT71" s="121">
        <f t="shared" si="72"/>
        <v>0</v>
      </c>
      <c r="AU71" s="184">
        <f t="shared" si="68"/>
        <v>0</v>
      </c>
      <c r="AV71" s="50"/>
      <c r="AW71" s="51"/>
      <c r="AX71" s="124"/>
      <c r="AY71" s="3"/>
      <c r="AZ71" s="51"/>
      <c r="BA71" s="226">
        <f t="shared" si="60"/>
        <v>0</v>
      </c>
      <c r="BB71" s="80" t="e">
        <f t="shared" si="69"/>
        <v>#DIV/0!</v>
      </c>
      <c r="BC71" s="80">
        <f t="shared" si="70"/>
        <v>0</v>
      </c>
      <c r="BD71" s="227" t="e">
        <f t="shared" si="61"/>
        <v>#DIV/0!</v>
      </c>
      <c r="BE71" s="80">
        <f t="shared" si="62"/>
        <v>0</v>
      </c>
      <c r="BF71" s="80">
        <f t="shared" si="71"/>
        <v>0</v>
      </c>
      <c r="BG71" s="4" t="e">
        <f t="shared" si="63"/>
        <v>#DIV/0!</v>
      </c>
    </row>
    <row r="72" spans="1:59" s="64" customFormat="1" ht="27" customHeight="1" thickBot="1" x14ac:dyDescent="0.3">
      <c r="A72" s="67">
        <v>7</v>
      </c>
      <c r="B72" s="19" t="s">
        <v>62</v>
      </c>
      <c r="C72" s="220">
        <v>356912.30803291203</v>
      </c>
      <c r="D72" s="37"/>
      <c r="E72" s="38"/>
      <c r="F72" s="38"/>
      <c r="G72" s="38"/>
      <c r="H72" s="38"/>
      <c r="I72" s="107"/>
      <c r="J72" s="88">
        <f t="shared" si="64"/>
        <v>0</v>
      </c>
      <c r="K72" s="37"/>
      <c r="L72" s="38"/>
      <c r="M72" s="38"/>
      <c r="N72" s="38"/>
      <c r="O72" s="38"/>
      <c r="P72" s="107"/>
      <c r="Q72" s="88">
        <f t="shared" si="65"/>
        <v>0</v>
      </c>
      <c r="R72" s="37"/>
      <c r="S72" s="38"/>
      <c r="T72" s="38"/>
      <c r="U72" s="38"/>
      <c r="V72" s="38"/>
      <c r="W72" s="107"/>
      <c r="X72" s="88">
        <f t="shared" si="66"/>
        <v>0</v>
      </c>
      <c r="Y72" s="149">
        <f t="shared" si="67"/>
        <v>0</v>
      </c>
      <c r="Z72" s="68">
        <v>7</v>
      </c>
      <c r="AA72" s="41" t="s">
        <v>62</v>
      </c>
      <c r="AB72" s="37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107"/>
      <c r="AR72" s="117">
        <f t="shared" si="59"/>
        <v>0</v>
      </c>
      <c r="AS72" s="119">
        <f t="shared" si="59"/>
        <v>0</v>
      </c>
      <c r="AT72" s="122">
        <f t="shared" si="72"/>
        <v>0</v>
      </c>
      <c r="AU72" s="184">
        <f t="shared" si="68"/>
        <v>0</v>
      </c>
      <c r="AV72" s="50"/>
      <c r="AW72" s="51"/>
      <c r="AX72" s="124"/>
      <c r="AY72" s="3"/>
      <c r="AZ72" s="51"/>
      <c r="BA72" s="226">
        <f t="shared" si="60"/>
        <v>0</v>
      </c>
      <c r="BB72" s="80" t="e">
        <f t="shared" si="69"/>
        <v>#DIV/0!</v>
      </c>
      <c r="BC72" s="80">
        <f t="shared" si="70"/>
        <v>0</v>
      </c>
      <c r="BD72" s="227" t="e">
        <f t="shared" si="61"/>
        <v>#DIV/0!</v>
      </c>
      <c r="BE72" s="80">
        <f t="shared" si="62"/>
        <v>0</v>
      </c>
      <c r="BF72" s="80">
        <f t="shared" si="71"/>
        <v>0</v>
      </c>
      <c r="BG72" s="4" t="e">
        <f t="shared" si="63"/>
        <v>#DIV/0!</v>
      </c>
    </row>
    <row r="73" spans="1:59" s="64" customFormat="1" ht="54.75" customHeight="1" thickBot="1" x14ac:dyDescent="0.3">
      <c r="A73" s="281" t="s">
        <v>63</v>
      </c>
      <c r="B73" s="282"/>
      <c r="C73" s="63">
        <f t="shared" ref="C73:I73" si="73">SUM(C66:C72)</f>
        <v>1241986.2817792145</v>
      </c>
      <c r="D73" s="69">
        <f t="shared" si="73"/>
        <v>0</v>
      </c>
      <c r="E73" s="35">
        <f t="shared" si="73"/>
        <v>0</v>
      </c>
      <c r="F73" s="35">
        <f t="shared" si="73"/>
        <v>0</v>
      </c>
      <c r="G73" s="35">
        <f t="shared" si="73"/>
        <v>0</v>
      </c>
      <c r="H73" s="35">
        <f t="shared" si="73"/>
        <v>0</v>
      </c>
      <c r="I73" s="76">
        <f t="shared" si="73"/>
        <v>0</v>
      </c>
      <c r="J73" s="82">
        <f t="shared" ref="J73" si="74">D73+E73+F73+G73+H73+I73</f>
        <v>0</v>
      </c>
      <c r="K73" s="77">
        <f t="shared" ref="K73:P73" si="75">SUM(K66:K72)</f>
        <v>0</v>
      </c>
      <c r="L73" s="35">
        <f t="shared" si="75"/>
        <v>0</v>
      </c>
      <c r="M73" s="35">
        <f t="shared" si="75"/>
        <v>0</v>
      </c>
      <c r="N73" s="35">
        <f t="shared" si="75"/>
        <v>0</v>
      </c>
      <c r="O73" s="35">
        <f t="shared" si="75"/>
        <v>0</v>
      </c>
      <c r="P73" s="76">
        <f t="shared" si="75"/>
        <v>0</v>
      </c>
      <c r="Q73" s="82">
        <f t="shared" ref="Q73" si="76">SUM(K73:P73)</f>
        <v>0</v>
      </c>
      <c r="R73" s="74">
        <f t="shared" ref="R73:W73" si="77">SUM(R66:R72)</f>
        <v>0</v>
      </c>
      <c r="S73" s="35">
        <f t="shared" si="77"/>
        <v>0</v>
      </c>
      <c r="T73" s="35">
        <f t="shared" si="77"/>
        <v>0</v>
      </c>
      <c r="U73" s="35">
        <f t="shared" si="77"/>
        <v>0</v>
      </c>
      <c r="V73" s="35">
        <f t="shared" si="77"/>
        <v>0</v>
      </c>
      <c r="W73" s="76">
        <f t="shared" si="77"/>
        <v>0</v>
      </c>
      <c r="X73" s="82">
        <f t="shared" ref="X73" si="78">SUM(R73:W73)</f>
        <v>0</v>
      </c>
      <c r="Y73" s="85">
        <f t="shared" si="67"/>
        <v>0</v>
      </c>
      <c r="Z73" s="281" t="s">
        <v>63</v>
      </c>
      <c r="AA73" s="391"/>
      <c r="AB73" s="69">
        <f t="shared" ref="AB73:AW73" si="79">SUM(AB66:AB72)</f>
        <v>0</v>
      </c>
      <c r="AC73" s="69">
        <f t="shared" si="79"/>
        <v>0</v>
      </c>
      <c r="AD73" s="69">
        <f t="shared" si="79"/>
        <v>0</v>
      </c>
      <c r="AE73" s="69">
        <f t="shared" si="79"/>
        <v>0</v>
      </c>
      <c r="AF73" s="69">
        <f t="shared" si="79"/>
        <v>0</v>
      </c>
      <c r="AG73" s="69">
        <f t="shared" si="79"/>
        <v>0</v>
      </c>
      <c r="AH73" s="69">
        <f t="shared" si="79"/>
        <v>0</v>
      </c>
      <c r="AI73" s="69">
        <f t="shared" si="79"/>
        <v>0</v>
      </c>
      <c r="AJ73" s="69">
        <f t="shared" si="79"/>
        <v>0</v>
      </c>
      <c r="AK73" s="69">
        <f t="shared" si="79"/>
        <v>0</v>
      </c>
      <c r="AL73" s="69">
        <f t="shared" si="79"/>
        <v>0</v>
      </c>
      <c r="AM73" s="69">
        <f t="shared" si="79"/>
        <v>0</v>
      </c>
      <c r="AN73" s="69">
        <f t="shared" si="79"/>
        <v>0</v>
      </c>
      <c r="AO73" s="69">
        <f t="shared" si="79"/>
        <v>0</v>
      </c>
      <c r="AP73" s="69">
        <f t="shared" si="79"/>
        <v>0</v>
      </c>
      <c r="AQ73" s="69">
        <f t="shared" si="79"/>
        <v>0</v>
      </c>
      <c r="AR73" s="69">
        <f t="shared" si="79"/>
        <v>0</v>
      </c>
      <c r="AS73" s="72">
        <f t="shared" si="79"/>
        <v>0</v>
      </c>
      <c r="AT73" s="150">
        <f t="shared" si="79"/>
        <v>0</v>
      </c>
      <c r="AU73" s="190">
        <f t="shared" si="79"/>
        <v>0</v>
      </c>
      <c r="AV73" s="74">
        <f t="shared" si="79"/>
        <v>0</v>
      </c>
      <c r="AW73" s="58">
        <f t="shared" si="79"/>
        <v>0</v>
      </c>
      <c r="AX73" s="125">
        <f t="shared" ref="AX73:AZ73" si="80">SUM(AX66:AX72)</f>
        <v>0</v>
      </c>
      <c r="AY73" s="12">
        <f t="shared" si="80"/>
        <v>0</v>
      </c>
      <c r="AZ73" s="58">
        <f t="shared" si="80"/>
        <v>0</v>
      </c>
      <c r="BA73" s="55">
        <f t="shared" si="60"/>
        <v>0</v>
      </c>
      <c r="BB73" s="13" t="e">
        <f>(D73+E73)/(J73+Q73)*100</f>
        <v>#DIV/0!</v>
      </c>
      <c r="BC73" s="13">
        <f>(4*AU73)/(C73*0.00272)*100</f>
        <v>0</v>
      </c>
      <c r="BD73" s="14" t="e">
        <f t="shared" si="61"/>
        <v>#DIV/0!</v>
      </c>
      <c r="BE73" s="13">
        <f>(D73*4)/(C73)*100000</f>
        <v>0</v>
      </c>
      <c r="BF73" s="13">
        <f t="shared" ref="BF73" si="81">(Y73*4)/(C73)*100000</f>
        <v>0</v>
      </c>
      <c r="BG73" s="15" t="e">
        <f t="shared" si="63"/>
        <v>#DIV/0!</v>
      </c>
    </row>
    <row r="83" spans="1:59" ht="19.5" customHeight="1" x14ac:dyDescent="0.25">
      <c r="B83" s="393" t="s">
        <v>75</v>
      </c>
      <c r="C83" s="393"/>
      <c r="D83" s="393"/>
      <c r="E83" s="393"/>
      <c r="F83" s="393"/>
      <c r="G83" s="393"/>
    </row>
    <row r="84" spans="1:59" x14ac:dyDescent="0.25">
      <c r="B84" s="393"/>
      <c r="C84" s="393"/>
      <c r="D84" s="393"/>
      <c r="E84" s="393"/>
      <c r="F84" s="393"/>
      <c r="G84" s="393"/>
    </row>
    <row r="85" spans="1:59" x14ac:dyDescent="0.25">
      <c r="B85" s="393"/>
      <c r="C85" s="393"/>
      <c r="D85" s="393"/>
      <c r="E85" s="393"/>
      <c r="F85" s="393"/>
      <c r="G85" s="393"/>
    </row>
    <row r="86" spans="1:59" ht="15.75" thickBot="1" x14ac:dyDescent="0.3"/>
    <row r="87" spans="1:59" ht="39" customHeight="1" thickBot="1" x14ac:dyDescent="0.3">
      <c r="A87" s="416" t="s">
        <v>63</v>
      </c>
      <c r="B87" s="417"/>
      <c r="C87" s="418"/>
      <c r="D87" s="416" t="s">
        <v>0</v>
      </c>
      <c r="E87" s="417"/>
      <c r="F87" s="417"/>
      <c r="G87" s="417"/>
      <c r="H87" s="417"/>
      <c r="I87" s="417"/>
      <c r="J87" s="417"/>
      <c r="K87" s="417"/>
      <c r="L87" s="417"/>
      <c r="M87" s="417"/>
      <c r="N87" s="417"/>
      <c r="O87" s="417"/>
      <c r="P87" s="417"/>
      <c r="Q87" s="417"/>
      <c r="R87" s="417"/>
      <c r="S87" s="417"/>
      <c r="T87" s="417"/>
      <c r="U87" s="417"/>
      <c r="V87" s="417"/>
      <c r="W87" s="417"/>
      <c r="X87" s="417"/>
      <c r="Y87" s="418"/>
      <c r="Z87" s="215" t="s">
        <v>6</v>
      </c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7"/>
      <c r="AU87" s="191"/>
      <c r="AV87" s="269" t="s">
        <v>18</v>
      </c>
      <c r="AW87" s="271"/>
      <c r="AX87" s="270" t="s">
        <v>19</v>
      </c>
      <c r="AY87" s="270"/>
      <c r="AZ87" s="270"/>
      <c r="BA87" s="419" t="s">
        <v>27</v>
      </c>
      <c r="BB87" s="420"/>
      <c r="BC87" s="420"/>
      <c r="BD87" s="420"/>
      <c r="BE87" s="420"/>
      <c r="BF87" s="420"/>
      <c r="BG87" s="421"/>
    </row>
    <row r="88" spans="1:59" ht="15.75" thickBot="1" x14ac:dyDescent="0.3">
      <c r="A88" s="416" t="s">
        <v>75</v>
      </c>
      <c r="B88" s="417"/>
      <c r="C88" s="417"/>
      <c r="D88" s="445" t="s">
        <v>21</v>
      </c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7"/>
      <c r="R88" s="428" t="s">
        <v>22</v>
      </c>
      <c r="S88" s="429"/>
      <c r="T88" s="429"/>
      <c r="U88" s="429"/>
      <c r="V88" s="429"/>
      <c r="W88" s="429"/>
      <c r="X88" s="429"/>
      <c r="Y88" s="430"/>
      <c r="Z88" s="212" t="s">
        <v>46</v>
      </c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4"/>
      <c r="AU88" s="181"/>
      <c r="AV88" s="272"/>
      <c r="AW88" s="274"/>
      <c r="AX88" s="273"/>
      <c r="AY88" s="273"/>
      <c r="AZ88" s="273"/>
      <c r="BA88" s="422"/>
      <c r="BB88" s="423"/>
      <c r="BC88" s="423"/>
      <c r="BD88" s="423"/>
      <c r="BE88" s="423"/>
      <c r="BF88" s="423"/>
      <c r="BG88" s="424"/>
    </row>
    <row r="89" spans="1:59" ht="27" customHeight="1" thickBot="1" x14ac:dyDescent="0.3">
      <c r="A89" s="377" t="s">
        <v>26</v>
      </c>
      <c r="B89" s="377" t="s">
        <v>1</v>
      </c>
      <c r="C89" s="414" t="s">
        <v>2</v>
      </c>
      <c r="D89" s="437" t="s">
        <v>24</v>
      </c>
      <c r="E89" s="438"/>
      <c r="F89" s="438"/>
      <c r="G89" s="438"/>
      <c r="H89" s="438"/>
      <c r="I89" s="438"/>
      <c r="J89" s="438"/>
      <c r="K89" s="439" t="s">
        <v>29</v>
      </c>
      <c r="L89" s="440"/>
      <c r="M89" s="440"/>
      <c r="N89" s="440"/>
      <c r="O89" s="440"/>
      <c r="P89" s="440"/>
      <c r="Q89" s="441"/>
      <c r="R89" s="442" t="s">
        <v>23</v>
      </c>
      <c r="S89" s="443"/>
      <c r="T89" s="443"/>
      <c r="U89" s="443"/>
      <c r="V89" s="443"/>
      <c r="W89" s="443"/>
      <c r="X89" s="444"/>
      <c r="Y89" s="343" t="s">
        <v>25</v>
      </c>
      <c r="Z89" s="432" t="s">
        <v>26</v>
      </c>
      <c r="AA89" s="432" t="s">
        <v>7</v>
      </c>
      <c r="AB89" s="209" t="s">
        <v>55</v>
      </c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1"/>
      <c r="AU89" s="192"/>
      <c r="AV89" s="275"/>
      <c r="AW89" s="277"/>
      <c r="AX89" s="276"/>
      <c r="AY89" s="276"/>
      <c r="AZ89" s="276"/>
      <c r="BA89" s="425"/>
      <c r="BB89" s="426"/>
      <c r="BC89" s="426"/>
      <c r="BD89" s="426"/>
      <c r="BE89" s="426"/>
      <c r="BF89" s="426"/>
      <c r="BG89" s="427"/>
    </row>
    <row r="90" spans="1:59" ht="18.75" customHeight="1" thickBot="1" x14ac:dyDescent="0.3">
      <c r="A90" s="378"/>
      <c r="B90" s="378"/>
      <c r="C90" s="415"/>
      <c r="D90" s="311" t="s">
        <v>39</v>
      </c>
      <c r="E90" s="310" t="s">
        <v>38</v>
      </c>
      <c r="F90" s="320" t="s">
        <v>44</v>
      </c>
      <c r="G90" s="320"/>
      <c r="H90" s="320"/>
      <c r="I90" s="321"/>
      <c r="J90" s="323" t="s">
        <v>17</v>
      </c>
      <c r="K90" s="322" t="s">
        <v>39</v>
      </c>
      <c r="L90" s="310" t="s">
        <v>38</v>
      </c>
      <c r="M90" s="320" t="s">
        <v>44</v>
      </c>
      <c r="N90" s="320"/>
      <c r="O90" s="320"/>
      <c r="P90" s="321"/>
      <c r="Q90" s="323" t="s">
        <v>17</v>
      </c>
      <c r="R90" s="313" t="s">
        <v>39</v>
      </c>
      <c r="S90" s="315" t="s">
        <v>38</v>
      </c>
      <c r="T90" s="316" t="s">
        <v>44</v>
      </c>
      <c r="U90" s="316"/>
      <c r="V90" s="316"/>
      <c r="W90" s="317"/>
      <c r="X90" s="412" t="s">
        <v>5</v>
      </c>
      <c r="Y90" s="356"/>
      <c r="Z90" s="435"/>
      <c r="AA90" s="433"/>
      <c r="AB90" s="407" t="s">
        <v>8</v>
      </c>
      <c r="AC90" s="405"/>
      <c r="AD90" s="404" t="s">
        <v>9</v>
      </c>
      <c r="AE90" s="405"/>
      <c r="AF90" s="404" t="s">
        <v>10</v>
      </c>
      <c r="AG90" s="405"/>
      <c r="AH90" s="404" t="s">
        <v>11</v>
      </c>
      <c r="AI90" s="405"/>
      <c r="AJ90" s="404" t="s">
        <v>12</v>
      </c>
      <c r="AK90" s="405"/>
      <c r="AL90" s="404" t="s">
        <v>13</v>
      </c>
      <c r="AM90" s="405"/>
      <c r="AN90" s="404" t="s">
        <v>14</v>
      </c>
      <c r="AO90" s="405"/>
      <c r="AP90" s="404" t="s">
        <v>15</v>
      </c>
      <c r="AQ90" s="406"/>
      <c r="AR90" s="407" t="s">
        <v>16</v>
      </c>
      <c r="AS90" s="406"/>
      <c r="AT90" s="408"/>
      <c r="AU90" s="193"/>
      <c r="AV90" s="409" t="s">
        <v>20</v>
      </c>
      <c r="AW90" s="410"/>
      <c r="AX90" s="411" t="s">
        <v>50</v>
      </c>
      <c r="AY90" s="411"/>
      <c r="AZ90" s="411"/>
      <c r="BA90" s="396" t="s">
        <v>28</v>
      </c>
      <c r="BB90" s="398" t="s">
        <v>54</v>
      </c>
      <c r="BC90" s="398" t="s">
        <v>51</v>
      </c>
      <c r="BD90" s="400" t="s">
        <v>76</v>
      </c>
      <c r="BE90" s="400" t="s">
        <v>30</v>
      </c>
      <c r="BF90" s="402" t="s">
        <v>52</v>
      </c>
      <c r="BG90" s="394" t="s">
        <v>53</v>
      </c>
    </row>
    <row r="91" spans="1:59" ht="95.25" thickBot="1" x14ac:dyDescent="0.3">
      <c r="A91" s="378"/>
      <c r="B91" s="378"/>
      <c r="C91" s="415"/>
      <c r="D91" s="311"/>
      <c r="E91" s="310"/>
      <c r="F91" s="22" t="s">
        <v>40</v>
      </c>
      <c r="G91" s="22" t="s">
        <v>41</v>
      </c>
      <c r="H91" s="22" t="s">
        <v>42</v>
      </c>
      <c r="I91" s="105" t="s">
        <v>43</v>
      </c>
      <c r="J91" s="324"/>
      <c r="K91" s="322"/>
      <c r="L91" s="310"/>
      <c r="M91" s="22" t="s">
        <v>40</v>
      </c>
      <c r="N91" s="22" t="s">
        <v>41</v>
      </c>
      <c r="O91" s="22" t="s">
        <v>56</v>
      </c>
      <c r="P91" s="105" t="s">
        <v>43</v>
      </c>
      <c r="Q91" s="324"/>
      <c r="R91" s="313"/>
      <c r="S91" s="315"/>
      <c r="T91" s="36" t="s">
        <v>40</v>
      </c>
      <c r="U91" s="36" t="s">
        <v>41</v>
      </c>
      <c r="V91" s="36" t="s">
        <v>57</v>
      </c>
      <c r="W91" s="78" t="s">
        <v>43</v>
      </c>
      <c r="X91" s="413"/>
      <c r="Y91" s="431"/>
      <c r="Z91" s="436"/>
      <c r="AA91" s="434"/>
      <c r="AB91" s="154" t="s">
        <v>3</v>
      </c>
      <c r="AC91" s="155" t="s">
        <v>4</v>
      </c>
      <c r="AD91" s="155" t="s">
        <v>3</v>
      </c>
      <c r="AE91" s="155" t="s">
        <v>4</v>
      </c>
      <c r="AF91" s="155" t="s">
        <v>3</v>
      </c>
      <c r="AG91" s="155" t="s">
        <v>4</v>
      </c>
      <c r="AH91" s="155" t="s">
        <v>3</v>
      </c>
      <c r="AI91" s="155" t="s">
        <v>4</v>
      </c>
      <c r="AJ91" s="155" t="s">
        <v>3</v>
      </c>
      <c r="AK91" s="155" t="s">
        <v>4</v>
      </c>
      <c r="AL91" s="155" t="s">
        <v>3</v>
      </c>
      <c r="AM91" s="155" t="s">
        <v>4</v>
      </c>
      <c r="AN91" s="155" t="s">
        <v>3</v>
      </c>
      <c r="AO91" s="155" t="s">
        <v>4</v>
      </c>
      <c r="AP91" s="155" t="s">
        <v>3</v>
      </c>
      <c r="AQ91" s="156" t="s">
        <v>4</v>
      </c>
      <c r="AR91" s="44" t="s">
        <v>3</v>
      </c>
      <c r="AS91" s="43" t="s">
        <v>4</v>
      </c>
      <c r="AT91" s="162" t="s">
        <v>17</v>
      </c>
      <c r="AU91" s="194" t="s">
        <v>69</v>
      </c>
      <c r="AV91" s="59" t="s">
        <v>48</v>
      </c>
      <c r="AW91" s="166" t="s">
        <v>49</v>
      </c>
      <c r="AX91" s="123" t="s">
        <v>66</v>
      </c>
      <c r="AY91" s="47" t="s">
        <v>67</v>
      </c>
      <c r="AZ91" s="47" t="s">
        <v>68</v>
      </c>
      <c r="BA91" s="397"/>
      <c r="BB91" s="399"/>
      <c r="BC91" s="399"/>
      <c r="BD91" s="401"/>
      <c r="BE91" s="401"/>
      <c r="BF91" s="403"/>
      <c r="BG91" s="395"/>
    </row>
    <row r="92" spans="1:59" ht="29.25" customHeight="1" x14ac:dyDescent="0.25">
      <c r="A92" s="5">
        <v>1</v>
      </c>
      <c r="B92" s="17" t="s">
        <v>65</v>
      </c>
      <c r="C92" s="219">
        <v>26264.963936328662</v>
      </c>
      <c r="D92" s="21">
        <f>D66+D47+D28+D9</f>
        <v>17</v>
      </c>
      <c r="E92" s="6">
        <f t="shared" ref="E92:I92" si="82">E66+E47+E28+E9</f>
        <v>1</v>
      </c>
      <c r="F92" s="6">
        <f t="shared" si="82"/>
        <v>0</v>
      </c>
      <c r="G92" s="6">
        <f t="shared" si="82"/>
        <v>0</v>
      </c>
      <c r="H92" s="6">
        <f t="shared" si="82"/>
        <v>0</v>
      </c>
      <c r="I92" s="151">
        <f t="shared" si="82"/>
        <v>0</v>
      </c>
      <c r="J92" s="108">
        <f>D92+E92+F92+G92+H92+I92</f>
        <v>18</v>
      </c>
      <c r="K92" s="6">
        <f>K66+K47+K28+K9</f>
        <v>93</v>
      </c>
      <c r="L92" s="7">
        <f t="shared" ref="L92:P92" si="83">L66+L47+L28+L9</f>
        <v>0</v>
      </c>
      <c r="M92" s="7">
        <f t="shared" si="83"/>
        <v>0</v>
      </c>
      <c r="N92" s="7">
        <f t="shared" si="83"/>
        <v>0</v>
      </c>
      <c r="O92" s="7">
        <f t="shared" si="83"/>
        <v>0</v>
      </c>
      <c r="P92" s="94">
        <f t="shared" si="83"/>
        <v>0</v>
      </c>
      <c r="Q92" s="108">
        <f>SUM(K92:P92)</f>
        <v>93</v>
      </c>
      <c r="R92" s="21">
        <f>R66+R47+R28+R9</f>
        <v>47</v>
      </c>
      <c r="S92" s="7">
        <f t="shared" ref="S92:W92" si="84">S66+S47+S28+S9</f>
        <v>0</v>
      </c>
      <c r="T92" s="7">
        <f t="shared" si="84"/>
        <v>0</v>
      </c>
      <c r="U92" s="7">
        <f t="shared" si="84"/>
        <v>0</v>
      </c>
      <c r="V92" s="7">
        <f t="shared" si="84"/>
        <v>29</v>
      </c>
      <c r="W92" s="94">
        <f t="shared" si="84"/>
        <v>0</v>
      </c>
      <c r="X92" s="86">
        <f>SUM(R92:W92)</f>
        <v>76</v>
      </c>
      <c r="Y92" s="89">
        <f>J92+Q92+X92</f>
        <v>187</v>
      </c>
      <c r="Z92" s="45">
        <v>1</v>
      </c>
      <c r="AA92" s="39" t="s">
        <v>65</v>
      </c>
      <c r="AB92" s="157">
        <f t="shared" ref="AB92:AE92" si="85">AB66+AB47+AB28+AB9</f>
        <v>6</v>
      </c>
      <c r="AC92" s="158">
        <f t="shared" si="85"/>
        <v>6</v>
      </c>
      <c r="AD92" s="158">
        <f t="shared" si="85"/>
        <v>10</v>
      </c>
      <c r="AE92" s="158">
        <f t="shared" si="85"/>
        <v>11</v>
      </c>
      <c r="AF92" s="158">
        <f t="shared" ref="AF92:AQ92" si="86">AF66+AF47+AF27+AF9</f>
        <v>15</v>
      </c>
      <c r="AG92" s="158">
        <f t="shared" si="86"/>
        <v>21</v>
      </c>
      <c r="AH92" s="158">
        <f t="shared" si="86"/>
        <v>6</v>
      </c>
      <c r="AI92" s="158">
        <f t="shared" si="86"/>
        <v>16</v>
      </c>
      <c r="AJ92" s="158">
        <f t="shared" si="86"/>
        <v>1</v>
      </c>
      <c r="AK92" s="158">
        <f t="shared" si="86"/>
        <v>8</v>
      </c>
      <c r="AL92" s="158">
        <f t="shared" si="86"/>
        <v>0</v>
      </c>
      <c r="AM92" s="158">
        <f t="shared" si="86"/>
        <v>0</v>
      </c>
      <c r="AN92" s="158">
        <f t="shared" si="86"/>
        <v>0</v>
      </c>
      <c r="AO92" s="158">
        <f t="shared" si="86"/>
        <v>1</v>
      </c>
      <c r="AP92" s="158">
        <f t="shared" si="86"/>
        <v>0</v>
      </c>
      <c r="AQ92" s="159">
        <f t="shared" si="86"/>
        <v>1</v>
      </c>
      <c r="AR92" s="21">
        <f t="shared" ref="AR92:AS98" si="87">AP92+AN92+AL92+AJ92+AH92+AF92+AD92+AB92</f>
        <v>38</v>
      </c>
      <c r="AS92" s="94">
        <f t="shared" si="87"/>
        <v>64</v>
      </c>
      <c r="AT92" s="163">
        <f>SUM(AR92:AS92)</f>
        <v>102</v>
      </c>
      <c r="AU92" s="195">
        <f>D92+E92+K92+L92+R92+S92</f>
        <v>158</v>
      </c>
      <c r="AV92" s="50">
        <f t="shared" ref="AV92:AW98" si="88">AV66+AV47+AV28+AV9</f>
        <v>127</v>
      </c>
      <c r="AW92" s="167">
        <f t="shared" si="88"/>
        <v>10</v>
      </c>
      <c r="AX92" s="165">
        <f t="shared" ref="AX92:AZ92" si="89">AX66+AX47+AX28+AX9</f>
        <v>3</v>
      </c>
      <c r="AY92" s="8">
        <f t="shared" si="89"/>
        <v>0</v>
      </c>
      <c r="AZ92" s="8">
        <f t="shared" si="89"/>
        <v>0</v>
      </c>
      <c r="BA92" s="231">
        <f>((D92+E92))/(C92*0.00144)*100</f>
        <v>47.591917621902738</v>
      </c>
      <c r="BB92" s="232">
        <f>(D92+E92)/(J92+Q92)*100</f>
        <v>16.216216216216218</v>
      </c>
      <c r="BC92" s="232">
        <f>(AU92)/(C92*0.00272)*100</f>
        <v>221.16244071354799</v>
      </c>
      <c r="BD92" s="232">
        <f t="shared" ref="BD92:BD99" si="90">(E92+F92+G92+H92+I92+L92+M92+N92+O92+P92+S92+T92+U92+V92+W92)/Y92*100</f>
        <v>16.042780748663102</v>
      </c>
      <c r="BE92" s="232">
        <f>((D92+E92))/(C92)*100000</f>
        <v>68.532361375539935</v>
      </c>
      <c r="BF92" s="233">
        <f>(AU92)/(C92)*100000</f>
        <v>601.56183874085059</v>
      </c>
      <c r="BG92" s="234">
        <f t="shared" ref="BG92:BG99" si="91">AW92/AV92*100</f>
        <v>7.8740157480314963</v>
      </c>
    </row>
    <row r="93" spans="1:59" ht="29.25" customHeight="1" x14ac:dyDescent="0.25">
      <c r="A93" s="5">
        <v>2</v>
      </c>
      <c r="B93" s="18" t="s">
        <v>58</v>
      </c>
      <c r="C93" s="220">
        <v>304995.21922835469</v>
      </c>
      <c r="D93" s="21">
        <f t="shared" ref="D93:I98" si="92">D67+D48+D29+D10</f>
        <v>17</v>
      </c>
      <c r="E93" s="6">
        <f t="shared" si="92"/>
        <v>0</v>
      </c>
      <c r="F93" s="6">
        <f t="shared" si="92"/>
        <v>0</v>
      </c>
      <c r="G93" s="6">
        <f t="shared" si="92"/>
        <v>0</v>
      </c>
      <c r="H93" s="6">
        <f t="shared" si="92"/>
        <v>0</v>
      </c>
      <c r="I93" s="151">
        <f t="shared" si="92"/>
        <v>0</v>
      </c>
      <c r="J93" s="108">
        <f t="shared" ref="J93:J97" si="93">D93+E93+F93+G93+H93+I93</f>
        <v>17</v>
      </c>
      <c r="K93" s="6">
        <f t="shared" ref="K93:P93" si="94">K67+K48+K29+K10</f>
        <v>238</v>
      </c>
      <c r="L93" s="7">
        <f t="shared" si="94"/>
        <v>0</v>
      </c>
      <c r="M93" s="7">
        <f t="shared" si="94"/>
        <v>0</v>
      </c>
      <c r="N93" s="7">
        <f t="shared" si="94"/>
        <v>0</v>
      </c>
      <c r="O93" s="7">
        <f t="shared" si="94"/>
        <v>63</v>
      </c>
      <c r="P93" s="94">
        <f t="shared" si="94"/>
        <v>0</v>
      </c>
      <c r="Q93" s="108">
        <f t="shared" ref="Q93:Q98" si="95">SUM(K93:P93)</f>
        <v>301</v>
      </c>
      <c r="R93" s="21">
        <f t="shared" ref="R93:W93" si="96">R67+R48+R29+R10</f>
        <v>68</v>
      </c>
      <c r="S93" s="7">
        <f t="shared" si="96"/>
        <v>0</v>
      </c>
      <c r="T93" s="7">
        <f t="shared" si="96"/>
        <v>0</v>
      </c>
      <c r="U93" s="7">
        <f t="shared" si="96"/>
        <v>0</v>
      </c>
      <c r="V93" s="7">
        <f t="shared" si="96"/>
        <v>13</v>
      </c>
      <c r="W93" s="94">
        <f t="shared" si="96"/>
        <v>0</v>
      </c>
      <c r="X93" s="86">
        <f t="shared" ref="X93:X98" si="97">SUM(R93:W93)</f>
        <v>81</v>
      </c>
      <c r="Y93" s="89">
        <f t="shared" ref="Y93:Y99" si="98">J93+Q93+X93</f>
        <v>399</v>
      </c>
      <c r="Z93" s="45">
        <v>2</v>
      </c>
      <c r="AA93" s="40" t="s">
        <v>58</v>
      </c>
      <c r="AB93" s="21">
        <f t="shared" ref="AB93:AE93" si="99">AB67+AB48+AB29+AB10</f>
        <v>42</v>
      </c>
      <c r="AC93" s="6">
        <f t="shared" si="99"/>
        <v>35</v>
      </c>
      <c r="AD93" s="6">
        <f t="shared" si="99"/>
        <v>27</v>
      </c>
      <c r="AE93" s="6">
        <f t="shared" si="99"/>
        <v>35</v>
      </c>
      <c r="AF93" s="6">
        <f t="shared" ref="AF93:AQ93" si="100">AF67+AF48+AF28+AF10</f>
        <v>12</v>
      </c>
      <c r="AG93" s="6">
        <f t="shared" si="100"/>
        <v>23</v>
      </c>
      <c r="AH93" s="6">
        <f t="shared" si="100"/>
        <v>12</v>
      </c>
      <c r="AI93" s="6">
        <f t="shared" si="100"/>
        <v>23</v>
      </c>
      <c r="AJ93" s="6">
        <f t="shared" si="100"/>
        <v>7</v>
      </c>
      <c r="AK93" s="6">
        <f t="shared" si="100"/>
        <v>24</v>
      </c>
      <c r="AL93" s="6">
        <f t="shared" si="100"/>
        <v>11</v>
      </c>
      <c r="AM93" s="6">
        <f t="shared" si="100"/>
        <v>17</v>
      </c>
      <c r="AN93" s="6">
        <f t="shared" si="100"/>
        <v>5</v>
      </c>
      <c r="AO93" s="6">
        <f t="shared" si="100"/>
        <v>11</v>
      </c>
      <c r="AP93" s="6">
        <f t="shared" si="100"/>
        <v>6</v>
      </c>
      <c r="AQ93" s="160">
        <f t="shared" si="100"/>
        <v>4</v>
      </c>
      <c r="AR93" s="21">
        <f t="shared" si="87"/>
        <v>122</v>
      </c>
      <c r="AS93" s="94">
        <f t="shared" si="87"/>
        <v>172</v>
      </c>
      <c r="AT93" s="163">
        <f t="shared" ref="AT93:AT98" si="101">SUM(AR93:AS93)</f>
        <v>294</v>
      </c>
      <c r="AU93" s="195">
        <f t="shared" ref="AU93:AU99" si="102">D93+E93+K93+L93+R93+S93</f>
        <v>323</v>
      </c>
      <c r="AV93" s="50">
        <f t="shared" ref="AV93" si="103">AV67+AV48+AV29+AV10</f>
        <v>549</v>
      </c>
      <c r="AW93" s="167">
        <f t="shared" si="88"/>
        <v>17</v>
      </c>
      <c r="AX93" s="165">
        <f t="shared" ref="AX93:AZ98" si="104">AX67+AX48+AX29+AX10</f>
        <v>963</v>
      </c>
      <c r="AY93" s="8">
        <f t="shared" si="104"/>
        <v>245</v>
      </c>
      <c r="AZ93" s="8">
        <f t="shared" si="104"/>
        <v>0</v>
      </c>
      <c r="BA93" s="231">
        <f t="shared" ref="BA93:BA99" si="105">((D93+E93))/(C93*0.00144)*100</f>
        <v>3.8707346250947463</v>
      </c>
      <c r="BB93" s="232">
        <f t="shared" ref="BB93:BB98" si="106">(D93+E93)/(J93+Q93)*100</f>
        <v>5.3459119496855347</v>
      </c>
      <c r="BC93" s="232">
        <f t="shared" ref="BC93:BC98" si="107">(AU93)/(C93*0.00272)*100</f>
        <v>38.93503652301186</v>
      </c>
      <c r="BD93" s="232">
        <f t="shared" si="90"/>
        <v>19.047619047619047</v>
      </c>
      <c r="BE93" s="232">
        <f t="shared" ref="BE93:BE99" si="108">((D93+E93))/(C93)*100000</f>
        <v>5.5738578601364352</v>
      </c>
      <c r="BF93" s="233">
        <f t="shared" ref="BF93:BF99" si="109">(AU93)/(C93)*100000</f>
        <v>105.90329934259226</v>
      </c>
      <c r="BG93" s="234">
        <f t="shared" si="91"/>
        <v>3.0965391621129328</v>
      </c>
    </row>
    <row r="94" spans="1:59" ht="29.25" customHeight="1" x14ac:dyDescent="0.25">
      <c r="A94" s="5">
        <v>3</v>
      </c>
      <c r="B94" s="18" t="s">
        <v>59</v>
      </c>
      <c r="C94" s="220">
        <v>234513.13075121382</v>
      </c>
      <c r="D94" s="21">
        <f t="shared" si="92"/>
        <v>18</v>
      </c>
      <c r="E94" s="6">
        <f t="shared" si="92"/>
        <v>0</v>
      </c>
      <c r="F94" s="6">
        <f t="shared" si="92"/>
        <v>0</v>
      </c>
      <c r="G94" s="6">
        <f t="shared" si="92"/>
        <v>0</v>
      </c>
      <c r="H94" s="6">
        <f t="shared" si="92"/>
        <v>0</v>
      </c>
      <c r="I94" s="151">
        <f t="shared" si="92"/>
        <v>0</v>
      </c>
      <c r="J94" s="108">
        <f t="shared" si="93"/>
        <v>18</v>
      </c>
      <c r="K94" s="6">
        <f t="shared" ref="K94:P94" si="110">K68+K49+K30+K11</f>
        <v>44</v>
      </c>
      <c r="L94" s="7">
        <f t="shared" si="110"/>
        <v>0</v>
      </c>
      <c r="M94" s="7">
        <f t="shared" si="110"/>
        <v>0</v>
      </c>
      <c r="N94" s="7">
        <f t="shared" si="110"/>
        <v>0</v>
      </c>
      <c r="O94" s="7">
        <f t="shared" si="110"/>
        <v>0</v>
      </c>
      <c r="P94" s="94">
        <f t="shared" si="110"/>
        <v>0</v>
      </c>
      <c r="Q94" s="108">
        <f t="shared" si="95"/>
        <v>44</v>
      </c>
      <c r="R94" s="21">
        <f t="shared" ref="R94:W94" si="111">R68+R49+R30+R11</f>
        <v>35</v>
      </c>
      <c r="S94" s="7">
        <f t="shared" si="111"/>
        <v>0</v>
      </c>
      <c r="T94" s="7">
        <f t="shared" si="111"/>
        <v>0</v>
      </c>
      <c r="U94" s="7">
        <f t="shared" si="111"/>
        <v>0</v>
      </c>
      <c r="V94" s="7">
        <f t="shared" si="111"/>
        <v>0</v>
      </c>
      <c r="W94" s="94">
        <f t="shared" si="111"/>
        <v>0</v>
      </c>
      <c r="X94" s="86">
        <f t="shared" si="97"/>
        <v>35</v>
      </c>
      <c r="Y94" s="89">
        <f t="shared" si="98"/>
        <v>97</v>
      </c>
      <c r="Z94" s="45">
        <v>3</v>
      </c>
      <c r="AA94" s="40" t="s">
        <v>59</v>
      </c>
      <c r="AB94" s="21">
        <f t="shared" ref="AB94:AE94" si="112">AB68+AB49+AB30+AB11</f>
        <v>1</v>
      </c>
      <c r="AC94" s="6">
        <f t="shared" si="112"/>
        <v>0</v>
      </c>
      <c r="AD94" s="6">
        <f t="shared" si="112"/>
        <v>1</v>
      </c>
      <c r="AE94" s="6">
        <f t="shared" si="112"/>
        <v>4</v>
      </c>
      <c r="AF94" s="6">
        <f t="shared" ref="AF94:AQ94" si="113">AF68+AF49+AF29+AF11</f>
        <v>9</v>
      </c>
      <c r="AG94" s="6">
        <f t="shared" si="113"/>
        <v>17</v>
      </c>
      <c r="AH94" s="6">
        <f t="shared" si="113"/>
        <v>4</v>
      </c>
      <c r="AI94" s="6">
        <f t="shared" si="113"/>
        <v>27</v>
      </c>
      <c r="AJ94" s="6">
        <f t="shared" si="113"/>
        <v>5</v>
      </c>
      <c r="AK94" s="6">
        <f t="shared" si="113"/>
        <v>23</v>
      </c>
      <c r="AL94" s="6">
        <f t="shared" si="113"/>
        <v>1</v>
      </c>
      <c r="AM94" s="6">
        <f t="shared" si="113"/>
        <v>11</v>
      </c>
      <c r="AN94" s="6">
        <f t="shared" si="113"/>
        <v>9</v>
      </c>
      <c r="AO94" s="6">
        <f t="shared" si="113"/>
        <v>12</v>
      </c>
      <c r="AP94" s="6">
        <f t="shared" si="113"/>
        <v>11</v>
      </c>
      <c r="AQ94" s="160">
        <f t="shared" si="113"/>
        <v>8</v>
      </c>
      <c r="AR94" s="21">
        <f t="shared" si="87"/>
        <v>41</v>
      </c>
      <c r="AS94" s="94">
        <f t="shared" si="87"/>
        <v>102</v>
      </c>
      <c r="AT94" s="163">
        <f t="shared" si="101"/>
        <v>143</v>
      </c>
      <c r="AU94" s="195">
        <f t="shared" si="102"/>
        <v>97</v>
      </c>
      <c r="AV94" s="50">
        <f t="shared" ref="AV94" si="114">AV68+AV49+AV30+AV11</f>
        <v>193</v>
      </c>
      <c r="AW94" s="167">
        <f t="shared" si="88"/>
        <v>18</v>
      </c>
      <c r="AX94" s="165">
        <f t="shared" si="104"/>
        <v>385</v>
      </c>
      <c r="AY94" s="8">
        <f t="shared" si="104"/>
        <v>65</v>
      </c>
      <c r="AZ94" s="8">
        <f t="shared" si="104"/>
        <v>18</v>
      </c>
      <c r="BA94" s="231">
        <f t="shared" si="105"/>
        <v>5.330191942753423</v>
      </c>
      <c r="BB94" s="232">
        <f t="shared" si="106"/>
        <v>29.032258064516132</v>
      </c>
      <c r="BC94" s="232">
        <f t="shared" si="107"/>
        <v>15.206724071973001</v>
      </c>
      <c r="BD94" s="232">
        <f t="shared" si="90"/>
        <v>0</v>
      </c>
      <c r="BE94" s="232">
        <f t="shared" si="108"/>
        <v>7.6754763975649292</v>
      </c>
      <c r="BF94" s="233">
        <f t="shared" si="109"/>
        <v>41.362289475766566</v>
      </c>
      <c r="BG94" s="234">
        <f t="shared" si="91"/>
        <v>9.3264248704663206</v>
      </c>
    </row>
    <row r="95" spans="1:59" ht="29.25" customHeight="1" x14ac:dyDescent="0.25">
      <c r="A95" s="5">
        <v>4</v>
      </c>
      <c r="B95" s="18" t="s">
        <v>60</v>
      </c>
      <c r="C95" s="220">
        <v>106362.88117459395</v>
      </c>
      <c r="D95" s="21">
        <f t="shared" si="92"/>
        <v>16</v>
      </c>
      <c r="E95" s="6">
        <f t="shared" si="92"/>
        <v>1</v>
      </c>
      <c r="F95" s="6">
        <f t="shared" si="92"/>
        <v>0</v>
      </c>
      <c r="G95" s="6">
        <f t="shared" si="92"/>
        <v>0</v>
      </c>
      <c r="H95" s="6">
        <f t="shared" si="92"/>
        <v>0</v>
      </c>
      <c r="I95" s="151">
        <f t="shared" si="92"/>
        <v>0</v>
      </c>
      <c r="J95" s="108">
        <f t="shared" si="93"/>
        <v>17</v>
      </c>
      <c r="K95" s="6">
        <f t="shared" ref="K95:P95" si="115">K69+K50+K31+K12</f>
        <v>33</v>
      </c>
      <c r="L95" s="7">
        <f t="shared" si="115"/>
        <v>0</v>
      </c>
      <c r="M95" s="7">
        <f t="shared" si="115"/>
        <v>0</v>
      </c>
      <c r="N95" s="7">
        <f t="shared" si="115"/>
        <v>0</v>
      </c>
      <c r="O95" s="7">
        <f t="shared" si="115"/>
        <v>1</v>
      </c>
      <c r="P95" s="94">
        <f t="shared" si="115"/>
        <v>0</v>
      </c>
      <c r="Q95" s="108">
        <f t="shared" si="95"/>
        <v>34</v>
      </c>
      <c r="R95" s="21">
        <f t="shared" ref="R95:W95" si="116">R69+R50+R31+R12</f>
        <v>23</v>
      </c>
      <c r="S95" s="7">
        <f t="shared" si="116"/>
        <v>0</v>
      </c>
      <c r="T95" s="7">
        <f t="shared" si="116"/>
        <v>0</v>
      </c>
      <c r="U95" s="7">
        <f t="shared" si="116"/>
        <v>0</v>
      </c>
      <c r="V95" s="7">
        <f t="shared" si="116"/>
        <v>1</v>
      </c>
      <c r="W95" s="94">
        <f t="shared" si="116"/>
        <v>0</v>
      </c>
      <c r="X95" s="86">
        <f t="shared" si="97"/>
        <v>24</v>
      </c>
      <c r="Y95" s="89">
        <f t="shared" si="98"/>
        <v>75</v>
      </c>
      <c r="Z95" s="45">
        <v>4</v>
      </c>
      <c r="AA95" s="40" t="s">
        <v>60</v>
      </c>
      <c r="AB95" s="21">
        <f t="shared" ref="AB95:AE95" si="117">AB69+AB50+AB31+AB12</f>
        <v>2</v>
      </c>
      <c r="AC95" s="6">
        <f t="shared" si="117"/>
        <v>4</v>
      </c>
      <c r="AD95" s="6">
        <f t="shared" si="117"/>
        <v>2</v>
      </c>
      <c r="AE95" s="6">
        <f t="shared" si="117"/>
        <v>5</v>
      </c>
      <c r="AF95" s="6">
        <f t="shared" ref="AF95:AQ95" si="118">AF69+AF50+AF30+AF12</f>
        <v>5</v>
      </c>
      <c r="AG95" s="6">
        <f t="shared" si="118"/>
        <v>8</v>
      </c>
      <c r="AH95" s="6">
        <f t="shared" si="118"/>
        <v>3</v>
      </c>
      <c r="AI95" s="6">
        <f t="shared" si="118"/>
        <v>6</v>
      </c>
      <c r="AJ95" s="6">
        <f t="shared" si="118"/>
        <v>2</v>
      </c>
      <c r="AK95" s="6">
        <f t="shared" si="118"/>
        <v>11</v>
      </c>
      <c r="AL95" s="6">
        <f t="shared" si="118"/>
        <v>8</v>
      </c>
      <c r="AM95" s="6">
        <f t="shared" si="118"/>
        <v>10</v>
      </c>
      <c r="AN95" s="6">
        <f t="shared" si="118"/>
        <v>4</v>
      </c>
      <c r="AO95" s="6">
        <f t="shared" si="118"/>
        <v>3</v>
      </c>
      <c r="AP95" s="6">
        <f t="shared" si="118"/>
        <v>6</v>
      </c>
      <c r="AQ95" s="160">
        <f t="shared" si="118"/>
        <v>7</v>
      </c>
      <c r="AR95" s="21">
        <f t="shared" si="87"/>
        <v>32</v>
      </c>
      <c r="AS95" s="94">
        <f t="shared" si="87"/>
        <v>54</v>
      </c>
      <c r="AT95" s="163">
        <f t="shared" si="101"/>
        <v>86</v>
      </c>
      <c r="AU95" s="195">
        <f t="shared" si="102"/>
        <v>73</v>
      </c>
      <c r="AV95" s="50">
        <f t="shared" ref="AV95" si="119">AV69+AV50+AV31+AV12</f>
        <v>42</v>
      </c>
      <c r="AW95" s="167">
        <f t="shared" si="88"/>
        <v>6</v>
      </c>
      <c r="AX95" s="165">
        <f t="shared" si="104"/>
        <v>189</v>
      </c>
      <c r="AY95" s="8">
        <f t="shared" si="104"/>
        <v>105</v>
      </c>
      <c r="AZ95" s="8">
        <f t="shared" si="104"/>
        <v>5</v>
      </c>
      <c r="BA95" s="231">
        <f t="shared" si="105"/>
        <v>11.09931907182621</v>
      </c>
      <c r="BB95" s="232">
        <f t="shared" si="106"/>
        <v>33.333333333333329</v>
      </c>
      <c r="BC95" s="232">
        <f t="shared" si="107"/>
        <v>25.232708062940549</v>
      </c>
      <c r="BD95" s="232">
        <f t="shared" si="90"/>
        <v>4</v>
      </c>
      <c r="BE95" s="232">
        <f t="shared" si="108"/>
        <v>15.983019463429741</v>
      </c>
      <c r="BF95" s="233">
        <f t="shared" si="109"/>
        <v>68.632965931198314</v>
      </c>
      <c r="BG95" s="234">
        <f t="shared" si="91"/>
        <v>14.285714285714285</v>
      </c>
    </row>
    <row r="96" spans="1:59" ht="29.25" customHeight="1" x14ac:dyDescent="0.25">
      <c r="A96" s="5">
        <v>5</v>
      </c>
      <c r="B96" s="18" t="s">
        <v>61</v>
      </c>
      <c r="C96" s="220">
        <v>175244.10180452731</v>
      </c>
      <c r="D96" s="21">
        <f t="shared" si="92"/>
        <v>30</v>
      </c>
      <c r="E96" s="6">
        <f t="shared" si="92"/>
        <v>0</v>
      </c>
      <c r="F96" s="6">
        <f t="shared" si="92"/>
        <v>1</v>
      </c>
      <c r="G96" s="6">
        <f t="shared" si="92"/>
        <v>0</v>
      </c>
      <c r="H96" s="6">
        <f t="shared" si="92"/>
        <v>2</v>
      </c>
      <c r="I96" s="151">
        <f t="shared" si="92"/>
        <v>0</v>
      </c>
      <c r="J96" s="108">
        <f t="shared" si="93"/>
        <v>33</v>
      </c>
      <c r="K96" s="6">
        <f t="shared" ref="K96:P96" si="120">K70+K51+K32+K13</f>
        <v>214</v>
      </c>
      <c r="L96" s="7">
        <f t="shared" si="120"/>
        <v>0</v>
      </c>
      <c r="M96" s="7">
        <f t="shared" si="120"/>
        <v>0</v>
      </c>
      <c r="N96" s="7">
        <f t="shared" si="120"/>
        <v>0</v>
      </c>
      <c r="O96" s="7">
        <f t="shared" si="120"/>
        <v>10</v>
      </c>
      <c r="P96" s="94">
        <f t="shared" si="120"/>
        <v>0</v>
      </c>
      <c r="Q96" s="108">
        <f t="shared" si="95"/>
        <v>224</v>
      </c>
      <c r="R96" s="21">
        <f t="shared" ref="R96:W96" si="121">R70+R51+R32+R13</f>
        <v>60</v>
      </c>
      <c r="S96" s="7">
        <f t="shared" si="121"/>
        <v>0</v>
      </c>
      <c r="T96" s="7">
        <f t="shared" si="121"/>
        <v>0</v>
      </c>
      <c r="U96" s="7">
        <f t="shared" si="121"/>
        <v>0</v>
      </c>
      <c r="V96" s="7">
        <f t="shared" si="121"/>
        <v>6</v>
      </c>
      <c r="W96" s="94">
        <f t="shared" si="121"/>
        <v>0</v>
      </c>
      <c r="X96" s="86">
        <f t="shared" si="97"/>
        <v>66</v>
      </c>
      <c r="Y96" s="89">
        <f t="shared" si="98"/>
        <v>323</v>
      </c>
      <c r="Z96" s="45">
        <v>5</v>
      </c>
      <c r="AA96" s="40" t="s">
        <v>61</v>
      </c>
      <c r="AB96" s="21">
        <f t="shared" ref="AB96:AE96" si="122">AB70+AB51+AB32+AB13</f>
        <v>40</v>
      </c>
      <c r="AC96" s="6">
        <f t="shared" si="122"/>
        <v>28</v>
      </c>
      <c r="AD96" s="6">
        <f t="shared" si="122"/>
        <v>31</v>
      </c>
      <c r="AE96" s="6">
        <f t="shared" si="122"/>
        <v>25</v>
      </c>
      <c r="AF96" s="6">
        <f t="shared" ref="AF96:AQ96" si="123">AF70+AF51+AF31+AF13</f>
        <v>20</v>
      </c>
      <c r="AG96" s="6">
        <f t="shared" si="123"/>
        <v>21</v>
      </c>
      <c r="AH96" s="6">
        <f t="shared" si="123"/>
        <v>12</v>
      </c>
      <c r="AI96" s="6">
        <f t="shared" si="123"/>
        <v>9</v>
      </c>
      <c r="AJ96" s="6">
        <f t="shared" si="123"/>
        <v>7</v>
      </c>
      <c r="AK96" s="6">
        <f t="shared" si="123"/>
        <v>7</v>
      </c>
      <c r="AL96" s="6">
        <f t="shared" si="123"/>
        <v>9</v>
      </c>
      <c r="AM96" s="6">
        <f t="shared" si="123"/>
        <v>11</v>
      </c>
      <c r="AN96" s="6">
        <f t="shared" si="123"/>
        <v>11</v>
      </c>
      <c r="AO96" s="6">
        <f t="shared" si="123"/>
        <v>10</v>
      </c>
      <c r="AP96" s="6">
        <f t="shared" si="123"/>
        <v>12</v>
      </c>
      <c r="AQ96" s="160">
        <f t="shared" si="123"/>
        <v>12</v>
      </c>
      <c r="AR96" s="21">
        <f t="shared" si="87"/>
        <v>142</v>
      </c>
      <c r="AS96" s="94">
        <f t="shared" si="87"/>
        <v>123</v>
      </c>
      <c r="AT96" s="163">
        <f t="shared" si="101"/>
        <v>265</v>
      </c>
      <c r="AU96" s="195">
        <f t="shared" si="102"/>
        <v>304</v>
      </c>
      <c r="AV96" s="50">
        <f t="shared" ref="AV96" si="124">AV70+AV51+AV32+AV13</f>
        <v>484</v>
      </c>
      <c r="AW96" s="167">
        <f t="shared" si="88"/>
        <v>34</v>
      </c>
      <c r="AX96" s="165">
        <f t="shared" si="104"/>
        <v>233</v>
      </c>
      <c r="AY96" s="8">
        <f t="shared" si="104"/>
        <v>4</v>
      </c>
      <c r="AZ96" s="8">
        <f t="shared" si="104"/>
        <v>2</v>
      </c>
      <c r="BA96" s="231">
        <f t="shared" si="105"/>
        <v>11.888179470126461</v>
      </c>
      <c r="BB96" s="232">
        <f t="shared" si="106"/>
        <v>11.673151750972762</v>
      </c>
      <c r="BC96" s="232">
        <f t="shared" si="107"/>
        <v>63.776586333854901</v>
      </c>
      <c r="BD96" s="232">
        <f t="shared" si="90"/>
        <v>5.8823529411764701</v>
      </c>
      <c r="BE96" s="232">
        <f t="shared" si="108"/>
        <v>17.118978436982104</v>
      </c>
      <c r="BF96" s="233">
        <f t="shared" si="109"/>
        <v>173.47231482808533</v>
      </c>
      <c r="BG96" s="234">
        <f t="shared" si="91"/>
        <v>7.0247933884297522</v>
      </c>
    </row>
    <row r="97" spans="1:59" ht="29.25" customHeight="1" x14ac:dyDescent="0.25">
      <c r="A97" s="5">
        <v>6</v>
      </c>
      <c r="B97" s="17" t="s">
        <v>64</v>
      </c>
      <c r="C97" s="220">
        <v>37693.676851283999</v>
      </c>
      <c r="D97" s="21">
        <f t="shared" si="92"/>
        <v>10</v>
      </c>
      <c r="E97" s="6">
        <f t="shared" si="92"/>
        <v>0</v>
      </c>
      <c r="F97" s="6">
        <f t="shared" si="92"/>
        <v>0</v>
      </c>
      <c r="G97" s="6">
        <f t="shared" si="92"/>
        <v>0</v>
      </c>
      <c r="H97" s="6">
        <f t="shared" si="92"/>
        <v>1</v>
      </c>
      <c r="I97" s="151">
        <f t="shared" si="92"/>
        <v>0</v>
      </c>
      <c r="J97" s="108">
        <f t="shared" si="93"/>
        <v>11</v>
      </c>
      <c r="K97" s="6">
        <f t="shared" ref="K97:P97" si="125">K71+K52+K33+K14</f>
        <v>18</v>
      </c>
      <c r="L97" s="7">
        <f t="shared" si="125"/>
        <v>0</v>
      </c>
      <c r="M97" s="7">
        <f t="shared" si="125"/>
        <v>0</v>
      </c>
      <c r="N97" s="7">
        <f t="shared" si="125"/>
        <v>0</v>
      </c>
      <c r="O97" s="7">
        <f t="shared" si="125"/>
        <v>5</v>
      </c>
      <c r="P97" s="94">
        <f t="shared" si="125"/>
        <v>0</v>
      </c>
      <c r="Q97" s="108">
        <f t="shared" si="95"/>
        <v>23</v>
      </c>
      <c r="R97" s="21">
        <f t="shared" ref="R97:W97" si="126">R71+R52+R33+R14</f>
        <v>7</v>
      </c>
      <c r="S97" s="7">
        <f t="shared" si="126"/>
        <v>0</v>
      </c>
      <c r="T97" s="7">
        <f t="shared" si="126"/>
        <v>0</v>
      </c>
      <c r="U97" s="7">
        <f t="shared" si="126"/>
        <v>0</v>
      </c>
      <c r="V97" s="7">
        <f t="shared" si="126"/>
        <v>4</v>
      </c>
      <c r="W97" s="94">
        <f t="shared" si="126"/>
        <v>0</v>
      </c>
      <c r="X97" s="86">
        <f t="shared" si="97"/>
        <v>11</v>
      </c>
      <c r="Y97" s="89">
        <f t="shared" si="98"/>
        <v>45</v>
      </c>
      <c r="Z97" s="45">
        <v>6</v>
      </c>
      <c r="AA97" s="39" t="s">
        <v>64</v>
      </c>
      <c r="AB97" s="21">
        <f t="shared" ref="AB97:AE97" si="127">AB71+AB52+AB33+AB14</f>
        <v>0</v>
      </c>
      <c r="AC97" s="6">
        <f t="shared" si="127"/>
        <v>0</v>
      </c>
      <c r="AD97" s="6">
        <f t="shared" si="127"/>
        <v>1</v>
      </c>
      <c r="AE97" s="6">
        <f t="shared" si="127"/>
        <v>0</v>
      </c>
      <c r="AF97" s="6">
        <f t="shared" ref="AF97:AQ97" si="128">AF71+AF52+AF32+AF14</f>
        <v>9</v>
      </c>
      <c r="AG97" s="6">
        <f t="shared" si="128"/>
        <v>12</v>
      </c>
      <c r="AH97" s="6">
        <f t="shared" si="128"/>
        <v>3</v>
      </c>
      <c r="AI97" s="6">
        <f t="shared" si="128"/>
        <v>12</v>
      </c>
      <c r="AJ97" s="6">
        <f t="shared" si="128"/>
        <v>4</v>
      </c>
      <c r="AK97" s="6">
        <f t="shared" si="128"/>
        <v>8</v>
      </c>
      <c r="AL97" s="6">
        <f t="shared" si="128"/>
        <v>4</v>
      </c>
      <c r="AM97" s="6">
        <f t="shared" si="128"/>
        <v>7</v>
      </c>
      <c r="AN97" s="6">
        <f t="shared" si="128"/>
        <v>5</v>
      </c>
      <c r="AO97" s="6">
        <f t="shared" si="128"/>
        <v>8</v>
      </c>
      <c r="AP97" s="6">
        <f t="shared" si="128"/>
        <v>9</v>
      </c>
      <c r="AQ97" s="160">
        <f t="shared" si="128"/>
        <v>4</v>
      </c>
      <c r="AR97" s="21">
        <f t="shared" si="87"/>
        <v>35</v>
      </c>
      <c r="AS97" s="94">
        <f t="shared" si="87"/>
        <v>51</v>
      </c>
      <c r="AT97" s="163">
        <f t="shared" si="101"/>
        <v>86</v>
      </c>
      <c r="AU97" s="195">
        <f t="shared" si="102"/>
        <v>35</v>
      </c>
      <c r="AV97" s="50">
        <f t="shared" ref="AV97" si="129">AV71+AV52+AV33+AV14</f>
        <v>46</v>
      </c>
      <c r="AW97" s="167">
        <f t="shared" si="88"/>
        <v>6</v>
      </c>
      <c r="AX97" s="165">
        <f t="shared" si="104"/>
        <v>44</v>
      </c>
      <c r="AY97" s="8">
        <f t="shared" si="104"/>
        <v>12</v>
      </c>
      <c r="AZ97" s="8">
        <f t="shared" si="104"/>
        <v>3</v>
      </c>
      <c r="BA97" s="231">
        <f t="shared" si="105"/>
        <v>18.423367059262855</v>
      </c>
      <c r="BB97" s="232">
        <f t="shared" si="106"/>
        <v>29.411764705882355</v>
      </c>
      <c r="BC97" s="232">
        <f t="shared" si="107"/>
        <v>34.137415433339996</v>
      </c>
      <c r="BD97" s="232">
        <f t="shared" si="90"/>
        <v>22.222222222222221</v>
      </c>
      <c r="BE97" s="232">
        <f t="shared" si="108"/>
        <v>26.529648565338512</v>
      </c>
      <c r="BF97" s="233">
        <f t="shared" si="109"/>
        <v>92.853769978684795</v>
      </c>
      <c r="BG97" s="234">
        <f t="shared" si="91"/>
        <v>13.043478260869565</v>
      </c>
    </row>
    <row r="98" spans="1:59" ht="29.25" customHeight="1" thickBot="1" x14ac:dyDescent="0.3">
      <c r="A98" s="28">
        <v>7</v>
      </c>
      <c r="B98" s="19" t="s">
        <v>62</v>
      </c>
      <c r="C98" s="220">
        <v>356912.30803291203</v>
      </c>
      <c r="D98" s="30">
        <f t="shared" si="92"/>
        <v>60</v>
      </c>
      <c r="E98" s="31">
        <f t="shared" si="92"/>
        <v>0</v>
      </c>
      <c r="F98" s="31">
        <f t="shared" si="92"/>
        <v>0</v>
      </c>
      <c r="G98" s="31">
        <f t="shared" si="92"/>
        <v>0</v>
      </c>
      <c r="H98" s="31">
        <f t="shared" si="92"/>
        <v>0</v>
      </c>
      <c r="I98" s="152">
        <f t="shared" si="92"/>
        <v>0</v>
      </c>
      <c r="J98" s="88">
        <f t="shared" ref="J98" si="130">D98+E98+F98+G98+H98+I98</f>
        <v>60</v>
      </c>
      <c r="K98" s="31">
        <f t="shared" ref="K98:P98" si="131">K72+K53+K34+K15</f>
        <v>121</v>
      </c>
      <c r="L98" s="32">
        <f t="shared" si="131"/>
        <v>0</v>
      </c>
      <c r="M98" s="32">
        <f t="shared" si="131"/>
        <v>0</v>
      </c>
      <c r="N98" s="32">
        <f t="shared" si="131"/>
        <v>0</v>
      </c>
      <c r="O98" s="32">
        <f t="shared" si="131"/>
        <v>5</v>
      </c>
      <c r="P98" s="95">
        <f t="shared" si="131"/>
        <v>0</v>
      </c>
      <c r="Q98" s="88">
        <f t="shared" si="95"/>
        <v>126</v>
      </c>
      <c r="R98" s="25">
        <f t="shared" ref="R98:W98" si="132">R72+R53+R34+R15</f>
        <v>103</v>
      </c>
      <c r="S98" s="27">
        <f t="shared" si="132"/>
        <v>0</v>
      </c>
      <c r="T98" s="27">
        <f t="shared" si="132"/>
        <v>0</v>
      </c>
      <c r="U98" s="27">
        <f t="shared" si="132"/>
        <v>0</v>
      </c>
      <c r="V98" s="27">
        <f t="shared" si="132"/>
        <v>4</v>
      </c>
      <c r="W98" s="153">
        <f t="shared" si="132"/>
        <v>0</v>
      </c>
      <c r="X98" s="109">
        <f t="shared" si="97"/>
        <v>107</v>
      </c>
      <c r="Y98" s="90">
        <f t="shared" si="98"/>
        <v>293</v>
      </c>
      <c r="Z98" s="46">
        <v>7</v>
      </c>
      <c r="AA98" s="41" t="s">
        <v>62</v>
      </c>
      <c r="AB98" s="25">
        <f t="shared" ref="AB98:AE98" si="133">AB72+AB53+AB34+AB15</f>
        <v>5</v>
      </c>
      <c r="AC98" s="26">
        <f t="shared" si="133"/>
        <v>6</v>
      </c>
      <c r="AD98" s="26">
        <f t="shared" si="133"/>
        <v>11</v>
      </c>
      <c r="AE98" s="26">
        <f t="shared" si="133"/>
        <v>21</v>
      </c>
      <c r="AF98" s="26">
        <f t="shared" ref="AF98:AQ98" si="134">AF72+AF53+AF34+AF15</f>
        <v>30</v>
      </c>
      <c r="AG98" s="26">
        <f t="shared" si="134"/>
        <v>51</v>
      </c>
      <c r="AH98" s="26">
        <f t="shared" si="134"/>
        <v>20</v>
      </c>
      <c r="AI98" s="26">
        <f t="shared" si="134"/>
        <v>44</v>
      </c>
      <c r="AJ98" s="26">
        <f t="shared" si="134"/>
        <v>8</v>
      </c>
      <c r="AK98" s="26">
        <f t="shared" si="134"/>
        <v>19</v>
      </c>
      <c r="AL98" s="26">
        <f t="shared" si="134"/>
        <v>6</v>
      </c>
      <c r="AM98" s="26">
        <f t="shared" si="134"/>
        <v>10</v>
      </c>
      <c r="AN98" s="26">
        <f t="shared" si="134"/>
        <v>12</v>
      </c>
      <c r="AO98" s="26">
        <f t="shared" si="134"/>
        <v>13</v>
      </c>
      <c r="AP98" s="26">
        <f t="shared" si="134"/>
        <v>16</v>
      </c>
      <c r="AQ98" s="161">
        <f t="shared" si="134"/>
        <v>12</v>
      </c>
      <c r="AR98" s="25">
        <f t="shared" si="87"/>
        <v>108</v>
      </c>
      <c r="AS98" s="153">
        <f t="shared" si="87"/>
        <v>176</v>
      </c>
      <c r="AT98" s="164">
        <f t="shared" si="101"/>
        <v>284</v>
      </c>
      <c r="AU98" s="196">
        <f t="shared" si="102"/>
        <v>284</v>
      </c>
      <c r="AV98" s="56">
        <f t="shared" ref="AV98" si="135">AV72+AV53+AV34+AV15</f>
        <v>1751</v>
      </c>
      <c r="AW98" s="167">
        <f t="shared" si="88"/>
        <v>78</v>
      </c>
      <c r="AX98" s="165">
        <f t="shared" si="104"/>
        <v>205</v>
      </c>
      <c r="AY98" s="8">
        <f t="shared" si="104"/>
        <v>71</v>
      </c>
      <c r="AZ98" s="8">
        <f t="shared" si="104"/>
        <v>6</v>
      </c>
      <c r="BA98" s="231">
        <f t="shared" si="105"/>
        <v>11.674202802449853</v>
      </c>
      <c r="BB98" s="232">
        <f t="shared" si="106"/>
        <v>32.258064516129032</v>
      </c>
      <c r="BC98" s="232">
        <f t="shared" si="107"/>
        <v>29.25417878731551</v>
      </c>
      <c r="BD98" s="237">
        <f t="shared" si="90"/>
        <v>3.0716723549488054</v>
      </c>
      <c r="BE98" s="232">
        <f t="shared" si="108"/>
        <v>16.810852035527788</v>
      </c>
      <c r="BF98" s="233">
        <f t="shared" si="109"/>
        <v>79.571366301498202</v>
      </c>
      <c r="BG98" s="235">
        <f t="shared" si="91"/>
        <v>4.4545973729297543</v>
      </c>
    </row>
    <row r="99" spans="1:59" s="81" customFormat="1" ht="41.25" customHeight="1" thickBot="1" x14ac:dyDescent="0.3">
      <c r="A99" s="281" t="s">
        <v>63</v>
      </c>
      <c r="B99" s="282"/>
      <c r="C99" s="102">
        <f t="shared" ref="C99:X99" si="136">SUM(C92:C98)</f>
        <v>1241986.2817792145</v>
      </c>
      <c r="D99" s="99">
        <f>SUM(D92:D98)</f>
        <v>168</v>
      </c>
      <c r="E99" s="100">
        <f t="shared" ref="E99:I99" si="137">SUM(E92:E98)</f>
        <v>2</v>
      </c>
      <c r="F99" s="100">
        <f t="shared" si="137"/>
        <v>1</v>
      </c>
      <c r="G99" s="100">
        <f t="shared" si="137"/>
        <v>0</v>
      </c>
      <c r="H99" s="100">
        <f t="shared" si="137"/>
        <v>3</v>
      </c>
      <c r="I99" s="100">
        <f t="shared" si="137"/>
        <v>0</v>
      </c>
      <c r="J99" s="9">
        <f t="shared" si="136"/>
        <v>174</v>
      </c>
      <c r="K99" s="101">
        <f>SUM(K92:K98)</f>
        <v>761</v>
      </c>
      <c r="L99" s="101">
        <f t="shared" ref="L99" si="138">SUM(L92:L98)</f>
        <v>0</v>
      </c>
      <c r="M99" s="101">
        <f t="shared" ref="M99" si="139">SUM(M92:M98)</f>
        <v>0</v>
      </c>
      <c r="N99" s="101">
        <f t="shared" ref="N99" si="140">SUM(N92:N98)</f>
        <v>0</v>
      </c>
      <c r="O99" s="101">
        <f t="shared" ref="O99" si="141">SUM(O92:O98)</f>
        <v>84</v>
      </c>
      <c r="P99" s="101">
        <f t="shared" ref="P99" si="142">SUM(P92:P98)</f>
        <v>0</v>
      </c>
      <c r="Q99" s="9">
        <f t="shared" si="136"/>
        <v>845</v>
      </c>
      <c r="R99" s="100">
        <f>SUM(R92:R98)</f>
        <v>343</v>
      </c>
      <c r="S99" s="101">
        <f t="shared" ref="S99" si="143">SUM(S92:S98)</f>
        <v>0</v>
      </c>
      <c r="T99" s="101">
        <f t="shared" ref="T99" si="144">SUM(T92:T98)</f>
        <v>0</v>
      </c>
      <c r="U99" s="101">
        <f t="shared" ref="U99" si="145">SUM(U92:U98)</f>
        <v>0</v>
      </c>
      <c r="V99" s="9">
        <f t="shared" ref="V99" si="146">SUM(V92:V98)</f>
        <v>57</v>
      </c>
      <c r="W99" s="101">
        <f t="shared" ref="W99" si="147">SUM(W92:W98)</f>
        <v>0</v>
      </c>
      <c r="X99" s="9">
        <f t="shared" si="136"/>
        <v>400</v>
      </c>
      <c r="Y99" s="103">
        <f t="shared" si="98"/>
        <v>1419</v>
      </c>
      <c r="Z99" s="281" t="s">
        <v>63</v>
      </c>
      <c r="AA99" s="282"/>
      <c r="AB99" s="9">
        <f t="shared" ref="AB99:AT99" si="148">SUM(AB92:AB98)</f>
        <v>96</v>
      </c>
      <c r="AC99" s="9">
        <f t="shared" si="148"/>
        <v>79</v>
      </c>
      <c r="AD99" s="9">
        <f t="shared" si="148"/>
        <v>83</v>
      </c>
      <c r="AE99" s="9">
        <f t="shared" si="148"/>
        <v>101</v>
      </c>
      <c r="AF99" s="9">
        <f t="shared" si="148"/>
        <v>100</v>
      </c>
      <c r="AG99" s="9">
        <f t="shared" si="148"/>
        <v>153</v>
      </c>
      <c r="AH99" s="9">
        <f t="shared" si="148"/>
        <v>60</v>
      </c>
      <c r="AI99" s="9">
        <f t="shared" si="148"/>
        <v>137</v>
      </c>
      <c r="AJ99" s="9">
        <f t="shared" si="148"/>
        <v>34</v>
      </c>
      <c r="AK99" s="9">
        <f t="shared" si="148"/>
        <v>100</v>
      </c>
      <c r="AL99" s="9">
        <f t="shared" si="148"/>
        <v>39</v>
      </c>
      <c r="AM99" s="9">
        <f t="shared" si="148"/>
        <v>66</v>
      </c>
      <c r="AN99" s="9">
        <f t="shared" si="148"/>
        <v>46</v>
      </c>
      <c r="AO99" s="9">
        <f t="shared" si="148"/>
        <v>58</v>
      </c>
      <c r="AP99" s="9">
        <f t="shared" si="148"/>
        <v>60</v>
      </c>
      <c r="AQ99" s="9">
        <f t="shared" si="148"/>
        <v>48</v>
      </c>
      <c r="AR99" s="9">
        <f t="shared" si="148"/>
        <v>518</v>
      </c>
      <c r="AS99" s="9">
        <f t="shared" si="148"/>
        <v>742</v>
      </c>
      <c r="AT99" s="9">
        <f t="shared" si="148"/>
        <v>1260</v>
      </c>
      <c r="AU99" s="197">
        <f t="shared" si="102"/>
        <v>1274</v>
      </c>
      <c r="AV99" s="98">
        <f t="shared" ref="AV99" si="149">AV73+AV54+AV35+AV16</f>
        <v>3192</v>
      </c>
      <c r="AW99" s="168">
        <f>SUM(AW92:AW98)</f>
        <v>169</v>
      </c>
      <c r="AX99" s="9">
        <f>SUM(AX92:AX98)</f>
        <v>2022</v>
      </c>
      <c r="AY99" s="16">
        <f>SUM(AY92:AY98)</f>
        <v>502</v>
      </c>
      <c r="AZ99" s="9">
        <f>SUM(AZ92:AZ98)</f>
        <v>34</v>
      </c>
      <c r="BA99" s="231">
        <f t="shared" si="105"/>
        <v>9.5053832145741897</v>
      </c>
      <c r="BB99" s="232">
        <f>(D99+E99)/(J99+Q99)*100</f>
        <v>16.683022571148186</v>
      </c>
      <c r="BC99" s="232">
        <f>(AU99)/(C99*0.00272)*100</f>
        <v>37.712361224327907</v>
      </c>
      <c r="BD99" s="238">
        <f t="shared" si="90"/>
        <v>10.359408033826638</v>
      </c>
      <c r="BE99" s="232">
        <f t="shared" si="108"/>
        <v>13.687751828986833</v>
      </c>
      <c r="BF99" s="233">
        <f t="shared" si="109"/>
        <v>102.57762253017191</v>
      </c>
      <c r="BG99" s="236">
        <f t="shared" si="91"/>
        <v>5.2944862155388472</v>
      </c>
    </row>
  </sheetData>
  <mergeCells count="262">
    <mergeCell ref="AX60:AZ63"/>
    <mergeCell ref="BA60:BA65"/>
    <mergeCell ref="M64:P64"/>
    <mergeCell ref="Q64:Q65"/>
    <mergeCell ref="R64:R65"/>
    <mergeCell ref="BA41:BA46"/>
    <mergeCell ref="AN64:AO64"/>
    <mergeCell ref="AP64:AQ64"/>
    <mergeCell ref="AR64:AT64"/>
    <mergeCell ref="AV64:AW64"/>
    <mergeCell ref="AX64:AZ64"/>
    <mergeCell ref="AV41:AW44"/>
    <mergeCell ref="M45:P45"/>
    <mergeCell ref="S64:S65"/>
    <mergeCell ref="T64:W64"/>
    <mergeCell ref="X64:X65"/>
    <mergeCell ref="AB64:AC64"/>
    <mergeCell ref="AD64:AE64"/>
    <mergeCell ref="AF64:AG64"/>
    <mergeCell ref="AX45:AZ45"/>
    <mergeCell ref="AH64:AI64"/>
    <mergeCell ref="AJ64:AK64"/>
    <mergeCell ref="AJ45:AK45"/>
    <mergeCell ref="AX41:AZ44"/>
    <mergeCell ref="D87:Y87"/>
    <mergeCell ref="B89:B91"/>
    <mergeCell ref="A87:C87"/>
    <mergeCell ref="BA87:BG89"/>
    <mergeCell ref="F90:I90"/>
    <mergeCell ref="M90:P90"/>
    <mergeCell ref="T90:W90"/>
    <mergeCell ref="R88:Y88"/>
    <mergeCell ref="Y89:Y91"/>
    <mergeCell ref="AA89:AA91"/>
    <mergeCell ref="Z89:Z91"/>
    <mergeCell ref="AV87:AW89"/>
    <mergeCell ref="K90:K91"/>
    <mergeCell ref="AD90:AE90"/>
    <mergeCell ref="AF90:AG90"/>
    <mergeCell ref="AH90:AI90"/>
    <mergeCell ref="AJ90:AK90"/>
    <mergeCell ref="A88:C88"/>
    <mergeCell ref="D89:J89"/>
    <mergeCell ref="K89:Q89"/>
    <mergeCell ref="R89:X89"/>
    <mergeCell ref="D88:Q88"/>
    <mergeCell ref="D90:D91"/>
    <mergeCell ref="E90:E91"/>
    <mergeCell ref="A99:B99"/>
    <mergeCell ref="BG90:BG91"/>
    <mergeCell ref="BA90:BA91"/>
    <mergeCell ref="BB90:BB91"/>
    <mergeCell ref="BC90:BC91"/>
    <mergeCell ref="BD90:BD91"/>
    <mergeCell ref="BE90:BE91"/>
    <mergeCell ref="BF90:BF91"/>
    <mergeCell ref="AL90:AM90"/>
    <mergeCell ref="AN90:AO90"/>
    <mergeCell ref="AP90:AQ90"/>
    <mergeCell ref="AR90:AT90"/>
    <mergeCell ref="AV90:AW90"/>
    <mergeCell ref="AX90:AZ90"/>
    <mergeCell ref="AB90:AC90"/>
    <mergeCell ref="J90:J91"/>
    <mergeCell ref="Z99:AA99"/>
    <mergeCell ref="L90:L91"/>
    <mergeCell ref="Q90:Q91"/>
    <mergeCell ref="R90:R91"/>
    <mergeCell ref="S90:S91"/>
    <mergeCell ref="X90:X91"/>
    <mergeCell ref="C89:C91"/>
    <mergeCell ref="AX87:AZ89"/>
    <mergeCell ref="Z73:AA73"/>
    <mergeCell ref="Z54:AA54"/>
    <mergeCell ref="Z35:AA35"/>
    <mergeCell ref="Z16:AA16"/>
    <mergeCell ref="R25:X25"/>
    <mergeCell ref="B83:G85"/>
    <mergeCell ref="A54:B54"/>
    <mergeCell ref="A60:C61"/>
    <mergeCell ref="D60:Y61"/>
    <mergeCell ref="A64:A65"/>
    <mergeCell ref="A16:B16"/>
    <mergeCell ref="A73:B73"/>
    <mergeCell ref="A89:A91"/>
    <mergeCell ref="BF3:BF8"/>
    <mergeCell ref="BG3:BG8"/>
    <mergeCell ref="A3:C4"/>
    <mergeCell ref="AV3:AW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P7:AQ7"/>
    <mergeCell ref="AR7:AT7"/>
    <mergeCell ref="AB7:AC7"/>
    <mergeCell ref="Q7:Q8"/>
    <mergeCell ref="AV7:AW7"/>
    <mergeCell ref="A5:C6"/>
    <mergeCell ref="BC22:BC27"/>
    <mergeCell ref="BD22:BD27"/>
    <mergeCell ref="BE22:BE27"/>
    <mergeCell ref="BF22:BF27"/>
    <mergeCell ref="BG22:BG27"/>
    <mergeCell ref="A24:C25"/>
    <mergeCell ref="D24:Q24"/>
    <mergeCell ref="R24:X24"/>
    <mergeCell ref="Y24:Y27"/>
    <mergeCell ref="Z24:Z27"/>
    <mergeCell ref="AA24:AA27"/>
    <mergeCell ref="D25:J25"/>
    <mergeCell ref="K25:Q25"/>
    <mergeCell ref="B26:B27"/>
    <mergeCell ref="C26:C27"/>
    <mergeCell ref="D26:D27"/>
    <mergeCell ref="E26:E27"/>
    <mergeCell ref="F26:I26"/>
    <mergeCell ref="J26:J27"/>
    <mergeCell ref="K26:K27"/>
    <mergeCell ref="L26:L27"/>
    <mergeCell ref="A22:C23"/>
    <mergeCell ref="AV22:AW25"/>
    <mergeCell ref="BA22:BA27"/>
    <mergeCell ref="AX22:AZ25"/>
    <mergeCell ref="Q26:Q27"/>
    <mergeCell ref="R26:R27"/>
    <mergeCell ref="BC41:BC46"/>
    <mergeCell ref="BD41:BD46"/>
    <mergeCell ref="BE41:BE46"/>
    <mergeCell ref="BF41:BF46"/>
    <mergeCell ref="AF25:AG25"/>
    <mergeCell ref="AN26:AN27"/>
    <mergeCell ref="AO26:AO27"/>
    <mergeCell ref="AP26:AP27"/>
    <mergeCell ref="AQ26:AQ27"/>
    <mergeCell ref="BB41:BB46"/>
    <mergeCell ref="Q45:Q46"/>
    <mergeCell ref="R45:R46"/>
    <mergeCell ref="S45:S46"/>
    <mergeCell ref="T45:W45"/>
    <mergeCell ref="X45:X46"/>
    <mergeCell ref="AB45:AC45"/>
    <mergeCell ref="AD45:AE45"/>
    <mergeCell ref="AF45:AG45"/>
    <mergeCell ref="AH45:AI45"/>
    <mergeCell ref="BB22:BB27"/>
    <mergeCell ref="BG41:BG46"/>
    <mergeCell ref="A43:C44"/>
    <mergeCell ref="D43:Q43"/>
    <mergeCell ref="R43:X43"/>
    <mergeCell ref="Y43:Y46"/>
    <mergeCell ref="Z43:Z46"/>
    <mergeCell ref="AA43:AA46"/>
    <mergeCell ref="D44:J44"/>
    <mergeCell ref="K44:Q44"/>
    <mergeCell ref="R44:X44"/>
    <mergeCell ref="B45:B46"/>
    <mergeCell ref="C45:C46"/>
    <mergeCell ref="D45:D46"/>
    <mergeCell ref="E45:E46"/>
    <mergeCell ref="F45:I45"/>
    <mergeCell ref="J45:J46"/>
    <mergeCell ref="K45:K46"/>
    <mergeCell ref="L45:L46"/>
    <mergeCell ref="AL45:AM45"/>
    <mergeCell ref="AN45:AO45"/>
    <mergeCell ref="AP45:AQ45"/>
    <mergeCell ref="AR45:AT45"/>
    <mergeCell ref="AV45:AW45"/>
    <mergeCell ref="BB60:BB65"/>
    <mergeCell ref="BC60:BC65"/>
    <mergeCell ref="BD60:BD65"/>
    <mergeCell ref="BE60:BE65"/>
    <mergeCell ref="BF60:BF65"/>
    <mergeCell ref="BG60:BG65"/>
    <mergeCell ref="A62:C63"/>
    <mergeCell ref="D62:Q62"/>
    <mergeCell ref="R62:X62"/>
    <mergeCell ref="Y62:Y65"/>
    <mergeCell ref="Z62:Z65"/>
    <mergeCell ref="AA62:AA65"/>
    <mergeCell ref="D63:J63"/>
    <mergeCell ref="K63:Q63"/>
    <mergeCell ref="R63:X63"/>
    <mergeCell ref="B64:B65"/>
    <mergeCell ref="C64:C65"/>
    <mergeCell ref="D64:D65"/>
    <mergeCell ref="E64:E65"/>
    <mergeCell ref="F64:I64"/>
    <mergeCell ref="J64:J65"/>
    <mergeCell ref="K64:K65"/>
    <mergeCell ref="L64:L65"/>
    <mergeCell ref="AV60:AW63"/>
    <mergeCell ref="L7:L8"/>
    <mergeCell ref="K7:K8"/>
    <mergeCell ref="C7:C8"/>
    <mergeCell ref="R7:R8"/>
    <mergeCell ref="B7:B8"/>
    <mergeCell ref="S26:S27"/>
    <mergeCell ref="T26:W26"/>
    <mergeCell ref="X26:X27"/>
    <mergeCell ref="M26:P26"/>
    <mergeCell ref="E7:E8"/>
    <mergeCell ref="D7:D8"/>
    <mergeCell ref="J7:J8"/>
    <mergeCell ref="S7:S8"/>
    <mergeCell ref="D22:Y23"/>
    <mergeCell ref="X7:X8"/>
    <mergeCell ref="Z5:Z8"/>
    <mergeCell ref="AU5:AU7"/>
    <mergeCell ref="AX3:AZ6"/>
    <mergeCell ref="AX7:AZ7"/>
    <mergeCell ref="AL64:AM64"/>
    <mergeCell ref="AX26:AZ26"/>
    <mergeCell ref="A35:B35"/>
    <mergeCell ref="A41:C42"/>
    <mergeCell ref="D41:Y42"/>
    <mergeCell ref="A7:A8"/>
    <mergeCell ref="A26:A27"/>
    <mergeCell ref="A45:A46"/>
    <mergeCell ref="AH25:AI25"/>
    <mergeCell ref="AJ25:AK25"/>
    <mergeCell ref="AL25:AM25"/>
    <mergeCell ref="AN25:AO25"/>
    <mergeCell ref="AP25:AQ25"/>
    <mergeCell ref="AR26:AT26"/>
    <mergeCell ref="AV26:AW26"/>
    <mergeCell ref="D5:Q5"/>
    <mergeCell ref="D6:J6"/>
    <mergeCell ref="K6:Q6"/>
    <mergeCell ref="R6:X6"/>
    <mergeCell ref="R5:X5"/>
    <mergeCell ref="AD7:AE7"/>
    <mergeCell ref="AF26:AF27"/>
    <mergeCell ref="AG26:AG27"/>
    <mergeCell ref="AH26:AH27"/>
    <mergeCell ref="AI26:AI27"/>
    <mergeCell ref="AJ26:AJ27"/>
    <mergeCell ref="AK26:AK27"/>
    <mergeCell ref="AL26:AL27"/>
    <mergeCell ref="AM26:AM27"/>
    <mergeCell ref="AB22:AT24"/>
    <mergeCell ref="AB26:AB27"/>
    <mergeCell ref="AC26:AC27"/>
    <mergeCell ref="AD26:AD27"/>
    <mergeCell ref="AE26:AE27"/>
    <mergeCell ref="AB25:AC25"/>
    <mergeCell ref="AD25:AE25"/>
    <mergeCell ref="AF7:AG7"/>
    <mergeCell ref="AH7:AI7"/>
    <mergeCell ref="AJ7:AK7"/>
    <mergeCell ref="AL7:AM7"/>
  </mergeCells>
  <pageMargins left="0.18" right="0.22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2014-08-28T08:22:34Z</cp:lastPrinted>
  <dcterms:created xsi:type="dcterms:W3CDTF">2014-01-15T04:54:34Z</dcterms:created>
  <dcterms:modified xsi:type="dcterms:W3CDTF">2015-11-26T09:44:47Z</dcterms:modified>
</cp:coreProperties>
</file>