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P\Desktop\New\DOT DATA 2015\TB-07 AND TB-09 2015\2015\TB07 TB09 2015\TB-07-2015\"/>
    </mc:Choice>
  </mc:AlternateContent>
  <bookViews>
    <workbookView xWindow="240" yWindow="60" windowWidth="11310" windowHeight="7950"/>
  </bookViews>
  <sheets>
    <sheet name="Revised TB-07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Y65" i="1" l="1"/>
  <c r="BF10" i="1" l="1"/>
  <c r="BH10" i="1"/>
  <c r="BF11" i="1"/>
  <c r="BH11" i="1"/>
  <c r="BF12" i="1"/>
  <c r="BH12" i="1"/>
  <c r="BF13" i="1"/>
  <c r="BH13" i="1"/>
  <c r="BF14" i="1"/>
  <c r="BH14" i="1"/>
  <c r="BF15" i="1"/>
  <c r="BH15" i="1"/>
  <c r="BF16" i="1"/>
  <c r="BH16" i="1"/>
  <c r="BF17" i="1"/>
  <c r="BH17" i="1"/>
  <c r="BF18" i="1"/>
  <c r="BH18" i="1"/>
  <c r="BB12" i="1" l="1"/>
  <c r="BB34" i="1"/>
  <c r="BB35" i="1"/>
  <c r="BB36" i="1"/>
  <c r="BB37" i="1"/>
  <c r="BB38" i="1"/>
  <c r="BB39" i="1"/>
  <c r="BB40" i="1"/>
  <c r="BB41" i="1"/>
  <c r="BB42" i="1"/>
  <c r="BB18" i="1"/>
  <c r="BB10" i="1"/>
  <c r="BB11" i="1"/>
  <c r="BB13" i="1"/>
  <c r="BB14" i="1"/>
  <c r="BB15" i="1"/>
  <c r="BB16" i="1"/>
  <c r="BB17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W118" i="1"/>
  <c r="AX118" i="1"/>
  <c r="AY118" i="1"/>
  <c r="AZ118" i="1"/>
  <c r="BA118" i="1"/>
  <c r="AW110" i="1"/>
  <c r="AX110" i="1"/>
  <c r="AY110" i="1"/>
  <c r="AZ110" i="1"/>
  <c r="BA110" i="1"/>
  <c r="AW111" i="1"/>
  <c r="AX111" i="1"/>
  <c r="AY111" i="1"/>
  <c r="AZ111" i="1"/>
  <c r="BA111" i="1"/>
  <c r="AW112" i="1"/>
  <c r="AX112" i="1"/>
  <c r="AY112" i="1"/>
  <c r="AZ112" i="1"/>
  <c r="BA112" i="1"/>
  <c r="AW113" i="1"/>
  <c r="AX113" i="1"/>
  <c r="AY113" i="1"/>
  <c r="AZ113" i="1"/>
  <c r="BA113" i="1"/>
  <c r="AW114" i="1"/>
  <c r="AX114" i="1"/>
  <c r="AY114" i="1"/>
  <c r="AZ114" i="1"/>
  <c r="BA114" i="1"/>
  <c r="AW115" i="1"/>
  <c r="AX115" i="1"/>
  <c r="AY115" i="1"/>
  <c r="AZ115" i="1"/>
  <c r="BA115" i="1"/>
  <c r="AW116" i="1"/>
  <c r="AX116" i="1"/>
  <c r="AY116" i="1"/>
  <c r="AZ116" i="1"/>
  <c r="BA116" i="1"/>
  <c r="AW117" i="1"/>
  <c r="AX117" i="1"/>
  <c r="AY117" i="1"/>
  <c r="AZ117" i="1"/>
  <c r="BA117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S118" i="1"/>
  <c r="T118" i="1"/>
  <c r="U118" i="1"/>
  <c r="V118" i="1"/>
  <c r="W118" i="1"/>
  <c r="X118" i="1"/>
  <c r="S110" i="1"/>
  <c r="T110" i="1"/>
  <c r="U110" i="1"/>
  <c r="V110" i="1"/>
  <c r="W110" i="1"/>
  <c r="X110" i="1"/>
  <c r="S111" i="1"/>
  <c r="T111" i="1"/>
  <c r="U111" i="1"/>
  <c r="V111" i="1"/>
  <c r="W111" i="1"/>
  <c r="X111" i="1"/>
  <c r="S112" i="1"/>
  <c r="T112" i="1"/>
  <c r="U112" i="1"/>
  <c r="V112" i="1"/>
  <c r="W112" i="1"/>
  <c r="X112" i="1"/>
  <c r="S113" i="1"/>
  <c r="T113" i="1"/>
  <c r="U113" i="1"/>
  <c r="V113" i="1"/>
  <c r="W113" i="1"/>
  <c r="X113" i="1"/>
  <c r="S114" i="1"/>
  <c r="T114" i="1"/>
  <c r="U114" i="1"/>
  <c r="V114" i="1"/>
  <c r="W114" i="1"/>
  <c r="X114" i="1"/>
  <c r="S115" i="1"/>
  <c r="T115" i="1"/>
  <c r="U115" i="1"/>
  <c r="V115" i="1"/>
  <c r="W115" i="1"/>
  <c r="X115" i="1"/>
  <c r="S116" i="1"/>
  <c r="T116" i="1"/>
  <c r="U116" i="1"/>
  <c r="V116" i="1"/>
  <c r="W116" i="1"/>
  <c r="X116" i="1"/>
  <c r="S117" i="1"/>
  <c r="T117" i="1"/>
  <c r="U117" i="1"/>
  <c r="V117" i="1"/>
  <c r="W117" i="1"/>
  <c r="X117" i="1"/>
  <c r="L118" i="1"/>
  <c r="M118" i="1"/>
  <c r="N118" i="1"/>
  <c r="O118" i="1"/>
  <c r="P118" i="1"/>
  <c r="Q118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E118" i="1"/>
  <c r="F118" i="1"/>
  <c r="G118" i="1"/>
  <c r="H118" i="1"/>
  <c r="I118" i="1"/>
  <c r="J118" i="1"/>
  <c r="E110" i="1"/>
  <c r="F110" i="1"/>
  <c r="G110" i="1"/>
  <c r="H110" i="1"/>
  <c r="I110" i="1"/>
  <c r="J110" i="1"/>
  <c r="E111" i="1"/>
  <c r="F111" i="1"/>
  <c r="G111" i="1"/>
  <c r="H111" i="1"/>
  <c r="I111" i="1"/>
  <c r="J111" i="1"/>
  <c r="E112" i="1"/>
  <c r="F112" i="1"/>
  <c r="G112" i="1"/>
  <c r="H112" i="1"/>
  <c r="I112" i="1"/>
  <c r="J112" i="1"/>
  <c r="E113" i="1"/>
  <c r="F113" i="1"/>
  <c r="G113" i="1"/>
  <c r="H113" i="1"/>
  <c r="I113" i="1"/>
  <c r="J113" i="1"/>
  <c r="E114" i="1"/>
  <c r="F114" i="1"/>
  <c r="G114" i="1"/>
  <c r="H114" i="1"/>
  <c r="I114" i="1"/>
  <c r="J114" i="1"/>
  <c r="E115" i="1"/>
  <c r="F115" i="1"/>
  <c r="G115" i="1"/>
  <c r="H115" i="1"/>
  <c r="I115" i="1"/>
  <c r="J115" i="1"/>
  <c r="E116" i="1"/>
  <c r="F116" i="1"/>
  <c r="G116" i="1"/>
  <c r="H116" i="1"/>
  <c r="I116" i="1"/>
  <c r="J116" i="1"/>
  <c r="E117" i="1"/>
  <c r="F117" i="1"/>
  <c r="G117" i="1"/>
  <c r="H117" i="1"/>
  <c r="I117" i="1"/>
  <c r="J117" i="1"/>
  <c r="Y85" i="1"/>
  <c r="Y86" i="1"/>
  <c r="Y87" i="1"/>
  <c r="Y88" i="1"/>
  <c r="Y89" i="1"/>
  <c r="Y90" i="1"/>
  <c r="Y91" i="1"/>
  <c r="Y92" i="1"/>
  <c r="Y93" i="1"/>
  <c r="K85" i="1"/>
  <c r="K86" i="1"/>
  <c r="K87" i="1"/>
  <c r="K88" i="1"/>
  <c r="K89" i="1"/>
  <c r="K90" i="1"/>
  <c r="K91" i="1"/>
  <c r="K92" i="1"/>
  <c r="K93" i="1"/>
  <c r="K67" i="1"/>
  <c r="K59" i="1"/>
  <c r="K60" i="1"/>
  <c r="K61" i="1"/>
  <c r="K62" i="1"/>
  <c r="K63" i="1"/>
  <c r="K64" i="1"/>
  <c r="K65" i="1"/>
  <c r="K66" i="1"/>
  <c r="R67" i="1"/>
  <c r="R59" i="1"/>
  <c r="R60" i="1"/>
  <c r="R61" i="1"/>
  <c r="R62" i="1"/>
  <c r="R63" i="1"/>
  <c r="R64" i="1"/>
  <c r="R65" i="1"/>
  <c r="R66" i="1"/>
  <c r="Y67" i="1"/>
  <c r="Y59" i="1"/>
  <c r="Y60" i="1"/>
  <c r="Y61" i="1"/>
  <c r="Y62" i="1"/>
  <c r="Y63" i="1"/>
  <c r="Y64" i="1"/>
  <c r="Y66" i="1"/>
  <c r="AS67" i="1"/>
  <c r="AT67" i="1"/>
  <c r="AV67" i="1"/>
  <c r="BD67" i="1" s="1"/>
  <c r="AS59" i="1"/>
  <c r="AT59" i="1"/>
  <c r="AV59" i="1"/>
  <c r="BD59" i="1" s="1"/>
  <c r="AS60" i="1"/>
  <c r="AT60" i="1"/>
  <c r="AV60" i="1"/>
  <c r="BD60" i="1" s="1"/>
  <c r="AS61" i="1"/>
  <c r="AT61" i="1"/>
  <c r="AV61" i="1"/>
  <c r="BD61" i="1" s="1"/>
  <c r="AS62" i="1"/>
  <c r="AT62" i="1"/>
  <c r="AV62" i="1"/>
  <c r="BD62" i="1" s="1"/>
  <c r="AS63" i="1"/>
  <c r="AT63" i="1"/>
  <c r="AV63" i="1"/>
  <c r="BD63" i="1" s="1"/>
  <c r="AS64" i="1"/>
  <c r="AT64" i="1"/>
  <c r="AV64" i="1"/>
  <c r="BD64" i="1" s="1"/>
  <c r="AS65" i="1"/>
  <c r="AT65" i="1"/>
  <c r="AV65" i="1"/>
  <c r="BD65" i="1" s="1"/>
  <c r="AS66" i="1"/>
  <c r="AT66" i="1"/>
  <c r="AV66" i="1"/>
  <c r="BD66" i="1" s="1"/>
  <c r="AS42" i="1"/>
  <c r="AT42" i="1"/>
  <c r="AV42" i="1"/>
  <c r="BD42" i="1" s="1"/>
  <c r="AS34" i="1"/>
  <c r="AT34" i="1"/>
  <c r="AV34" i="1"/>
  <c r="BD34" i="1" s="1"/>
  <c r="AS35" i="1"/>
  <c r="AT35" i="1"/>
  <c r="AV35" i="1"/>
  <c r="BD35" i="1" s="1"/>
  <c r="AS36" i="1"/>
  <c r="AT36" i="1"/>
  <c r="AV36" i="1"/>
  <c r="BD36" i="1" s="1"/>
  <c r="AS37" i="1"/>
  <c r="AT37" i="1"/>
  <c r="AV37" i="1"/>
  <c r="BD37" i="1" s="1"/>
  <c r="AS38" i="1"/>
  <c r="AT38" i="1"/>
  <c r="AV38" i="1"/>
  <c r="BD38" i="1" s="1"/>
  <c r="AS39" i="1"/>
  <c r="AT39" i="1"/>
  <c r="AV39" i="1"/>
  <c r="BD39" i="1" s="1"/>
  <c r="AS40" i="1"/>
  <c r="AT40" i="1"/>
  <c r="AV40" i="1"/>
  <c r="BD40" i="1" s="1"/>
  <c r="AS41" i="1"/>
  <c r="AT41" i="1"/>
  <c r="AV41" i="1"/>
  <c r="BD41" i="1" s="1"/>
  <c r="Y42" i="1"/>
  <c r="Y34" i="1"/>
  <c r="Y35" i="1"/>
  <c r="Y36" i="1"/>
  <c r="Y37" i="1"/>
  <c r="Y38" i="1"/>
  <c r="Y39" i="1"/>
  <c r="Y40" i="1"/>
  <c r="Y41" i="1"/>
  <c r="R42" i="1"/>
  <c r="R34" i="1"/>
  <c r="R35" i="1"/>
  <c r="R36" i="1"/>
  <c r="R37" i="1"/>
  <c r="R38" i="1"/>
  <c r="R39" i="1"/>
  <c r="R40" i="1"/>
  <c r="R41" i="1"/>
  <c r="K42" i="1"/>
  <c r="BC42" i="1" s="1"/>
  <c r="K34" i="1"/>
  <c r="K35" i="1"/>
  <c r="BC35" i="1" s="1"/>
  <c r="K36" i="1"/>
  <c r="K37" i="1"/>
  <c r="BC37" i="1" s="1"/>
  <c r="K38" i="1"/>
  <c r="K39" i="1"/>
  <c r="BC39" i="1" s="1"/>
  <c r="K40" i="1"/>
  <c r="BC40" i="1" s="1"/>
  <c r="K41" i="1"/>
  <c r="BC41" i="1" s="1"/>
  <c r="AS18" i="1"/>
  <c r="AT18" i="1"/>
  <c r="AV18" i="1"/>
  <c r="AS10" i="1"/>
  <c r="AT10" i="1"/>
  <c r="AV10" i="1"/>
  <c r="AS11" i="1"/>
  <c r="AT11" i="1"/>
  <c r="AV11" i="1"/>
  <c r="AS12" i="1"/>
  <c r="AT12" i="1"/>
  <c r="AV12" i="1"/>
  <c r="AS13" i="1"/>
  <c r="AT13" i="1"/>
  <c r="AV13" i="1"/>
  <c r="AS14" i="1"/>
  <c r="AT14" i="1"/>
  <c r="AV14" i="1"/>
  <c r="AS15" i="1"/>
  <c r="AT15" i="1"/>
  <c r="AV15" i="1"/>
  <c r="AS16" i="1"/>
  <c r="AT16" i="1"/>
  <c r="AV16" i="1"/>
  <c r="AS17" i="1"/>
  <c r="AT17" i="1"/>
  <c r="AV17" i="1"/>
  <c r="Y18" i="1"/>
  <c r="Y10" i="1"/>
  <c r="Y11" i="1"/>
  <c r="Y12" i="1"/>
  <c r="Y13" i="1"/>
  <c r="Y14" i="1"/>
  <c r="Y15" i="1"/>
  <c r="Y16" i="1"/>
  <c r="Y17" i="1"/>
  <c r="R18" i="1"/>
  <c r="R10" i="1"/>
  <c r="R11" i="1"/>
  <c r="R12" i="1"/>
  <c r="R13" i="1"/>
  <c r="R14" i="1"/>
  <c r="R15" i="1"/>
  <c r="R16" i="1"/>
  <c r="R17" i="1"/>
  <c r="K18" i="1"/>
  <c r="BC18" i="1" s="1"/>
  <c r="K10" i="1"/>
  <c r="K11" i="1"/>
  <c r="BC11" i="1" s="1"/>
  <c r="K12" i="1"/>
  <c r="K13" i="1"/>
  <c r="BC13" i="1" s="1"/>
  <c r="K14" i="1"/>
  <c r="BC14" i="1" s="1"/>
  <c r="K15" i="1"/>
  <c r="BC15" i="1" s="1"/>
  <c r="K16" i="1"/>
  <c r="K17" i="1"/>
  <c r="BC17" i="1" s="1"/>
  <c r="BH93" i="1"/>
  <c r="AV93" i="1"/>
  <c r="R93" i="1"/>
  <c r="BB93" i="1"/>
  <c r="BF93" i="1"/>
  <c r="BD12" i="1" l="1"/>
  <c r="BG12" i="1"/>
  <c r="BD17" i="1"/>
  <c r="BG17" i="1"/>
  <c r="BD13" i="1"/>
  <c r="BG13" i="1"/>
  <c r="BD18" i="1"/>
  <c r="BG18" i="1"/>
  <c r="BD14" i="1"/>
  <c r="BG14" i="1"/>
  <c r="BG10" i="1"/>
  <c r="BD10" i="1"/>
  <c r="BC67" i="1"/>
  <c r="BG93" i="1"/>
  <c r="BD93" i="1"/>
  <c r="BD16" i="1"/>
  <c r="BG16" i="1"/>
  <c r="Z93" i="1"/>
  <c r="BC16" i="1"/>
  <c r="BC12" i="1"/>
  <c r="BD15" i="1"/>
  <c r="BG15" i="1"/>
  <c r="BD11" i="1"/>
  <c r="BG11" i="1"/>
  <c r="BC38" i="1"/>
  <c r="BC34" i="1"/>
  <c r="BC93" i="1"/>
  <c r="BC62" i="1"/>
  <c r="BC66" i="1"/>
  <c r="BC65" i="1"/>
  <c r="BC64" i="1"/>
  <c r="BC63" i="1"/>
  <c r="BC61" i="1"/>
  <c r="BC60" i="1"/>
  <c r="BC59" i="1"/>
  <c r="BC36" i="1"/>
  <c r="BC10" i="1"/>
  <c r="Z59" i="1"/>
  <c r="AS110" i="1"/>
  <c r="AT110" i="1"/>
  <c r="AS117" i="1"/>
  <c r="AT114" i="1"/>
  <c r="AS114" i="1"/>
  <c r="AS116" i="1"/>
  <c r="AT112" i="1"/>
  <c r="AS112" i="1"/>
  <c r="AT113" i="1"/>
  <c r="AS113" i="1"/>
  <c r="AS118" i="1"/>
  <c r="AT118" i="1"/>
  <c r="AS111" i="1"/>
  <c r="AS115" i="1"/>
  <c r="AU14" i="1"/>
  <c r="AU16" i="1"/>
  <c r="AU41" i="1"/>
  <c r="Z66" i="1"/>
  <c r="AU64" i="1"/>
  <c r="AU60" i="1"/>
  <c r="AU37" i="1"/>
  <c r="BH115" i="1"/>
  <c r="BH111" i="1"/>
  <c r="AU35" i="1"/>
  <c r="Z64" i="1"/>
  <c r="AU87" i="1"/>
  <c r="AU66" i="1"/>
  <c r="AU62" i="1"/>
  <c r="AU39" i="1"/>
  <c r="AU88" i="1"/>
  <c r="AU12" i="1"/>
  <c r="AU85" i="1"/>
  <c r="AU89" i="1"/>
  <c r="AU10" i="1"/>
  <c r="AU86" i="1"/>
  <c r="Z61" i="1"/>
  <c r="AU92" i="1"/>
  <c r="AT116" i="1"/>
  <c r="AU93" i="1"/>
  <c r="AT111" i="1"/>
  <c r="AU90" i="1"/>
  <c r="K115" i="1"/>
  <c r="BH117" i="1"/>
  <c r="BH113" i="1"/>
  <c r="BH118" i="1"/>
  <c r="AU65" i="1"/>
  <c r="AU61" i="1"/>
  <c r="AU67" i="1"/>
  <c r="AU63" i="1"/>
  <c r="AU59" i="1"/>
  <c r="AT117" i="1"/>
  <c r="Z65" i="1"/>
  <c r="Z67" i="1"/>
  <c r="Z60" i="1"/>
  <c r="R116" i="1"/>
  <c r="Z62" i="1"/>
  <c r="Z63" i="1"/>
  <c r="K113" i="1"/>
  <c r="K116" i="1"/>
  <c r="Z40" i="1"/>
  <c r="Z42" i="1"/>
  <c r="Z41" i="1"/>
  <c r="Z37" i="1"/>
  <c r="Z34" i="1"/>
  <c r="R112" i="1"/>
  <c r="Z38" i="1"/>
  <c r="Z39" i="1"/>
  <c r="Z35" i="1"/>
  <c r="Z36" i="1"/>
  <c r="AU40" i="1"/>
  <c r="AU36" i="1"/>
  <c r="AU42" i="1"/>
  <c r="AU38" i="1"/>
  <c r="AU34" i="1"/>
  <c r="AT115" i="1"/>
  <c r="BH116" i="1"/>
  <c r="BH112" i="1"/>
  <c r="BH114" i="1"/>
  <c r="BH110" i="1"/>
  <c r="AU15" i="1"/>
  <c r="AU11" i="1"/>
  <c r="AU17" i="1"/>
  <c r="AU13" i="1"/>
  <c r="AU18" i="1"/>
  <c r="Y117" i="1"/>
  <c r="Y115" i="1"/>
  <c r="Y113" i="1"/>
  <c r="Y111" i="1"/>
  <c r="Y118" i="1"/>
  <c r="AV113" i="1"/>
  <c r="Y116" i="1"/>
  <c r="Y114" i="1"/>
  <c r="Y112" i="1"/>
  <c r="Y110" i="1"/>
  <c r="Z16" i="1"/>
  <c r="BE16" i="1" s="1"/>
  <c r="Z12" i="1"/>
  <c r="BE12" i="1" s="1"/>
  <c r="Z18" i="1"/>
  <c r="BE18" i="1" s="1"/>
  <c r="R113" i="1"/>
  <c r="R111" i="1"/>
  <c r="Z14" i="1"/>
  <c r="BE14" i="1" s="1"/>
  <c r="Z10" i="1"/>
  <c r="R117" i="1"/>
  <c r="R115" i="1"/>
  <c r="BC115" i="1" s="1"/>
  <c r="R110" i="1"/>
  <c r="R114" i="1"/>
  <c r="R118" i="1"/>
  <c r="BF117" i="1"/>
  <c r="BB117" i="1"/>
  <c r="BF110" i="1"/>
  <c r="BB110" i="1"/>
  <c r="Z15" i="1"/>
  <c r="BE15" i="1" s="1"/>
  <c r="Z11" i="1"/>
  <c r="BE11" i="1" s="1"/>
  <c r="K117" i="1"/>
  <c r="K111" i="1"/>
  <c r="K118" i="1"/>
  <c r="BC118" i="1" s="1"/>
  <c r="AV112" i="1"/>
  <c r="BF112" i="1"/>
  <c r="BB112" i="1"/>
  <c r="K110" i="1"/>
  <c r="AV117" i="1"/>
  <c r="AV111" i="1"/>
  <c r="AV114" i="1"/>
  <c r="BF114" i="1"/>
  <c r="BB114" i="1"/>
  <c r="BF116" i="1"/>
  <c r="BB116" i="1"/>
  <c r="BF111" i="1"/>
  <c r="BB111" i="1"/>
  <c r="Z17" i="1"/>
  <c r="BE17" i="1" s="1"/>
  <c r="Z13" i="1"/>
  <c r="BE13" i="1" s="1"/>
  <c r="K112" i="1"/>
  <c r="AV116" i="1"/>
  <c r="BF115" i="1"/>
  <c r="BB115" i="1"/>
  <c r="BF113" i="1"/>
  <c r="BB113" i="1"/>
  <c r="BF118" i="1"/>
  <c r="BB118" i="1"/>
  <c r="AV115" i="1"/>
  <c r="AV110" i="1"/>
  <c r="AV118" i="1"/>
  <c r="K114" i="1"/>
  <c r="AU91" i="1"/>
  <c r="BE93" i="1"/>
  <c r="BG118" i="1" l="1"/>
  <c r="BD118" i="1"/>
  <c r="BC113" i="1"/>
  <c r="BG113" i="1"/>
  <c r="BD113" i="1"/>
  <c r="BC117" i="1"/>
  <c r="BG117" i="1"/>
  <c r="BD117" i="1"/>
  <c r="BC116" i="1"/>
  <c r="BG116" i="1"/>
  <c r="BD116" i="1"/>
  <c r="BG115" i="1"/>
  <c r="BD115" i="1"/>
  <c r="BC114" i="1"/>
  <c r="BG114" i="1"/>
  <c r="BD114" i="1"/>
  <c r="BG112" i="1"/>
  <c r="BD112" i="1"/>
  <c r="BC111" i="1"/>
  <c r="BG111" i="1"/>
  <c r="BD111" i="1"/>
  <c r="BC110" i="1"/>
  <c r="BG110" i="1"/>
  <c r="BD110" i="1"/>
  <c r="BC112" i="1"/>
  <c r="AU110" i="1"/>
  <c r="BE10" i="1"/>
  <c r="AU111" i="1"/>
  <c r="AU117" i="1"/>
  <c r="AU114" i="1"/>
  <c r="AU116" i="1"/>
  <c r="Z116" i="1"/>
  <c r="BE116" i="1" s="1"/>
  <c r="AU112" i="1"/>
  <c r="Z112" i="1"/>
  <c r="AU113" i="1"/>
  <c r="Z113" i="1"/>
  <c r="BE113" i="1" s="1"/>
  <c r="AU118" i="1"/>
  <c r="AU115" i="1"/>
  <c r="Z117" i="1"/>
  <c r="Z115" i="1"/>
  <c r="Z111" i="1"/>
  <c r="Z118" i="1"/>
  <c r="Z114" i="1"/>
  <c r="Z110" i="1"/>
  <c r="BE110" i="1" s="1"/>
  <c r="BG66" i="1"/>
  <c r="BG65" i="1"/>
  <c r="BG64" i="1"/>
  <c r="BG63" i="1"/>
  <c r="BG62" i="1"/>
  <c r="BG61" i="1"/>
  <c r="BG60" i="1"/>
  <c r="BG59" i="1"/>
  <c r="BG41" i="1"/>
  <c r="BG40" i="1"/>
  <c r="BG39" i="1"/>
  <c r="BG38" i="1"/>
  <c r="BG37" i="1"/>
  <c r="BG36" i="1"/>
  <c r="BG35" i="1"/>
  <c r="BG34" i="1"/>
  <c r="BE112" i="1" l="1"/>
  <c r="BE115" i="1"/>
  <c r="BE111" i="1"/>
  <c r="BE117" i="1"/>
  <c r="BE118" i="1"/>
  <c r="BE114" i="1"/>
  <c r="AV92" i="1"/>
  <c r="AV91" i="1"/>
  <c r="AV90" i="1"/>
  <c r="AV89" i="1"/>
  <c r="AV88" i="1"/>
  <c r="AV87" i="1"/>
  <c r="AV86" i="1"/>
  <c r="AV85" i="1"/>
  <c r="AV84" i="1"/>
  <c r="AV58" i="1"/>
  <c r="AV33" i="1"/>
  <c r="AV9" i="1"/>
  <c r="D119" i="1"/>
  <c r="D94" i="1"/>
  <c r="D68" i="1"/>
  <c r="D43" i="1"/>
  <c r="BG87" i="1" l="1"/>
  <c r="BD87" i="1"/>
  <c r="BG91" i="1"/>
  <c r="BD91" i="1"/>
  <c r="BG84" i="1"/>
  <c r="BD84" i="1"/>
  <c r="BG9" i="1"/>
  <c r="BD9" i="1"/>
  <c r="BG85" i="1"/>
  <c r="BD85" i="1"/>
  <c r="BG89" i="1"/>
  <c r="BD89" i="1"/>
  <c r="BG88" i="1"/>
  <c r="BD88" i="1"/>
  <c r="BG92" i="1"/>
  <c r="BD92" i="1"/>
  <c r="BG33" i="1"/>
  <c r="BD33" i="1"/>
  <c r="BG86" i="1"/>
  <c r="BD86" i="1"/>
  <c r="BG90" i="1"/>
  <c r="BD90" i="1"/>
  <c r="BG58" i="1"/>
  <c r="BD58" i="1"/>
  <c r="BB91" i="1"/>
  <c r="BF91" i="1"/>
  <c r="BH91" i="1"/>
  <c r="BB92" i="1"/>
  <c r="BF92" i="1"/>
  <c r="BH92" i="1"/>
  <c r="BB89" i="1"/>
  <c r="BF89" i="1"/>
  <c r="BH89" i="1"/>
  <c r="BB90" i="1"/>
  <c r="BF90" i="1"/>
  <c r="BH90" i="1"/>
  <c r="BB85" i="1"/>
  <c r="BF85" i="1"/>
  <c r="BH85" i="1"/>
  <c r="BB86" i="1"/>
  <c r="BF86" i="1"/>
  <c r="BH86" i="1"/>
  <c r="BB87" i="1"/>
  <c r="BF87" i="1"/>
  <c r="BH87" i="1"/>
  <c r="BB88" i="1"/>
  <c r="BF88" i="1"/>
  <c r="BH88" i="1"/>
  <c r="BB65" i="1"/>
  <c r="BF65" i="1"/>
  <c r="BH65" i="1"/>
  <c r="BB66" i="1"/>
  <c r="BF66" i="1"/>
  <c r="BH66" i="1"/>
  <c r="BB63" i="1"/>
  <c r="BF63" i="1"/>
  <c r="BH63" i="1"/>
  <c r="BB64" i="1"/>
  <c r="BF64" i="1"/>
  <c r="BH64" i="1"/>
  <c r="BB59" i="1"/>
  <c r="BF59" i="1"/>
  <c r="BH59" i="1"/>
  <c r="BB60" i="1"/>
  <c r="BF60" i="1"/>
  <c r="BH60" i="1"/>
  <c r="BB61" i="1"/>
  <c r="BF61" i="1"/>
  <c r="BH61" i="1"/>
  <c r="BB62" i="1"/>
  <c r="BF62" i="1"/>
  <c r="BH62" i="1"/>
  <c r="BF40" i="1"/>
  <c r="BH40" i="1"/>
  <c r="BF41" i="1"/>
  <c r="BH41" i="1"/>
  <c r="BF38" i="1"/>
  <c r="BH38" i="1"/>
  <c r="BF39" i="1"/>
  <c r="BH39" i="1"/>
  <c r="BF34" i="1"/>
  <c r="BH34" i="1"/>
  <c r="BF35" i="1"/>
  <c r="BH35" i="1"/>
  <c r="BF36" i="1"/>
  <c r="BH36" i="1"/>
  <c r="BF37" i="1"/>
  <c r="BH37" i="1"/>
  <c r="R91" i="1"/>
  <c r="BC91" i="1" s="1"/>
  <c r="R92" i="1"/>
  <c r="BC92" i="1" s="1"/>
  <c r="R89" i="1"/>
  <c r="BC89" i="1" s="1"/>
  <c r="R90" i="1"/>
  <c r="BC90" i="1" s="1"/>
  <c r="R85" i="1"/>
  <c r="BC85" i="1" s="1"/>
  <c r="R86" i="1"/>
  <c r="BC86" i="1" s="1"/>
  <c r="R87" i="1"/>
  <c r="BC87" i="1" s="1"/>
  <c r="R88" i="1"/>
  <c r="BC88" i="1" s="1"/>
  <c r="D19" i="1"/>
  <c r="Z85" i="1" l="1"/>
  <c r="BE85" i="1" s="1"/>
  <c r="Z87" i="1"/>
  <c r="Z89" i="1"/>
  <c r="BE89" i="1" s="1"/>
  <c r="Z86" i="1"/>
  <c r="BE86" i="1" s="1"/>
  <c r="Z88" i="1"/>
  <c r="BE88" i="1" s="1"/>
  <c r="Z90" i="1"/>
  <c r="Z91" i="1"/>
  <c r="BE91" i="1" s="1"/>
  <c r="Z92" i="1"/>
  <c r="BE92" i="1" s="1"/>
  <c r="BE62" i="1"/>
  <c r="BE38" i="1"/>
  <c r="BE36" i="1"/>
  <c r="BE63" i="1"/>
  <c r="BE60" i="1"/>
  <c r="BE64" i="1"/>
  <c r="BE65" i="1"/>
  <c r="BE37" i="1"/>
  <c r="BE35" i="1"/>
  <c r="BE40" i="1"/>
  <c r="BE61" i="1"/>
  <c r="BE59" i="1"/>
  <c r="BE66" i="1"/>
  <c r="AY109" i="1"/>
  <c r="AZ109" i="1"/>
  <c r="BA109" i="1"/>
  <c r="BA94" i="1"/>
  <c r="AZ94" i="1"/>
  <c r="AY94" i="1"/>
  <c r="BA68" i="1"/>
  <c r="AZ68" i="1"/>
  <c r="AY68" i="1"/>
  <c r="BA43" i="1"/>
  <c r="AZ43" i="1"/>
  <c r="AY43" i="1"/>
  <c r="AY19" i="1"/>
  <c r="AZ19" i="1"/>
  <c r="BA19" i="1"/>
  <c r="BE90" i="1" l="1"/>
  <c r="BE87" i="1"/>
  <c r="BA119" i="1"/>
  <c r="AY119" i="1"/>
  <c r="AZ119" i="1"/>
  <c r="BE34" i="1"/>
  <c r="BE41" i="1"/>
  <c r="BE39" i="1"/>
  <c r="AX109" i="1"/>
  <c r="AX94" i="1"/>
  <c r="AX68" i="1"/>
  <c r="AX43" i="1"/>
  <c r="AX19" i="1"/>
  <c r="AX119" i="1" l="1"/>
  <c r="BF84" i="1"/>
  <c r="BF58" i="1"/>
  <c r="BF33" i="1"/>
  <c r="BF9" i="1"/>
  <c r="AW109" i="1"/>
  <c r="BH109" i="1" s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X109" i="1"/>
  <c r="W109" i="1"/>
  <c r="V109" i="1"/>
  <c r="U109" i="1"/>
  <c r="T109" i="1"/>
  <c r="S109" i="1"/>
  <c r="Q109" i="1"/>
  <c r="P109" i="1"/>
  <c r="O109" i="1"/>
  <c r="N109" i="1"/>
  <c r="M109" i="1"/>
  <c r="L109" i="1"/>
  <c r="AC19" i="1"/>
  <c r="J109" i="1"/>
  <c r="F109" i="1"/>
  <c r="G109" i="1"/>
  <c r="H109" i="1"/>
  <c r="I109" i="1"/>
  <c r="E109" i="1"/>
  <c r="AW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X94" i="1"/>
  <c r="W94" i="1"/>
  <c r="V94" i="1"/>
  <c r="U94" i="1"/>
  <c r="T94" i="1"/>
  <c r="S94" i="1"/>
  <c r="Q94" i="1"/>
  <c r="P94" i="1"/>
  <c r="O94" i="1"/>
  <c r="N94" i="1"/>
  <c r="M94" i="1"/>
  <c r="L94" i="1"/>
  <c r="J94" i="1"/>
  <c r="I94" i="1"/>
  <c r="H94" i="1"/>
  <c r="G94" i="1"/>
  <c r="F94" i="1"/>
  <c r="E94" i="1"/>
  <c r="BB84" i="1"/>
  <c r="BH84" i="1"/>
  <c r="AT84" i="1"/>
  <c r="AS84" i="1"/>
  <c r="Y84" i="1"/>
  <c r="R84" i="1"/>
  <c r="K84" i="1"/>
  <c r="BC84" i="1" s="1"/>
  <c r="AW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X68" i="1"/>
  <c r="W68" i="1"/>
  <c r="V68" i="1"/>
  <c r="U68" i="1"/>
  <c r="T68" i="1"/>
  <c r="S68" i="1"/>
  <c r="Q68" i="1"/>
  <c r="P68" i="1"/>
  <c r="O68" i="1"/>
  <c r="N68" i="1"/>
  <c r="M68" i="1"/>
  <c r="L68" i="1"/>
  <c r="J68" i="1"/>
  <c r="I68" i="1"/>
  <c r="H68" i="1"/>
  <c r="G68" i="1"/>
  <c r="F68" i="1"/>
  <c r="E68" i="1"/>
  <c r="BB58" i="1"/>
  <c r="AT58" i="1"/>
  <c r="AS58" i="1"/>
  <c r="Y58" i="1"/>
  <c r="R58" i="1"/>
  <c r="K58" i="1"/>
  <c r="AW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X43" i="1"/>
  <c r="W43" i="1"/>
  <c r="V43" i="1"/>
  <c r="U43" i="1"/>
  <c r="T43" i="1"/>
  <c r="S43" i="1"/>
  <c r="Q43" i="1"/>
  <c r="P43" i="1"/>
  <c r="O43" i="1"/>
  <c r="N43" i="1"/>
  <c r="M43" i="1"/>
  <c r="L43" i="1"/>
  <c r="J43" i="1"/>
  <c r="I43" i="1"/>
  <c r="H43" i="1"/>
  <c r="G43" i="1"/>
  <c r="F43" i="1"/>
  <c r="E43" i="1"/>
  <c r="BB33" i="1"/>
  <c r="BH33" i="1"/>
  <c r="AT33" i="1"/>
  <c r="AS33" i="1"/>
  <c r="Y33" i="1"/>
  <c r="R33" i="1"/>
  <c r="K33" i="1"/>
  <c r="BC33" i="1" s="1"/>
  <c r="BC58" i="1" l="1"/>
  <c r="BB43" i="1"/>
  <c r="K94" i="1"/>
  <c r="R43" i="1"/>
  <c r="Y43" i="1"/>
  <c r="AT94" i="1"/>
  <c r="Y94" i="1"/>
  <c r="AV43" i="1"/>
  <c r="AC119" i="1"/>
  <c r="BF109" i="1"/>
  <c r="BB109" i="1"/>
  <c r="AS94" i="1"/>
  <c r="AV94" i="1"/>
  <c r="AV109" i="1"/>
  <c r="AV68" i="1"/>
  <c r="K43" i="1"/>
  <c r="BF43" i="1"/>
  <c r="AU33" i="1"/>
  <c r="BF68" i="1"/>
  <c r="BF94" i="1"/>
  <c r="R68" i="1"/>
  <c r="AU58" i="1"/>
  <c r="BH68" i="1"/>
  <c r="K109" i="1"/>
  <c r="BH58" i="1"/>
  <c r="AT43" i="1"/>
  <c r="K68" i="1"/>
  <c r="Y68" i="1"/>
  <c r="AT68" i="1"/>
  <c r="R94" i="1"/>
  <c r="BC94" i="1" s="1"/>
  <c r="AU84" i="1"/>
  <c r="Z84" i="1"/>
  <c r="BE84" i="1" s="1"/>
  <c r="BH94" i="1"/>
  <c r="BB94" i="1"/>
  <c r="Z58" i="1"/>
  <c r="BE58" i="1" s="1"/>
  <c r="AS68" i="1"/>
  <c r="BB68" i="1"/>
  <c r="Z33" i="1"/>
  <c r="BE33" i="1" s="1"/>
  <c r="AS43" i="1"/>
  <c r="BH43" i="1"/>
  <c r="Q119" i="1"/>
  <c r="P119" i="1"/>
  <c r="O119" i="1"/>
  <c r="N119" i="1"/>
  <c r="M119" i="1"/>
  <c r="L119" i="1"/>
  <c r="AT109" i="1"/>
  <c r="AS109" i="1"/>
  <c r="Y109" i="1"/>
  <c r="R109" i="1"/>
  <c r="AW19" i="1"/>
  <c r="BB9" i="1"/>
  <c r="E19" i="1"/>
  <c r="AT9" i="1"/>
  <c r="AS9" i="1"/>
  <c r="Y9" i="1"/>
  <c r="R9" i="1"/>
  <c r="K9" i="1"/>
  <c r="BC9" i="1" s="1"/>
  <c r="AR19" i="1"/>
  <c r="AR119" i="1" s="1"/>
  <c r="AQ19" i="1"/>
  <c r="AQ119" i="1" s="1"/>
  <c r="AP19" i="1"/>
  <c r="AP119" i="1" s="1"/>
  <c r="AO19" i="1"/>
  <c r="AO119" i="1" s="1"/>
  <c r="AN19" i="1"/>
  <c r="AN119" i="1" s="1"/>
  <c r="AM19" i="1"/>
  <c r="AM119" i="1" s="1"/>
  <c r="AL19" i="1"/>
  <c r="AL119" i="1" s="1"/>
  <c r="AK19" i="1"/>
  <c r="AK119" i="1" s="1"/>
  <c r="AJ19" i="1"/>
  <c r="AJ119" i="1" s="1"/>
  <c r="AI19" i="1"/>
  <c r="AI119" i="1" s="1"/>
  <c r="AH19" i="1"/>
  <c r="AH119" i="1" s="1"/>
  <c r="AG19" i="1"/>
  <c r="AG119" i="1" s="1"/>
  <c r="AF19" i="1"/>
  <c r="AF119" i="1" s="1"/>
  <c r="AE19" i="1"/>
  <c r="AE119" i="1" s="1"/>
  <c r="AD19" i="1"/>
  <c r="AD119" i="1" s="1"/>
  <c r="X19" i="1"/>
  <c r="X119" i="1" s="1"/>
  <c r="W19" i="1"/>
  <c r="W119" i="1" s="1"/>
  <c r="V19" i="1"/>
  <c r="V119" i="1" s="1"/>
  <c r="U19" i="1"/>
  <c r="U119" i="1" s="1"/>
  <c r="T19" i="1"/>
  <c r="T119" i="1" s="1"/>
  <c r="S19" i="1"/>
  <c r="S119" i="1" s="1"/>
  <c r="Q19" i="1"/>
  <c r="P19" i="1"/>
  <c r="O19" i="1"/>
  <c r="N19" i="1"/>
  <c r="M19" i="1"/>
  <c r="L19" i="1"/>
  <c r="J19" i="1"/>
  <c r="J119" i="1" s="1"/>
  <c r="H19" i="1"/>
  <c r="H119" i="1" s="1"/>
  <c r="G19" i="1"/>
  <c r="G119" i="1" s="1"/>
  <c r="BG94" i="1" l="1"/>
  <c r="BD94" i="1"/>
  <c r="AU94" i="1"/>
  <c r="BG43" i="1"/>
  <c r="BD43" i="1"/>
  <c r="BC109" i="1"/>
  <c r="BC68" i="1"/>
  <c r="BG109" i="1"/>
  <c r="BD109" i="1"/>
  <c r="BG68" i="1"/>
  <c r="BD68" i="1"/>
  <c r="BC43" i="1"/>
  <c r="AW119" i="1"/>
  <c r="BH119" i="1" s="1"/>
  <c r="BH19" i="1"/>
  <c r="Z94" i="1"/>
  <c r="BE94" i="1" s="1"/>
  <c r="AS119" i="1"/>
  <c r="Y119" i="1"/>
  <c r="AT119" i="1"/>
  <c r="E119" i="1"/>
  <c r="AU43" i="1"/>
  <c r="AU68" i="1"/>
  <c r="Y19" i="1"/>
  <c r="AU9" i="1"/>
  <c r="AT19" i="1"/>
  <c r="Z68" i="1"/>
  <c r="BE68" i="1" s="1"/>
  <c r="Z43" i="1"/>
  <c r="AS19" i="1"/>
  <c r="R19" i="1"/>
  <c r="R119" i="1"/>
  <c r="BH9" i="1"/>
  <c r="Z109" i="1"/>
  <c r="AU109" i="1"/>
  <c r="F19" i="1"/>
  <c r="AV19" i="1" s="1"/>
  <c r="Z9" i="1"/>
  <c r="BE9" i="1" s="1"/>
  <c r="I19" i="1"/>
  <c r="I119" i="1" s="1"/>
  <c r="BG19" i="1" l="1"/>
  <c r="BD19" i="1"/>
  <c r="BE43" i="1"/>
  <c r="BF19" i="1"/>
  <c r="BB19" i="1"/>
  <c r="AU119" i="1"/>
  <c r="K19" i="1"/>
  <c r="BC19" i="1" s="1"/>
  <c r="BE109" i="1"/>
  <c r="F119" i="1"/>
  <c r="BB119" i="1" s="1"/>
  <c r="AU19" i="1"/>
  <c r="Z19" i="1"/>
  <c r="BE19" i="1" l="1"/>
  <c r="AV119" i="1"/>
  <c r="BF119" i="1"/>
  <c r="K119" i="1"/>
  <c r="BG119" i="1" l="1"/>
  <c r="BD119" i="1"/>
  <c r="Z119" i="1"/>
  <c r="BC119" i="1"/>
  <c r="BE119" i="1" l="1"/>
</calcChain>
</file>

<file path=xl/sharedStrings.xml><?xml version="1.0" encoding="utf-8"?>
<sst xmlns="http://schemas.openxmlformats.org/spreadsheetml/2006/main" count="536" uniqueCount="81">
  <si>
    <t>ICT</t>
  </si>
  <si>
    <t>BLOCK 1</t>
  </si>
  <si>
    <t xml:space="preserve">District </t>
  </si>
  <si>
    <t>DOTS Popn.</t>
  </si>
  <si>
    <t>♂</t>
  </si>
  <si>
    <t>♀</t>
  </si>
  <si>
    <t>PIMS</t>
  </si>
  <si>
    <t>Total</t>
  </si>
  <si>
    <t>BLOCK 2</t>
  </si>
  <si>
    <t xml:space="preserve">DISTRICT </t>
  </si>
  <si>
    <t>0-4</t>
  </si>
  <si>
    <t>5--14</t>
  </si>
  <si>
    <t>15-24</t>
  </si>
  <si>
    <t>25-34</t>
  </si>
  <si>
    <t>35-44</t>
  </si>
  <si>
    <t>45-54</t>
  </si>
  <si>
    <t>55-64</t>
  </si>
  <si>
    <t>65 OR &gt;</t>
  </si>
  <si>
    <t xml:space="preserve">GRAND </t>
  </si>
  <si>
    <t>TOTAL</t>
  </si>
  <si>
    <t>BLOCK 3</t>
  </si>
  <si>
    <t>BLOCK 4</t>
  </si>
  <si>
    <t xml:space="preserve">Laboratory diagnostic activity                          </t>
  </si>
  <si>
    <t xml:space="preserve">Pulmonary </t>
  </si>
  <si>
    <t>Extrapulmonary</t>
  </si>
  <si>
    <t>Bacteriologically confirmed AND/OR clinically diagnosed</t>
  </si>
  <si>
    <t>Bacterolgical positive (B+ve)</t>
  </si>
  <si>
    <t>GRAND TOTAL</t>
  </si>
  <si>
    <t>CODES</t>
  </si>
  <si>
    <t xml:space="preserve">RHC BARAKAU </t>
  </si>
  <si>
    <t xml:space="preserve">RHC SIHALA </t>
  </si>
  <si>
    <t>RHC TARALAI</t>
  </si>
  <si>
    <t>CDA HOSPITAL</t>
  </si>
  <si>
    <t>CDA  DIRECTORATE</t>
  </si>
  <si>
    <t>FGPCH</t>
  </si>
  <si>
    <t>ISLAMABAD</t>
  </si>
  <si>
    <t>%AGE</t>
  </si>
  <si>
    <t>CDR B+</t>
  </si>
  <si>
    <t>Clinically diagnosed (B-ve)</t>
  </si>
  <si>
    <t>CNR B+ve</t>
  </si>
  <si>
    <t>DISTRICT</t>
  </si>
  <si>
    <t>DOTS POPULATION</t>
  </si>
  <si>
    <t>CODE</t>
  </si>
  <si>
    <t>PULMONARY</t>
  </si>
  <si>
    <t>BACTERIOLOGICALLY POSITIVE (B+ve)</t>
  </si>
  <si>
    <t>EXTRA-PULMONARY</t>
  </si>
  <si>
    <t>BACTRIOLOGICALLY CONFIRMED AND/OR  CLINICALLY DIAGNOSED</t>
  </si>
  <si>
    <t>RELAPSE                                     (R)</t>
  </si>
  <si>
    <t>NEW                          (N)</t>
  </si>
  <si>
    <t>TREATMENT AFTER FAILURE (TAF)</t>
  </si>
  <si>
    <t>LOST TO FOLLOW UP (TAD)</t>
  </si>
  <si>
    <t>OTHERS B+</t>
  </si>
  <si>
    <t>PREVIOUSLY TREATED WITH UNKNOWN HISTORY</t>
  </si>
  <si>
    <t>PREVIOUSLY TREATED (EXCLUDING RELAPSE)</t>
  </si>
  <si>
    <t>CLINICALLY DIAGNOSED (B-ve)</t>
  </si>
  <si>
    <t>TB CASES ALL FORMS (NEW AND RELAPSE / B+ AND B-ve)</t>
  </si>
  <si>
    <t>LABORATORY DIAGOSTIC ACTIVITY</t>
  </si>
  <si>
    <t>PRESUMPTIVE TB CASES UNDERGOING BACTERIOLOGICAL EXAMINATIN</t>
  </si>
  <si>
    <t>PRESEUMPTIVE TB CASES WITH POSITIVE BACTERIOLOGICAL RESULT</t>
  </si>
  <si>
    <t>HH CONTACT MANAGEMENT</t>
  </si>
  <si>
    <t>CDR ALL FORMS</t>
  </si>
  <si>
    <t>CNR ALL FORMS</t>
  </si>
  <si>
    <t>SUSPECT POSITIVITY RATE</t>
  </si>
  <si>
    <t>PROP B+</t>
  </si>
  <si>
    <t xml:space="preserve">                                                                         Bacteriologically confirmed or clinically diagnosed </t>
  </si>
  <si>
    <t>OTHERS B-ve</t>
  </si>
  <si>
    <t xml:space="preserve">OTHERS </t>
  </si>
  <si>
    <t>TOTAL HH CONTACTS</t>
  </si>
  <si>
    <t xml:space="preserve">HH CONTACTS SCREENED </t>
  </si>
  <si>
    <t>TB CASE DETECTED</t>
  </si>
  <si>
    <t>GF SUPPORTED GP( ASD)</t>
  </si>
  <si>
    <t>NAFEES HOSPITAL(Pvt.)</t>
  </si>
  <si>
    <t>N+R</t>
  </si>
  <si>
    <t>GF SUPPORTED GP( ASD)PPM</t>
  </si>
  <si>
    <t>FGH (NIH)</t>
  </si>
  <si>
    <t>TB-07-Q1 - 2015</t>
  </si>
  <si>
    <t>Q2 - 2015</t>
  </si>
  <si>
    <t>Q3 - 2015</t>
  </si>
  <si>
    <t>Q4 - 2015</t>
  </si>
  <si>
    <t>TB-07 CONSOLIDATED 2015</t>
  </si>
  <si>
    <t>PREVIOUSLY TREATED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</si>
</sst>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8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350">
    <xf numFmtId="0" fontId="0" fillId="0" borderId="0" xfId="0"/>
    <xf numFmtId="0" fontId="3" fillId="0" borderId="1" xfId="1" applyFont="1" applyFill="1" applyBorder="1" applyAlignment="1" applyProtection="1">
      <alignment horizontal="center" vertical="center"/>
    </xf>
    <xf numFmtId="0" fontId="3" fillId="0" borderId="2" xfId="1" applyFont="1" applyFill="1" applyBorder="1" applyAlignment="1" applyProtection="1">
      <alignment horizontal="center" vertical="center"/>
    </xf>
    <xf numFmtId="0" fontId="3" fillId="0" borderId="3" xfId="1" applyFont="1" applyFill="1" applyBorder="1" applyAlignment="1" applyProtection="1">
      <alignment horizontal="center" vertical="center"/>
    </xf>
    <xf numFmtId="0" fontId="3" fillId="0" borderId="4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 applyProtection="1">
      <alignment horizontal="center" vertical="center"/>
    </xf>
    <xf numFmtId="0" fontId="9" fillId="0" borderId="1" xfId="1" applyFont="1" applyFill="1" applyBorder="1" applyAlignment="1">
      <alignment horizontal="center" vertical="center" wrapText="1"/>
    </xf>
    <xf numFmtId="1" fontId="9" fillId="3" borderId="1" xfId="1" applyNumberFormat="1" applyFont="1" applyFill="1" applyBorder="1" applyAlignment="1" applyProtection="1">
      <alignment horizontal="center" vertical="center" wrapText="1"/>
    </xf>
    <xf numFmtId="164" fontId="9" fillId="3" borderId="1" xfId="1" applyNumberFormat="1" applyFont="1" applyFill="1" applyBorder="1" applyAlignment="1" applyProtection="1">
      <alignment horizontal="center" vertical="center" wrapText="1"/>
    </xf>
    <xf numFmtId="1" fontId="14" fillId="3" borderId="1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10" xfId="0" applyFont="1" applyFill="1" applyBorder="1" applyAlignment="1">
      <alignment vertical="center" wrapText="1"/>
    </xf>
    <xf numFmtId="0" fontId="12" fillId="0" borderId="15" xfId="0" applyFont="1" applyFill="1" applyBorder="1" applyAlignment="1">
      <alignment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vertical="center" wrapText="1"/>
    </xf>
    <xf numFmtId="0" fontId="10" fillId="0" borderId="6" xfId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0" fillId="0" borderId="0" xfId="0" applyFill="1"/>
    <xf numFmtId="0" fontId="10" fillId="5" borderId="1" xfId="1" applyFont="1" applyFill="1" applyBorder="1" applyAlignment="1" applyProtection="1">
      <alignment horizontal="center" vertical="center" wrapText="1"/>
    </xf>
    <xf numFmtId="1" fontId="9" fillId="0" borderId="2" xfId="1" applyNumberFormat="1" applyFont="1" applyFill="1" applyBorder="1" applyAlignment="1" applyProtection="1">
      <alignment horizontal="center" vertical="center" wrapText="1"/>
    </xf>
    <xf numFmtId="0" fontId="9" fillId="0" borderId="19" xfId="1" applyFont="1" applyFill="1" applyBorder="1" applyAlignment="1" applyProtection="1">
      <alignment horizontal="center" vertical="center"/>
    </xf>
    <xf numFmtId="0" fontId="9" fillId="0" borderId="42" xfId="1" applyFont="1" applyFill="1" applyBorder="1" applyAlignment="1" applyProtection="1">
      <alignment horizontal="center" vertical="center"/>
    </xf>
    <xf numFmtId="0" fontId="9" fillId="0" borderId="4" xfId="1" applyFont="1" applyFill="1" applyBorder="1" applyAlignment="1" applyProtection="1">
      <alignment horizontal="center" vertical="center"/>
    </xf>
    <xf numFmtId="0" fontId="14" fillId="0" borderId="4" xfId="0" applyFont="1" applyFill="1" applyBorder="1" applyAlignment="1">
      <alignment horizontal="center" vertical="center" wrapText="1"/>
    </xf>
    <xf numFmtId="0" fontId="3" fillId="0" borderId="19" xfId="1" applyFont="1" applyFill="1" applyBorder="1" applyAlignment="1" applyProtection="1">
      <alignment horizontal="center" vertical="center"/>
    </xf>
    <xf numFmtId="0" fontId="10" fillId="4" borderId="1" xfId="1" applyFont="1" applyFill="1" applyBorder="1" applyAlignment="1" applyProtection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9" fillId="0" borderId="2" xfId="1" applyFont="1" applyFill="1" applyBorder="1" applyAlignment="1" applyProtection="1">
      <alignment horizontal="center" vertical="center"/>
    </xf>
    <xf numFmtId="0" fontId="3" fillId="0" borderId="3" xfId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vertical="center" wrapText="1"/>
    </xf>
    <xf numFmtId="0" fontId="9" fillId="6" borderId="19" xfId="1" applyFont="1" applyFill="1" applyBorder="1" applyAlignment="1" applyProtection="1">
      <alignment horizontal="center" vertical="center"/>
    </xf>
    <xf numFmtId="0" fontId="9" fillId="7" borderId="1" xfId="1" applyFont="1" applyFill="1" applyBorder="1" applyAlignment="1" applyProtection="1">
      <alignment horizontal="center" vertical="center" wrapText="1"/>
      <protection locked="0"/>
    </xf>
    <xf numFmtId="1" fontId="9" fillId="3" borderId="3" xfId="1" applyNumberFormat="1" applyFont="1" applyFill="1" applyBorder="1" applyAlignment="1" applyProtection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9" fillId="7" borderId="23" xfId="1" applyFont="1" applyFill="1" applyBorder="1" applyAlignment="1" applyProtection="1">
      <alignment horizontal="center" vertical="center" wrapText="1"/>
      <protection locked="0"/>
    </xf>
    <xf numFmtId="0" fontId="3" fillId="0" borderId="19" xfId="1" applyFont="1" applyFill="1" applyBorder="1" applyAlignment="1">
      <alignment horizontal="center" vertical="center" wrapText="1"/>
    </xf>
    <xf numFmtId="0" fontId="9" fillId="0" borderId="23" xfId="1" applyFont="1" applyFill="1" applyBorder="1" applyAlignment="1">
      <alignment horizontal="center" vertical="center" wrapText="1"/>
    </xf>
    <xf numFmtId="0" fontId="9" fillId="0" borderId="19" xfId="1" applyFont="1" applyFill="1" applyBorder="1" applyAlignment="1">
      <alignment horizontal="center" vertical="center" wrapText="1"/>
    </xf>
    <xf numFmtId="0" fontId="19" fillId="7" borderId="5" xfId="1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9" fillId="0" borderId="1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9" fillId="8" borderId="2" xfId="0" applyFont="1" applyFill="1" applyBorder="1" applyAlignment="1" applyProtection="1">
      <alignment horizontal="center"/>
    </xf>
    <xf numFmtId="0" fontId="15" fillId="7" borderId="3" xfId="0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9" fillId="0" borderId="28" xfId="1" applyFont="1" applyFill="1" applyBorder="1" applyAlignment="1">
      <alignment horizontal="center" vertical="center" wrapText="1"/>
    </xf>
    <xf numFmtId="0" fontId="9" fillId="0" borderId="42" xfId="1" applyFont="1" applyFill="1" applyBorder="1" applyAlignment="1">
      <alignment horizontal="center" vertical="center" wrapText="1"/>
    </xf>
    <xf numFmtId="0" fontId="20" fillId="0" borderId="6" xfId="1" applyFont="1" applyFill="1" applyBorder="1" applyAlignment="1" applyProtection="1">
      <alignment horizontal="center" vertical="center"/>
      <protection locked="0"/>
    </xf>
    <xf numFmtId="3" fontId="20" fillId="0" borderId="6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0" fillId="5" borderId="1" xfId="1" applyFont="1" applyFill="1" applyBorder="1" applyAlignment="1" applyProtection="1">
      <alignment horizontal="center" vertical="center" wrapText="1"/>
    </xf>
    <xf numFmtId="0" fontId="10" fillId="4" borderId="1" xfId="1" applyFont="1" applyFill="1" applyBorder="1" applyAlignment="1" applyProtection="1">
      <alignment horizontal="center" vertical="center" wrapText="1"/>
    </xf>
    <xf numFmtId="0" fontId="10" fillId="6" borderId="19" xfId="1" applyFont="1" applyFill="1" applyBorder="1" applyAlignment="1" applyProtection="1">
      <alignment horizontal="center" vertical="center"/>
    </xf>
    <xf numFmtId="0" fontId="10" fillId="6" borderId="2" xfId="1" applyFont="1" applyFill="1" applyBorder="1" applyAlignment="1" applyProtection="1">
      <alignment horizontal="center" vertical="center"/>
    </xf>
    <xf numFmtId="0" fontId="10" fillId="0" borderId="2" xfId="1" applyFont="1" applyFill="1" applyBorder="1" applyAlignment="1" applyProtection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1" fillId="0" borderId="0" xfId="0" applyFont="1" applyFill="1"/>
    <xf numFmtId="0" fontId="16" fillId="0" borderId="10" xfId="1" applyFont="1" applyFill="1" applyBorder="1" applyAlignment="1" applyProtection="1">
      <alignment horizontal="center" vertical="center"/>
    </xf>
    <xf numFmtId="0" fontId="16" fillId="0" borderId="27" xfId="1" applyFont="1" applyFill="1" applyBorder="1" applyAlignment="1" applyProtection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9" fillId="6" borderId="46" xfId="1" applyFont="1" applyFill="1" applyBorder="1" applyAlignment="1" applyProtection="1">
      <alignment horizontal="center" vertical="center"/>
    </xf>
    <xf numFmtId="0" fontId="16" fillId="0" borderId="31" xfId="1" applyFont="1" applyFill="1" applyBorder="1" applyAlignment="1" applyProtection="1">
      <alignment horizontal="center" vertical="center"/>
    </xf>
    <xf numFmtId="0" fontId="16" fillId="0" borderId="43" xfId="1" applyFont="1" applyFill="1" applyBorder="1" applyAlignment="1" applyProtection="1">
      <alignment horizontal="center" vertical="center"/>
    </xf>
    <xf numFmtId="0" fontId="16" fillId="6" borderId="43" xfId="0" applyFont="1" applyFill="1" applyBorder="1" applyAlignment="1">
      <alignment horizontal="center" vertical="center"/>
    </xf>
    <xf numFmtId="0" fontId="9" fillId="6" borderId="2" xfId="1" applyFont="1" applyFill="1" applyBorder="1" applyAlignment="1" applyProtection="1">
      <alignment horizontal="center" vertical="center"/>
    </xf>
    <xf numFmtId="0" fontId="9" fillId="6" borderId="38" xfId="1" applyFont="1" applyFill="1" applyBorder="1" applyAlignment="1" applyProtection="1">
      <alignment horizontal="center" vertical="center"/>
    </xf>
    <xf numFmtId="0" fontId="9" fillId="0" borderId="23" xfId="1" applyFont="1" applyFill="1" applyBorder="1" applyAlignment="1" applyProtection="1">
      <alignment horizontal="center" vertical="center"/>
    </xf>
    <xf numFmtId="0" fontId="9" fillId="0" borderId="6" xfId="1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>
      <alignment horizontal="center" vertical="center"/>
    </xf>
    <xf numFmtId="0" fontId="9" fillId="6" borderId="31" xfId="1" applyFont="1" applyFill="1" applyBorder="1" applyAlignment="1" applyProtection="1">
      <alignment horizontal="center" vertical="center"/>
    </xf>
    <xf numFmtId="0" fontId="9" fillId="0" borderId="21" xfId="1" applyFont="1" applyFill="1" applyBorder="1" applyAlignment="1" applyProtection="1">
      <alignment horizontal="center" vertical="center"/>
    </xf>
    <xf numFmtId="0" fontId="9" fillId="0" borderId="22" xfId="1" applyFont="1" applyFill="1" applyBorder="1" applyAlignment="1" applyProtection="1">
      <alignment horizontal="center" vertical="center"/>
    </xf>
    <xf numFmtId="0" fontId="9" fillId="0" borderId="24" xfId="1" applyFont="1" applyFill="1" applyBorder="1" applyAlignment="1" applyProtection="1">
      <alignment horizontal="center" vertical="center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16" fillId="0" borderId="16" xfId="1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6" borderId="14" xfId="0" applyFont="1" applyFill="1" applyBorder="1" applyAlignment="1">
      <alignment horizontal="left" vertical="center"/>
    </xf>
    <xf numFmtId="0" fontId="10" fillId="0" borderId="40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0" fontId="11" fillId="0" borderId="6" xfId="1" applyFont="1" applyFill="1" applyBorder="1" applyAlignment="1" applyProtection="1">
      <alignment horizontal="center" vertical="center"/>
      <protection locked="0"/>
    </xf>
    <xf numFmtId="0" fontId="10" fillId="0" borderId="40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53" xfId="0" applyFont="1" applyFill="1" applyBorder="1" applyAlignment="1">
      <alignment horizontal="center"/>
    </xf>
    <xf numFmtId="0" fontId="9" fillId="6" borderId="42" xfId="1" applyFont="1" applyFill="1" applyBorder="1" applyAlignment="1" applyProtection="1">
      <alignment horizontal="center" vertical="center"/>
    </xf>
    <xf numFmtId="0" fontId="9" fillId="6" borderId="4" xfId="1" applyFont="1" applyFill="1" applyBorder="1" applyAlignment="1" applyProtection="1">
      <alignment horizontal="center" vertical="center"/>
    </xf>
    <xf numFmtId="0" fontId="9" fillId="0" borderId="28" xfId="1" applyFont="1" applyFill="1" applyBorder="1" applyAlignment="1" applyProtection="1">
      <alignment horizontal="center" vertical="center"/>
    </xf>
    <xf numFmtId="0" fontId="10" fillId="0" borderId="40" xfId="1" applyFont="1" applyFill="1" applyBorder="1" applyAlignment="1" applyProtection="1">
      <alignment horizontal="center" vertical="center"/>
    </xf>
    <xf numFmtId="0" fontId="9" fillId="6" borderId="10" xfId="1" applyFont="1" applyFill="1" applyBorder="1" applyAlignment="1" applyProtection="1">
      <alignment horizontal="center" vertical="center"/>
    </xf>
    <xf numFmtId="0" fontId="9" fillId="0" borderId="32" xfId="1" applyFont="1" applyFill="1" applyBorder="1" applyAlignment="1" applyProtection="1">
      <alignment horizontal="center" vertical="center"/>
    </xf>
    <xf numFmtId="0" fontId="10" fillId="0" borderId="19" xfId="1" applyFont="1" applyFill="1" applyBorder="1" applyAlignment="1" applyProtection="1">
      <alignment horizontal="center" vertical="center"/>
    </xf>
    <xf numFmtId="0" fontId="9" fillId="6" borderId="47" xfId="1" applyFont="1" applyFill="1" applyBorder="1" applyAlignment="1" applyProtection="1">
      <alignment horizontal="center" vertical="center"/>
    </xf>
    <xf numFmtId="0" fontId="10" fillId="6" borderId="42" xfId="1" applyFont="1" applyFill="1" applyBorder="1" applyAlignment="1" applyProtection="1">
      <alignment horizontal="center" vertical="center"/>
    </xf>
    <xf numFmtId="0" fontId="10" fillId="6" borderId="4" xfId="1" applyFont="1" applyFill="1" applyBorder="1" applyAlignment="1" applyProtection="1">
      <alignment horizontal="center" vertical="center"/>
    </xf>
    <xf numFmtId="0" fontId="10" fillId="6" borderId="10" xfId="1" applyFont="1" applyFill="1" applyBorder="1" applyAlignment="1" applyProtection="1">
      <alignment horizontal="center" vertical="center"/>
    </xf>
    <xf numFmtId="0" fontId="10" fillId="6" borderId="47" xfId="1" applyFont="1" applyFill="1" applyBorder="1" applyAlignment="1" applyProtection="1">
      <alignment horizontal="center" vertical="center"/>
    </xf>
    <xf numFmtId="0" fontId="10" fillId="6" borderId="6" xfId="1" applyFont="1" applyFill="1" applyBorder="1" applyAlignment="1" applyProtection="1">
      <alignment horizontal="center" vertical="center"/>
    </xf>
    <xf numFmtId="0" fontId="9" fillId="7" borderId="3" xfId="1" applyFont="1" applyFill="1" applyBorder="1" applyAlignment="1" applyProtection="1">
      <alignment horizontal="center" vertical="center" wrapText="1"/>
      <protection locked="0"/>
    </xf>
    <xf numFmtId="0" fontId="9" fillId="7" borderId="19" xfId="1" applyFont="1" applyFill="1" applyBorder="1" applyAlignment="1" applyProtection="1">
      <alignment horizontal="center" vertical="center" wrapText="1"/>
      <protection locked="0"/>
    </xf>
    <xf numFmtId="0" fontId="19" fillId="8" borderId="54" xfId="0" applyFont="1" applyFill="1" applyBorder="1" applyAlignment="1" applyProtection="1">
      <alignment horizontal="center"/>
    </xf>
    <xf numFmtId="0" fontId="9" fillId="6" borderId="17" xfId="1" applyFont="1" applyFill="1" applyBorder="1" applyAlignment="1" applyProtection="1">
      <alignment horizontal="center" vertical="center"/>
    </xf>
    <xf numFmtId="0" fontId="10" fillId="6" borderId="31" xfId="1" applyFont="1" applyFill="1" applyBorder="1" applyAlignment="1" applyProtection="1">
      <alignment horizontal="center" vertical="center"/>
    </xf>
    <xf numFmtId="0" fontId="10" fillId="0" borderId="46" xfId="1" applyFont="1" applyFill="1" applyBorder="1" applyAlignment="1" applyProtection="1">
      <alignment horizontal="center" vertical="center"/>
    </xf>
    <xf numFmtId="0" fontId="10" fillId="6" borderId="15" xfId="1" applyFont="1" applyFill="1" applyBorder="1" applyAlignment="1" applyProtection="1">
      <alignment horizontal="center" vertical="center"/>
    </xf>
    <xf numFmtId="0" fontId="10" fillId="6" borderId="25" xfId="1" applyFont="1" applyFill="1" applyBorder="1" applyAlignment="1" applyProtection="1">
      <alignment horizontal="center" vertical="center"/>
    </xf>
    <xf numFmtId="0" fontId="10" fillId="6" borderId="24" xfId="1" applyFont="1" applyFill="1" applyBorder="1" applyAlignment="1" applyProtection="1">
      <alignment horizontal="center" vertical="center"/>
    </xf>
    <xf numFmtId="0" fontId="10" fillId="6" borderId="43" xfId="1" applyFont="1" applyFill="1" applyBorder="1" applyAlignment="1" applyProtection="1">
      <alignment horizontal="center" vertical="center"/>
    </xf>
    <xf numFmtId="0" fontId="10" fillId="0" borderId="49" xfId="1" applyFont="1" applyFill="1" applyBorder="1" applyAlignment="1" applyProtection="1">
      <alignment horizontal="center" vertical="center"/>
    </xf>
    <xf numFmtId="0" fontId="9" fillId="0" borderId="10" xfId="0" applyFont="1" applyFill="1" applyBorder="1" applyAlignment="1">
      <alignment vertical="center" wrapText="1"/>
    </xf>
    <xf numFmtId="0" fontId="7" fillId="6" borderId="42" xfId="1" applyFont="1" applyFill="1" applyBorder="1" applyAlignment="1" applyProtection="1">
      <alignment horizontal="center" vertical="center"/>
    </xf>
    <xf numFmtId="0" fontId="7" fillId="6" borderId="4" xfId="1" applyFont="1" applyFill="1" applyBorder="1" applyAlignment="1" applyProtection="1">
      <alignment horizontal="center" vertical="center"/>
    </xf>
    <xf numFmtId="0" fontId="7" fillId="6" borderId="10" xfId="1" applyFont="1" applyFill="1" applyBorder="1" applyAlignment="1" applyProtection="1">
      <alignment horizontal="center" vertical="center"/>
    </xf>
    <xf numFmtId="0" fontId="3" fillId="0" borderId="21" xfId="1" applyFont="1" applyFill="1" applyBorder="1" applyAlignment="1" applyProtection="1">
      <alignment horizontal="center" vertical="center"/>
    </xf>
    <xf numFmtId="0" fontId="3" fillId="0" borderId="22" xfId="1" applyFont="1" applyFill="1" applyBorder="1" applyAlignment="1" applyProtection="1">
      <alignment horizontal="center" vertical="center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23" xfId="1" applyFont="1" applyFill="1" applyBorder="1" applyAlignment="1" applyProtection="1">
      <alignment horizontal="center" vertical="center"/>
    </xf>
    <xf numFmtId="0" fontId="22" fillId="6" borderId="31" xfId="1" applyFont="1" applyFill="1" applyBorder="1" applyAlignment="1" applyProtection="1">
      <alignment horizontal="center" vertical="center"/>
    </xf>
    <xf numFmtId="0" fontId="22" fillId="6" borderId="19" xfId="1" applyFont="1" applyFill="1" applyBorder="1" applyAlignment="1" applyProtection="1">
      <alignment horizontal="center" vertical="center"/>
    </xf>
    <xf numFmtId="0" fontId="22" fillId="6" borderId="6" xfId="1" applyFont="1" applyFill="1" applyBorder="1" applyAlignment="1" applyProtection="1">
      <alignment horizontal="center" vertical="center"/>
    </xf>
    <xf numFmtId="0" fontId="22" fillId="0" borderId="19" xfId="1" applyFont="1" applyFill="1" applyBorder="1" applyAlignment="1" applyProtection="1">
      <alignment horizontal="center" vertical="center"/>
    </xf>
    <xf numFmtId="0" fontId="22" fillId="0" borderId="39" xfId="1" applyFont="1" applyFill="1" applyBorder="1" applyAlignment="1" applyProtection="1">
      <alignment horizontal="center" vertical="center"/>
    </xf>
    <xf numFmtId="0" fontId="22" fillId="6" borderId="2" xfId="1" applyFont="1" applyFill="1" applyBorder="1" applyAlignment="1" applyProtection="1">
      <alignment horizontal="center" vertical="center"/>
    </xf>
    <xf numFmtId="0" fontId="22" fillId="0" borderId="2" xfId="1" applyFont="1" applyFill="1" applyBorder="1" applyAlignment="1" applyProtection="1">
      <alignment horizontal="center" vertical="center"/>
    </xf>
    <xf numFmtId="0" fontId="22" fillId="6" borderId="47" xfId="1" applyFont="1" applyFill="1" applyBorder="1" applyAlignment="1" applyProtection="1">
      <alignment horizontal="center" vertical="center"/>
    </xf>
    <xf numFmtId="0" fontId="22" fillId="0" borderId="40" xfId="1" applyFont="1" applyFill="1" applyBorder="1" applyAlignment="1" applyProtection="1">
      <alignment horizontal="center" vertical="center"/>
    </xf>
    <xf numFmtId="0" fontId="19" fillId="7" borderId="18" xfId="1" applyFont="1" applyFill="1" applyBorder="1" applyAlignment="1" applyProtection="1">
      <alignment horizontal="center" vertical="center" wrapText="1"/>
      <protection locked="0"/>
    </xf>
    <xf numFmtId="0" fontId="3" fillId="0" borderId="11" xfId="1" applyFont="1" applyFill="1" applyBorder="1" applyAlignment="1">
      <alignment horizontal="center" vertical="center" wrapText="1"/>
    </xf>
    <xf numFmtId="0" fontId="19" fillId="7" borderId="50" xfId="1" applyFont="1" applyFill="1" applyBorder="1" applyAlignment="1" applyProtection="1">
      <alignment horizontal="center" vertical="center" wrapText="1"/>
      <protection locked="0"/>
    </xf>
    <xf numFmtId="0" fontId="19" fillId="7" borderId="29" xfId="1" applyFont="1" applyFill="1" applyBorder="1" applyAlignment="1" applyProtection="1">
      <alignment horizontal="center" vertical="center" wrapText="1"/>
      <protection locked="0"/>
    </xf>
    <xf numFmtId="0" fontId="3" fillId="0" borderId="28" xfId="1" applyFont="1" applyFill="1" applyBorder="1" applyAlignment="1">
      <alignment horizontal="center" vertical="center" wrapText="1"/>
    </xf>
    <xf numFmtId="0" fontId="20" fillId="0" borderId="6" xfId="1" applyFont="1" applyFill="1" applyBorder="1" applyAlignment="1">
      <alignment horizontal="center" vertical="center" wrapText="1"/>
    </xf>
    <xf numFmtId="0" fontId="23" fillId="0" borderId="6" xfId="1" applyFont="1" applyFill="1" applyBorder="1" applyAlignment="1" applyProtection="1">
      <alignment horizontal="center" vertical="center"/>
    </xf>
    <xf numFmtId="0" fontId="3" fillId="0" borderId="52" xfId="1" applyFont="1" applyFill="1" applyBorder="1" applyAlignment="1" applyProtection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20" fillId="0" borderId="6" xfId="1" applyFont="1" applyFill="1" applyBorder="1" applyAlignment="1" applyProtection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3" fontId="14" fillId="0" borderId="6" xfId="0" applyNumberFormat="1" applyFont="1" applyFill="1" applyBorder="1" applyAlignment="1">
      <alignment horizontal="center" vertical="center"/>
    </xf>
    <xf numFmtId="0" fontId="10" fillId="0" borderId="6" xfId="1" applyFont="1" applyFill="1" applyBorder="1" applyAlignment="1" applyProtection="1">
      <alignment horizontal="center" vertical="center"/>
    </xf>
    <xf numFmtId="0" fontId="10" fillId="0" borderId="6" xfId="1" applyFont="1" applyFill="1" applyBorder="1" applyAlignment="1">
      <alignment horizontal="center" vertical="center" wrapText="1"/>
    </xf>
    <xf numFmtId="1" fontId="10" fillId="3" borderId="6" xfId="1" applyNumberFormat="1" applyFont="1" applyFill="1" applyBorder="1" applyAlignment="1" applyProtection="1">
      <alignment horizontal="center" vertical="center" wrapText="1"/>
    </xf>
    <xf numFmtId="164" fontId="10" fillId="3" borderId="6" xfId="1" applyNumberFormat="1" applyFont="1" applyFill="1" applyBorder="1" applyAlignment="1" applyProtection="1">
      <alignment horizontal="center" vertical="center" wrapText="1"/>
    </xf>
    <xf numFmtId="1" fontId="14" fillId="3" borderId="6" xfId="0" applyNumberFormat="1" applyFont="1" applyFill="1" applyBorder="1" applyAlignment="1">
      <alignment horizontal="center" vertical="center"/>
    </xf>
    <xf numFmtId="1" fontId="10" fillId="3" borderId="3" xfId="1" applyNumberFormat="1" applyFont="1" applyFill="1" applyBorder="1" applyAlignment="1" applyProtection="1">
      <alignment horizontal="center" vertical="center" wrapText="1"/>
    </xf>
    <xf numFmtId="1" fontId="10" fillId="3" borderId="1" xfId="1" applyNumberFormat="1" applyFont="1" applyFill="1" applyBorder="1" applyAlignment="1" applyProtection="1">
      <alignment horizontal="center" vertical="center" wrapText="1"/>
    </xf>
    <xf numFmtId="1" fontId="9" fillId="0" borderId="0" xfId="1" applyNumberFormat="1" applyFont="1" applyFill="1" applyBorder="1" applyAlignment="1" applyProtection="1">
      <alignment horizontal="center" vertical="center" wrapText="1"/>
    </xf>
    <xf numFmtId="1" fontId="4" fillId="9" borderId="19" xfId="1" applyNumberFormat="1" applyFont="1" applyFill="1" applyBorder="1" applyAlignment="1" applyProtection="1">
      <alignment horizontal="center" vertical="center" wrapText="1"/>
    </xf>
    <xf numFmtId="1" fontId="4" fillId="9" borderId="1" xfId="1" applyNumberFormat="1" applyFont="1" applyFill="1" applyBorder="1" applyAlignment="1" applyProtection="1">
      <alignment horizontal="center" vertical="center" wrapText="1"/>
    </xf>
    <xf numFmtId="1" fontId="4" fillId="9" borderId="2" xfId="1" applyNumberFormat="1" applyFont="1" applyFill="1" applyBorder="1" applyAlignment="1" applyProtection="1">
      <alignment horizontal="center" vertical="center" wrapText="1"/>
    </xf>
    <xf numFmtId="1" fontId="1" fillId="9" borderId="23" xfId="0" applyNumberFormat="1" applyFont="1" applyFill="1" applyBorder="1" applyAlignment="1">
      <alignment horizontal="center" vertical="center"/>
    </xf>
    <xf numFmtId="1" fontId="4" fillId="9" borderId="6" xfId="1" applyNumberFormat="1" applyFont="1" applyFill="1" applyBorder="1" applyAlignment="1" applyProtection="1">
      <alignment horizontal="center" vertical="center" wrapText="1"/>
    </xf>
    <xf numFmtId="1" fontId="20" fillId="9" borderId="6" xfId="1" applyNumberFormat="1" applyFont="1" applyFill="1" applyBorder="1" applyAlignment="1" applyProtection="1">
      <alignment horizontal="center" vertical="center" wrapText="1"/>
    </xf>
    <xf numFmtId="1" fontId="20" fillId="9" borderId="6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1" fillId="0" borderId="0" xfId="1" applyFont="1" applyFill="1" applyBorder="1" applyAlignment="1" applyProtection="1">
      <alignment horizontal="center" vertical="center"/>
      <protection locked="0"/>
    </xf>
    <xf numFmtId="0" fontId="11" fillId="0" borderId="46" xfId="1" applyFont="1" applyFill="1" applyBorder="1" applyAlignment="1" applyProtection="1">
      <alignment horizontal="center" vertical="center"/>
      <protection locked="0"/>
    </xf>
    <xf numFmtId="0" fontId="10" fillId="0" borderId="6" xfId="1" applyFont="1" applyFill="1" applyBorder="1" applyAlignment="1" applyProtection="1">
      <alignment horizontal="center" vertical="center"/>
      <protection locked="0"/>
    </xf>
    <xf numFmtId="0" fontId="11" fillId="0" borderId="1" xfId="1" applyFont="1" applyFill="1" applyBorder="1" applyAlignment="1" applyProtection="1">
      <alignment horizontal="center" vertical="center"/>
      <protection locked="0"/>
    </xf>
    <xf numFmtId="0" fontId="10" fillId="0" borderId="1" xfId="1" applyFont="1" applyFill="1" applyBorder="1" applyAlignment="1" applyProtection="1">
      <alignment horizontal="center" vertical="center" wrapText="1"/>
    </xf>
    <xf numFmtId="0" fontId="11" fillId="0" borderId="7" xfId="1" applyFont="1" applyFill="1" applyBorder="1" applyAlignment="1" applyProtection="1">
      <alignment horizontal="center" vertical="center"/>
      <protection locked="0"/>
    </xf>
    <xf numFmtId="0" fontId="11" fillId="0" borderId="8" xfId="1" applyFont="1" applyFill="1" applyBorder="1" applyAlignment="1" applyProtection="1">
      <alignment horizontal="center" vertical="center"/>
      <protection locked="0"/>
    </xf>
    <xf numFmtId="0" fontId="11" fillId="0" borderId="9" xfId="1" applyFont="1" applyFill="1" applyBorder="1" applyAlignment="1" applyProtection="1">
      <alignment horizontal="center" vertical="center"/>
      <protection locked="0"/>
    </xf>
    <xf numFmtId="0" fontId="16" fillId="0" borderId="7" xfId="1" applyFont="1" applyFill="1" applyBorder="1" applyAlignment="1" applyProtection="1">
      <alignment horizontal="center" vertical="center"/>
      <protection locked="0"/>
    </xf>
    <xf numFmtId="0" fontId="16" fillId="0" borderId="8" xfId="1" applyFont="1" applyFill="1" applyBorder="1" applyAlignment="1" applyProtection="1">
      <alignment horizontal="center" vertical="center"/>
      <protection locked="0"/>
    </xf>
    <xf numFmtId="0" fontId="16" fillId="0" borderId="9" xfId="1" applyFont="1" applyFill="1" applyBorder="1" applyAlignment="1" applyProtection="1">
      <alignment horizontal="center" vertical="center"/>
      <protection locked="0"/>
    </xf>
    <xf numFmtId="0" fontId="4" fillId="0" borderId="31" xfId="1" applyFont="1" applyFill="1" applyBorder="1" applyAlignment="1" applyProtection="1">
      <alignment horizontal="center" vertical="center" wrapText="1"/>
    </xf>
    <xf numFmtId="0" fontId="4" fillId="0" borderId="43" xfId="1" applyFont="1" applyFill="1" applyBorder="1" applyAlignment="1" applyProtection="1">
      <alignment horizontal="center" vertical="center" wrapText="1"/>
    </xf>
    <xf numFmtId="0" fontId="4" fillId="0" borderId="38" xfId="1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0" fillId="0" borderId="2" xfId="1" applyFont="1" applyFill="1" applyBorder="1" applyAlignment="1" applyProtection="1">
      <alignment horizontal="center" vertical="center" wrapText="1"/>
    </xf>
    <xf numFmtId="0" fontId="10" fillId="5" borderId="19" xfId="1" applyFont="1" applyFill="1" applyBorder="1" applyAlignment="1" applyProtection="1">
      <alignment horizontal="center" vertical="center" wrapText="1"/>
    </xf>
    <xf numFmtId="0" fontId="10" fillId="5" borderId="3" xfId="1" applyFont="1" applyFill="1" applyBorder="1" applyAlignment="1" applyProtection="1">
      <alignment horizontal="center" vertical="center" wrapText="1"/>
    </xf>
    <xf numFmtId="0" fontId="10" fillId="5" borderId="1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0" fillId="4" borderId="1" xfId="1" applyFont="1" applyFill="1" applyBorder="1" applyAlignment="1" applyProtection="1">
      <alignment horizontal="center" vertical="center"/>
    </xf>
    <xf numFmtId="0" fontId="10" fillId="4" borderId="2" xfId="1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0" fillId="5" borderId="1" xfId="1" applyFont="1" applyFill="1" applyBorder="1" applyAlignment="1" applyProtection="1">
      <alignment horizontal="center" vertical="center" wrapText="1"/>
    </xf>
    <xf numFmtId="0" fontId="10" fillId="2" borderId="1" xfId="1" applyFont="1" applyFill="1" applyBorder="1" applyAlignment="1" applyProtection="1">
      <alignment horizontal="center" vertical="center" wrapText="1"/>
      <protection locked="0"/>
    </xf>
    <xf numFmtId="0" fontId="10" fillId="6" borderId="19" xfId="1" applyFont="1" applyFill="1" applyBorder="1" applyAlignment="1" applyProtection="1">
      <alignment horizontal="center" vertical="center"/>
    </xf>
    <xf numFmtId="0" fontId="10" fillId="6" borderId="1" xfId="1" applyFont="1" applyFill="1" applyBorder="1" applyAlignment="1" applyProtection="1">
      <alignment horizontal="center" vertical="center"/>
    </xf>
    <xf numFmtId="0" fontId="10" fillId="6" borderId="21" xfId="1" applyFont="1" applyFill="1" applyBorder="1" applyAlignment="1" applyProtection="1">
      <alignment horizontal="center" vertical="center"/>
    </xf>
    <xf numFmtId="0" fontId="10" fillId="6" borderId="22" xfId="1" applyFont="1" applyFill="1" applyBorder="1" applyAlignment="1" applyProtection="1">
      <alignment horizontal="center" vertical="center"/>
    </xf>
    <xf numFmtId="0" fontId="10" fillId="6" borderId="29" xfId="1" applyFont="1" applyFill="1" applyBorder="1" applyAlignment="1" applyProtection="1">
      <alignment horizontal="center" vertical="center"/>
    </xf>
    <xf numFmtId="0" fontId="10" fillId="6" borderId="2" xfId="1" applyFont="1" applyFill="1" applyBorder="1" applyAlignment="1" applyProtection="1">
      <alignment horizontal="center" vertical="center"/>
    </xf>
    <xf numFmtId="0" fontId="12" fillId="7" borderId="21" xfId="0" applyFont="1" applyFill="1" applyBorder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 wrapText="1"/>
    </xf>
    <xf numFmtId="0" fontId="10" fillId="7" borderId="33" xfId="1" applyFont="1" applyFill="1" applyBorder="1" applyAlignment="1" applyProtection="1">
      <alignment horizontal="center" vertical="center" wrapText="1"/>
      <protection locked="0"/>
    </xf>
    <xf numFmtId="0" fontId="10" fillId="7" borderId="34" xfId="1" applyFont="1" applyFill="1" applyBorder="1" applyAlignment="1" applyProtection="1">
      <alignment horizontal="center" vertical="center" wrapText="1"/>
      <protection locked="0"/>
    </xf>
    <xf numFmtId="0" fontId="10" fillId="0" borderId="10" xfId="1" applyFont="1" applyFill="1" applyBorder="1" applyAlignment="1" applyProtection="1">
      <alignment horizontal="center" vertical="center"/>
    </xf>
    <xf numFmtId="0" fontId="10" fillId="0" borderId="44" xfId="1" applyFont="1" applyFill="1" applyBorder="1" applyAlignment="1" applyProtection="1">
      <alignment horizontal="center" vertical="center"/>
    </xf>
    <xf numFmtId="0" fontId="10" fillId="0" borderId="27" xfId="1" applyFont="1" applyFill="1" applyBorder="1" applyAlignment="1" applyProtection="1">
      <alignment horizontal="center" vertical="center"/>
    </xf>
    <xf numFmtId="0" fontId="10" fillId="0" borderId="0" xfId="1" applyFont="1" applyFill="1" applyBorder="1" applyAlignment="1" applyProtection="1">
      <alignment horizontal="center" vertical="center"/>
    </xf>
    <xf numFmtId="0" fontId="11" fillId="5" borderId="50" xfId="1" applyFont="1" applyFill="1" applyBorder="1" applyAlignment="1" applyProtection="1">
      <alignment horizontal="center" vertical="center"/>
      <protection locked="0"/>
    </xf>
    <xf numFmtId="0" fontId="11" fillId="5" borderId="51" xfId="1" applyFont="1" applyFill="1" applyBorder="1" applyAlignment="1" applyProtection="1">
      <alignment horizontal="center" vertical="center"/>
      <protection locked="0"/>
    </xf>
    <xf numFmtId="0" fontId="11" fillId="5" borderId="29" xfId="1" applyFont="1" applyFill="1" applyBorder="1" applyAlignment="1" applyProtection="1">
      <alignment horizontal="center" vertical="center"/>
      <protection locked="0"/>
    </xf>
    <xf numFmtId="0" fontId="11" fillId="4" borderId="21" xfId="1" applyFont="1" applyFill="1" applyBorder="1" applyAlignment="1" applyProtection="1">
      <alignment horizontal="center" vertical="center"/>
      <protection locked="0"/>
    </xf>
    <xf numFmtId="0" fontId="11" fillId="4" borderId="22" xfId="1" applyFont="1" applyFill="1" applyBorder="1" applyAlignment="1" applyProtection="1">
      <alignment horizontal="center" vertical="center"/>
      <protection locked="0"/>
    </xf>
    <xf numFmtId="0" fontId="11" fillId="4" borderId="24" xfId="1" applyFont="1" applyFill="1" applyBorder="1" applyAlignment="1" applyProtection="1">
      <alignment horizontal="center" vertical="center"/>
      <protection locked="0"/>
    </xf>
    <xf numFmtId="0" fontId="10" fillId="0" borderId="31" xfId="1" applyFont="1" applyFill="1" applyBorder="1" applyAlignment="1" applyProtection="1">
      <alignment horizontal="center" vertical="center" wrapText="1"/>
    </xf>
    <xf numFmtId="0" fontId="10" fillId="0" borderId="43" xfId="1" applyFont="1" applyFill="1" applyBorder="1" applyAlignment="1" applyProtection="1">
      <alignment horizontal="center" vertical="center" wrapText="1"/>
    </xf>
    <xf numFmtId="0" fontId="10" fillId="0" borderId="39" xfId="1" applyFont="1" applyFill="1" applyBorder="1" applyAlignment="1" applyProtection="1">
      <alignment horizontal="center" vertical="center" wrapText="1"/>
    </xf>
    <xf numFmtId="0" fontId="10" fillId="0" borderId="3" xfId="1" applyFont="1" applyFill="1" applyBorder="1" applyAlignment="1" applyProtection="1">
      <alignment horizontal="center" vertical="center"/>
    </xf>
    <xf numFmtId="0" fontId="10" fillId="0" borderId="2" xfId="1" applyFont="1" applyFill="1" applyBorder="1" applyAlignment="1" applyProtection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46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10" fillId="5" borderId="21" xfId="1" applyFont="1" applyFill="1" applyBorder="1" applyAlignment="1" applyProtection="1">
      <alignment horizontal="center" vertical="center"/>
    </xf>
    <xf numFmtId="0" fontId="10" fillId="5" borderId="22" xfId="1" applyFont="1" applyFill="1" applyBorder="1" applyAlignment="1" applyProtection="1">
      <alignment horizontal="center" vertical="center"/>
    </xf>
    <xf numFmtId="0" fontId="10" fillId="5" borderId="29" xfId="1" applyFont="1" applyFill="1" applyBorder="1" applyAlignment="1" applyProtection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2" fillId="5" borderId="29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28" xfId="0" applyFont="1" applyFill="1" applyBorder="1" applyAlignment="1">
      <alignment horizontal="center" vertical="center" wrapText="1"/>
    </xf>
    <xf numFmtId="0" fontId="10" fillId="2" borderId="1" xfId="1" applyFont="1" applyFill="1" applyBorder="1" applyAlignment="1" applyProtection="1">
      <alignment horizontal="center" vertical="center" wrapText="1"/>
    </xf>
    <xf numFmtId="0" fontId="11" fillId="0" borderId="1" xfId="1" applyFont="1" applyFill="1" applyBorder="1" applyAlignment="1" applyProtection="1">
      <alignment horizontal="center" vertical="center"/>
    </xf>
    <xf numFmtId="0" fontId="11" fillId="0" borderId="4" xfId="1" applyFont="1" applyFill="1" applyBorder="1" applyAlignment="1" applyProtection="1">
      <alignment horizontal="center" vertical="center"/>
    </xf>
    <xf numFmtId="0" fontId="10" fillId="0" borderId="11" xfId="1" applyFont="1" applyFill="1" applyBorder="1" applyAlignment="1" applyProtection="1">
      <alignment horizontal="center" vertical="center"/>
    </xf>
    <xf numFmtId="0" fontId="10" fillId="0" borderId="45" xfId="1" applyFont="1" applyFill="1" applyBorder="1" applyAlignment="1" applyProtection="1">
      <alignment horizontal="center" vertical="center"/>
    </xf>
    <xf numFmtId="0" fontId="10" fillId="2" borderId="3" xfId="1" applyFont="1" applyFill="1" applyBorder="1" applyAlignment="1" applyProtection="1">
      <alignment horizontal="center" vertical="center" wrapText="1"/>
    </xf>
    <xf numFmtId="0" fontId="10" fillId="4" borderId="47" xfId="1" applyFont="1" applyFill="1" applyBorder="1" applyAlignment="1" applyProtection="1">
      <alignment horizontal="center" vertical="center"/>
    </xf>
    <xf numFmtId="0" fontId="10" fillId="4" borderId="40" xfId="1" applyFont="1" applyFill="1" applyBorder="1" applyAlignment="1" applyProtection="1">
      <alignment horizontal="center" vertical="center"/>
    </xf>
    <xf numFmtId="0" fontId="10" fillId="6" borderId="50" xfId="1" applyFont="1" applyFill="1" applyBorder="1" applyAlignment="1" applyProtection="1">
      <alignment horizontal="center" vertical="center"/>
    </xf>
    <xf numFmtId="0" fontId="10" fillId="6" borderId="51" xfId="1" applyFont="1" applyFill="1" applyBorder="1" applyAlignment="1" applyProtection="1">
      <alignment horizontal="center" vertical="center"/>
    </xf>
    <xf numFmtId="0" fontId="11" fillId="4" borderId="50" xfId="1" applyFont="1" applyFill="1" applyBorder="1" applyAlignment="1" applyProtection="1">
      <alignment horizontal="center" vertical="center"/>
      <protection locked="0"/>
    </xf>
    <xf numFmtId="0" fontId="11" fillId="4" borderId="51" xfId="1" applyFont="1" applyFill="1" applyBorder="1" applyAlignment="1" applyProtection="1">
      <alignment horizontal="center" vertical="center"/>
      <protection locked="0"/>
    </xf>
    <xf numFmtId="0" fontId="11" fillId="4" borderId="29" xfId="1" applyFont="1" applyFill="1" applyBorder="1" applyAlignment="1" applyProtection="1">
      <alignment horizontal="center" vertical="center"/>
      <protection locked="0"/>
    </xf>
    <xf numFmtId="0" fontId="10" fillId="0" borderId="11" xfId="1" applyFont="1" applyFill="1" applyBorder="1" applyAlignment="1" applyProtection="1">
      <alignment horizontal="center" vertical="center" wrapText="1"/>
    </xf>
    <xf numFmtId="0" fontId="10" fillId="0" borderId="45" xfId="1" applyFont="1" applyFill="1" applyBorder="1" applyAlignment="1" applyProtection="1">
      <alignment horizontal="center" vertical="center" wrapText="1"/>
    </xf>
    <xf numFmtId="0" fontId="10" fillId="0" borderId="18" xfId="1" applyFont="1" applyFill="1" applyBorder="1" applyAlignment="1" applyProtection="1">
      <alignment horizontal="center" vertical="center" wrapText="1"/>
    </xf>
    <xf numFmtId="0" fontId="10" fillId="0" borderId="1" xfId="1" applyFont="1" applyFill="1" applyBorder="1" applyAlignment="1" applyProtection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2" fillId="4" borderId="29" xfId="0" applyFont="1" applyFill="1" applyBorder="1" applyAlignment="1">
      <alignment horizontal="center" vertical="center" wrapText="1"/>
    </xf>
    <xf numFmtId="0" fontId="10" fillId="5" borderId="47" xfId="1" applyFont="1" applyFill="1" applyBorder="1" applyAlignment="1" applyProtection="1">
      <alignment horizontal="center" vertical="center"/>
    </xf>
    <xf numFmtId="0" fontId="10" fillId="5" borderId="40" xfId="1" applyFont="1" applyFill="1" applyBorder="1" applyAlignment="1" applyProtection="1">
      <alignment horizontal="center" vertical="center"/>
    </xf>
    <xf numFmtId="0" fontId="10" fillId="4" borderId="19" xfId="1" applyFont="1" applyFill="1" applyBorder="1" applyAlignment="1" applyProtection="1">
      <alignment horizontal="center" vertical="center" wrapText="1"/>
    </xf>
    <xf numFmtId="0" fontId="10" fillId="4" borderId="1" xfId="1" applyFont="1" applyFill="1" applyBorder="1" applyAlignment="1" applyProtection="1">
      <alignment horizontal="center" vertical="center" wrapText="1"/>
    </xf>
    <xf numFmtId="0" fontId="11" fillId="4" borderId="36" xfId="1" applyFont="1" applyFill="1" applyBorder="1" applyAlignment="1" applyProtection="1">
      <alignment horizontal="center" vertical="center"/>
      <protection locked="0"/>
    </xf>
    <xf numFmtId="0" fontId="10" fillId="4" borderId="31" xfId="1" applyFont="1" applyFill="1" applyBorder="1" applyAlignment="1" applyProtection="1">
      <alignment horizontal="center" vertical="center" wrapText="1"/>
    </xf>
    <xf numFmtId="0" fontId="10" fillId="4" borderId="43" xfId="1" applyFont="1" applyFill="1" applyBorder="1" applyAlignment="1" applyProtection="1">
      <alignment horizontal="center" vertical="center" wrapText="1"/>
    </xf>
    <xf numFmtId="0" fontId="10" fillId="4" borderId="26" xfId="1" applyFont="1" applyFill="1" applyBorder="1" applyAlignment="1" applyProtection="1">
      <alignment horizontal="center" vertical="center" wrapText="1"/>
    </xf>
    <xf numFmtId="0" fontId="10" fillId="4" borderId="48" xfId="1" applyFont="1" applyFill="1" applyBorder="1" applyAlignment="1" applyProtection="1">
      <alignment horizontal="center" vertical="center" wrapText="1"/>
    </xf>
    <xf numFmtId="0" fontId="9" fillId="6" borderId="21" xfId="1" applyFont="1" applyFill="1" applyBorder="1" applyAlignment="1" applyProtection="1">
      <alignment horizontal="center" vertical="center"/>
    </xf>
    <xf numFmtId="0" fontId="9" fillId="6" borderId="22" xfId="1" applyFont="1" applyFill="1" applyBorder="1" applyAlignment="1" applyProtection="1">
      <alignment horizontal="center" vertical="center"/>
    </xf>
    <xf numFmtId="0" fontId="9" fillId="6" borderId="29" xfId="1" applyFont="1" applyFill="1" applyBorder="1" applyAlignment="1" applyProtection="1">
      <alignment horizontal="center" vertical="center"/>
    </xf>
    <xf numFmtId="0" fontId="10" fillId="7" borderId="35" xfId="1" applyFont="1" applyFill="1" applyBorder="1" applyAlignment="1" applyProtection="1">
      <alignment horizontal="center" vertical="center" wrapText="1"/>
      <protection locked="0"/>
    </xf>
    <xf numFmtId="0" fontId="11" fillId="0" borderId="2" xfId="1" applyFont="1" applyFill="1" applyBorder="1" applyAlignment="1" applyProtection="1">
      <alignment horizontal="center" vertical="center"/>
    </xf>
    <xf numFmtId="0" fontId="11" fillId="0" borderId="10" xfId="1" applyFont="1" applyFill="1" applyBorder="1" applyAlignment="1" applyProtection="1">
      <alignment horizontal="center" vertical="center"/>
    </xf>
    <xf numFmtId="0" fontId="4" fillId="0" borderId="6" xfId="1" applyFont="1" applyFill="1" applyBorder="1" applyAlignment="1" applyProtection="1">
      <alignment horizontal="center" vertical="center"/>
      <protection locked="0"/>
    </xf>
    <xf numFmtId="0" fontId="3" fillId="2" borderId="29" xfId="1" applyFont="1" applyFill="1" applyBorder="1" applyAlignment="1" applyProtection="1">
      <alignment horizontal="center" vertical="center" wrapText="1"/>
      <protection locked="0"/>
    </xf>
    <xf numFmtId="0" fontId="3" fillId="2" borderId="30" xfId="1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>
      <alignment horizontal="center" vertical="center" wrapText="1"/>
    </xf>
    <xf numFmtId="0" fontId="3" fillId="2" borderId="21" xfId="1" applyFont="1" applyFill="1" applyBorder="1" applyAlignment="1" applyProtection="1">
      <alignment horizontal="center" vertical="center" wrapText="1"/>
    </xf>
    <xf numFmtId="0" fontId="3" fillId="2" borderId="19" xfId="1" applyFont="1" applyFill="1" applyBorder="1" applyAlignment="1" applyProtection="1">
      <alignment horizontal="center" vertical="center" wrapText="1"/>
    </xf>
    <xf numFmtId="0" fontId="3" fillId="2" borderId="22" xfId="1" applyFont="1" applyFill="1" applyBorder="1" applyAlignment="1" applyProtection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2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4" xfId="1" applyFont="1" applyFill="1" applyBorder="1" applyAlignment="1" applyProtection="1">
      <alignment horizontal="center" vertical="center" wrapText="1"/>
      <protection locked="0"/>
    </xf>
    <xf numFmtId="0" fontId="3" fillId="2" borderId="23" xfId="1" applyFont="1" applyFill="1" applyBorder="1" applyAlignment="1" applyProtection="1">
      <alignment horizontal="center" vertical="center" wrapText="1"/>
      <protection locked="0"/>
    </xf>
    <xf numFmtId="0" fontId="5" fillId="6" borderId="32" xfId="1" applyFont="1" applyFill="1" applyBorder="1" applyAlignment="1" applyProtection="1">
      <alignment horizontal="center" vertical="center"/>
    </xf>
    <xf numFmtId="0" fontId="5" fillId="6" borderId="41" xfId="1" applyFont="1" applyFill="1" applyBorder="1" applyAlignment="1" applyProtection="1">
      <alignment horizontal="center" vertical="center"/>
    </xf>
    <xf numFmtId="0" fontId="5" fillId="6" borderId="33" xfId="1" applyFont="1" applyFill="1" applyBorder="1" applyAlignment="1" applyProtection="1">
      <alignment horizontal="center" vertical="center"/>
    </xf>
    <xf numFmtId="0" fontId="22" fillId="6" borderId="35" xfId="1" applyFont="1" applyFill="1" applyBorder="1" applyAlignment="1" applyProtection="1">
      <alignment horizontal="center" vertical="center"/>
    </xf>
    <xf numFmtId="0" fontId="22" fillId="6" borderId="33" xfId="1" applyFont="1" applyFill="1" applyBorder="1" applyAlignment="1" applyProtection="1">
      <alignment horizontal="center" vertical="center"/>
    </xf>
    <xf numFmtId="0" fontId="22" fillId="6" borderId="17" xfId="1" applyFont="1" applyFill="1" applyBorder="1" applyAlignment="1" applyProtection="1">
      <alignment horizontal="center" vertical="center"/>
    </xf>
    <xf numFmtId="0" fontId="17" fillId="7" borderId="7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center" vertical="center" wrapText="1"/>
    </xf>
    <xf numFmtId="0" fontId="11" fillId="7" borderId="8" xfId="1" applyFont="1" applyFill="1" applyBorder="1" applyAlignment="1" applyProtection="1">
      <alignment horizontal="center" vertical="center" wrapText="1"/>
      <protection locked="0"/>
    </xf>
    <xf numFmtId="0" fontId="5" fillId="6" borderId="35" xfId="1" applyFont="1" applyFill="1" applyBorder="1" applyAlignment="1" applyProtection="1">
      <alignment horizontal="center" vertical="center"/>
    </xf>
    <xf numFmtId="0" fontId="20" fillId="0" borderId="6" xfId="1" applyFont="1" applyFill="1" applyBorder="1" applyAlignment="1" applyProtection="1">
      <alignment horizontal="center" vertical="center"/>
      <protection locked="0"/>
    </xf>
    <xf numFmtId="0" fontId="8" fillId="0" borderId="2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25" xfId="1" applyFont="1" applyFill="1" applyBorder="1" applyAlignment="1" applyProtection="1">
      <alignment horizontal="center" vertical="center"/>
    </xf>
    <xf numFmtId="0" fontId="11" fillId="0" borderId="16" xfId="1" applyFont="1" applyFill="1" applyBorder="1" applyAlignment="1" applyProtection="1">
      <alignment horizontal="center" vertical="center"/>
    </xf>
    <xf numFmtId="0" fontId="11" fillId="0" borderId="20" xfId="1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 applyProtection="1">
      <alignment horizontal="center" vertical="center"/>
    </xf>
    <xf numFmtId="0" fontId="11" fillId="0" borderId="14" xfId="1" applyFont="1" applyFill="1" applyBorder="1" applyAlignment="1" applyProtection="1">
      <alignment horizontal="center" vertical="center"/>
    </xf>
    <xf numFmtId="0" fontId="11" fillId="4" borderId="7" xfId="1" applyFont="1" applyFill="1" applyBorder="1" applyAlignment="1" applyProtection="1">
      <alignment horizontal="center" vertical="center"/>
      <protection locked="0"/>
    </xf>
    <xf numFmtId="0" fontId="11" fillId="4" borderId="8" xfId="1" applyFont="1" applyFill="1" applyBorder="1" applyAlignment="1" applyProtection="1">
      <alignment horizontal="center" vertical="center"/>
      <protection locked="0"/>
    </xf>
    <xf numFmtId="0" fontId="11" fillId="4" borderId="9" xfId="1" applyFont="1" applyFill="1" applyBorder="1" applyAlignment="1" applyProtection="1">
      <alignment horizontal="center" vertical="center"/>
      <protection locked="0"/>
    </xf>
    <xf numFmtId="0" fontId="10" fillId="4" borderId="38" xfId="1" applyFont="1" applyFill="1" applyBorder="1" applyAlignment="1" applyProtection="1">
      <alignment horizontal="center" vertical="center" wrapText="1"/>
    </xf>
    <xf numFmtId="0" fontId="10" fillId="0" borderId="31" xfId="1" applyFont="1" applyFill="1" applyBorder="1" applyAlignment="1" applyProtection="1">
      <alignment horizontal="center" vertical="center"/>
    </xf>
    <xf numFmtId="0" fontId="10" fillId="0" borderId="43" xfId="1" applyFont="1" applyFill="1" applyBorder="1" applyAlignment="1" applyProtection="1">
      <alignment horizontal="center" vertical="center"/>
    </xf>
    <xf numFmtId="0" fontId="10" fillId="0" borderId="38" xfId="1" applyFont="1" applyFill="1" applyBorder="1" applyAlignment="1" applyProtection="1">
      <alignment horizontal="center" vertical="center"/>
    </xf>
    <xf numFmtId="0" fontId="10" fillId="0" borderId="17" xfId="1" applyFont="1" applyFill="1" applyBorder="1" applyAlignment="1" applyProtection="1">
      <alignment horizontal="center" vertical="center"/>
    </xf>
    <xf numFmtId="0" fontId="10" fillId="0" borderId="26" xfId="1" applyFont="1" applyFill="1" applyBorder="1" applyAlignment="1" applyProtection="1">
      <alignment horizontal="center" vertical="center"/>
    </xf>
    <xf numFmtId="0" fontId="10" fillId="0" borderId="15" xfId="1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1" fillId="0" borderId="7" xfId="1" applyFont="1" applyFill="1" applyBorder="1" applyAlignment="1" applyProtection="1">
      <alignment horizontal="center" vertical="center"/>
    </xf>
    <xf numFmtId="0" fontId="11" fillId="0" borderId="8" xfId="1" applyFont="1" applyFill="1" applyBorder="1" applyAlignment="1" applyProtection="1">
      <alignment horizontal="center" vertical="center"/>
    </xf>
    <xf numFmtId="0" fontId="11" fillId="0" borderId="9" xfId="1" applyFont="1" applyFill="1" applyBorder="1" applyAlignment="1" applyProtection="1">
      <alignment horizontal="center" vertical="center"/>
    </xf>
    <xf numFmtId="0" fontId="11" fillId="0" borderId="17" xfId="1" applyFont="1" applyFill="1" applyBorder="1" applyAlignment="1" applyProtection="1">
      <alignment horizontal="center" vertical="center"/>
    </xf>
    <xf numFmtId="0" fontId="11" fillId="0" borderId="26" xfId="1" applyFont="1" applyFill="1" applyBorder="1" applyAlignment="1" applyProtection="1">
      <alignment horizontal="center" vertical="center"/>
    </xf>
    <xf numFmtId="0" fontId="11" fillId="0" borderId="15" xfId="1" applyFont="1" applyFill="1" applyBorder="1" applyAlignment="1" applyProtection="1">
      <alignment horizontal="center" vertical="center"/>
    </xf>
    <xf numFmtId="0" fontId="11" fillId="5" borderId="7" xfId="1" applyFont="1" applyFill="1" applyBorder="1" applyAlignment="1" applyProtection="1">
      <alignment horizontal="center" vertical="center"/>
    </xf>
    <xf numFmtId="0" fontId="11" fillId="5" borderId="8" xfId="1" applyFont="1" applyFill="1" applyBorder="1" applyAlignment="1" applyProtection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left" vertical="center"/>
    </xf>
    <xf numFmtId="0" fontId="17" fillId="6" borderId="8" xfId="0" applyFont="1" applyFill="1" applyBorder="1" applyAlignment="1">
      <alignment horizontal="left" vertical="center"/>
    </xf>
    <xf numFmtId="0" fontId="17" fillId="6" borderId="9" xfId="0" applyFont="1" applyFill="1" applyBorder="1" applyAlignment="1">
      <alignment horizontal="left" vertical="center"/>
    </xf>
    <xf numFmtId="0" fontId="11" fillId="5" borderId="7" xfId="1" applyFont="1" applyFill="1" applyBorder="1" applyAlignment="1" applyProtection="1">
      <alignment horizontal="center" vertical="center"/>
      <protection locked="0"/>
    </xf>
    <xf numFmtId="0" fontId="11" fillId="5" borderId="8" xfId="1" applyFont="1" applyFill="1" applyBorder="1" applyAlignment="1" applyProtection="1">
      <alignment horizontal="center" vertical="center"/>
      <protection locked="0"/>
    </xf>
    <xf numFmtId="0" fontId="11" fillId="5" borderId="9" xfId="1" applyFont="1" applyFill="1" applyBorder="1" applyAlignment="1" applyProtection="1">
      <alignment horizontal="center" vertical="center"/>
      <protection locked="0"/>
    </xf>
    <xf numFmtId="0" fontId="6" fillId="4" borderId="31" xfId="1" applyFont="1" applyFill="1" applyBorder="1" applyAlignment="1" applyProtection="1">
      <alignment horizontal="center" vertical="center"/>
    </xf>
    <xf numFmtId="0" fontId="6" fillId="4" borderId="39" xfId="1" applyFont="1" applyFill="1" applyBorder="1" applyAlignment="1" applyProtection="1">
      <alignment horizontal="center" vertical="center"/>
    </xf>
    <xf numFmtId="0" fontId="10" fillId="4" borderId="39" xfId="1" applyFont="1" applyFill="1" applyBorder="1" applyAlignment="1" applyProtection="1">
      <alignment horizontal="center" vertical="center" wrapText="1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0" fontId="4" fillId="0" borderId="25" xfId="1" applyFont="1" applyFill="1" applyBorder="1" applyAlignment="1" applyProtection="1">
      <alignment horizontal="center" vertical="center" wrapText="1"/>
    </xf>
    <xf numFmtId="0" fontId="4" fillId="0" borderId="17" xfId="1" applyFont="1" applyFill="1" applyBorder="1" applyAlignment="1" applyProtection="1">
      <alignment horizontal="center" vertical="center" wrapText="1"/>
    </xf>
    <xf numFmtId="0" fontId="4" fillId="0" borderId="20" xfId="1" applyFont="1" applyFill="1" applyBorder="1" applyAlignment="1" applyProtection="1">
      <alignment horizontal="center" vertical="center" wrapText="1"/>
    </xf>
    <xf numFmtId="0" fontId="4" fillId="0" borderId="26" xfId="1" applyFont="1" applyFill="1" applyBorder="1" applyAlignment="1" applyProtection="1">
      <alignment horizontal="center" vertical="center" wrapText="1"/>
    </xf>
    <xf numFmtId="0" fontId="4" fillId="0" borderId="13" xfId="1" applyFont="1" applyFill="1" applyBorder="1" applyAlignment="1" applyProtection="1">
      <alignment horizontal="center" vertical="center" wrapText="1"/>
    </xf>
    <xf numFmtId="0" fontId="4" fillId="0" borderId="15" xfId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BH119"/>
  <sheetViews>
    <sheetView tabSelected="1" topLeftCell="A54" zoomScaleNormal="100" workbookViewId="0">
      <selection activeCell="AW68" sqref="AW68:BA68"/>
    </sheetView>
  </sheetViews>
  <sheetFormatPr defaultRowHeight="15" x14ac:dyDescent="0.25"/>
  <cols>
    <col min="1" max="1" width="6.5703125" style="20" customWidth="1"/>
    <col min="2" max="2" width="3.42578125" style="20" customWidth="1"/>
    <col min="3" max="3" width="36.28515625" style="20" bestFit="1" customWidth="1"/>
    <col min="4" max="4" width="16.42578125" style="20" customWidth="1"/>
    <col min="5" max="5" width="10.140625" style="20" customWidth="1"/>
    <col min="6" max="6" width="10" style="20" customWidth="1"/>
    <col min="7" max="7" width="16.7109375" style="20" customWidth="1"/>
    <col min="8" max="8" width="14.28515625" style="20" customWidth="1"/>
    <col min="9" max="9" width="12.28515625" style="20" customWidth="1"/>
    <col min="10" max="10" width="15.7109375" style="20" customWidth="1"/>
    <col min="11" max="11" width="11" style="66" customWidth="1"/>
    <col min="12" max="12" width="10.5703125" style="20" customWidth="1"/>
    <col min="13" max="13" width="10.7109375" style="20" customWidth="1"/>
    <col min="14" max="14" width="16" style="20" customWidth="1"/>
    <col min="15" max="15" width="14" style="20" customWidth="1"/>
    <col min="16" max="16" width="13.140625" style="20" customWidth="1"/>
    <col min="17" max="17" width="16.140625" style="20" customWidth="1"/>
    <col min="18" max="18" width="10.7109375" style="66" customWidth="1"/>
    <col min="19" max="19" width="11" style="20" customWidth="1"/>
    <col min="20" max="20" width="11.28515625" style="20" customWidth="1"/>
    <col min="21" max="21" width="15.28515625" style="20" customWidth="1"/>
    <col min="22" max="22" width="14.7109375" style="20" customWidth="1"/>
    <col min="23" max="23" width="13.140625" style="20" customWidth="1"/>
    <col min="24" max="24" width="15.28515625" style="20" customWidth="1"/>
    <col min="25" max="25" width="9.7109375" style="66" customWidth="1"/>
    <col min="26" max="26" width="11.85546875" style="66" customWidth="1"/>
    <col min="27" max="27" width="9.140625" style="20"/>
    <col min="28" max="28" width="27.140625" style="20" customWidth="1"/>
    <col min="29" max="44" width="9.140625" style="20"/>
    <col min="45" max="46" width="9.140625" style="66"/>
    <col min="47" max="48" width="11" style="66" customWidth="1"/>
    <col min="49" max="49" width="23" style="20" customWidth="1"/>
    <col min="50" max="50" width="21.7109375" style="20" customWidth="1"/>
    <col min="51" max="53" width="22.85546875" style="20" customWidth="1"/>
    <col min="54" max="54" width="12.42578125" customWidth="1"/>
    <col min="55" max="55" width="12.28515625" customWidth="1"/>
    <col min="56" max="56" width="12.42578125" customWidth="1"/>
    <col min="57" max="57" width="12.7109375" customWidth="1"/>
    <col min="58" max="59" width="12.42578125" customWidth="1"/>
    <col min="60" max="60" width="12.7109375" customWidth="1"/>
  </cols>
  <sheetData>
    <row r="3" spans="1:60" ht="15.75" customHeight="1" x14ac:dyDescent="0.25">
      <c r="A3" s="171" t="s">
        <v>0</v>
      </c>
      <c r="B3" s="171"/>
      <c r="C3" s="171"/>
      <c r="D3" s="171"/>
      <c r="E3" s="234" t="s">
        <v>1</v>
      </c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 t="s">
        <v>8</v>
      </c>
      <c r="AB3" s="234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V3" s="67"/>
      <c r="AW3" s="204" t="s">
        <v>20</v>
      </c>
      <c r="AX3" s="236"/>
      <c r="AY3" s="204" t="s">
        <v>21</v>
      </c>
      <c r="AZ3" s="205"/>
      <c r="BA3" s="205"/>
      <c r="BB3" s="233" t="s">
        <v>37</v>
      </c>
      <c r="BC3" s="233" t="s">
        <v>63</v>
      </c>
      <c r="BD3" s="233" t="s">
        <v>60</v>
      </c>
      <c r="BE3" s="193" t="s">
        <v>80</v>
      </c>
      <c r="BF3" s="193" t="s">
        <v>39</v>
      </c>
      <c r="BG3" s="193" t="s">
        <v>61</v>
      </c>
      <c r="BH3" s="193" t="s">
        <v>62</v>
      </c>
    </row>
    <row r="4" spans="1:60" ht="15.75" customHeight="1" thickBot="1" x14ac:dyDescent="0.3">
      <c r="A4" s="171"/>
      <c r="B4" s="171"/>
      <c r="C4" s="171"/>
      <c r="D4" s="171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4"/>
      <c r="AB4" s="234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68"/>
      <c r="AW4" s="206"/>
      <c r="AX4" s="237"/>
      <c r="AY4" s="206"/>
      <c r="AZ4" s="207"/>
      <c r="BA4" s="207"/>
      <c r="BB4" s="233"/>
      <c r="BC4" s="233"/>
      <c r="BD4" s="233"/>
      <c r="BE4" s="193"/>
      <c r="BF4" s="193"/>
      <c r="BG4" s="193"/>
      <c r="BH4" s="193"/>
    </row>
    <row r="5" spans="1:60" ht="24.75" customHeight="1" thickBot="1" x14ac:dyDescent="0.3">
      <c r="A5" s="168" t="s">
        <v>75</v>
      </c>
      <c r="B5" s="168"/>
      <c r="C5" s="168"/>
      <c r="D5" s="168"/>
      <c r="E5" s="208" t="s">
        <v>43</v>
      </c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10"/>
      <c r="S5" s="211" t="s">
        <v>45</v>
      </c>
      <c r="T5" s="212"/>
      <c r="U5" s="212"/>
      <c r="V5" s="212"/>
      <c r="W5" s="212"/>
      <c r="X5" s="212"/>
      <c r="Y5" s="213"/>
      <c r="Z5" s="260" t="s">
        <v>27</v>
      </c>
      <c r="AA5" s="217" t="s">
        <v>28</v>
      </c>
      <c r="AB5" s="218" t="s">
        <v>9</v>
      </c>
      <c r="AC5" s="219" t="s">
        <v>55</v>
      </c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U5" s="250"/>
      <c r="AV5" s="69"/>
      <c r="AW5" s="207"/>
      <c r="AX5" s="237"/>
      <c r="AY5" s="206"/>
      <c r="AZ5" s="207"/>
      <c r="BA5" s="207"/>
      <c r="BB5" s="233"/>
      <c r="BC5" s="233"/>
      <c r="BD5" s="233"/>
      <c r="BE5" s="193"/>
      <c r="BF5" s="193"/>
      <c r="BG5" s="193"/>
      <c r="BH5" s="193"/>
    </row>
    <row r="6" spans="1:60" ht="26.25" customHeight="1" thickBot="1" x14ac:dyDescent="0.3">
      <c r="A6" s="169"/>
      <c r="B6" s="169"/>
      <c r="C6" s="169"/>
      <c r="D6" s="169"/>
      <c r="E6" s="224" t="s">
        <v>44</v>
      </c>
      <c r="F6" s="225"/>
      <c r="G6" s="225"/>
      <c r="H6" s="225"/>
      <c r="I6" s="225"/>
      <c r="J6" s="225"/>
      <c r="K6" s="226"/>
      <c r="L6" s="227" t="s">
        <v>54</v>
      </c>
      <c r="M6" s="228"/>
      <c r="N6" s="228"/>
      <c r="O6" s="228"/>
      <c r="P6" s="228"/>
      <c r="Q6" s="228"/>
      <c r="R6" s="229"/>
      <c r="S6" s="230" t="s">
        <v>46</v>
      </c>
      <c r="T6" s="231"/>
      <c r="U6" s="231"/>
      <c r="V6" s="231"/>
      <c r="W6" s="231"/>
      <c r="X6" s="231"/>
      <c r="Y6" s="232"/>
      <c r="Z6" s="261"/>
      <c r="AA6" s="217"/>
      <c r="AB6" s="218"/>
      <c r="AC6" s="221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23"/>
      <c r="AT6" s="223"/>
      <c r="AU6" s="251"/>
      <c r="AV6" s="69"/>
      <c r="AW6" s="207"/>
      <c r="AX6" s="237"/>
      <c r="AY6" s="206"/>
      <c r="AZ6" s="207"/>
      <c r="BA6" s="207"/>
      <c r="BB6" s="233"/>
      <c r="BC6" s="233"/>
      <c r="BD6" s="233"/>
      <c r="BE6" s="193"/>
      <c r="BF6" s="193"/>
      <c r="BG6" s="193"/>
      <c r="BH6" s="193"/>
    </row>
    <row r="7" spans="1:60" ht="27.75" customHeight="1" thickBot="1" x14ac:dyDescent="0.3">
      <c r="A7" s="172" t="s">
        <v>42</v>
      </c>
      <c r="B7" s="172"/>
      <c r="C7" s="172" t="s">
        <v>40</v>
      </c>
      <c r="D7" s="183" t="s">
        <v>41</v>
      </c>
      <c r="E7" s="184" t="s">
        <v>48</v>
      </c>
      <c r="F7" s="192" t="s">
        <v>47</v>
      </c>
      <c r="G7" s="186" t="s">
        <v>53</v>
      </c>
      <c r="H7" s="186"/>
      <c r="I7" s="186"/>
      <c r="J7" s="187"/>
      <c r="K7" s="255" t="s">
        <v>19</v>
      </c>
      <c r="L7" s="184" t="s">
        <v>48</v>
      </c>
      <c r="M7" s="192" t="s">
        <v>47</v>
      </c>
      <c r="N7" s="186" t="s">
        <v>53</v>
      </c>
      <c r="O7" s="186"/>
      <c r="P7" s="186"/>
      <c r="Q7" s="187"/>
      <c r="R7" s="255" t="s">
        <v>19</v>
      </c>
      <c r="S7" s="257" t="s">
        <v>48</v>
      </c>
      <c r="T7" s="258" t="s">
        <v>47</v>
      </c>
      <c r="U7" s="188" t="s">
        <v>53</v>
      </c>
      <c r="V7" s="188"/>
      <c r="W7" s="188"/>
      <c r="X7" s="189"/>
      <c r="Y7" s="239" t="s">
        <v>19</v>
      </c>
      <c r="Z7" s="261"/>
      <c r="AA7" s="217"/>
      <c r="AB7" s="218"/>
      <c r="AC7" s="194" t="s">
        <v>10</v>
      </c>
      <c r="AD7" s="195"/>
      <c r="AE7" s="195" t="s">
        <v>11</v>
      </c>
      <c r="AF7" s="195"/>
      <c r="AG7" s="195" t="s">
        <v>12</v>
      </c>
      <c r="AH7" s="195"/>
      <c r="AI7" s="195" t="s">
        <v>13</v>
      </c>
      <c r="AJ7" s="195"/>
      <c r="AK7" s="195" t="s">
        <v>14</v>
      </c>
      <c r="AL7" s="195"/>
      <c r="AM7" s="195" t="s">
        <v>15</v>
      </c>
      <c r="AN7" s="195"/>
      <c r="AO7" s="195" t="s">
        <v>16</v>
      </c>
      <c r="AP7" s="195"/>
      <c r="AQ7" s="195" t="s">
        <v>17</v>
      </c>
      <c r="AR7" s="199"/>
      <c r="AS7" s="196" t="s">
        <v>18</v>
      </c>
      <c r="AT7" s="197"/>
      <c r="AU7" s="198"/>
      <c r="AV7" s="70"/>
      <c r="AW7" s="200" t="s">
        <v>56</v>
      </c>
      <c r="AX7" s="201"/>
      <c r="AY7" s="267" t="s">
        <v>59</v>
      </c>
      <c r="AZ7" s="202"/>
      <c r="BA7" s="203"/>
      <c r="BB7" s="238"/>
      <c r="BC7" s="233"/>
      <c r="BD7" s="233"/>
      <c r="BE7" s="193"/>
      <c r="BF7" s="193"/>
      <c r="BG7" s="193"/>
      <c r="BH7" s="193"/>
    </row>
    <row r="8" spans="1:60" ht="83.25" customHeight="1" thickBot="1" x14ac:dyDescent="0.3">
      <c r="A8" s="172"/>
      <c r="B8" s="172"/>
      <c r="C8" s="172"/>
      <c r="D8" s="183"/>
      <c r="E8" s="184"/>
      <c r="F8" s="192"/>
      <c r="G8" s="59" t="s">
        <v>49</v>
      </c>
      <c r="H8" s="59" t="s">
        <v>50</v>
      </c>
      <c r="I8" s="59" t="s">
        <v>51</v>
      </c>
      <c r="J8" s="46" t="s">
        <v>52</v>
      </c>
      <c r="K8" s="256"/>
      <c r="L8" s="184"/>
      <c r="M8" s="192"/>
      <c r="N8" s="59" t="s">
        <v>49</v>
      </c>
      <c r="O8" s="59" t="s">
        <v>50</v>
      </c>
      <c r="P8" s="59" t="s">
        <v>65</v>
      </c>
      <c r="Q8" s="46" t="s">
        <v>52</v>
      </c>
      <c r="R8" s="256"/>
      <c r="S8" s="257"/>
      <c r="T8" s="258"/>
      <c r="U8" s="60" t="s">
        <v>49</v>
      </c>
      <c r="V8" s="60" t="s">
        <v>50</v>
      </c>
      <c r="W8" s="60" t="s">
        <v>66</v>
      </c>
      <c r="X8" s="64" t="s">
        <v>52</v>
      </c>
      <c r="Y8" s="240"/>
      <c r="Z8" s="342"/>
      <c r="AA8" s="217"/>
      <c r="AB8" s="218"/>
      <c r="AC8" s="104" t="s">
        <v>4</v>
      </c>
      <c r="AD8" s="105" t="s">
        <v>5</v>
      </c>
      <c r="AE8" s="105" t="s">
        <v>4</v>
      </c>
      <c r="AF8" s="105" t="s">
        <v>5</v>
      </c>
      <c r="AG8" s="105" t="s">
        <v>4</v>
      </c>
      <c r="AH8" s="105" t="s">
        <v>5</v>
      </c>
      <c r="AI8" s="105" t="s">
        <v>4</v>
      </c>
      <c r="AJ8" s="105" t="s">
        <v>5</v>
      </c>
      <c r="AK8" s="105" t="s">
        <v>4</v>
      </c>
      <c r="AL8" s="105" t="s">
        <v>5</v>
      </c>
      <c r="AM8" s="105" t="s">
        <v>4</v>
      </c>
      <c r="AN8" s="105" t="s">
        <v>5</v>
      </c>
      <c r="AO8" s="105" t="s">
        <v>4</v>
      </c>
      <c r="AP8" s="105" t="s">
        <v>5</v>
      </c>
      <c r="AQ8" s="105" t="s">
        <v>4</v>
      </c>
      <c r="AR8" s="106" t="s">
        <v>5</v>
      </c>
      <c r="AS8" s="61" t="s">
        <v>4</v>
      </c>
      <c r="AT8" s="62" t="s">
        <v>5</v>
      </c>
      <c r="AU8" s="107" t="s">
        <v>19</v>
      </c>
      <c r="AV8" s="108" t="s">
        <v>72</v>
      </c>
      <c r="AW8" s="37" t="s">
        <v>57</v>
      </c>
      <c r="AX8" s="38" t="s">
        <v>58</v>
      </c>
      <c r="AY8" s="110" t="s">
        <v>67</v>
      </c>
      <c r="AZ8" s="35" t="s">
        <v>68</v>
      </c>
      <c r="BA8" s="38" t="s">
        <v>69</v>
      </c>
      <c r="BB8" s="238"/>
      <c r="BC8" s="233"/>
      <c r="BD8" s="233"/>
      <c r="BE8" s="193"/>
      <c r="BF8" s="193"/>
      <c r="BG8" s="193"/>
      <c r="BH8" s="193"/>
    </row>
    <row r="9" spans="1:60" ht="15.75" x14ac:dyDescent="0.25">
      <c r="A9" s="190">
        <v>1</v>
      </c>
      <c r="B9" s="190"/>
      <c r="C9" s="18" t="s">
        <v>29</v>
      </c>
      <c r="D9" s="22">
        <v>114134.9</v>
      </c>
      <c r="E9" s="23">
        <v>3</v>
      </c>
      <c r="F9" s="5">
        <v>0</v>
      </c>
      <c r="G9" s="5">
        <v>0</v>
      </c>
      <c r="H9" s="5">
        <v>0</v>
      </c>
      <c r="I9" s="5">
        <v>0</v>
      </c>
      <c r="J9" s="31">
        <v>0</v>
      </c>
      <c r="K9" s="91">
        <f>E9+F9+G9+H9+I9+J9</f>
        <v>3</v>
      </c>
      <c r="L9" s="23">
        <v>1</v>
      </c>
      <c r="M9" s="5">
        <v>0</v>
      </c>
      <c r="N9" s="5">
        <v>0</v>
      </c>
      <c r="O9" s="5">
        <v>0</v>
      </c>
      <c r="P9" s="5">
        <v>0</v>
      </c>
      <c r="Q9" s="31">
        <v>0</v>
      </c>
      <c r="R9" s="91">
        <f>SUM(L9:Q9)</f>
        <v>1</v>
      </c>
      <c r="S9" s="23">
        <v>1</v>
      </c>
      <c r="T9" s="5">
        <v>0</v>
      </c>
      <c r="U9" s="5">
        <v>0</v>
      </c>
      <c r="V9" s="5">
        <v>0</v>
      </c>
      <c r="W9" s="5">
        <v>0</v>
      </c>
      <c r="X9" s="31">
        <v>0</v>
      </c>
      <c r="Y9" s="87">
        <f>SUM(S9:X9)</f>
        <v>1</v>
      </c>
      <c r="Z9" s="87">
        <f>K9+R9+Y9</f>
        <v>5</v>
      </c>
      <c r="AA9" s="29">
        <v>1</v>
      </c>
      <c r="AB9" s="33" t="s">
        <v>29</v>
      </c>
      <c r="AC9" s="80">
        <v>0</v>
      </c>
      <c r="AD9" s="81">
        <v>0</v>
      </c>
      <c r="AE9" s="81">
        <v>0</v>
      </c>
      <c r="AF9" s="81">
        <v>2</v>
      </c>
      <c r="AG9" s="81">
        <v>0</v>
      </c>
      <c r="AH9" s="81">
        <v>0</v>
      </c>
      <c r="AI9" s="81">
        <v>2</v>
      </c>
      <c r="AJ9" s="81">
        <v>0</v>
      </c>
      <c r="AK9" s="81">
        <v>0</v>
      </c>
      <c r="AL9" s="81">
        <v>0</v>
      </c>
      <c r="AM9" s="81">
        <v>1</v>
      </c>
      <c r="AN9" s="81">
        <v>0</v>
      </c>
      <c r="AO9" s="81">
        <v>0</v>
      </c>
      <c r="AP9" s="81">
        <v>0</v>
      </c>
      <c r="AQ9" s="81">
        <v>0</v>
      </c>
      <c r="AR9" s="101">
        <v>0</v>
      </c>
      <c r="AS9" s="102">
        <f>AQ9+AO9+AM9+AK9+AI9+AG9+AE9+AC9</f>
        <v>3</v>
      </c>
      <c r="AT9" s="63">
        <f>AR9+AP9+AN9+AL9+AJ9+AH9+AF9+AD9</f>
        <v>2</v>
      </c>
      <c r="AU9" s="99">
        <f>SUM(AS9:AT9)</f>
        <v>5</v>
      </c>
      <c r="AV9" s="99">
        <f>E9+F9+L9+M9+S9+T9</f>
        <v>5</v>
      </c>
      <c r="AW9" s="39">
        <v>104</v>
      </c>
      <c r="AX9" s="40">
        <v>4</v>
      </c>
      <c r="AY9" s="41">
        <v>0</v>
      </c>
      <c r="AZ9" s="6">
        <v>0</v>
      </c>
      <c r="BA9" s="40">
        <v>0</v>
      </c>
      <c r="BB9" s="154">
        <f t="shared" ref="BB9:BB19" si="0">((E9+F9)*4)/(D9*0.00144)*100</f>
        <v>7.3013016468523944</v>
      </c>
      <c r="BC9" s="155">
        <f>(E9+F9)/(K9+R9)*100</f>
        <v>75</v>
      </c>
      <c r="BD9" s="155">
        <f>(4*AV9)/(D9*0.00272)*100</f>
        <v>6.4423249825168183</v>
      </c>
      <c r="BE9" s="155">
        <f t="shared" ref="BE9" si="1">(F9+G9+H9+I9+J9+M9+N9+O9+P9+Q9+T9+U9+V9+W9+X9)/Z9*100</f>
        <v>0</v>
      </c>
      <c r="BF9" s="155">
        <f t="shared" ref="BF9" si="2">((E9+F9)*4)/(D9)*100000</f>
        <v>10.513874371467448</v>
      </c>
      <c r="BG9" s="155">
        <f>(AV9*4)/(D9)*100000</f>
        <v>17.523123952445747</v>
      </c>
      <c r="BH9" s="9">
        <f t="shared" ref="BH9" si="3">AX9/AW9*100</f>
        <v>3.8461538461538463</v>
      </c>
    </row>
    <row r="10" spans="1:60" ht="15.75" x14ac:dyDescent="0.25">
      <c r="A10" s="190">
        <v>2</v>
      </c>
      <c r="B10" s="190"/>
      <c r="C10" s="19" t="s">
        <v>30</v>
      </c>
      <c r="D10" s="22">
        <v>114134.9</v>
      </c>
      <c r="E10" s="23">
        <v>0</v>
      </c>
      <c r="F10" s="5">
        <v>0</v>
      </c>
      <c r="G10" s="5">
        <v>0</v>
      </c>
      <c r="H10" s="5">
        <v>0</v>
      </c>
      <c r="I10" s="5">
        <v>0</v>
      </c>
      <c r="J10" s="31">
        <v>0</v>
      </c>
      <c r="K10" s="91">
        <f t="shared" ref="K10:K17" si="4">E10+F10+G10+H10+I10+J10</f>
        <v>0</v>
      </c>
      <c r="L10" s="23">
        <v>0</v>
      </c>
      <c r="M10" s="5">
        <v>0</v>
      </c>
      <c r="N10" s="5">
        <v>0</v>
      </c>
      <c r="O10" s="5">
        <v>0</v>
      </c>
      <c r="P10" s="5">
        <v>0</v>
      </c>
      <c r="Q10" s="31">
        <v>0</v>
      </c>
      <c r="R10" s="91">
        <f t="shared" ref="R10:R17" si="5">SUM(L10:Q10)</f>
        <v>0</v>
      </c>
      <c r="S10" s="23">
        <v>0</v>
      </c>
      <c r="T10" s="5">
        <v>0</v>
      </c>
      <c r="U10" s="5">
        <v>0</v>
      </c>
      <c r="V10" s="5">
        <v>0</v>
      </c>
      <c r="W10" s="5">
        <v>0</v>
      </c>
      <c r="X10" s="31">
        <v>0</v>
      </c>
      <c r="Y10" s="87">
        <f t="shared" ref="Y10:Y17" si="6">SUM(S10:X10)</f>
        <v>0</v>
      </c>
      <c r="Z10" s="87">
        <f t="shared" ref="Z10:Z17" si="7">K10+R10+Y10</f>
        <v>0</v>
      </c>
      <c r="AA10" s="45">
        <v>2</v>
      </c>
      <c r="AB10" s="11" t="s">
        <v>30</v>
      </c>
      <c r="AC10" s="23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31">
        <v>0</v>
      </c>
      <c r="AS10" s="102">
        <f t="shared" ref="AS10:AS17" si="8">AQ10+AO10+AM10+AK10+AI10+AG10+AE10+AC10</f>
        <v>0</v>
      </c>
      <c r="AT10" s="63">
        <f t="shared" ref="AT10:AT17" si="9">AR10+AP10+AN10+AL10+AJ10+AH10+AF10+AD10</f>
        <v>0</v>
      </c>
      <c r="AU10" s="99">
        <f t="shared" ref="AU10:AU17" si="10">SUM(AS10:AT10)</f>
        <v>0</v>
      </c>
      <c r="AV10" s="99">
        <f t="shared" ref="AV10:AV17" si="11">E10+F10+L10+M10+S10+T10</f>
        <v>0</v>
      </c>
      <c r="AW10" s="39">
        <v>0</v>
      </c>
      <c r="AX10" s="40">
        <v>0</v>
      </c>
      <c r="AY10" s="41">
        <v>0</v>
      </c>
      <c r="AZ10" s="6">
        <v>0</v>
      </c>
      <c r="BA10" s="40">
        <v>0</v>
      </c>
      <c r="BB10" s="154">
        <f t="shared" si="0"/>
        <v>0</v>
      </c>
      <c r="BC10" s="155" t="e">
        <f t="shared" ref="BC10:BC19" si="12">(E10+F10)/(K10+R10)*100</f>
        <v>#DIV/0!</v>
      </c>
      <c r="BD10" s="155">
        <f t="shared" ref="BD10:BD18" si="13">(4*AV10)/(D10*0.00272)*100</f>
        <v>0</v>
      </c>
      <c r="BE10" s="155" t="e">
        <f t="shared" ref="BE10:BE19" si="14">(F10+G10+H10+I10+J10+M10+N10+O10+P10+Q10+T10+U10+V10+W10+X10)/Z10*100</f>
        <v>#DIV/0!</v>
      </c>
      <c r="BF10" s="155">
        <f t="shared" ref="BF10:BF19" si="15">((E10+F10)*4)/(D10)*100000</f>
        <v>0</v>
      </c>
      <c r="BG10" s="155">
        <f t="shared" ref="BG10:BG19" si="16">(AV10*4)/(D10)*100000</f>
        <v>0</v>
      </c>
      <c r="BH10" s="9" t="e">
        <f t="shared" ref="BH10:BH19" si="17">AX10/AW10*100</f>
        <v>#DIV/0!</v>
      </c>
    </row>
    <row r="11" spans="1:60" ht="15.75" x14ac:dyDescent="0.25">
      <c r="A11" s="190">
        <v>3</v>
      </c>
      <c r="B11" s="190"/>
      <c r="C11" s="19" t="s">
        <v>31</v>
      </c>
      <c r="D11" s="22">
        <v>114134.9</v>
      </c>
      <c r="E11" s="23">
        <v>5</v>
      </c>
      <c r="F11" s="5">
        <v>0</v>
      </c>
      <c r="G11" s="5">
        <v>0</v>
      </c>
      <c r="H11" s="5">
        <v>0</v>
      </c>
      <c r="I11" s="5">
        <v>0</v>
      </c>
      <c r="J11" s="31">
        <v>0</v>
      </c>
      <c r="K11" s="91">
        <f t="shared" si="4"/>
        <v>5</v>
      </c>
      <c r="L11" s="23">
        <v>0</v>
      </c>
      <c r="M11" s="5">
        <v>0</v>
      </c>
      <c r="N11" s="5">
        <v>0</v>
      </c>
      <c r="O11" s="5">
        <v>0</v>
      </c>
      <c r="P11" s="5">
        <v>0</v>
      </c>
      <c r="Q11" s="31">
        <v>0</v>
      </c>
      <c r="R11" s="91">
        <f t="shared" si="5"/>
        <v>0</v>
      </c>
      <c r="S11" s="23">
        <v>1</v>
      </c>
      <c r="T11" s="5">
        <v>0</v>
      </c>
      <c r="U11" s="5">
        <v>0</v>
      </c>
      <c r="V11" s="5">
        <v>0</v>
      </c>
      <c r="W11" s="5">
        <v>0</v>
      </c>
      <c r="X11" s="31">
        <v>0</v>
      </c>
      <c r="Y11" s="87">
        <f t="shared" si="6"/>
        <v>1</v>
      </c>
      <c r="Z11" s="87">
        <f t="shared" si="7"/>
        <v>6</v>
      </c>
      <c r="AA11" s="29">
        <v>3</v>
      </c>
      <c r="AB11" s="11" t="s">
        <v>31</v>
      </c>
      <c r="AC11" s="23">
        <v>0</v>
      </c>
      <c r="AD11" s="5">
        <v>0</v>
      </c>
      <c r="AE11" s="5">
        <v>0</v>
      </c>
      <c r="AF11" s="5">
        <v>1</v>
      </c>
      <c r="AG11" s="5">
        <v>0</v>
      </c>
      <c r="AH11" s="5">
        <v>1</v>
      </c>
      <c r="AI11" s="5">
        <v>0</v>
      </c>
      <c r="AJ11" s="5">
        <v>0</v>
      </c>
      <c r="AK11" s="5">
        <v>1</v>
      </c>
      <c r="AL11" s="5">
        <v>1</v>
      </c>
      <c r="AM11" s="5">
        <v>0</v>
      </c>
      <c r="AN11" s="5">
        <v>0</v>
      </c>
      <c r="AO11" s="5">
        <v>0</v>
      </c>
      <c r="AP11" s="5">
        <v>0</v>
      </c>
      <c r="AQ11" s="5">
        <v>1</v>
      </c>
      <c r="AR11" s="31">
        <v>1</v>
      </c>
      <c r="AS11" s="102">
        <f t="shared" si="8"/>
        <v>2</v>
      </c>
      <c r="AT11" s="63">
        <f t="shared" si="9"/>
        <v>4</v>
      </c>
      <c r="AU11" s="99">
        <f t="shared" si="10"/>
        <v>6</v>
      </c>
      <c r="AV11" s="99">
        <f t="shared" si="11"/>
        <v>6</v>
      </c>
      <c r="AW11" s="39">
        <v>105</v>
      </c>
      <c r="AX11" s="40">
        <v>8</v>
      </c>
      <c r="AY11" s="41">
        <v>15</v>
      </c>
      <c r="AZ11" s="6">
        <v>0</v>
      </c>
      <c r="BA11" s="40">
        <v>0</v>
      </c>
      <c r="BB11" s="154">
        <f t="shared" si="0"/>
        <v>12.168836078087324</v>
      </c>
      <c r="BC11" s="155">
        <f t="shared" si="12"/>
        <v>100</v>
      </c>
      <c r="BD11" s="155">
        <f t="shared" si="13"/>
        <v>7.7307899790201819</v>
      </c>
      <c r="BE11" s="155">
        <f t="shared" si="14"/>
        <v>0</v>
      </c>
      <c r="BF11" s="155">
        <f t="shared" si="15"/>
        <v>17.523123952445747</v>
      </c>
      <c r="BG11" s="155">
        <f t="shared" si="16"/>
        <v>21.027748742934897</v>
      </c>
      <c r="BH11" s="9">
        <f t="shared" si="17"/>
        <v>7.6190476190476195</v>
      </c>
    </row>
    <row r="12" spans="1:60" ht="15.75" x14ac:dyDescent="0.25">
      <c r="A12" s="190">
        <v>4</v>
      </c>
      <c r="B12" s="190"/>
      <c r="C12" s="19" t="s">
        <v>32</v>
      </c>
      <c r="D12" s="22">
        <v>114134.9</v>
      </c>
      <c r="E12" s="23">
        <v>5</v>
      </c>
      <c r="F12" s="5">
        <v>0</v>
      </c>
      <c r="G12" s="5">
        <v>0</v>
      </c>
      <c r="H12" s="5">
        <v>0</v>
      </c>
      <c r="I12" s="5">
        <v>0</v>
      </c>
      <c r="J12" s="31">
        <v>0</v>
      </c>
      <c r="K12" s="91">
        <f t="shared" si="4"/>
        <v>5</v>
      </c>
      <c r="L12" s="23">
        <v>3</v>
      </c>
      <c r="M12" s="5">
        <v>0</v>
      </c>
      <c r="N12" s="5">
        <v>0</v>
      </c>
      <c r="O12" s="5">
        <v>0</v>
      </c>
      <c r="P12" s="5">
        <v>0</v>
      </c>
      <c r="Q12" s="31">
        <v>0</v>
      </c>
      <c r="R12" s="91">
        <f t="shared" si="5"/>
        <v>3</v>
      </c>
      <c r="S12" s="23">
        <v>5</v>
      </c>
      <c r="T12" s="5">
        <v>0</v>
      </c>
      <c r="U12" s="5">
        <v>0</v>
      </c>
      <c r="V12" s="5">
        <v>0</v>
      </c>
      <c r="W12" s="5">
        <v>0</v>
      </c>
      <c r="X12" s="31">
        <v>0</v>
      </c>
      <c r="Y12" s="87">
        <f t="shared" si="6"/>
        <v>5</v>
      </c>
      <c r="Z12" s="87">
        <f t="shared" si="7"/>
        <v>13</v>
      </c>
      <c r="AA12" s="29">
        <v>4</v>
      </c>
      <c r="AB12" s="11" t="s">
        <v>32</v>
      </c>
      <c r="AC12" s="23">
        <v>0</v>
      </c>
      <c r="AD12" s="5">
        <v>0</v>
      </c>
      <c r="AE12" s="5">
        <v>0</v>
      </c>
      <c r="AF12" s="5">
        <v>0</v>
      </c>
      <c r="AG12" s="5">
        <v>0</v>
      </c>
      <c r="AH12" s="5">
        <v>2</v>
      </c>
      <c r="AI12" s="5">
        <v>1</v>
      </c>
      <c r="AJ12" s="5">
        <v>1</v>
      </c>
      <c r="AK12" s="5">
        <v>2</v>
      </c>
      <c r="AL12" s="5">
        <v>2</v>
      </c>
      <c r="AM12" s="5">
        <v>2</v>
      </c>
      <c r="AN12" s="5">
        <v>0</v>
      </c>
      <c r="AO12" s="5">
        <v>0</v>
      </c>
      <c r="AP12" s="5">
        <v>0</v>
      </c>
      <c r="AQ12" s="5">
        <v>2</v>
      </c>
      <c r="AR12" s="31">
        <v>1</v>
      </c>
      <c r="AS12" s="102">
        <f t="shared" si="8"/>
        <v>7</v>
      </c>
      <c r="AT12" s="63">
        <f t="shared" si="9"/>
        <v>6</v>
      </c>
      <c r="AU12" s="99">
        <f t="shared" si="10"/>
        <v>13</v>
      </c>
      <c r="AV12" s="99">
        <f t="shared" si="11"/>
        <v>13</v>
      </c>
      <c r="AW12" s="41">
        <v>0</v>
      </c>
      <c r="AX12" s="40">
        <v>5</v>
      </c>
      <c r="AY12" s="41">
        <v>13</v>
      </c>
      <c r="AZ12" s="6">
        <v>0</v>
      </c>
      <c r="BA12" s="40">
        <v>0</v>
      </c>
      <c r="BB12" s="154">
        <f t="shared" si="0"/>
        <v>12.168836078087324</v>
      </c>
      <c r="BC12" s="155">
        <f t="shared" si="12"/>
        <v>62.5</v>
      </c>
      <c r="BD12" s="155">
        <f t="shared" si="13"/>
        <v>16.750044954543728</v>
      </c>
      <c r="BE12" s="155">
        <f t="shared" si="14"/>
        <v>0</v>
      </c>
      <c r="BF12" s="155">
        <f t="shared" si="15"/>
        <v>17.523123952445747</v>
      </c>
      <c r="BG12" s="155">
        <f t="shared" si="16"/>
        <v>45.560122276358939</v>
      </c>
      <c r="BH12" s="9" t="e">
        <f t="shared" si="17"/>
        <v>#DIV/0!</v>
      </c>
    </row>
    <row r="13" spans="1:60" ht="15.75" x14ac:dyDescent="0.25">
      <c r="A13" s="190">
        <v>5</v>
      </c>
      <c r="B13" s="190"/>
      <c r="C13" s="19" t="s">
        <v>33</v>
      </c>
      <c r="D13" s="22">
        <v>114134.9</v>
      </c>
      <c r="E13" s="23">
        <v>0</v>
      </c>
      <c r="F13" s="5">
        <v>0</v>
      </c>
      <c r="G13" s="5">
        <v>0</v>
      </c>
      <c r="H13" s="5">
        <v>0</v>
      </c>
      <c r="I13" s="5">
        <v>0</v>
      </c>
      <c r="J13" s="31">
        <v>0</v>
      </c>
      <c r="K13" s="91">
        <f t="shared" si="4"/>
        <v>0</v>
      </c>
      <c r="L13" s="23">
        <v>1</v>
      </c>
      <c r="M13" s="5">
        <v>0</v>
      </c>
      <c r="N13" s="5">
        <v>0</v>
      </c>
      <c r="O13" s="5">
        <v>0</v>
      </c>
      <c r="P13" s="5">
        <v>0</v>
      </c>
      <c r="Q13" s="31">
        <v>0</v>
      </c>
      <c r="R13" s="91">
        <f t="shared" si="5"/>
        <v>1</v>
      </c>
      <c r="S13" s="23">
        <v>2</v>
      </c>
      <c r="T13" s="5">
        <v>0</v>
      </c>
      <c r="U13" s="5">
        <v>0</v>
      </c>
      <c r="V13" s="5">
        <v>0</v>
      </c>
      <c r="W13" s="5">
        <v>0</v>
      </c>
      <c r="X13" s="31">
        <v>0</v>
      </c>
      <c r="Y13" s="87">
        <f t="shared" si="6"/>
        <v>2</v>
      </c>
      <c r="Z13" s="87">
        <f t="shared" si="7"/>
        <v>3</v>
      </c>
      <c r="AA13" s="29">
        <v>5</v>
      </c>
      <c r="AB13" s="11" t="s">
        <v>33</v>
      </c>
      <c r="AC13" s="23">
        <v>0</v>
      </c>
      <c r="AD13" s="5">
        <v>0</v>
      </c>
      <c r="AE13" s="5">
        <v>0</v>
      </c>
      <c r="AF13" s="5">
        <v>1</v>
      </c>
      <c r="AG13" s="5">
        <v>0</v>
      </c>
      <c r="AH13" s="5">
        <v>1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1</v>
      </c>
      <c r="AQ13" s="5">
        <v>0</v>
      </c>
      <c r="AR13" s="31">
        <v>0</v>
      </c>
      <c r="AS13" s="102">
        <f t="shared" si="8"/>
        <v>0</v>
      </c>
      <c r="AT13" s="63">
        <f t="shared" si="9"/>
        <v>3</v>
      </c>
      <c r="AU13" s="99">
        <f t="shared" si="10"/>
        <v>3</v>
      </c>
      <c r="AV13" s="99">
        <f t="shared" si="11"/>
        <v>3</v>
      </c>
      <c r="AW13" s="41">
        <v>3</v>
      </c>
      <c r="AX13" s="40">
        <v>0</v>
      </c>
      <c r="AY13" s="41">
        <v>6</v>
      </c>
      <c r="AZ13" s="6">
        <v>0</v>
      </c>
      <c r="BA13" s="40">
        <v>0</v>
      </c>
      <c r="BB13" s="154">
        <f t="shared" si="0"/>
        <v>0</v>
      </c>
      <c r="BC13" s="155">
        <f t="shared" si="12"/>
        <v>0</v>
      </c>
      <c r="BD13" s="155">
        <f t="shared" si="13"/>
        <v>3.865394989510091</v>
      </c>
      <c r="BE13" s="155">
        <f t="shared" si="14"/>
        <v>0</v>
      </c>
      <c r="BF13" s="155">
        <f t="shared" si="15"/>
        <v>0</v>
      </c>
      <c r="BG13" s="155">
        <f t="shared" si="16"/>
        <v>10.513874371467448</v>
      </c>
      <c r="BH13" s="9">
        <f t="shared" si="17"/>
        <v>0</v>
      </c>
    </row>
    <row r="14" spans="1:60" ht="17.25" customHeight="1" x14ac:dyDescent="0.25">
      <c r="A14" s="164">
        <v>6</v>
      </c>
      <c r="B14" s="165"/>
      <c r="C14" s="19" t="s">
        <v>73</v>
      </c>
      <c r="D14" s="22">
        <v>114134.9</v>
      </c>
      <c r="E14" s="23">
        <v>9</v>
      </c>
      <c r="F14" s="5">
        <v>0</v>
      </c>
      <c r="G14" s="5">
        <v>0</v>
      </c>
      <c r="H14" s="5"/>
      <c r="I14" s="5">
        <v>0</v>
      </c>
      <c r="J14" s="31">
        <v>0</v>
      </c>
      <c r="K14" s="91">
        <f t="shared" si="4"/>
        <v>9</v>
      </c>
      <c r="L14" s="23">
        <v>1</v>
      </c>
      <c r="M14" s="5">
        <v>0</v>
      </c>
      <c r="N14" s="5">
        <v>0</v>
      </c>
      <c r="O14" s="5">
        <v>0</v>
      </c>
      <c r="P14" s="5">
        <v>0</v>
      </c>
      <c r="Q14" s="31">
        <v>0</v>
      </c>
      <c r="R14" s="91">
        <f t="shared" si="5"/>
        <v>1</v>
      </c>
      <c r="S14" s="23">
        <v>2</v>
      </c>
      <c r="T14" s="5">
        <v>0</v>
      </c>
      <c r="U14" s="5">
        <v>1</v>
      </c>
      <c r="V14" s="5">
        <v>0</v>
      </c>
      <c r="W14" s="5">
        <v>0</v>
      </c>
      <c r="X14" s="31">
        <v>0</v>
      </c>
      <c r="Y14" s="87">
        <f t="shared" si="6"/>
        <v>3</v>
      </c>
      <c r="Z14" s="87">
        <f t="shared" si="7"/>
        <v>13</v>
      </c>
      <c r="AA14" s="29">
        <v>6</v>
      </c>
      <c r="AB14" s="44" t="s">
        <v>70</v>
      </c>
      <c r="AC14" s="23">
        <v>0</v>
      </c>
      <c r="AD14" s="5">
        <v>0</v>
      </c>
      <c r="AE14" s="5">
        <v>1</v>
      </c>
      <c r="AF14" s="5">
        <v>1</v>
      </c>
      <c r="AG14" s="5">
        <v>4</v>
      </c>
      <c r="AH14" s="5">
        <v>3</v>
      </c>
      <c r="AI14" s="5">
        <v>1</v>
      </c>
      <c r="AJ14" s="5">
        <v>1</v>
      </c>
      <c r="AK14" s="5">
        <v>0</v>
      </c>
      <c r="AL14" s="5">
        <v>1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31">
        <v>0</v>
      </c>
      <c r="AS14" s="102">
        <f t="shared" si="8"/>
        <v>6</v>
      </c>
      <c r="AT14" s="63">
        <f t="shared" si="9"/>
        <v>6</v>
      </c>
      <c r="AU14" s="99">
        <f t="shared" si="10"/>
        <v>12</v>
      </c>
      <c r="AV14" s="99">
        <f t="shared" si="11"/>
        <v>12</v>
      </c>
      <c r="AW14" s="41">
        <v>150</v>
      </c>
      <c r="AX14" s="40">
        <v>9</v>
      </c>
      <c r="AY14" s="41">
        <v>0</v>
      </c>
      <c r="AZ14" s="6">
        <v>0</v>
      </c>
      <c r="BA14" s="40">
        <v>0</v>
      </c>
      <c r="BB14" s="154">
        <f t="shared" si="0"/>
        <v>21.903904940557183</v>
      </c>
      <c r="BC14" s="155">
        <f t="shared" si="12"/>
        <v>90</v>
      </c>
      <c r="BD14" s="155">
        <f t="shared" si="13"/>
        <v>15.461579958040364</v>
      </c>
      <c r="BE14" s="155">
        <f t="shared" si="14"/>
        <v>7.6923076923076925</v>
      </c>
      <c r="BF14" s="155">
        <f t="shared" si="15"/>
        <v>31.541623114402348</v>
      </c>
      <c r="BG14" s="155">
        <f t="shared" si="16"/>
        <v>42.055497485869793</v>
      </c>
      <c r="BH14" s="9">
        <f t="shared" si="17"/>
        <v>6</v>
      </c>
    </row>
    <row r="15" spans="1:60" ht="19.5" customHeight="1" x14ac:dyDescent="0.25">
      <c r="A15" s="190">
        <v>7</v>
      </c>
      <c r="B15" s="190"/>
      <c r="C15" s="19" t="s">
        <v>71</v>
      </c>
      <c r="D15" s="22">
        <v>114134.9</v>
      </c>
      <c r="E15" s="23">
        <v>3</v>
      </c>
      <c r="F15" s="5">
        <v>1</v>
      </c>
      <c r="G15" s="5">
        <v>2</v>
      </c>
      <c r="H15" s="5">
        <v>0</v>
      </c>
      <c r="I15" s="5">
        <v>7</v>
      </c>
      <c r="J15" s="31">
        <v>0</v>
      </c>
      <c r="K15" s="91">
        <f t="shared" si="4"/>
        <v>13</v>
      </c>
      <c r="L15" s="23">
        <v>2</v>
      </c>
      <c r="M15" s="5">
        <v>0</v>
      </c>
      <c r="N15" s="5">
        <v>0</v>
      </c>
      <c r="O15" s="5">
        <v>0</v>
      </c>
      <c r="P15" s="5">
        <v>0</v>
      </c>
      <c r="Q15" s="31">
        <v>0</v>
      </c>
      <c r="R15" s="91">
        <f t="shared" si="5"/>
        <v>2</v>
      </c>
      <c r="S15" s="23">
        <v>8</v>
      </c>
      <c r="T15" s="5">
        <v>0</v>
      </c>
      <c r="U15" s="5">
        <v>0</v>
      </c>
      <c r="V15" s="5">
        <v>0</v>
      </c>
      <c r="W15" s="5">
        <v>1</v>
      </c>
      <c r="X15" s="31">
        <v>0</v>
      </c>
      <c r="Y15" s="87">
        <f t="shared" si="6"/>
        <v>9</v>
      </c>
      <c r="Z15" s="87">
        <f t="shared" si="7"/>
        <v>24</v>
      </c>
      <c r="AA15" s="29">
        <v>7</v>
      </c>
      <c r="AB15" s="44" t="s">
        <v>71</v>
      </c>
      <c r="AC15" s="23">
        <v>0</v>
      </c>
      <c r="AD15" s="5">
        <v>0</v>
      </c>
      <c r="AE15" s="5">
        <v>0</v>
      </c>
      <c r="AF15" s="5">
        <v>0</v>
      </c>
      <c r="AG15" s="5">
        <v>0</v>
      </c>
      <c r="AH15" s="5">
        <v>3</v>
      </c>
      <c r="AI15" s="5">
        <v>1</v>
      </c>
      <c r="AJ15" s="5">
        <v>1</v>
      </c>
      <c r="AK15" s="5">
        <v>1</v>
      </c>
      <c r="AL15" s="5">
        <v>2</v>
      </c>
      <c r="AM15" s="5">
        <v>1</v>
      </c>
      <c r="AN15" s="5">
        <v>2</v>
      </c>
      <c r="AO15" s="5">
        <v>1</v>
      </c>
      <c r="AP15" s="5">
        <v>0</v>
      </c>
      <c r="AQ15" s="5">
        <v>1</v>
      </c>
      <c r="AR15" s="31">
        <v>1</v>
      </c>
      <c r="AS15" s="102">
        <f t="shared" si="8"/>
        <v>5</v>
      </c>
      <c r="AT15" s="63">
        <f t="shared" si="9"/>
        <v>9</v>
      </c>
      <c r="AU15" s="99">
        <f t="shared" si="10"/>
        <v>14</v>
      </c>
      <c r="AV15" s="99">
        <f t="shared" si="11"/>
        <v>14</v>
      </c>
      <c r="AW15" s="41">
        <v>55</v>
      </c>
      <c r="AX15" s="40">
        <v>5</v>
      </c>
      <c r="AY15" s="41">
        <v>0</v>
      </c>
      <c r="AZ15" s="6">
        <v>0</v>
      </c>
      <c r="BA15" s="40">
        <v>0</v>
      </c>
      <c r="BB15" s="154">
        <f t="shared" si="0"/>
        <v>9.7350688624698591</v>
      </c>
      <c r="BC15" s="155">
        <f t="shared" si="12"/>
        <v>26.666666666666668</v>
      </c>
      <c r="BD15" s="155">
        <f t="shared" si="13"/>
        <v>18.038509951047089</v>
      </c>
      <c r="BE15" s="155">
        <f t="shared" si="14"/>
        <v>45.833333333333329</v>
      </c>
      <c r="BF15" s="155">
        <f t="shared" si="15"/>
        <v>14.018499161956598</v>
      </c>
      <c r="BG15" s="155">
        <f t="shared" si="16"/>
        <v>49.064747066848092</v>
      </c>
      <c r="BH15" s="9">
        <f t="shared" si="17"/>
        <v>9.0909090909090917</v>
      </c>
    </row>
    <row r="16" spans="1:60" ht="15.75" x14ac:dyDescent="0.25">
      <c r="A16" s="191">
        <v>8</v>
      </c>
      <c r="B16" s="191"/>
      <c r="C16" s="19" t="s">
        <v>6</v>
      </c>
      <c r="D16" s="22">
        <v>114134.9</v>
      </c>
      <c r="E16" s="23">
        <v>38</v>
      </c>
      <c r="F16" s="5">
        <v>3</v>
      </c>
      <c r="G16" s="5">
        <v>0</v>
      </c>
      <c r="H16" s="5">
        <v>0</v>
      </c>
      <c r="I16" s="5">
        <v>0</v>
      </c>
      <c r="J16" s="31">
        <v>0</v>
      </c>
      <c r="K16" s="91">
        <f t="shared" si="4"/>
        <v>41</v>
      </c>
      <c r="L16" s="23">
        <v>64</v>
      </c>
      <c r="M16" s="5">
        <v>0</v>
      </c>
      <c r="N16" s="5">
        <v>0</v>
      </c>
      <c r="O16" s="5">
        <v>0</v>
      </c>
      <c r="P16" s="5">
        <v>7</v>
      </c>
      <c r="Q16" s="31">
        <v>0</v>
      </c>
      <c r="R16" s="91">
        <f t="shared" si="5"/>
        <v>71</v>
      </c>
      <c r="S16" s="23">
        <v>107</v>
      </c>
      <c r="T16" s="5">
        <v>0</v>
      </c>
      <c r="U16" s="5">
        <v>0</v>
      </c>
      <c r="V16" s="5">
        <v>0</v>
      </c>
      <c r="W16" s="5">
        <v>7</v>
      </c>
      <c r="X16" s="31">
        <v>0</v>
      </c>
      <c r="Y16" s="87">
        <f t="shared" si="6"/>
        <v>114</v>
      </c>
      <c r="Z16" s="87">
        <f t="shared" si="7"/>
        <v>226</v>
      </c>
      <c r="AA16" s="30">
        <v>8</v>
      </c>
      <c r="AB16" s="11" t="s">
        <v>6</v>
      </c>
      <c r="AC16" s="23">
        <v>0</v>
      </c>
      <c r="AD16" s="5">
        <v>2</v>
      </c>
      <c r="AE16" s="5">
        <v>2</v>
      </c>
      <c r="AF16" s="5">
        <v>2</v>
      </c>
      <c r="AG16" s="5">
        <v>27</v>
      </c>
      <c r="AH16" s="5">
        <v>14</v>
      </c>
      <c r="AI16" s="5">
        <v>17</v>
      </c>
      <c r="AJ16" s="5">
        <v>18</v>
      </c>
      <c r="AK16" s="5">
        <v>17</v>
      </c>
      <c r="AL16" s="5">
        <v>14</v>
      </c>
      <c r="AM16" s="5">
        <v>28</v>
      </c>
      <c r="AN16" s="5">
        <v>25</v>
      </c>
      <c r="AO16" s="5">
        <v>16</v>
      </c>
      <c r="AP16" s="5">
        <v>15</v>
      </c>
      <c r="AQ16" s="5">
        <v>15</v>
      </c>
      <c r="AR16" s="31">
        <v>0</v>
      </c>
      <c r="AS16" s="102">
        <f t="shared" si="8"/>
        <v>122</v>
      </c>
      <c r="AT16" s="63">
        <f t="shared" si="9"/>
        <v>90</v>
      </c>
      <c r="AU16" s="99">
        <f t="shared" si="10"/>
        <v>212</v>
      </c>
      <c r="AV16" s="99">
        <f t="shared" si="11"/>
        <v>212</v>
      </c>
      <c r="AW16" s="41">
        <v>929</v>
      </c>
      <c r="AX16" s="40">
        <v>41</v>
      </c>
      <c r="AY16" s="41">
        <v>226</v>
      </c>
      <c r="AZ16" s="6">
        <v>0</v>
      </c>
      <c r="BA16" s="40">
        <v>0</v>
      </c>
      <c r="BB16" s="154">
        <f t="shared" si="0"/>
        <v>99.784455840316056</v>
      </c>
      <c r="BC16" s="155">
        <f t="shared" si="12"/>
        <v>36.607142857142854</v>
      </c>
      <c r="BD16" s="155">
        <f t="shared" si="13"/>
        <v>273.15457925871306</v>
      </c>
      <c r="BE16" s="155">
        <f t="shared" si="14"/>
        <v>7.5221238938053103</v>
      </c>
      <c r="BF16" s="155">
        <f t="shared" si="15"/>
        <v>143.68961641005512</v>
      </c>
      <c r="BG16" s="155">
        <f t="shared" si="16"/>
        <v>742.98045558369972</v>
      </c>
      <c r="BH16" s="9">
        <f t="shared" si="17"/>
        <v>4.4133476856835312</v>
      </c>
    </row>
    <row r="17" spans="1:60" ht="15.75" x14ac:dyDescent="0.25">
      <c r="A17" s="190">
        <v>9</v>
      </c>
      <c r="B17" s="190"/>
      <c r="C17" s="19" t="s">
        <v>34</v>
      </c>
      <c r="D17" s="22">
        <v>114134.9</v>
      </c>
      <c r="E17" s="23">
        <v>13</v>
      </c>
      <c r="F17" s="5">
        <v>0</v>
      </c>
      <c r="G17" s="5">
        <v>0</v>
      </c>
      <c r="H17" s="5">
        <v>0</v>
      </c>
      <c r="I17" s="5">
        <v>0</v>
      </c>
      <c r="J17" s="31">
        <v>0</v>
      </c>
      <c r="K17" s="91">
        <f t="shared" si="4"/>
        <v>13</v>
      </c>
      <c r="L17" s="23">
        <v>18</v>
      </c>
      <c r="M17" s="5">
        <v>0</v>
      </c>
      <c r="N17" s="5">
        <v>0</v>
      </c>
      <c r="O17" s="5">
        <v>0</v>
      </c>
      <c r="P17" s="5">
        <v>0</v>
      </c>
      <c r="Q17" s="31">
        <v>0</v>
      </c>
      <c r="R17" s="91">
        <f t="shared" si="5"/>
        <v>18</v>
      </c>
      <c r="S17" s="23">
        <v>62</v>
      </c>
      <c r="T17" s="5">
        <v>0</v>
      </c>
      <c r="U17" s="5">
        <v>0</v>
      </c>
      <c r="V17" s="5">
        <v>0</v>
      </c>
      <c r="W17" s="5">
        <v>0</v>
      </c>
      <c r="X17" s="31">
        <v>0</v>
      </c>
      <c r="Y17" s="87">
        <f t="shared" si="6"/>
        <v>62</v>
      </c>
      <c r="Z17" s="87">
        <f t="shared" si="7"/>
        <v>93</v>
      </c>
      <c r="AA17" s="29">
        <v>9</v>
      </c>
      <c r="AB17" s="11" t="s">
        <v>34</v>
      </c>
      <c r="AC17" s="23">
        <v>0</v>
      </c>
      <c r="AD17" s="5">
        <v>0</v>
      </c>
      <c r="AE17" s="5">
        <v>2</v>
      </c>
      <c r="AF17" s="5">
        <v>14</v>
      </c>
      <c r="AG17" s="5">
        <v>9</v>
      </c>
      <c r="AH17" s="5">
        <v>14</v>
      </c>
      <c r="AI17" s="5">
        <v>13</v>
      </c>
      <c r="AJ17" s="5">
        <v>10</v>
      </c>
      <c r="AK17" s="5">
        <v>3</v>
      </c>
      <c r="AL17" s="5">
        <v>4</v>
      </c>
      <c r="AM17" s="5">
        <v>5</v>
      </c>
      <c r="AN17" s="5">
        <v>6</v>
      </c>
      <c r="AO17" s="5">
        <v>5</v>
      </c>
      <c r="AP17" s="5">
        <v>5</v>
      </c>
      <c r="AQ17" s="5">
        <v>1</v>
      </c>
      <c r="AR17" s="31">
        <v>2</v>
      </c>
      <c r="AS17" s="102">
        <f t="shared" si="8"/>
        <v>38</v>
      </c>
      <c r="AT17" s="63">
        <f t="shared" si="9"/>
        <v>55</v>
      </c>
      <c r="AU17" s="99">
        <f t="shared" si="10"/>
        <v>93</v>
      </c>
      <c r="AV17" s="99">
        <f t="shared" si="11"/>
        <v>93</v>
      </c>
      <c r="AW17" s="41">
        <v>23</v>
      </c>
      <c r="AX17" s="40">
        <v>13</v>
      </c>
      <c r="AY17" s="41">
        <v>61</v>
      </c>
      <c r="AZ17" s="6">
        <v>0</v>
      </c>
      <c r="BA17" s="40">
        <v>0</v>
      </c>
      <c r="BB17" s="154">
        <f t="shared" si="0"/>
        <v>31.638973803027042</v>
      </c>
      <c r="BC17" s="155">
        <f t="shared" si="12"/>
        <v>41.935483870967744</v>
      </c>
      <c r="BD17" s="155">
        <f t="shared" si="13"/>
        <v>119.82724467481283</v>
      </c>
      <c r="BE17" s="155">
        <f t="shared" si="14"/>
        <v>0</v>
      </c>
      <c r="BF17" s="155">
        <f t="shared" si="15"/>
        <v>45.560122276358939</v>
      </c>
      <c r="BG17" s="155">
        <f t="shared" si="16"/>
        <v>325.93010551549088</v>
      </c>
      <c r="BH17" s="9">
        <f t="shared" si="17"/>
        <v>56.521739130434781</v>
      </c>
    </row>
    <row r="18" spans="1:60" ht="16.5" thickBot="1" x14ac:dyDescent="0.3">
      <c r="A18" s="164">
        <v>10</v>
      </c>
      <c r="B18" s="165"/>
      <c r="C18" s="93" t="s">
        <v>74</v>
      </c>
      <c r="D18" s="22">
        <v>114134.9</v>
      </c>
      <c r="E18" s="24">
        <v>4</v>
      </c>
      <c r="F18" s="25">
        <v>0</v>
      </c>
      <c r="G18" s="25">
        <v>0</v>
      </c>
      <c r="H18" s="25">
        <v>0</v>
      </c>
      <c r="I18" s="25">
        <v>0</v>
      </c>
      <c r="J18" s="47">
        <v>0</v>
      </c>
      <c r="K18" s="91">
        <f>E18+F18+G18+H18+I18+J18</f>
        <v>4</v>
      </c>
      <c r="L18" s="24">
        <v>9</v>
      </c>
      <c r="M18" s="25">
        <v>0</v>
      </c>
      <c r="N18" s="25">
        <v>0</v>
      </c>
      <c r="O18" s="25">
        <v>0</v>
      </c>
      <c r="P18" s="25">
        <v>0</v>
      </c>
      <c r="Q18" s="47"/>
      <c r="R18" s="91">
        <f>SUM(L18:Q18)</f>
        <v>9</v>
      </c>
      <c r="S18" s="24">
        <v>3</v>
      </c>
      <c r="T18" s="25">
        <v>0</v>
      </c>
      <c r="U18" s="25">
        <v>0</v>
      </c>
      <c r="V18" s="25">
        <v>0</v>
      </c>
      <c r="W18" s="25">
        <v>0</v>
      </c>
      <c r="X18" s="47">
        <v>0</v>
      </c>
      <c r="Y18" s="87">
        <f>SUM(S18:X18)</f>
        <v>3</v>
      </c>
      <c r="Z18" s="87">
        <f>K18+R18+Y18</f>
        <v>16</v>
      </c>
      <c r="AA18" s="30">
        <v>10</v>
      </c>
      <c r="AB18" s="12" t="s">
        <v>74</v>
      </c>
      <c r="AC18" s="24">
        <v>0</v>
      </c>
      <c r="AD18" s="25">
        <v>0</v>
      </c>
      <c r="AE18" s="25">
        <v>0</v>
      </c>
      <c r="AF18" s="25">
        <v>0</v>
      </c>
      <c r="AG18" s="25">
        <v>2</v>
      </c>
      <c r="AH18" s="25">
        <v>2</v>
      </c>
      <c r="AI18" s="25">
        <v>1</v>
      </c>
      <c r="AJ18" s="25">
        <v>2</v>
      </c>
      <c r="AK18" s="25">
        <v>0</v>
      </c>
      <c r="AL18" s="25">
        <v>1</v>
      </c>
      <c r="AM18" s="25">
        <v>2</v>
      </c>
      <c r="AN18" s="25">
        <v>2</v>
      </c>
      <c r="AO18" s="25">
        <v>2</v>
      </c>
      <c r="AP18" s="25">
        <v>2</v>
      </c>
      <c r="AQ18" s="25">
        <v>0</v>
      </c>
      <c r="AR18" s="47">
        <v>0</v>
      </c>
      <c r="AS18" s="102">
        <f>AQ18+AO18+AM18+AK18+AI18+AG18+AE18+AC18</f>
        <v>7</v>
      </c>
      <c r="AT18" s="63">
        <f>AR18+AP18+AN18+AL18+AJ18+AH18+AF18+AD18</f>
        <v>9</v>
      </c>
      <c r="AU18" s="99">
        <f>SUM(AS18:AT18)</f>
        <v>16</v>
      </c>
      <c r="AV18" s="99">
        <f>E18+F18+L18+M18+S18+T18</f>
        <v>16</v>
      </c>
      <c r="AW18" s="55">
        <v>0</v>
      </c>
      <c r="AX18" s="54">
        <v>0</v>
      </c>
      <c r="AY18" s="55">
        <v>74</v>
      </c>
      <c r="AZ18" s="53">
        <v>0</v>
      </c>
      <c r="BA18" s="54">
        <v>16</v>
      </c>
      <c r="BB18" s="154">
        <f t="shared" si="0"/>
        <v>9.7350688624698591</v>
      </c>
      <c r="BC18" s="155">
        <f>(E18+F18)/(K18+R18)*100</f>
        <v>30.76923076923077</v>
      </c>
      <c r="BD18" s="155">
        <f t="shared" si="13"/>
        <v>20.615439944053819</v>
      </c>
      <c r="BE18" s="155">
        <f t="shared" si="14"/>
        <v>0</v>
      </c>
      <c r="BF18" s="155">
        <f t="shared" si="15"/>
        <v>14.018499161956598</v>
      </c>
      <c r="BG18" s="155">
        <f t="shared" si="16"/>
        <v>56.073996647826391</v>
      </c>
      <c r="BH18" s="9" t="e">
        <f t="shared" si="17"/>
        <v>#DIV/0!</v>
      </c>
    </row>
    <row r="19" spans="1:60" s="48" customFormat="1" ht="39" customHeight="1" thickBot="1" x14ac:dyDescent="0.3">
      <c r="A19" s="170" t="s">
        <v>35</v>
      </c>
      <c r="B19" s="170"/>
      <c r="C19" s="170"/>
      <c r="D19" s="148">
        <f t="shared" ref="D19:J19" si="18">SUM(D9:D18)</f>
        <v>1141349</v>
      </c>
      <c r="E19" s="16">
        <f t="shared" si="18"/>
        <v>80</v>
      </c>
      <c r="F19" s="16">
        <f t="shared" si="18"/>
        <v>4</v>
      </c>
      <c r="G19" s="16">
        <f t="shared" si="18"/>
        <v>2</v>
      </c>
      <c r="H19" s="16">
        <f t="shared" si="18"/>
        <v>0</v>
      </c>
      <c r="I19" s="16">
        <f t="shared" si="18"/>
        <v>7</v>
      </c>
      <c r="J19" s="16">
        <f t="shared" si="18"/>
        <v>0</v>
      </c>
      <c r="K19" s="92">
        <f t="shared" ref="K19" si="19">E19+F19+G19+H19+I19+J19</f>
        <v>93</v>
      </c>
      <c r="L19" s="16">
        <f t="shared" ref="L19:Z19" si="20">SUM(L9:L18)</f>
        <v>99</v>
      </c>
      <c r="M19" s="16">
        <f t="shared" si="20"/>
        <v>0</v>
      </c>
      <c r="N19" s="16">
        <f t="shared" si="20"/>
        <v>0</v>
      </c>
      <c r="O19" s="16">
        <f t="shared" si="20"/>
        <v>0</v>
      </c>
      <c r="P19" s="16">
        <f t="shared" si="20"/>
        <v>7</v>
      </c>
      <c r="Q19" s="16">
        <f t="shared" si="20"/>
        <v>0</v>
      </c>
      <c r="R19" s="16">
        <f t="shared" si="20"/>
        <v>106</v>
      </c>
      <c r="S19" s="16">
        <f t="shared" si="20"/>
        <v>191</v>
      </c>
      <c r="T19" s="16">
        <f t="shared" si="20"/>
        <v>0</v>
      </c>
      <c r="U19" s="16">
        <f t="shared" si="20"/>
        <v>1</v>
      </c>
      <c r="V19" s="16">
        <f t="shared" si="20"/>
        <v>0</v>
      </c>
      <c r="W19" s="16">
        <f t="shared" si="20"/>
        <v>8</v>
      </c>
      <c r="X19" s="16">
        <f t="shared" si="20"/>
        <v>0</v>
      </c>
      <c r="Y19" s="16">
        <f t="shared" si="20"/>
        <v>200</v>
      </c>
      <c r="Z19" s="16">
        <f t="shared" si="20"/>
        <v>399</v>
      </c>
      <c r="AA19" s="170" t="s">
        <v>35</v>
      </c>
      <c r="AB19" s="170"/>
      <c r="AC19" s="16">
        <f t="shared" ref="AC19:AU19" si="21">SUM(AC9:AC18)</f>
        <v>0</v>
      </c>
      <c r="AD19" s="16">
        <f t="shared" si="21"/>
        <v>2</v>
      </c>
      <c r="AE19" s="16">
        <f t="shared" si="21"/>
        <v>5</v>
      </c>
      <c r="AF19" s="16">
        <f t="shared" si="21"/>
        <v>21</v>
      </c>
      <c r="AG19" s="16">
        <f t="shared" si="21"/>
        <v>42</v>
      </c>
      <c r="AH19" s="16">
        <f t="shared" si="21"/>
        <v>40</v>
      </c>
      <c r="AI19" s="16">
        <f t="shared" si="21"/>
        <v>36</v>
      </c>
      <c r="AJ19" s="16">
        <f t="shared" si="21"/>
        <v>33</v>
      </c>
      <c r="AK19" s="16">
        <f t="shared" si="21"/>
        <v>24</v>
      </c>
      <c r="AL19" s="16">
        <f t="shared" si="21"/>
        <v>25</v>
      </c>
      <c r="AM19" s="16">
        <f t="shared" si="21"/>
        <v>39</v>
      </c>
      <c r="AN19" s="16">
        <f t="shared" si="21"/>
        <v>35</v>
      </c>
      <c r="AO19" s="16">
        <f t="shared" si="21"/>
        <v>24</v>
      </c>
      <c r="AP19" s="16">
        <f t="shared" si="21"/>
        <v>23</v>
      </c>
      <c r="AQ19" s="16">
        <f t="shared" si="21"/>
        <v>20</v>
      </c>
      <c r="AR19" s="16">
        <f t="shared" si="21"/>
        <v>5</v>
      </c>
      <c r="AS19" s="16">
        <f t="shared" si="21"/>
        <v>190</v>
      </c>
      <c r="AT19" s="16">
        <f t="shared" si="21"/>
        <v>184</v>
      </c>
      <c r="AU19" s="16">
        <f t="shared" si="21"/>
        <v>374</v>
      </c>
      <c r="AV19" s="149">
        <f t="shared" ref="AV19" si="22">E19+F19+L19+M19+S19+T19</f>
        <v>374</v>
      </c>
      <c r="AW19" s="16">
        <f>SUM(AW9:AW18)</f>
        <v>1369</v>
      </c>
      <c r="AX19" s="150">
        <f>SUM(AX9:AX18)</f>
        <v>85</v>
      </c>
      <c r="AY19" s="150">
        <f>SUM(AY9:AY18)</f>
        <v>395</v>
      </c>
      <c r="AZ19" s="150">
        <f>SUM(AZ9:AZ18)</f>
        <v>0</v>
      </c>
      <c r="BA19" s="150">
        <f>SUM(BA9:BA18)</f>
        <v>16</v>
      </c>
      <c r="BB19" s="154">
        <f t="shared" si="0"/>
        <v>20.443644611186702</v>
      </c>
      <c r="BC19" s="155">
        <f t="shared" si="12"/>
        <v>42.211055276381906</v>
      </c>
      <c r="BD19" s="155">
        <f>(4*AV19)/(D19*0.00272)*100</f>
        <v>48.188590869225798</v>
      </c>
      <c r="BE19" s="155">
        <f t="shared" si="14"/>
        <v>7.2681704260651623</v>
      </c>
      <c r="BF19" s="155">
        <f t="shared" si="15"/>
        <v>29.438848240108857</v>
      </c>
      <c r="BG19" s="155">
        <f t="shared" si="16"/>
        <v>131.0729671642942</v>
      </c>
      <c r="BH19" s="9">
        <f t="shared" si="17"/>
        <v>6.20891161431702</v>
      </c>
    </row>
    <row r="21" spans="1:60" ht="15.75" x14ac:dyDescent="0.25">
      <c r="D21" s="156"/>
    </row>
    <row r="26" spans="1:60" ht="15.75" thickBot="1" x14ac:dyDescent="0.3"/>
    <row r="27" spans="1:60" ht="15" customHeight="1" x14ac:dyDescent="0.25">
      <c r="A27" s="171" t="s">
        <v>0</v>
      </c>
      <c r="B27" s="171"/>
      <c r="C27" s="171"/>
      <c r="D27" s="171"/>
      <c r="E27" s="234" t="s">
        <v>1</v>
      </c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 t="s">
        <v>8</v>
      </c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34"/>
      <c r="AP27" s="234"/>
      <c r="AQ27" s="234"/>
      <c r="AR27" s="234"/>
      <c r="AS27" s="234"/>
      <c r="AT27" s="234"/>
      <c r="AU27" s="268"/>
      <c r="AV27" s="71"/>
      <c r="AW27" s="205" t="s">
        <v>20</v>
      </c>
      <c r="AX27" s="236"/>
      <c r="AY27" s="204" t="s">
        <v>21</v>
      </c>
      <c r="AZ27" s="205"/>
      <c r="BA27" s="205"/>
      <c r="BB27" s="233" t="s">
        <v>37</v>
      </c>
      <c r="BC27" s="233" t="s">
        <v>63</v>
      </c>
      <c r="BD27" s="233" t="s">
        <v>60</v>
      </c>
      <c r="BE27" s="193" t="s">
        <v>80</v>
      </c>
      <c r="BF27" s="193" t="s">
        <v>39</v>
      </c>
      <c r="BG27" s="193" t="s">
        <v>61</v>
      </c>
      <c r="BH27" s="193" t="s">
        <v>62</v>
      </c>
    </row>
    <row r="28" spans="1:60" ht="15" customHeight="1" thickBot="1" x14ac:dyDescent="0.3">
      <c r="A28" s="171"/>
      <c r="B28" s="171"/>
      <c r="C28" s="171"/>
      <c r="D28" s="1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4"/>
      <c r="AB28" s="234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69"/>
      <c r="AV28" s="72"/>
      <c r="AW28" s="207"/>
      <c r="AX28" s="237"/>
      <c r="AY28" s="206"/>
      <c r="AZ28" s="207"/>
      <c r="BA28" s="207"/>
      <c r="BB28" s="233"/>
      <c r="BC28" s="233"/>
      <c r="BD28" s="233"/>
      <c r="BE28" s="193"/>
      <c r="BF28" s="193"/>
      <c r="BG28" s="193"/>
      <c r="BH28" s="193"/>
    </row>
    <row r="29" spans="1:60" ht="19.5" thickBot="1" x14ac:dyDescent="0.3">
      <c r="A29" s="168" t="s">
        <v>76</v>
      </c>
      <c r="B29" s="168"/>
      <c r="C29" s="168"/>
      <c r="D29" s="168"/>
      <c r="E29" s="208" t="s">
        <v>43</v>
      </c>
      <c r="F29" s="209"/>
      <c r="G29" s="209"/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210"/>
      <c r="S29" s="243" t="s">
        <v>45</v>
      </c>
      <c r="T29" s="244"/>
      <c r="U29" s="244"/>
      <c r="V29" s="244"/>
      <c r="W29" s="244"/>
      <c r="X29" s="244"/>
      <c r="Y29" s="259"/>
      <c r="Z29" s="260" t="s">
        <v>27</v>
      </c>
      <c r="AA29" s="217" t="s">
        <v>28</v>
      </c>
      <c r="AB29" s="218" t="s">
        <v>9</v>
      </c>
      <c r="AC29" s="219" t="s">
        <v>55</v>
      </c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73"/>
      <c r="AW29" s="207"/>
      <c r="AX29" s="237"/>
      <c r="AY29" s="206"/>
      <c r="AZ29" s="207"/>
      <c r="BA29" s="207"/>
      <c r="BB29" s="233"/>
      <c r="BC29" s="233"/>
      <c r="BD29" s="233"/>
      <c r="BE29" s="193"/>
      <c r="BF29" s="193"/>
      <c r="BG29" s="193"/>
      <c r="BH29" s="193"/>
    </row>
    <row r="30" spans="1:60" ht="19.5" thickBot="1" x14ac:dyDescent="0.3">
      <c r="A30" s="169"/>
      <c r="B30" s="169"/>
      <c r="C30" s="169"/>
      <c r="D30" s="169"/>
      <c r="E30" s="224" t="s">
        <v>44</v>
      </c>
      <c r="F30" s="225"/>
      <c r="G30" s="225"/>
      <c r="H30" s="225"/>
      <c r="I30" s="225"/>
      <c r="J30" s="225"/>
      <c r="K30" s="226"/>
      <c r="L30" s="227" t="s">
        <v>54</v>
      </c>
      <c r="M30" s="228"/>
      <c r="N30" s="228"/>
      <c r="O30" s="228"/>
      <c r="P30" s="228"/>
      <c r="Q30" s="228"/>
      <c r="R30" s="229"/>
      <c r="S30" s="252" t="s">
        <v>46</v>
      </c>
      <c r="T30" s="253"/>
      <c r="U30" s="253"/>
      <c r="V30" s="253"/>
      <c r="W30" s="253"/>
      <c r="X30" s="253"/>
      <c r="Y30" s="254"/>
      <c r="Z30" s="261"/>
      <c r="AA30" s="217"/>
      <c r="AB30" s="218"/>
      <c r="AC30" s="221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3"/>
      <c r="AT30" s="223"/>
      <c r="AU30" s="223"/>
      <c r="AV30" s="73"/>
      <c r="AW30" s="207"/>
      <c r="AX30" s="237"/>
      <c r="AY30" s="206"/>
      <c r="AZ30" s="207"/>
      <c r="BA30" s="207"/>
      <c r="BB30" s="233"/>
      <c r="BC30" s="233"/>
      <c r="BD30" s="233"/>
      <c r="BE30" s="193"/>
      <c r="BF30" s="193"/>
      <c r="BG30" s="193"/>
      <c r="BH30" s="193"/>
    </row>
    <row r="31" spans="1:60" ht="16.5" thickBot="1" x14ac:dyDescent="0.3">
      <c r="A31" s="172" t="s">
        <v>42</v>
      </c>
      <c r="B31" s="172"/>
      <c r="C31" s="172" t="s">
        <v>40</v>
      </c>
      <c r="D31" s="183" t="s">
        <v>41</v>
      </c>
      <c r="E31" s="184" t="s">
        <v>48</v>
      </c>
      <c r="F31" s="192" t="s">
        <v>47</v>
      </c>
      <c r="G31" s="186" t="s">
        <v>53</v>
      </c>
      <c r="H31" s="186"/>
      <c r="I31" s="186"/>
      <c r="J31" s="187"/>
      <c r="K31" s="255" t="s">
        <v>19</v>
      </c>
      <c r="L31" s="184" t="s">
        <v>48</v>
      </c>
      <c r="M31" s="192" t="s">
        <v>47</v>
      </c>
      <c r="N31" s="186" t="s">
        <v>53</v>
      </c>
      <c r="O31" s="186"/>
      <c r="P31" s="186"/>
      <c r="Q31" s="187"/>
      <c r="R31" s="255" t="s">
        <v>19</v>
      </c>
      <c r="S31" s="257" t="s">
        <v>48</v>
      </c>
      <c r="T31" s="258" t="s">
        <v>47</v>
      </c>
      <c r="U31" s="188" t="s">
        <v>53</v>
      </c>
      <c r="V31" s="188"/>
      <c r="W31" s="188"/>
      <c r="X31" s="189"/>
      <c r="Y31" s="239" t="s">
        <v>19</v>
      </c>
      <c r="Z31" s="262"/>
      <c r="AA31" s="217"/>
      <c r="AB31" s="218"/>
      <c r="AC31" s="194" t="s">
        <v>10</v>
      </c>
      <c r="AD31" s="195"/>
      <c r="AE31" s="195" t="s">
        <v>11</v>
      </c>
      <c r="AF31" s="195"/>
      <c r="AG31" s="195" t="s">
        <v>12</v>
      </c>
      <c r="AH31" s="195"/>
      <c r="AI31" s="195" t="s">
        <v>13</v>
      </c>
      <c r="AJ31" s="195"/>
      <c r="AK31" s="195" t="s">
        <v>14</v>
      </c>
      <c r="AL31" s="195"/>
      <c r="AM31" s="195" t="s">
        <v>15</v>
      </c>
      <c r="AN31" s="195"/>
      <c r="AO31" s="195" t="s">
        <v>16</v>
      </c>
      <c r="AP31" s="195"/>
      <c r="AQ31" s="195" t="s">
        <v>17</v>
      </c>
      <c r="AR31" s="199"/>
      <c r="AS31" s="264" t="s">
        <v>18</v>
      </c>
      <c r="AT31" s="265"/>
      <c r="AU31" s="266"/>
      <c r="AV31" s="75"/>
      <c r="AW31" s="200" t="s">
        <v>56</v>
      </c>
      <c r="AX31" s="201"/>
      <c r="AY31" s="267" t="s">
        <v>59</v>
      </c>
      <c r="AZ31" s="202"/>
      <c r="BA31" s="203"/>
      <c r="BB31" s="238"/>
      <c r="BC31" s="233"/>
      <c r="BD31" s="233"/>
      <c r="BE31" s="193"/>
      <c r="BF31" s="193"/>
      <c r="BG31" s="193"/>
      <c r="BH31" s="193"/>
    </row>
    <row r="32" spans="1:60" ht="79.5" thickBot="1" x14ac:dyDescent="0.3">
      <c r="A32" s="172"/>
      <c r="B32" s="172"/>
      <c r="C32" s="172"/>
      <c r="D32" s="183"/>
      <c r="E32" s="184"/>
      <c r="F32" s="192"/>
      <c r="G32" s="59" t="s">
        <v>49</v>
      </c>
      <c r="H32" s="59" t="s">
        <v>50</v>
      </c>
      <c r="I32" s="59" t="s">
        <v>51</v>
      </c>
      <c r="J32" s="46" t="s">
        <v>52</v>
      </c>
      <c r="K32" s="256"/>
      <c r="L32" s="184"/>
      <c r="M32" s="192"/>
      <c r="N32" s="59" t="s">
        <v>49</v>
      </c>
      <c r="O32" s="59" t="s">
        <v>50</v>
      </c>
      <c r="P32" s="59" t="s">
        <v>65</v>
      </c>
      <c r="Q32" s="46" t="s">
        <v>52</v>
      </c>
      <c r="R32" s="256"/>
      <c r="S32" s="257"/>
      <c r="T32" s="258"/>
      <c r="U32" s="60" t="s">
        <v>49</v>
      </c>
      <c r="V32" s="60" t="s">
        <v>50</v>
      </c>
      <c r="W32" s="60" t="s">
        <v>66</v>
      </c>
      <c r="X32" s="64" t="s">
        <v>52</v>
      </c>
      <c r="Y32" s="240"/>
      <c r="Z32" s="263"/>
      <c r="AA32" s="217"/>
      <c r="AB32" s="218"/>
      <c r="AC32" s="96" t="s">
        <v>4</v>
      </c>
      <c r="AD32" s="97" t="s">
        <v>5</v>
      </c>
      <c r="AE32" s="97" t="s">
        <v>4</v>
      </c>
      <c r="AF32" s="97" t="s">
        <v>5</v>
      </c>
      <c r="AG32" s="97" t="s">
        <v>4</v>
      </c>
      <c r="AH32" s="97" t="s">
        <v>5</v>
      </c>
      <c r="AI32" s="97" t="s">
        <v>4</v>
      </c>
      <c r="AJ32" s="97" t="s">
        <v>5</v>
      </c>
      <c r="AK32" s="97" t="s">
        <v>4</v>
      </c>
      <c r="AL32" s="97" t="s">
        <v>5</v>
      </c>
      <c r="AM32" s="97" t="s">
        <v>4</v>
      </c>
      <c r="AN32" s="97" t="s">
        <v>5</v>
      </c>
      <c r="AO32" s="97" t="s">
        <v>4</v>
      </c>
      <c r="AP32" s="97" t="s">
        <v>5</v>
      </c>
      <c r="AQ32" s="97" t="s">
        <v>4</v>
      </c>
      <c r="AR32" s="100" t="s">
        <v>5</v>
      </c>
      <c r="AS32" s="34" t="s">
        <v>4</v>
      </c>
      <c r="AT32" s="74" t="s">
        <v>5</v>
      </c>
      <c r="AU32" s="103" t="s">
        <v>19</v>
      </c>
      <c r="AV32" s="79" t="s">
        <v>72</v>
      </c>
      <c r="AW32" s="50" t="s">
        <v>57</v>
      </c>
      <c r="AX32" s="38" t="s">
        <v>58</v>
      </c>
      <c r="AY32" s="110" t="s">
        <v>67</v>
      </c>
      <c r="AZ32" s="35" t="s">
        <v>68</v>
      </c>
      <c r="BA32" s="38" t="s">
        <v>69</v>
      </c>
      <c r="BB32" s="238"/>
      <c r="BC32" s="233"/>
      <c r="BD32" s="233"/>
      <c r="BE32" s="193"/>
      <c r="BF32" s="193"/>
      <c r="BG32" s="193"/>
      <c r="BH32" s="193"/>
    </row>
    <row r="33" spans="1:60" ht="15.75" x14ac:dyDescent="0.25">
      <c r="A33" s="190">
        <v>1</v>
      </c>
      <c r="B33" s="190"/>
      <c r="C33" s="18" t="s">
        <v>29</v>
      </c>
      <c r="D33" s="22">
        <v>114134.9</v>
      </c>
      <c r="E33" s="23">
        <v>3</v>
      </c>
      <c r="F33" s="5">
        <v>0</v>
      </c>
      <c r="G33" s="5">
        <v>1</v>
      </c>
      <c r="H33" s="5">
        <v>0</v>
      </c>
      <c r="I33" s="5">
        <v>0</v>
      </c>
      <c r="J33" s="31">
        <v>0</v>
      </c>
      <c r="K33" s="91">
        <f>E33+F33+G33+H33+I33+J33</f>
        <v>4</v>
      </c>
      <c r="L33" s="23">
        <v>0</v>
      </c>
      <c r="M33" s="5">
        <v>0</v>
      </c>
      <c r="N33" s="5">
        <v>0</v>
      </c>
      <c r="O33" s="5">
        <v>0</v>
      </c>
      <c r="P33" s="5">
        <v>0</v>
      </c>
      <c r="Q33" s="31">
        <v>0</v>
      </c>
      <c r="R33" s="91">
        <f>SUM(L33:Q33)</f>
        <v>0</v>
      </c>
      <c r="S33" s="23">
        <v>0</v>
      </c>
      <c r="T33" s="5">
        <v>0</v>
      </c>
      <c r="U33" s="5">
        <v>0</v>
      </c>
      <c r="V33" s="5">
        <v>0</v>
      </c>
      <c r="W33" s="5">
        <v>0</v>
      </c>
      <c r="X33" s="31">
        <v>0</v>
      </c>
      <c r="Y33" s="87">
        <f>SUM(S33:X33)</f>
        <v>0</v>
      </c>
      <c r="Z33" s="95">
        <f>K33+R33+Y33</f>
        <v>4</v>
      </c>
      <c r="AA33" s="29">
        <v>1</v>
      </c>
      <c r="AB33" s="33" t="s">
        <v>29</v>
      </c>
      <c r="AC33" s="80">
        <v>0</v>
      </c>
      <c r="AD33" s="81">
        <v>0</v>
      </c>
      <c r="AE33" s="81">
        <v>0</v>
      </c>
      <c r="AF33" s="81">
        <v>0</v>
      </c>
      <c r="AG33" s="81">
        <v>0</v>
      </c>
      <c r="AH33" s="81">
        <v>2</v>
      </c>
      <c r="AI33" s="81">
        <v>1</v>
      </c>
      <c r="AJ33" s="81">
        <v>0</v>
      </c>
      <c r="AK33" s="81">
        <v>0</v>
      </c>
      <c r="AL33" s="81">
        <v>0</v>
      </c>
      <c r="AM33" s="81">
        <v>0</v>
      </c>
      <c r="AN33" s="81">
        <v>0</v>
      </c>
      <c r="AO33" s="81">
        <v>0</v>
      </c>
      <c r="AP33" s="81">
        <v>0</v>
      </c>
      <c r="AQ33" s="81">
        <v>0</v>
      </c>
      <c r="AR33" s="82"/>
      <c r="AS33" s="102">
        <f>AQ33+AO33+AM33+AK33+AI33+AG33+AE33+AC33</f>
        <v>1</v>
      </c>
      <c r="AT33" s="63">
        <f>AR33+AP33+AN33+AL33+AJ33+AH33+AF33+AD33</f>
        <v>2</v>
      </c>
      <c r="AU33" s="99">
        <f>SUM(AS33:AT33)</f>
        <v>3</v>
      </c>
      <c r="AV33" s="99">
        <f>E33+F33+L33+M33+S33+T33</f>
        <v>3</v>
      </c>
      <c r="AW33" s="32">
        <v>140</v>
      </c>
      <c r="AX33" s="40">
        <v>4</v>
      </c>
      <c r="AY33" s="41">
        <v>0</v>
      </c>
      <c r="AZ33" s="6">
        <v>0</v>
      </c>
      <c r="BA33" s="40">
        <v>0</v>
      </c>
      <c r="BB33" s="36">
        <f t="shared" ref="BB33:BB43" si="23">((E33+F33)*4)/(D33*0.00144)*100</f>
        <v>7.3013016468523944</v>
      </c>
      <c r="BC33" s="7">
        <f>(E33+F33)/(K33+R33)*100</f>
        <v>75</v>
      </c>
      <c r="BD33" s="7">
        <f>(4*AV33)/(D33*0.00272)*100</f>
        <v>3.865394989510091</v>
      </c>
      <c r="BE33" s="8">
        <f t="shared" ref="BE33:BE43" si="24">(F33+G33+H33+I33+J33+M33+N33+O33+P33+Q33+T33+U33+V33+W33+X33)/Z33*100</f>
        <v>25</v>
      </c>
      <c r="BF33" s="7">
        <f t="shared" ref="BF33:BF43" si="25">((E33+F33)*4)/(D33)*100000</f>
        <v>10.513874371467448</v>
      </c>
      <c r="BG33" s="7">
        <f>(AV33*4)/(D33)*100000</f>
        <v>10.513874371467448</v>
      </c>
      <c r="BH33" s="9">
        <f t="shared" ref="BH33:BH43" si="26">AX33/AW33*100</f>
        <v>2.8571428571428572</v>
      </c>
    </row>
    <row r="34" spans="1:60" ht="15.75" x14ac:dyDescent="0.25">
      <c r="A34" s="190">
        <v>2</v>
      </c>
      <c r="B34" s="190"/>
      <c r="C34" s="19" t="s">
        <v>30</v>
      </c>
      <c r="D34" s="22">
        <v>114134.9</v>
      </c>
      <c r="E34" s="23">
        <v>0</v>
      </c>
      <c r="F34" s="5">
        <v>0</v>
      </c>
      <c r="G34" s="5">
        <v>0</v>
      </c>
      <c r="H34" s="5">
        <v>0</v>
      </c>
      <c r="I34" s="5">
        <v>0</v>
      </c>
      <c r="J34" s="31">
        <v>0</v>
      </c>
      <c r="K34" s="91">
        <f t="shared" ref="K34:K41" si="27">E34+F34+G34+H34+I34+J34</f>
        <v>0</v>
      </c>
      <c r="L34" s="23">
        <v>1</v>
      </c>
      <c r="M34" s="5">
        <v>0</v>
      </c>
      <c r="N34" s="5">
        <v>0</v>
      </c>
      <c r="O34" s="5">
        <v>0</v>
      </c>
      <c r="P34" s="5">
        <v>0</v>
      </c>
      <c r="Q34" s="31">
        <v>0</v>
      </c>
      <c r="R34" s="91">
        <f t="shared" ref="R34:R41" si="28">SUM(L34:Q34)</f>
        <v>1</v>
      </c>
      <c r="S34" s="23">
        <v>0</v>
      </c>
      <c r="T34" s="5">
        <v>0</v>
      </c>
      <c r="U34" s="5">
        <v>0</v>
      </c>
      <c r="V34" s="5">
        <v>0</v>
      </c>
      <c r="W34" s="5">
        <v>0</v>
      </c>
      <c r="X34" s="31">
        <v>0</v>
      </c>
      <c r="Y34" s="87">
        <f t="shared" ref="Y34:Y41" si="29">SUM(S34:X34)</f>
        <v>0</v>
      </c>
      <c r="Z34" s="95">
        <f t="shared" ref="Z34:Z41" si="30">K34+R34+Y34</f>
        <v>1</v>
      </c>
      <c r="AA34" s="29">
        <v>2</v>
      </c>
      <c r="AB34" s="11" t="s">
        <v>30</v>
      </c>
      <c r="AC34" s="23">
        <v>0</v>
      </c>
      <c r="AD34" s="5">
        <v>0</v>
      </c>
      <c r="AE34" s="5">
        <v>0</v>
      </c>
      <c r="AF34" s="5">
        <v>1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76">
        <v>0</v>
      </c>
      <c r="AS34" s="102">
        <f t="shared" ref="AS34:AS41" si="31">AQ34+AO34+AM34+AK34+AI34+AG34+AE34+AC34</f>
        <v>0</v>
      </c>
      <c r="AT34" s="63">
        <f t="shared" ref="AT34:AT41" si="32">AR34+AP34+AN34+AL34+AJ34+AH34+AF34+AD34</f>
        <v>1</v>
      </c>
      <c r="AU34" s="99">
        <f t="shared" ref="AU34:AU41" si="33">SUM(AS34:AT34)</f>
        <v>1</v>
      </c>
      <c r="AV34" s="99">
        <f t="shared" ref="AV34:AV41" si="34">E34+F34+L34+M34+S34+T34</f>
        <v>1</v>
      </c>
      <c r="AW34" s="32">
        <v>0</v>
      </c>
      <c r="AX34" s="40">
        <v>1</v>
      </c>
      <c r="AY34" s="41">
        <v>6</v>
      </c>
      <c r="AZ34" s="6">
        <v>0</v>
      </c>
      <c r="BA34" s="40">
        <v>1</v>
      </c>
      <c r="BB34" s="36">
        <f t="shared" si="23"/>
        <v>0</v>
      </c>
      <c r="BC34" s="7">
        <f t="shared" ref="BC34:BC41" si="35">(E34+F34)/(K34+R34)*100</f>
        <v>0</v>
      </c>
      <c r="BD34" s="7">
        <f t="shared" ref="BD34:BD42" si="36">(4*AV34)/(D34*0.00272)*100</f>
        <v>1.2884649965033637</v>
      </c>
      <c r="BE34" s="8">
        <f t="shared" ref="BE34:BE38" si="37">(F34+G34+H34+I34+J34+M34+N34+O34+P34+Q34+T34+U34+V34+W34+X34)/Z34*100</f>
        <v>0</v>
      </c>
      <c r="BF34" s="7">
        <f t="shared" ref="BF34:BF38" si="38">((E34+F34)*4)/(D34)*100000</f>
        <v>0</v>
      </c>
      <c r="BG34" s="7">
        <f t="shared" ref="BG34:BG43" si="39">(AV34*4)/(D34)*100000</f>
        <v>3.5046247904891494</v>
      </c>
      <c r="BH34" s="9" t="e">
        <f t="shared" ref="BH34:BH38" si="40">AX34/AW34*100</f>
        <v>#DIV/0!</v>
      </c>
    </row>
    <row r="35" spans="1:60" ht="15.75" x14ac:dyDescent="0.25">
      <c r="A35" s="190">
        <v>3</v>
      </c>
      <c r="B35" s="190"/>
      <c r="C35" s="19" t="s">
        <v>31</v>
      </c>
      <c r="D35" s="22">
        <v>114134.9</v>
      </c>
      <c r="E35" s="23">
        <v>4</v>
      </c>
      <c r="F35" s="5">
        <v>1</v>
      </c>
      <c r="G35" s="5">
        <v>0</v>
      </c>
      <c r="H35" s="5">
        <v>0</v>
      </c>
      <c r="I35" s="5">
        <v>2</v>
      </c>
      <c r="J35" s="31">
        <v>0</v>
      </c>
      <c r="K35" s="91">
        <f t="shared" si="27"/>
        <v>7</v>
      </c>
      <c r="L35" s="23">
        <v>0</v>
      </c>
      <c r="M35" s="5">
        <v>0</v>
      </c>
      <c r="N35" s="5">
        <v>0</v>
      </c>
      <c r="O35" s="5">
        <v>0</v>
      </c>
      <c r="P35" s="5">
        <v>0</v>
      </c>
      <c r="Q35" s="31">
        <v>0</v>
      </c>
      <c r="R35" s="91">
        <f t="shared" si="28"/>
        <v>0</v>
      </c>
      <c r="S35" s="23">
        <v>0</v>
      </c>
      <c r="T35" s="5">
        <v>0</v>
      </c>
      <c r="U35" s="5">
        <v>0</v>
      </c>
      <c r="V35" s="5">
        <v>0</v>
      </c>
      <c r="W35" s="5">
        <v>0</v>
      </c>
      <c r="X35" s="31">
        <v>0</v>
      </c>
      <c r="Y35" s="87">
        <f t="shared" si="29"/>
        <v>0</v>
      </c>
      <c r="Z35" s="95">
        <f t="shared" si="30"/>
        <v>7</v>
      </c>
      <c r="AA35" s="29">
        <v>3</v>
      </c>
      <c r="AB35" s="11" t="s">
        <v>31</v>
      </c>
      <c r="AC35" s="23">
        <v>0</v>
      </c>
      <c r="AD35" s="5">
        <v>0</v>
      </c>
      <c r="AE35" s="5">
        <v>0</v>
      </c>
      <c r="AF35" s="5">
        <v>0</v>
      </c>
      <c r="AG35" s="5">
        <v>0</v>
      </c>
      <c r="AH35" s="5">
        <v>2</v>
      </c>
      <c r="AI35" s="5">
        <v>0</v>
      </c>
      <c r="AJ35" s="5">
        <v>1</v>
      </c>
      <c r="AK35" s="5">
        <v>0</v>
      </c>
      <c r="AL35" s="5">
        <v>0</v>
      </c>
      <c r="AM35" s="5">
        <v>1</v>
      </c>
      <c r="AN35" s="5">
        <v>0</v>
      </c>
      <c r="AO35" s="5">
        <v>0</v>
      </c>
      <c r="AP35" s="5">
        <v>0</v>
      </c>
      <c r="AQ35" s="5">
        <v>1</v>
      </c>
      <c r="AR35" s="76">
        <v>0</v>
      </c>
      <c r="AS35" s="102">
        <f t="shared" si="31"/>
        <v>2</v>
      </c>
      <c r="AT35" s="63">
        <f t="shared" si="32"/>
        <v>3</v>
      </c>
      <c r="AU35" s="99">
        <f t="shared" si="33"/>
        <v>5</v>
      </c>
      <c r="AV35" s="99">
        <f t="shared" si="34"/>
        <v>5</v>
      </c>
      <c r="AW35" s="32">
        <v>95</v>
      </c>
      <c r="AX35" s="40">
        <v>7</v>
      </c>
      <c r="AY35" s="41">
        <v>0</v>
      </c>
      <c r="AZ35" s="6">
        <v>0</v>
      </c>
      <c r="BA35" s="40">
        <v>0</v>
      </c>
      <c r="BB35" s="36">
        <f t="shared" si="23"/>
        <v>12.168836078087324</v>
      </c>
      <c r="BC35" s="7">
        <f t="shared" si="35"/>
        <v>71.428571428571431</v>
      </c>
      <c r="BD35" s="7">
        <f t="shared" si="36"/>
        <v>6.4423249825168183</v>
      </c>
      <c r="BE35" s="8">
        <f t="shared" si="37"/>
        <v>42.857142857142854</v>
      </c>
      <c r="BF35" s="7">
        <f t="shared" si="38"/>
        <v>17.523123952445747</v>
      </c>
      <c r="BG35" s="7">
        <f t="shared" si="39"/>
        <v>17.523123952445747</v>
      </c>
      <c r="BH35" s="9">
        <f t="shared" si="40"/>
        <v>7.3684210526315779</v>
      </c>
    </row>
    <row r="36" spans="1:60" ht="15.75" x14ac:dyDescent="0.25">
      <c r="A36" s="190">
        <v>4</v>
      </c>
      <c r="B36" s="190"/>
      <c r="C36" s="19" t="s">
        <v>32</v>
      </c>
      <c r="D36" s="22">
        <v>114134.9</v>
      </c>
      <c r="E36" s="23">
        <v>0</v>
      </c>
      <c r="F36" s="5">
        <v>0</v>
      </c>
      <c r="G36" s="5">
        <v>0</v>
      </c>
      <c r="H36" s="5">
        <v>0</v>
      </c>
      <c r="I36" s="5">
        <v>0</v>
      </c>
      <c r="J36" s="31">
        <v>0</v>
      </c>
      <c r="K36" s="91">
        <f t="shared" si="27"/>
        <v>0</v>
      </c>
      <c r="L36" s="23">
        <v>0</v>
      </c>
      <c r="M36" s="5">
        <v>0</v>
      </c>
      <c r="N36" s="5">
        <v>0</v>
      </c>
      <c r="O36" s="5">
        <v>0</v>
      </c>
      <c r="P36" s="5">
        <v>0</v>
      </c>
      <c r="Q36" s="31">
        <v>0</v>
      </c>
      <c r="R36" s="91">
        <f t="shared" si="28"/>
        <v>0</v>
      </c>
      <c r="S36" s="23">
        <v>0</v>
      </c>
      <c r="T36" s="5">
        <v>0</v>
      </c>
      <c r="U36" s="5">
        <v>0</v>
      </c>
      <c r="V36" s="5">
        <v>0</v>
      </c>
      <c r="W36" s="5">
        <v>0</v>
      </c>
      <c r="X36" s="31">
        <v>0</v>
      </c>
      <c r="Y36" s="87">
        <f t="shared" si="29"/>
        <v>0</v>
      </c>
      <c r="Z36" s="95">
        <f t="shared" si="30"/>
        <v>0</v>
      </c>
      <c r="AA36" s="29">
        <v>4</v>
      </c>
      <c r="AB36" s="11" t="s">
        <v>32</v>
      </c>
      <c r="AC36" s="23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76">
        <v>0</v>
      </c>
      <c r="AS36" s="102">
        <f t="shared" si="31"/>
        <v>0</v>
      </c>
      <c r="AT36" s="63">
        <f t="shared" si="32"/>
        <v>0</v>
      </c>
      <c r="AU36" s="99">
        <f t="shared" si="33"/>
        <v>0</v>
      </c>
      <c r="AV36" s="99">
        <f t="shared" si="34"/>
        <v>0</v>
      </c>
      <c r="AW36" s="51">
        <v>0</v>
      </c>
      <c r="AX36" s="40">
        <v>0</v>
      </c>
      <c r="AY36" s="41">
        <v>0</v>
      </c>
      <c r="AZ36" s="6">
        <v>0</v>
      </c>
      <c r="BA36" s="40">
        <v>0</v>
      </c>
      <c r="BB36" s="36">
        <f t="shared" si="23"/>
        <v>0</v>
      </c>
      <c r="BC36" s="7" t="e">
        <f t="shared" si="35"/>
        <v>#DIV/0!</v>
      </c>
      <c r="BD36" s="7">
        <f t="shared" si="36"/>
        <v>0</v>
      </c>
      <c r="BE36" s="8" t="e">
        <f t="shared" si="37"/>
        <v>#DIV/0!</v>
      </c>
      <c r="BF36" s="7">
        <f t="shared" si="38"/>
        <v>0</v>
      </c>
      <c r="BG36" s="7">
        <f t="shared" si="39"/>
        <v>0</v>
      </c>
      <c r="BH36" s="9" t="e">
        <f t="shared" si="40"/>
        <v>#DIV/0!</v>
      </c>
    </row>
    <row r="37" spans="1:60" ht="15.75" x14ac:dyDescent="0.25">
      <c r="A37" s="190">
        <v>5</v>
      </c>
      <c r="B37" s="190"/>
      <c r="C37" s="19" t="s">
        <v>33</v>
      </c>
      <c r="D37" s="22">
        <v>114134.9</v>
      </c>
      <c r="E37" s="23">
        <v>3</v>
      </c>
      <c r="F37" s="5">
        <v>0</v>
      </c>
      <c r="G37" s="5">
        <v>0</v>
      </c>
      <c r="H37" s="5">
        <v>0</v>
      </c>
      <c r="I37" s="5">
        <v>0</v>
      </c>
      <c r="J37" s="31">
        <v>0</v>
      </c>
      <c r="K37" s="91">
        <f t="shared" si="27"/>
        <v>3</v>
      </c>
      <c r="L37" s="23">
        <v>1</v>
      </c>
      <c r="M37" s="5">
        <v>0</v>
      </c>
      <c r="N37" s="5">
        <v>0</v>
      </c>
      <c r="O37" s="5">
        <v>0</v>
      </c>
      <c r="P37" s="5">
        <v>0</v>
      </c>
      <c r="Q37" s="31">
        <v>0</v>
      </c>
      <c r="R37" s="91">
        <f t="shared" si="28"/>
        <v>1</v>
      </c>
      <c r="S37" s="23">
        <v>1</v>
      </c>
      <c r="T37" s="5">
        <v>0</v>
      </c>
      <c r="U37" s="5">
        <v>0</v>
      </c>
      <c r="V37" s="5">
        <v>0</v>
      </c>
      <c r="W37" s="5">
        <v>0</v>
      </c>
      <c r="X37" s="31">
        <v>0</v>
      </c>
      <c r="Y37" s="87">
        <f t="shared" si="29"/>
        <v>1</v>
      </c>
      <c r="Z37" s="95">
        <f t="shared" si="30"/>
        <v>5</v>
      </c>
      <c r="AA37" s="29">
        <v>5</v>
      </c>
      <c r="AB37" s="11" t="s">
        <v>33</v>
      </c>
      <c r="AC37" s="23">
        <v>0</v>
      </c>
      <c r="AD37" s="5">
        <v>0</v>
      </c>
      <c r="AE37" s="5">
        <v>0</v>
      </c>
      <c r="AF37" s="5">
        <v>1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1</v>
      </c>
      <c r="AM37" s="5">
        <v>1</v>
      </c>
      <c r="AN37" s="5">
        <v>1</v>
      </c>
      <c r="AO37" s="5">
        <v>1</v>
      </c>
      <c r="AP37" s="5">
        <v>0</v>
      </c>
      <c r="AQ37" s="5">
        <v>0</v>
      </c>
      <c r="AR37" s="76">
        <v>0</v>
      </c>
      <c r="AS37" s="102">
        <f t="shared" si="31"/>
        <v>2</v>
      </c>
      <c r="AT37" s="63">
        <f t="shared" si="32"/>
        <v>3</v>
      </c>
      <c r="AU37" s="99">
        <f t="shared" si="33"/>
        <v>5</v>
      </c>
      <c r="AV37" s="99">
        <f t="shared" si="34"/>
        <v>5</v>
      </c>
      <c r="AW37" s="51">
        <v>2</v>
      </c>
      <c r="AX37" s="40">
        <v>3</v>
      </c>
      <c r="AY37" s="41">
        <v>12</v>
      </c>
      <c r="AZ37" s="6">
        <v>0</v>
      </c>
      <c r="BA37" s="40">
        <v>0</v>
      </c>
      <c r="BB37" s="36">
        <f t="shared" si="23"/>
        <v>7.3013016468523944</v>
      </c>
      <c r="BC37" s="7">
        <f t="shared" si="35"/>
        <v>75</v>
      </c>
      <c r="BD37" s="7">
        <f t="shared" si="36"/>
        <v>6.4423249825168183</v>
      </c>
      <c r="BE37" s="8">
        <f t="shared" si="37"/>
        <v>0</v>
      </c>
      <c r="BF37" s="7">
        <f t="shared" si="38"/>
        <v>10.513874371467448</v>
      </c>
      <c r="BG37" s="7">
        <f t="shared" si="39"/>
        <v>17.523123952445747</v>
      </c>
      <c r="BH37" s="9">
        <f t="shared" si="40"/>
        <v>150</v>
      </c>
    </row>
    <row r="38" spans="1:60" ht="18.75" customHeight="1" x14ac:dyDescent="0.25">
      <c r="A38" s="164">
        <v>6</v>
      </c>
      <c r="B38" s="165"/>
      <c r="C38" s="19" t="s">
        <v>73</v>
      </c>
      <c r="D38" s="22">
        <v>114134.9</v>
      </c>
      <c r="E38" s="23">
        <v>6</v>
      </c>
      <c r="F38" s="5">
        <v>0</v>
      </c>
      <c r="G38" s="5">
        <v>0</v>
      </c>
      <c r="H38" s="5">
        <v>0</v>
      </c>
      <c r="I38" s="5">
        <v>0</v>
      </c>
      <c r="J38" s="31">
        <v>0</v>
      </c>
      <c r="K38" s="91">
        <f t="shared" si="27"/>
        <v>6</v>
      </c>
      <c r="L38" s="23">
        <v>6</v>
      </c>
      <c r="M38" s="5">
        <v>0</v>
      </c>
      <c r="N38" s="5">
        <v>0</v>
      </c>
      <c r="O38" s="5">
        <v>0</v>
      </c>
      <c r="P38" s="5">
        <v>1</v>
      </c>
      <c r="Q38" s="31">
        <v>0</v>
      </c>
      <c r="R38" s="91">
        <f t="shared" si="28"/>
        <v>7</v>
      </c>
      <c r="S38" s="23">
        <v>7</v>
      </c>
      <c r="T38" s="5">
        <v>0</v>
      </c>
      <c r="U38" s="5">
        <v>0</v>
      </c>
      <c r="V38" s="5">
        <v>0</v>
      </c>
      <c r="W38" s="5">
        <v>0</v>
      </c>
      <c r="X38" s="31">
        <v>0</v>
      </c>
      <c r="Y38" s="87">
        <f t="shared" si="29"/>
        <v>7</v>
      </c>
      <c r="Z38" s="95">
        <f t="shared" si="30"/>
        <v>20</v>
      </c>
      <c r="AA38" s="29">
        <v>6</v>
      </c>
      <c r="AB38" s="44" t="s">
        <v>70</v>
      </c>
      <c r="AC38" s="23">
        <v>0</v>
      </c>
      <c r="AD38" s="5">
        <v>0</v>
      </c>
      <c r="AE38" s="5">
        <v>0</v>
      </c>
      <c r="AF38" s="5">
        <v>1</v>
      </c>
      <c r="AG38" s="5">
        <v>3</v>
      </c>
      <c r="AH38" s="5">
        <v>1</v>
      </c>
      <c r="AI38" s="5">
        <v>1</v>
      </c>
      <c r="AJ38" s="5">
        <v>2</v>
      </c>
      <c r="AK38" s="5">
        <v>4</v>
      </c>
      <c r="AL38" s="5">
        <v>1</v>
      </c>
      <c r="AM38" s="5">
        <v>1</v>
      </c>
      <c r="AN38" s="5">
        <v>2</v>
      </c>
      <c r="AO38" s="5">
        <v>0</v>
      </c>
      <c r="AP38" s="5">
        <v>2</v>
      </c>
      <c r="AQ38" s="5">
        <v>0</v>
      </c>
      <c r="AR38" s="76">
        <v>1</v>
      </c>
      <c r="AS38" s="102">
        <f t="shared" si="31"/>
        <v>9</v>
      </c>
      <c r="AT38" s="63">
        <f t="shared" si="32"/>
        <v>10</v>
      </c>
      <c r="AU38" s="99">
        <f t="shared" si="33"/>
        <v>19</v>
      </c>
      <c r="AV38" s="99">
        <f t="shared" si="34"/>
        <v>19</v>
      </c>
      <c r="AW38" s="51">
        <v>78</v>
      </c>
      <c r="AX38" s="40">
        <v>6</v>
      </c>
      <c r="AY38" s="41">
        <v>0</v>
      </c>
      <c r="AZ38" s="6">
        <v>0</v>
      </c>
      <c r="BA38" s="40">
        <v>0</v>
      </c>
      <c r="BB38" s="36">
        <f t="shared" si="23"/>
        <v>14.602603293704789</v>
      </c>
      <c r="BC38" s="7">
        <f t="shared" si="35"/>
        <v>46.153846153846153</v>
      </c>
      <c r="BD38" s="7">
        <f t="shared" si="36"/>
        <v>24.480834933563909</v>
      </c>
      <c r="BE38" s="8">
        <f t="shared" si="37"/>
        <v>5</v>
      </c>
      <c r="BF38" s="7">
        <f t="shared" si="38"/>
        <v>21.027748742934897</v>
      </c>
      <c r="BG38" s="7">
        <f t="shared" si="39"/>
        <v>66.587871019293843</v>
      </c>
      <c r="BH38" s="9">
        <f t="shared" si="40"/>
        <v>7.6923076923076925</v>
      </c>
    </row>
    <row r="39" spans="1:60" ht="15.75" x14ac:dyDescent="0.25">
      <c r="A39" s="190">
        <v>7</v>
      </c>
      <c r="B39" s="190"/>
      <c r="C39" s="19" t="s">
        <v>71</v>
      </c>
      <c r="D39" s="22">
        <v>114134.9</v>
      </c>
      <c r="E39" s="23">
        <v>3</v>
      </c>
      <c r="F39" s="5">
        <v>1</v>
      </c>
      <c r="G39" s="5">
        <v>0</v>
      </c>
      <c r="H39" s="5">
        <v>0</v>
      </c>
      <c r="I39" s="5">
        <v>4</v>
      </c>
      <c r="J39" s="31">
        <v>0</v>
      </c>
      <c r="K39" s="91">
        <f t="shared" si="27"/>
        <v>8</v>
      </c>
      <c r="L39" s="23">
        <v>0</v>
      </c>
      <c r="M39" s="5">
        <v>0</v>
      </c>
      <c r="N39" s="5">
        <v>0</v>
      </c>
      <c r="O39" s="5">
        <v>0</v>
      </c>
      <c r="P39" s="5">
        <v>0</v>
      </c>
      <c r="Q39" s="31">
        <v>0</v>
      </c>
      <c r="R39" s="91">
        <f t="shared" si="28"/>
        <v>0</v>
      </c>
      <c r="S39" s="23">
        <v>8</v>
      </c>
      <c r="T39" s="5">
        <v>0</v>
      </c>
      <c r="U39" s="5">
        <v>0</v>
      </c>
      <c r="V39" s="5">
        <v>0</v>
      </c>
      <c r="W39" s="5">
        <v>7</v>
      </c>
      <c r="X39" s="31">
        <v>0</v>
      </c>
      <c r="Y39" s="87">
        <f t="shared" si="29"/>
        <v>15</v>
      </c>
      <c r="Z39" s="95">
        <f t="shared" si="30"/>
        <v>23</v>
      </c>
      <c r="AA39" s="29">
        <v>7</v>
      </c>
      <c r="AB39" s="44" t="s">
        <v>71</v>
      </c>
      <c r="AC39" s="23">
        <v>0</v>
      </c>
      <c r="AD39" s="5">
        <v>0</v>
      </c>
      <c r="AE39" s="5">
        <v>3</v>
      </c>
      <c r="AF39" s="5">
        <v>1</v>
      </c>
      <c r="AG39" s="5">
        <v>3</v>
      </c>
      <c r="AH39" s="5">
        <v>1</v>
      </c>
      <c r="AI39" s="5">
        <v>1</v>
      </c>
      <c r="AJ39" s="5">
        <v>0</v>
      </c>
      <c r="AK39" s="5">
        <v>2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1</v>
      </c>
      <c r="AR39" s="76">
        <v>0</v>
      </c>
      <c r="AS39" s="102">
        <f t="shared" si="31"/>
        <v>10</v>
      </c>
      <c r="AT39" s="63">
        <f t="shared" si="32"/>
        <v>2</v>
      </c>
      <c r="AU39" s="99">
        <f t="shared" si="33"/>
        <v>12</v>
      </c>
      <c r="AV39" s="99">
        <f t="shared" si="34"/>
        <v>12</v>
      </c>
      <c r="AW39" s="51">
        <v>67</v>
      </c>
      <c r="AX39" s="40">
        <v>5</v>
      </c>
      <c r="AY39" s="41">
        <v>0</v>
      </c>
      <c r="AZ39" s="6">
        <v>0</v>
      </c>
      <c r="BA39" s="40">
        <v>0</v>
      </c>
      <c r="BB39" s="36">
        <f t="shared" si="23"/>
        <v>9.7350688624698591</v>
      </c>
      <c r="BC39" s="7">
        <f t="shared" si="35"/>
        <v>50</v>
      </c>
      <c r="BD39" s="7">
        <f t="shared" si="36"/>
        <v>15.461579958040364</v>
      </c>
      <c r="BE39" s="8">
        <f t="shared" ref="BE39:BE41" si="41">(F39+G39+H39+I39+J39+M39+N39+O39+P39+Q39+T39+U39+V39+W39+X39)/Z39*100</f>
        <v>52.173913043478258</v>
      </c>
      <c r="BF39" s="7">
        <f t="shared" ref="BF39:BF41" si="42">((E39+F39)*4)/(D39)*100000</f>
        <v>14.018499161956598</v>
      </c>
      <c r="BG39" s="7">
        <f t="shared" si="39"/>
        <v>42.055497485869793</v>
      </c>
      <c r="BH39" s="9">
        <f t="shared" ref="BH39:BH41" si="43">AX39/AW39*100</f>
        <v>7.4626865671641784</v>
      </c>
    </row>
    <row r="40" spans="1:60" ht="15.75" x14ac:dyDescent="0.25">
      <c r="A40" s="191">
        <v>8</v>
      </c>
      <c r="B40" s="191"/>
      <c r="C40" s="19" t="s">
        <v>6</v>
      </c>
      <c r="D40" s="22">
        <v>114134.9</v>
      </c>
      <c r="E40" s="23">
        <v>59</v>
      </c>
      <c r="F40" s="5">
        <v>5</v>
      </c>
      <c r="G40" s="5">
        <v>0</v>
      </c>
      <c r="H40" s="5">
        <v>1</v>
      </c>
      <c r="I40" s="5">
        <v>1</v>
      </c>
      <c r="J40" s="31">
        <v>0</v>
      </c>
      <c r="K40" s="91">
        <f t="shared" si="27"/>
        <v>66</v>
      </c>
      <c r="L40" s="23">
        <v>74</v>
      </c>
      <c r="M40" s="5">
        <v>3</v>
      </c>
      <c r="N40" s="5">
        <v>3</v>
      </c>
      <c r="O40" s="5">
        <v>1</v>
      </c>
      <c r="P40" s="5">
        <v>3</v>
      </c>
      <c r="Q40" s="31">
        <v>0</v>
      </c>
      <c r="R40" s="91">
        <f t="shared" si="28"/>
        <v>84</v>
      </c>
      <c r="S40" s="23">
        <v>143</v>
      </c>
      <c r="T40" s="5">
        <v>2</v>
      </c>
      <c r="U40" s="5">
        <v>3</v>
      </c>
      <c r="V40" s="5">
        <v>0</v>
      </c>
      <c r="W40" s="5">
        <v>10</v>
      </c>
      <c r="X40" s="31">
        <v>0</v>
      </c>
      <c r="Y40" s="87">
        <f t="shared" si="29"/>
        <v>158</v>
      </c>
      <c r="Z40" s="95">
        <f t="shared" si="30"/>
        <v>308</v>
      </c>
      <c r="AA40" s="29">
        <v>8</v>
      </c>
      <c r="AB40" s="11" t="s">
        <v>6</v>
      </c>
      <c r="AC40" s="23">
        <v>4</v>
      </c>
      <c r="AD40" s="5">
        <v>3</v>
      </c>
      <c r="AE40" s="5">
        <v>8</v>
      </c>
      <c r="AF40" s="5">
        <v>19</v>
      </c>
      <c r="AG40" s="5">
        <v>29</v>
      </c>
      <c r="AH40" s="5">
        <v>20</v>
      </c>
      <c r="AI40" s="5">
        <v>6</v>
      </c>
      <c r="AJ40" s="5">
        <v>22</v>
      </c>
      <c r="AK40" s="5">
        <v>17</v>
      </c>
      <c r="AL40" s="5">
        <v>18</v>
      </c>
      <c r="AM40" s="5">
        <v>46</v>
      </c>
      <c r="AN40" s="5">
        <v>30</v>
      </c>
      <c r="AO40" s="5">
        <v>19</v>
      </c>
      <c r="AP40" s="5">
        <v>16</v>
      </c>
      <c r="AQ40" s="5">
        <v>16</v>
      </c>
      <c r="AR40" s="76">
        <v>13</v>
      </c>
      <c r="AS40" s="102">
        <f t="shared" si="31"/>
        <v>145</v>
      </c>
      <c r="AT40" s="63">
        <f t="shared" si="32"/>
        <v>141</v>
      </c>
      <c r="AU40" s="99">
        <f t="shared" si="33"/>
        <v>286</v>
      </c>
      <c r="AV40" s="99">
        <f t="shared" si="34"/>
        <v>286</v>
      </c>
      <c r="AW40" s="51">
        <v>0</v>
      </c>
      <c r="AX40" s="40">
        <v>66</v>
      </c>
      <c r="AY40" s="41">
        <v>45</v>
      </c>
      <c r="AZ40" s="6">
        <v>0</v>
      </c>
      <c r="BA40" s="40">
        <v>0</v>
      </c>
      <c r="BB40" s="36">
        <f t="shared" si="23"/>
        <v>155.76110179951775</v>
      </c>
      <c r="BC40" s="7">
        <f t="shared" si="35"/>
        <v>42.666666666666671</v>
      </c>
      <c r="BD40" s="7">
        <f t="shared" si="36"/>
        <v>368.50098899996203</v>
      </c>
      <c r="BE40" s="8">
        <f t="shared" si="41"/>
        <v>10.38961038961039</v>
      </c>
      <c r="BF40" s="7">
        <f t="shared" si="42"/>
        <v>224.29598659130556</v>
      </c>
      <c r="BG40" s="7">
        <f t="shared" si="39"/>
        <v>1002.3226900798968</v>
      </c>
      <c r="BH40" s="9" t="e">
        <f t="shared" si="43"/>
        <v>#DIV/0!</v>
      </c>
    </row>
    <row r="41" spans="1:60" ht="15.75" x14ac:dyDescent="0.25">
      <c r="A41" s="190">
        <v>9</v>
      </c>
      <c r="B41" s="190"/>
      <c r="C41" s="19" t="s">
        <v>34</v>
      </c>
      <c r="D41" s="22">
        <v>114134.9</v>
      </c>
      <c r="E41" s="23">
        <v>21</v>
      </c>
      <c r="F41" s="5">
        <v>0</v>
      </c>
      <c r="G41" s="5">
        <v>0</v>
      </c>
      <c r="H41" s="5">
        <v>0</v>
      </c>
      <c r="I41" s="5">
        <v>0</v>
      </c>
      <c r="J41" s="31">
        <v>0</v>
      </c>
      <c r="K41" s="91">
        <f t="shared" si="27"/>
        <v>21</v>
      </c>
      <c r="L41" s="23">
        <v>13</v>
      </c>
      <c r="M41" s="5">
        <v>0</v>
      </c>
      <c r="N41" s="5">
        <v>0</v>
      </c>
      <c r="O41" s="5">
        <v>0</v>
      </c>
      <c r="P41" s="5">
        <v>0</v>
      </c>
      <c r="Q41" s="31">
        <v>0</v>
      </c>
      <c r="R41" s="91">
        <f t="shared" si="28"/>
        <v>13</v>
      </c>
      <c r="S41" s="23">
        <v>69</v>
      </c>
      <c r="T41" s="5">
        <v>0</v>
      </c>
      <c r="U41" s="5">
        <v>0</v>
      </c>
      <c r="V41" s="5">
        <v>0</v>
      </c>
      <c r="W41" s="5">
        <v>0</v>
      </c>
      <c r="X41" s="31">
        <v>0</v>
      </c>
      <c r="Y41" s="87">
        <f t="shared" si="29"/>
        <v>69</v>
      </c>
      <c r="Z41" s="95">
        <f t="shared" si="30"/>
        <v>103</v>
      </c>
      <c r="AA41" s="29">
        <v>9</v>
      </c>
      <c r="AB41" s="11" t="s">
        <v>34</v>
      </c>
      <c r="AC41" s="23">
        <v>0</v>
      </c>
      <c r="AD41" s="5">
        <v>0</v>
      </c>
      <c r="AE41" s="5">
        <v>1</v>
      </c>
      <c r="AF41" s="5">
        <v>5</v>
      </c>
      <c r="AG41" s="5">
        <v>17</v>
      </c>
      <c r="AH41" s="5">
        <v>18</v>
      </c>
      <c r="AI41" s="5">
        <v>10</v>
      </c>
      <c r="AJ41" s="5">
        <v>10</v>
      </c>
      <c r="AK41" s="5">
        <v>9</v>
      </c>
      <c r="AL41" s="5">
        <v>7</v>
      </c>
      <c r="AM41" s="5">
        <v>8</v>
      </c>
      <c r="AN41" s="5">
        <v>5</v>
      </c>
      <c r="AO41" s="5">
        <v>2</v>
      </c>
      <c r="AP41" s="5">
        <v>6</v>
      </c>
      <c r="AQ41" s="5">
        <v>3</v>
      </c>
      <c r="AR41" s="76">
        <v>2</v>
      </c>
      <c r="AS41" s="102">
        <f t="shared" si="31"/>
        <v>50</v>
      </c>
      <c r="AT41" s="63">
        <f t="shared" si="32"/>
        <v>53</v>
      </c>
      <c r="AU41" s="99">
        <f t="shared" si="33"/>
        <v>103</v>
      </c>
      <c r="AV41" s="99">
        <f t="shared" si="34"/>
        <v>103</v>
      </c>
      <c r="AW41" s="51">
        <v>31</v>
      </c>
      <c r="AX41" s="40">
        <v>21</v>
      </c>
      <c r="AY41" s="41">
        <v>65</v>
      </c>
      <c r="AZ41" s="6">
        <v>0</v>
      </c>
      <c r="BA41" s="40">
        <v>0</v>
      </c>
      <c r="BB41" s="36">
        <f t="shared" si="23"/>
        <v>51.109111527966768</v>
      </c>
      <c r="BC41" s="7">
        <f t="shared" si="35"/>
        <v>61.764705882352942</v>
      </c>
      <c r="BD41" s="7">
        <f t="shared" si="36"/>
        <v>132.71189463984646</v>
      </c>
      <c r="BE41" s="8">
        <f t="shared" si="41"/>
        <v>0</v>
      </c>
      <c r="BF41" s="7">
        <f t="shared" si="42"/>
        <v>73.597120600272135</v>
      </c>
      <c r="BG41" s="7">
        <f t="shared" si="39"/>
        <v>360.9763534203824</v>
      </c>
      <c r="BH41" s="9">
        <f t="shared" si="43"/>
        <v>67.741935483870961</v>
      </c>
    </row>
    <row r="42" spans="1:60" ht="16.5" thickBot="1" x14ac:dyDescent="0.3">
      <c r="A42" s="164">
        <v>10</v>
      </c>
      <c r="B42" s="165"/>
      <c r="C42" s="93" t="s">
        <v>74</v>
      </c>
      <c r="D42" s="22">
        <v>114134.9</v>
      </c>
      <c r="E42" s="24">
        <v>10</v>
      </c>
      <c r="F42" s="25">
        <v>1</v>
      </c>
      <c r="G42" s="25">
        <v>0</v>
      </c>
      <c r="H42" s="25">
        <v>0</v>
      </c>
      <c r="I42" s="25">
        <v>0</v>
      </c>
      <c r="J42" s="47">
        <v>0</v>
      </c>
      <c r="K42" s="91">
        <f>E42+F42+G42+H42+I42+J42</f>
        <v>11</v>
      </c>
      <c r="L42" s="24">
        <v>19</v>
      </c>
      <c r="M42" s="25">
        <v>0</v>
      </c>
      <c r="N42" s="25">
        <v>0</v>
      </c>
      <c r="O42" s="25">
        <v>0</v>
      </c>
      <c r="P42" s="25">
        <v>0</v>
      </c>
      <c r="Q42" s="47">
        <v>0</v>
      </c>
      <c r="R42" s="91">
        <f>SUM(L42:Q42)</f>
        <v>19</v>
      </c>
      <c r="S42" s="24">
        <v>11</v>
      </c>
      <c r="T42" s="25">
        <v>1</v>
      </c>
      <c r="U42" s="25">
        <v>0</v>
      </c>
      <c r="V42" s="25">
        <v>0</v>
      </c>
      <c r="W42" s="25">
        <v>0</v>
      </c>
      <c r="X42" s="47">
        <v>0</v>
      </c>
      <c r="Y42" s="87">
        <f>SUM(S42:X42)</f>
        <v>12</v>
      </c>
      <c r="Z42" s="95">
        <f>K42+R42+Y42</f>
        <v>42</v>
      </c>
      <c r="AA42" s="30">
        <v>10</v>
      </c>
      <c r="AB42" s="12" t="s">
        <v>74</v>
      </c>
      <c r="AC42" s="24">
        <v>0</v>
      </c>
      <c r="AD42" s="25">
        <v>0</v>
      </c>
      <c r="AE42" s="25">
        <v>1</v>
      </c>
      <c r="AF42" s="25">
        <v>2</v>
      </c>
      <c r="AG42" s="25">
        <v>4</v>
      </c>
      <c r="AH42" s="25">
        <v>5</v>
      </c>
      <c r="AI42" s="25">
        <v>3</v>
      </c>
      <c r="AJ42" s="25">
        <v>4</v>
      </c>
      <c r="AK42" s="25">
        <v>6</v>
      </c>
      <c r="AL42" s="25">
        <v>1</v>
      </c>
      <c r="AM42" s="25">
        <v>4</v>
      </c>
      <c r="AN42" s="25">
        <v>2</v>
      </c>
      <c r="AO42" s="25">
        <v>3</v>
      </c>
      <c r="AP42" s="25">
        <v>3</v>
      </c>
      <c r="AQ42" s="25">
        <v>0</v>
      </c>
      <c r="AR42" s="98">
        <v>4</v>
      </c>
      <c r="AS42" s="102">
        <f>AQ42+AO42+AM42+AK42+AI42+AG42+AE42+AC42</f>
        <v>21</v>
      </c>
      <c r="AT42" s="63">
        <f>AR42+AP42+AN42+AL42+AJ42+AH42+AF42+AD42</f>
        <v>21</v>
      </c>
      <c r="AU42" s="99">
        <f>SUM(AS42:AT42)</f>
        <v>42</v>
      </c>
      <c r="AV42" s="99">
        <f>E42+F42+L42+M42+S42+T42</f>
        <v>42</v>
      </c>
      <c r="AW42" s="52">
        <v>0</v>
      </c>
      <c r="AX42" s="54">
        <v>0</v>
      </c>
      <c r="AY42" s="55">
        <v>42</v>
      </c>
      <c r="AZ42" s="53">
        <v>0</v>
      </c>
      <c r="BA42" s="54">
        <v>12</v>
      </c>
      <c r="BB42" s="36">
        <f t="shared" si="23"/>
        <v>26.771439371792116</v>
      </c>
      <c r="BC42" s="7">
        <f>(E42+F42)/(K42+R42)*100</f>
        <v>36.666666666666664</v>
      </c>
      <c r="BD42" s="7">
        <f t="shared" si="36"/>
        <v>54.115529853141275</v>
      </c>
      <c r="BE42" s="8"/>
      <c r="BF42" s="7"/>
      <c r="BG42" s="7"/>
      <c r="BH42" s="9"/>
    </row>
    <row r="43" spans="1:60" s="65" customFormat="1" ht="54" customHeight="1" thickBot="1" x14ac:dyDescent="0.3">
      <c r="A43" s="170" t="s">
        <v>35</v>
      </c>
      <c r="B43" s="170"/>
      <c r="C43" s="170"/>
      <c r="D43" s="148">
        <f t="shared" ref="D43:J43" si="44">SUM(D33:D42)</f>
        <v>1141349</v>
      </c>
      <c r="E43" s="16">
        <f t="shared" si="44"/>
        <v>109</v>
      </c>
      <c r="F43" s="16">
        <f t="shared" si="44"/>
        <v>8</v>
      </c>
      <c r="G43" s="16">
        <f t="shared" si="44"/>
        <v>1</v>
      </c>
      <c r="H43" s="16">
        <f t="shared" si="44"/>
        <v>1</v>
      </c>
      <c r="I43" s="16">
        <f t="shared" si="44"/>
        <v>7</v>
      </c>
      <c r="J43" s="16">
        <f t="shared" si="44"/>
        <v>0</v>
      </c>
      <c r="K43" s="92">
        <f t="shared" ref="K43" si="45">E43+F43+G43+H43+I43+J43</f>
        <v>126</v>
      </c>
      <c r="L43" s="16">
        <f t="shared" ref="L43:Q43" si="46">SUM(L33:L42)</f>
        <v>114</v>
      </c>
      <c r="M43" s="16">
        <f t="shared" si="46"/>
        <v>3</v>
      </c>
      <c r="N43" s="16">
        <f t="shared" si="46"/>
        <v>3</v>
      </c>
      <c r="O43" s="16">
        <f t="shared" si="46"/>
        <v>1</v>
      </c>
      <c r="P43" s="16">
        <f t="shared" si="46"/>
        <v>4</v>
      </c>
      <c r="Q43" s="16">
        <f t="shared" si="46"/>
        <v>0</v>
      </c>
      <c r="R43" s="92">
        <f t="shared" ref="R43" si="47">SUM(L43:Q43)</f>
        <v>125</v>
      </c>
      <c r="S43" s="16">
        <f t="shared" ref="S43:X43" si="48">SUM(S33:S42)</f>
        <v>239</v>
      </c>
      <c r="T43" s="16">
        <f t="shared" si="48"/>
        <v>3</v>
      </c>
      <c r="U43" s="16">
        <f t="shared" si="48"/>
        <v>3</v>
      </c>
      <c r="V43" s="16">
        <f t="shared" si="48"/>
        <v>0</v>
      </c>
      <c r="W43" s="16">
        <f t="shared" si="48"/>
        <v>17</v>
      </c>
      <c r="X43" s="16">
        <f t="shared" si="48"/>
        <v>0</v>
      </c>
      <c r="Y43" s="92">
        <f t="shared" ref="Y43" si="49">SUM(S43:X43)</f>
        <v>262</v>
      </c>
      <c r="Z43" s="16">
        <f>SUM(Z33:Z42)</f>
        <v>513</v>
      </c>
      <c r="AA43" s="170" t="s">
        <v>35</v>
      </c>
      <c r="AB43" s="170"/>
      <c r="AC43" s="16">
        <f t="shared" ref="AC43:AT43" si="50">SUM(AC33:AC42)</f>
        <v>4</v>
      </c>
      <c r="AD43" s="16">
        <f t="shared" si="50"/>
        <v>3</v>
      </c>
      <c r="AE43" s="16">
        <f t="shared" si="50"/>
        <v>13</v>
      </c>
      <c r="AF43" s="16">
        <f t="shared" si="50"/>
        <v>30</v>
      </c>
      <c r="AG43" s="16">
        <f t="shared" si="50"/>
        <v>56</v>
      </c>
      <c r="AH43" s="16">
        <f t="shared" si="50"/>
        <v>49</v>
      </c>
      <c r="AI43" s="16">
        <f t="shared" si="50"/>
        <v>22</v>
      </c>
      <c r="AJ43" s="16">
        <f t="shared" si="50"/>
        <v>39</v>
      </c>
      <c r="AK43" s="16">
        <f t="shared" si="50"/>
        <v>38</v>
      </c>
      <c r="AL43" s="16">
        <f t="shared" si="50"/>
        <v>28</v>
      </c>
      <c r="AM43" s="16">
        <f t="shared" si="50"/>
        <v>61</v>
      </c>
      <c r="AN43" s="16">
        <f t="shared" si="50"/>
        <v>40</v>
      </c>
      <c r="AO43" s="16">
        <f t="shared" si="50"/>
        <v>25</v>
      </c>
      <c r="AP43" s="16">
        <f t="shared" si="50"/>
        <v>27</v>
      </c>
      <c r="AQ43" s="16">
        <f t="shared" si="50"/>
        <v>21</v>
      </c>
      <c r="AR43" s="16">
        <f t="shared" si="50"/>
        <v>20</v>
      </c>
      <c r="AS43" s="83">
        <f t="shared" si="50"/>
        <v>240</v>
      </c>
      <c r="AT43" s="83">
        <f t="shared" si="50"/>
        <v>236</v>
      </c>
      <c r="AU43" s="77">
        <f t="shared" ref="AU43" si="51">SUM(AS43:AT43)</f>
        <v>476</v>
      </c>
      <c r="AV43" s="77">
        <f t="shared" ref="AV43" si="52">E43+F43+L43+M43+S43+T43</f>
        <v>476</v>
      </c>
      <c r="AW43" s="16">
        <f>SUM(AW33:AW42)</f>
        <v>413</v>
      </c>
      <c r="AX43" s="16">
        <f>SUM(AX33:AX42)</f>
        <v>113</v>
      </c>
      <c r="AY43" s="150">
        <f>SUM(AY33:AY42)</f>
        <v>170</v>
      </c>
      <c r="AZ43" s="150">
        <f>SUM(AZ33:AZ42)</f>
        <v>0</v>
      </c>
      <c r="BA43" s="150">
        <f>SUM(BA33:BA42)</f>
        <v>13</v>
      </c>
      <c r="BB43" s="154">
        <f t="shared" si="23"/>
        <v>28.475076422724339</v>
      </c>
      <c r="BC43" s="151">
        <f t="shared" ref="BC43" si="53">(E43+F43)/(K43+R43)*100</f>
        <v>46.613545816733065</v>
      </c>
      <c r="BD43" s="151">
        <f>(4*AV43)/(D43*0.00272)*100</f>
        <v>61.33093383356011</v>
      </c>
      <c r="BE43" s="152">
        <f t="shared" si="24"/>
        <v>9.9415204678362574</v>
      </c>
      <c r="BF43" s="151">
        <f t="shared" si="25"/>
        <v>41.004110048723042</v>
      </c>
      <c r="BG43" s="151">
        <f t="shared" si="39"/>
        <v>166.82014002728351</v>
      </c>
      <c r="BH43" s="153">
        <f t="shared" si="26"/>
        <v>27.360774818401939</v>
      </c>
    </row>
    <row r="52" spans="1:60" ht="15" customHeight="1" x14ac:dyDescent="0.25">
      <c r="A52" s="171" t="s">
        <v>0</v>
      </c>
      <c r="B52" s="171"/>
      <c r="C52" s="171"/>
      <c r="D52" s="171"/>
      <c r="E52" s="234" t="s">
        <v>1</v>
      </c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 t="s">
        <v>8</v>
      </c>
      <c r="AB52" s="234"/>
      <c r="AC52" s="234"/>
      <c r="AD52" s="234"/>
      <c r="AE52" s="234"/>
      <c r="AF52" s="234"/>
      <c r="AG52" s="234"/>
      <c r="AH52" s="234"/>
      <c r="AI52" s="234"/>
      <c r="AJ52" s="234"/>
      <c r="AK52" s="234"/>
      <c r="AL52" s="234"/>
      <c r="AM52" s="234"/>
      <c r="AN52" s="234"/>
      <c r="AO52" s="234"/>
      <c r="AP52" s="234"/>
      <c r="AQ52" s="234"/>
      <c r="AR52" s="234"/>
      <c r="AS52" s="234"/>
      <c r="AT52" s="234"/>
      <c r="AU52" s="234"/>
      <c r="AV52" s="67"/>
      <c r="AW52" s="204" t="s">
        <v>20</v>
      </c>
      <c r="AX52" s="236"/>
      <c r="AY52" s="204" t="s">
        <v>21</v>
      </c>
      <c r="AZ52" s="205"/>
      <c r="BA52" s="205"/>
      <c r="BB52" s="233" t="s">
        <v>37</v>
      </c>
      <c r="BC52" s="233" t="s">
        <v>63</v>
      </c>
      <c r="BD52" s="233" t="s">
        <v>60</v>
      </c>
      <c r="BE52" s="193" t="s">
        <v>80</v>
      </c>
      <c r="BF52" s="193" t="s">
        <v>39</v>
      </c>
      <c r="BG52" s="193" t="s">
        <v>61</v>
      </c>
      <c r="BH52" s="193" t="s">
        <v>62</v>
      </c>
    </row>
    <row r="53" spans="1:60" ht="15" customHeight="1" thickBot="1" x14ac:dyDescent="0.3">
      <c r="A53" s="171"/>
      <c r="B53" s="171"/>
      <c r="C53" s="171"/>
      <c r="D53" s="171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4"/>
      <c r="AA53" s="234"/>
      <c r="AB53" s="234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5"/>
      <c r="AU53" s="235"/>
      <c r="AV53" s="68"/>
      <c r="AW53" s="206"/>
      <c r="AX53" s="237"/>
      <c r="AY53" s="206"/>
      <c r="AZ53" s="207"/>
      <c r="BA53" s="207"/>
      <c r="BB53" s="233"/>
      <c r="BC53" s="233"/>
      <c r="BD53" s="233"/>
      <c r="BE53" s="193"/>
      <c r="BF53" s="193"/>
      <c r="BG53" s="193"/>
      <c r="BH53" s="193"/>
    </row>
    <row r="54" spans="1:60" ht="19.5" thickBot="1" x14ac:dyDescent="0.3">
      <c r="A54" s="168" t="s">
        <v>77</v>
      </c>
      <c r="B54" s="168"/>
      <c r="C54" s="168"/>
      <c r="D54" s="168"/>
      <c r="E54" s="208" t="s">
        <v>43</v>
      </c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10"/>
      <c r="S54" s="243" t="s">
        <v>45</v>
      </c>
      <c r="T54" s="244"/>
      <c r="U54" s="244"/>
      <c r="V54" s="244"/>
      <c r="W54" s="244"/>
      <c r="X54" s="244"/>
      <c r="Y54" s="245"/>
      <c r="Z54" s="246" t="s">
        <v>27</v>
      </c>
      <c r="AA54" s="249" t="s">
        <v>28</v>
      </c>
      <c r="AB54" s="218" t="s">
        <v>9</v>
      </c>
      <c r="AC54" s="219" t="s">
        <v>55</v>
      </c>
      <c r="AD54" s="220"/>
      <c r="AE54" s="220"/>
      <c r="AF54" s="220"/>
      <c r="AG54" s="220"/>
      <c r="AH54" s="220"/>
      <c r="AI54" s="220"/>
      <c r="AJ54" s="220"/>
      <c r="AK54" s="220"/>
      <c r="AL54" s="220"/>
      <c r="AM54" s="220"/>
      <c r="AN54" s="220"/>
      <c r="AO54" s="220"/>
      <c r="AP54" s="220"/>
      <c r="AQ54" s="220"/>
      <c r="AR54" s="220"/>
      <c r="AS54" s="220"/>
      <c r="AT54" s="220"/>
      <c r="AU54" s="250"/>
      <c r="AV54" s="78"/>
      <c r="AW54" s="207"/>
      <c r="AX54" s="237"/>
      <c r="AY54" s="206"/>
      <c r="AZ54" s="207"/>
      <c r="BA54" s="207"/>
      <c r="BB54" s="233"/>
      <c r="BC54" s="233"/>
      <c r="BD54" s="233"/>
      <c r="BE54" s="193"/>
      <c r="BF54" s="193"/>
      <c r="BG54" s="193"/>
      <c r="BH54" s="193"/>
    </row>
    <row r="55" spans="1:60" ht="19.5" thickBot="1" x14ac:dyDescent="0.3">
      <c r="A55" s="169"/>
      <c r="B55" s="169"/>
      <c r="C55" s="169"/>
      <c r="D55" s="169"/>
      <c r="E55" s="224" t="s">
        <v>44</v>
      </c>
      <c r="F55" s="225"/>
      <c r="G55" s="225"/>
      <c r="H55" s="225"/>
      <c r="I55" s="225"/>
      <c r="J55" s="225"/>
      <c r="K55" s="226"/>
      <c r="L55" s="227" t="s">
        <v>54</v>
      </c>
      <c r="M55" s="228"/>
      <c r="N55" s="228"/>
      <c r="O55" s="228"/>
      <c r="P55" s="228"/>
      <c r="Q55" s="228"/>
      <c r="R55" s="229"/>
      <c r="S55" s="252" t="s">
        <v>46</v>
      </c>
      <c r="T55" s="253"/>
      <c r="U55" s="253"/>
      <c r="V55" s="253"/>
      <c r="W55" s="253"/>
      <c r="X55" s="253"/>
      <c r="Y55" s="254"/>
      <c r="Z55" s="247"/>
      <c r="AA55" s="249"/>
      <c r="AB55" s="218"/>
      <c r="AC55" s="221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3"/>
      <c r="AT55" s="223"/>
      <c r="AU55" s="251"/>
      <c r="AV55" s="73"/>
      <c r="AW55" s="207"/>
      <c r="AX55" s="237"/>
      <c r="AY55" s="206"/>
      <c r="AZ55" s="207"/>
      <c r="BA55" s="207"/>
      <c r="BB55" s="233"/>
      <c r="BC55" s="233"/>
      <c r="BD55" s="233"/>
      <c r="BE55" s="193"/>
      <c r="BF55" s="193"/>
      <c r="BG55" s="193"/>
      <c r="BH55" s="193"/>
    </row>
    <row r="56" spans="1:60" ht="16.5" thickBot="1" x14ac:dyDescent="0.3">
      <c r="A56" s="172" t="s">
        <v>42</v>
      </c>
      <c r="B56" s="172"/>
      <c r="C56" s="172" t="s">
        <v>40</v>
      </c>
      <c r="D56" s="183" t="s">
        <v>41</v>
      </c>
      <c r="E56" s="184" t="s">
        <v>48</v>
      </c>
      <c r="F56" s="192" t="s">
        <v>47</v>
      </c>
      <c r="G56" s="186" t="s">
        <v>53</v>
      </c>
      <c r="H56" s="186"/>
      <c r="I56" s="186"/>
      <c r="J56" s="187"/>
      <c r="K56" s="255" t="s">
        <v>19</v>
      </c>
      <c r="L56" s="184" t="s">
        <v>48</v>
      </c>
      <c r="M56" s="192" t="s">
        <v>47</v>
      </c>
      <c r="N56" s="186" t="s">
        <v>53</v>
      </c>
      <c r="O56" s="186"/>
      <c r="P56" s="186"/>
      <c r="Q56" s="187"/>
      <c r="R56" s="255" t="s">
        <v>19</v>
      </c>
      <c r="S56" s="257" t="s">
        <v>48</v>
      </c>
      <c r="T56" s="258" t="s">
        <v>47</v>
      </c>
      <c r="U56" s="188" t="s">
        <v>53</v>
      </c>
      <c r="V56" s="188"/>
      <c r="W56" s="188"/>
      <c r="X56" s="189"/>
      <c r="Y56" s="239" t="s">
        <v>19</v>
      </c>
      <c r="Z56" s="247"/>
      <c r="AA56" s="249"/>
      <c r="AB56" s="218"/>
      <c r="AC56" s="194" t="s">
        <v>10</v>
      </c>
      <c r="AD56" s="195"/>
      <c r="AE56" s="195" t="s">
        <v>11</v>
      </c>
      <c r="AF56" s="195"/>
      <c r="AG56" s="195" t="s">
        <v>12</v>
      </c>
      <c r="AH56" s="195"/>
      <c r="AI56" s="195" t="s">
        <v>13</v>
      </c>
      <c r="AJ56" s="195"/>
      <c r="AK56" s="195" t="s">
        <v>14</v>
      </c>
      <c r="AL56" s="195"/>
      <c r="AM56" s="195" t="s">
        <v>15</v>
      </c>
      <c r="AN56" s="195"/>
      <c r="AO56" s="195" t="s">
        <v>16</v>
      </c>
      <c r="AP56" s="195"/>
      <c r="AQ56" s="195" t="s">
        <v>17</v>
      </c>
      <c r="AR56" s="199"/>
      <c r="AS56" s="241" t="s">
        <v>18</v>
      </c>
      <c r="AT56" s="242"/>
      <c r="AU56" s="198"/>
      <c r="AV56" s="112"/>
      <c r="AW56" s="200" t="s">
        <v>56</v>
      </c>
      <c r="AX56" s="201"/>
      <c r="AY56" s="202" t="s">
        <v>59</v>
      </c>
      <c r="AZ56" s="202"/>
      <c r="BA56" s="203"/>
      <c r="BB56" s="238"/>
      <c r="BC56" s="233"/>
      <c r="BD56" s="233"/>
      <c r="BE56" s="193"/>
      <c r="BF56" s="193"/>
      <c r="BG56" s="193"/>
      <c r="BH56" s="193"/>
    </row>
    <row r="57" spans="1:60" ht="79.5" thickBot="1" x14ac:dyDescent="0.3">
      <c r="A57" s="172"/>
      <c r="B57" s="172"/>
      <c r="C57" s="172"/>
      <c r="D57" s="183"/>
      <c r="E57" s="184"/>
      <c r="F57" s="192"/>
      <c r="G57" s="59" t="s">
        <v>49</v>
      </c>
      <c r="H57" s="59" t="s">
        <v>50</v>
      </c>
      <c r="I57" s="59" t="s">
        <v>51</v>
      </c>
      <c r="J57" s="46" t="s">
        <v>52</v>
      </c>
      <c r="K57" s="256"/>
      <c r="L57" s="184"/>
      <c r="M57" s="192"/>
      <c r="N57" s="59" t="s">
        <v>49</v>
      </c>
      <c r="O57" s="59" t="s">
        <v>50</v>
      </c>
      <c r="P57" s="59" t="s">
        <v>65</v>
      </c>
      <c r="Q57" s="46" t="s">
        <v>52</v>
      </c>
      <c r="R57" s="256"/>
      <c r="S57" s="257"/>
      <c r="T57" s="258"/>
      <c r="U57" s="60" t="s">
        <v>49</v>
      </c>
      <c r="V57" s="60" t="s">
        <v>50</v>
      </c>
      <c r="W57" s="60" t="s">
        <v>66</v>
      </c>
      <c r="X57" s="64" t="s">
        <v>52</v>
      </c>
      <c r="Y57" s="240"/>
      <c r="Z57" s="248"/>
      <c r="AA57" s="249"/>
      <c r="AB57" s="218"/>
      <c r="AC57" s="96" t="s">
        <v>4</v>
      </c>
      <c r="AD57" s="97" t="s">
        <v>5</v>
      </c>
      <c r="AE57" s="97" t="s">
        <v>4</v>
      </c>
      <c r="AF57" s="97" t="s">
        <v>5</v>
      </c>
      <c r="AG57" s="97" t="s">
        <v>4</v>
      </c>
      <c r="AH57" s="97" t="s">
        <v>5</v>
      </c>
      <c r="AI57" s="97" t="s">
        <v>4</v>
      </c>
      <c r="AJ57" s="97" t="s">
        <v>5</v>
      </c>
      <c r="AK57" s="97" t="s">
        <v>4</v>
      </c>
      <c r="AL57" s="97" t="s">
        <v>5</v>
      </c>
      <c r="AM57" s="97" t="s">
        <v>4</v>
      </c>
      <c r="AN57" s="97" t="s">
        <v>5</v>
      </c>
      <c r="AO57" s="97" t="s">
        <v>4</v>
      </c>
      <c r="AP57" s="97" t="s">
        <v>5</v>
      </c>
      <c r="AQ57" s="97" t="s">
        <v>4</v>
      </c>
      <c r="AR57" s="100" t="s">
        <v>5</v>
      </c>
      <c r="AS57" s="116" t="s">
        <v>4</v>
      </c>
      <c r="AT57" s="117" t="s">
        <v>5</v>
      </c>
      <c r="AU57" s="113" t="s">
        <v>19</v>
      </c>
      <c r="AV57" s="115" t="s">
        <v>72</v>
      </c>
      <c r="AW57" s="37" t="s">
        <v>57</v>
      </c>
      <c r="AX57" s="38" t="s">
        <v>58</v>
      </c>
      <c r="AY57" s="109" t="s">
        <v>67</v>
      </c>
      <c r="AZ57" s="35" t="s">
        <v>68</v>
      </c>
      <c r="BA57" s="38" t="s">
        <v>69</v>
      </c>
      <c r="BB57" s="238"/>
      <c r="BC57" s="233"/>
      <c r="BD57" s="233"/>
      <c r="BE57" s="193"/>
      <c r="BF57" s="193"/>
      <c r="BG57" s="193"/>
      <c r="BH57" s="193"/>
    </row>
    <row r="58" spans="1:60" ht="15.75" x14ac:dyDescent="0.25">
      <c r="A58" s="190">
        <v>1</v>
      </c>
      <c r="B58" s="190"/>
      <c r="C58" s="18" t="s">
        <v>29</v>
      </c>
      <c r="D58" s="22">
        <v>114134.9</v>
      </c>
      <c r="E58" s="23">
        <v>1</v>
      </c>
      <c r="F58" s="5">
        <v>2</v>
      </c>
      <c r="G58" s="5">
        <v>0</v>
      </c>
      <c r="H58" s="5">
        <v>0</v>
      </c>
      <c r="I58" s="5">
        <v>0</v>
      </c>
      <c r="J58" s="31">
        <v>0</v>
      </c>
      <c r="K58" s="91">
        <f>E58+F58+G58+H58+I58+J58</f>
        <v>3</v>
      </c>
      <c r="L58" s="23">
        <v>0</v>
      </c>
      <c r="M58" s="5">
        <v>0</v>
      </c>
      <c r="N58" s="5">
        <v>0</v>
      </c>
      <c r="O58" s="5">
        <v>0</v>
      </c>
      <c r="P58" s="5">
        <v>0</v>
      </c>
      <c r="Q58" s="31">
        <v>0</v>
      </c>
      <c r="R58" s="91">
        <f>SUM(L58:Q58)</f>
        <v>0</v>
      </c>
      <c r="S58" s="23">
        <v>0</v>
      </c>
      <c r="T58" s="5">
        <v>0</v>
      </c>
      <c r="U58" s="5">
        <v>0</v>
      </c>
      <c r="V58" s="5">
        <v>0</v>
      </c>
      <c r="W58" s="5">
        <v>0</v>
      </c>
      <c r="X58" s="31">
        <v>0</v>
      </c>
      <c r="Y58" s="87">
        <f>SUM(S58:X58)</f>
        <v>0</v>
      </c>
      <c r="Z58" s="88">
        <f>K58+R58+Y58</f>
        <v>3</v>
      </c>
      <c r="AA58" s="17">
        <v>1</v>
      </c>
      <c r="AB58" s="33" t="s">
        <v>29</v>
      </c>
      <c r="AC58" s="80">
        <v>0</v>
      </c>
      <c r="AD58" s="81">
        <v>0</v>
      </c>
      <c r="AE58" s="81">
        <v>0</v>
      </c>
      <c r="AF58" s="81">
        <v>1</v>
      </c>
      <c r="AG58" s="81">
        <v>0</v>
      </c>
      <c r="AH58" s="81">
        <v>0</v>
      </c>
      <c r="AI58" s="81">
        <v>0</v>
      </c>
      <c r="AJ58" s="81">
        <v>2</v>
      </c>
      <c r="AK58" s="81">
        <v>0</v>
      </c>
      <c r="AL58" s="81">
        <v>0</v>
      </c>
      <c r="AM58" s="81">
        <v>0</v>
      </c>
      <c r="AN58" s="81">
        <v>0</v>
      </c>
      <c r="AO58" s="81">
        <v>0</v>
      </c>
      <c r="AP58" s="81">
        <v>0</v>
      </c>
      <c r="AQ58" s="81">
        <v>0</v>
      </c>
      <c r="AR58" s="101">
        <v>0</v>
      </c>
      <c r="AS58" s="102">
        <f>AQ58+AO58+AM58+AK58+AI58+AG58+AE58+AC58</f>
        <v>0</v>
      </c>
      <c r="AT58" s="63">
        <f>AR58+AP58+AN58+AL58+AJ58+AH58+AF58+AD58</f>
        <v>3</v>
      </c>
      <c r="AU58" s="99">
        <f>SUM(AS58:AT58)</f>
        <v>3</v>
      </c>
      <c r="AV58" s="114">
        <f>E58+F58+L58+M58+S58+T58</f>
        <v>3</v>
      </c>
      <c r="AW58" s="39">
        <v>67</v>
      </c>
      <c r="AX58" s="40">
        <v>3</v>
      </c>
      <c r="AY58" s="51">
        <v>0</v>
      </c>
      <c r="AZ58" s="51">
        <v>0</v>
      </c>
      <c r="BA58" s="51">
        <v>0</v>
      </c>
      <c r="BB58" s="36">
        <f t="shared" ref="BB58:BB68" si="54">((E58+F58)*4)/(D58*0.00144)*100</f>
        <v>7.3013016468523944</v>
      </c>
      <c r="BC58" s="7">
        <f>(E58+F58)/(K58+R58)*100</f>
        <v>100</v>
      </c>
      <c r="BD58" s="7">
        <f>(4*AV58)/(D58*0.00272)*100</f>
        <v>3.865394989510091</v>
      </c>
      <c r="BE58" s="7">
        <f t="shared" ref="BE58:BE68" si="55">(F58+G58+H58+I58+J58+M58+N58+O58+P58+Q58+T58+U58+V58+W58+X58)/Z58*100</f>
        <v>66.666666666666657</v>
      </c>
      <c r="BF58" s="7">
        <f t="shared" ref="BF58:BF68" si="56">((E58+F58)*4)/(D58)*100000</f>
        <v>10.513874371467448</v>
      </c>
      <c r="BG58" s="7">
        <f>(AV58*4)/(D58)*100000</f>
        <v>10.513874371467448</v>
      </c>
      <c r="BH58" s="9">
        <f t="shared" ref="BH58:BH68" si="57">AX58/AW58*100</f>
        <v>4.4776119402985071</v>
      </c>
    </row>
    <row r="59" spans="1:60" ht="15.75" x14ac:dyDescent="0.25">
      <c r="A59" s="190">
        <v>2</v>
      </c>
      <c r="B59" s="190"/>
      <c r="C59" s="19" t="s">
        <v>30</v>
      </c>
      <c r="D59" s="22">
        <v>114134.9</v>
      </c>
      <c r="E59" s="111">
        <v>0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91">
        <f t="shared" ref="K59:K66" si="58">E59+F59+G59+H59+I59+J59</f>
        <v>0</v>
      </c>
      <c r="L59" s="111">
        <v>0</v>
      </c>
      <c r="M59" s="49">
        <v>0</v>
      </c>
      <c r="N59" s="49">
        <v>0</v>
      </c>
      <c r="O59" s="49">
        <v>0</v>
      </c>
      <c r="P59" s="49">
        <v>0</v>
      </c>
      <c r="Q59" s="49">
        <v>0</v>
      </c>
      <c r="R59" s="91">
        <f t="shared" ref="R59:R66" si="59">SUM(L59:Q59)</f>
        <v>0</v>
      </c>
      <c r="S59" s="111">
        <v>2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87">
        <f t="shared" ref="Y59:Y66" si="60">SUM(S59:X59)</f>
        <v>2</v>
      </c>
      <c r="Z59" s="88">
        <f t="shared" ref="Z59:Z66" si="61">K59+R59+Y59</f>
        <v>2</v>
      </c>
      <c r="AA59" s="17">
        <v>2</v>
      </c>
      <c r="AB59" s="11" t="s">
        <v>30</v>
      </c>
      <c r="AC59" s="23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2</v>
      </c>
      <c r="AN59" s="5">
        <v>0</v>
      </c>
      <c r="AO59" s="5">
        <v>0</v>
      </c>
      <c r="AP59" s="5">
        <v>0</v>
      </c>
      <c r="AQ59" s="5">
        <v>0</v>
      </c>
      <c r="AR59" s="31">
        <v>0</v>
      </c>
      <c r="AS59" s="102">
        <f t="shared" ref="AS59:AS66" si="62">AQ59+AO59+AM59+AK59+AI59+AG59+AE59+AC59</f>
        <v>2</v>
      </c>
      <c r="AT59" s="63">
        <f t="shared" ref="AT59:AT66" si="63">AR59+AP59+AN59+AL59+AJ59+AH59+AF59+AD59</f>
        <v>0</v>
      </c>
      <c r="AU59" s="99">
        <f t="shared" ref="AU59:AU66" si="64">SUM(AS59:AT59)</f>
        <v>2</v>
      </c>
      <c r="AV59" s="114">
        <f t="shared" ref="AV59:AV66" si="65">E59+F59+L59+M59+S59+T59</f>
        <v>2</v>
      </c>
      <c r="AW59" s="39">
        <v>0</v>
      </c>
      <c r="AX59" s="40">
        <v>0</v>
      </c>
      <c r="AY59" s="51">
        <v>0</v>
      </c>
      <c r="AZ59" s="51">
        <v>0</v>
      </c>
      <c r="BA59" s="51">
        <v>0</v>
      </c>
      <c r="BB59" s="36">
        <f t="shared" ref="BB59:BB63" si="66">((E59+F59)*4)/(D59*0.00144)*100</f>
        <v>0</v>
      </c>
      <c r="BC59" s="7" t="e">
        <f t="shared" ref="BC59:BC66" si="67">(E59+F59)/(K59+R59)*100</f>
        <v>#DIV/0!</v>
      </c>
      <c r="BD59" s="7">
        <f t="shared" ref="BD59:BD67" si="68">(4*AV59)/(D59*0.00272)*100</f>
        <v>2.5769299930067273</v>
      </c>
      <c r="BE59" s="7">
        <f t="shared" ref="BE59:BE63" si="69">(F59+G59+H59+I59+J59+M59+N59+O59+P59+Q59+T59+U59+V59+W59+X59)/Z59*100</f>
        <v>0</v>
      </c>
      <c r="BF59" s="7">
        <f t="shared" ref="BF59:BF63" si="70">((E59+F59)*4)/(D59)*100000</f>
        <v>0</v>
      </c>
      <c r="BG59" s="7">
        <f t="shared" ref="BG59:BG68" si="71">(AV59*4)/(D59)*100000</f>
        <v>7.0092495809782989</v>
      </c>
      <c r="BH59" s="9" t="e">
        <f t="shared" ref="BH59:BH63" si="72">AX59/AW59*100</f>
        <v>#DIV/0!</v>
      </c>
    </row>
    <row r="60" spans="1:60" ht="15.75" x14ac:dyDescent="0.25">
      <c r="A60" s="190">
        <v>3</v>
      </c>
      <c r="B60" s="190"/>
      <c r="C60" s="19" t="s">
        <v>31</v>
      </c>
      <c r="D60" s="22">
        <v>114134.9</v>
      </c>
      <c r="E60" s="23">
        <v>4</v>
      </c>
      <c r="F60" s="5">
        <v>1</v>
      </c>
      <c r="G60" s="5">
        <v>0</v>
      </c>
      <c r="H60" s="5">
        <v>0</v>
      </c>
      <c r="I60" s="5">
        <v>0</v>
      </c>
      <c r="J60" s="31">
        <v>0</v>
      </c>
      <c r="K60" s="91">
        <f t="shared" si="58"/>
        <v>5</v>
      </c>
      <c r="L60" s="23">
        <v>0</v>
      </c>
      <c r="M60" s="5">
        <v>0</v>
      </c>
      <c r="N60" s="5">
        <v>0</v>
      </c>
      <c r="O60" s="5">
        <v>0</v>
      </c>
      <c r="P60" s="5">
        <v>0</v>
      </c>
      <c r="Q60" s="31">
        <v>0</v>
      </c>
      <c r="R60" s="91">
        <f t="shared" si="59"/>
        <v>0</v>
      </c>
      <c r="S60" s="23">
        <v>0</v>
      </c>
      <c r="T60" s="5">
        <v>0</v>
      </c>
      <c r="U60" s="5">
        <v>0</v>
      </c>
      <c r="V60" s="5">
        <v>0</v>
      </c>
      <c r="W60" s="5">
        <v>0</v>
      </c>
      <c r="X60" s="31">
        <v>0</v>
      </c>
      <c r="Y60" s="87">
        <f t="shared" si="60"/>
        <v>0</v>
      </c>
      <c r="Z60" s="88">
        <f t="shared" si="61"/>
        <v>5</v>
      </c>
      <c r="AA60" s="17">
        <v>3</v>
      </c>
      <c r="AB60" s="11" t="s">
        <v>31</v>
      </c>
      <c r="AC60" s="23">
        <v>0</v>
      </c>
      <c r="AD60" s="5">
        <v>0</v>
      </c>
      <c r="AE60" s="5">
        <v>0</v>
      </c>
      <c r="AF60" s="5">
        <v>0</v>
      </c>
      <c r="AG60" s="5">
        <v>1</v>
      </c>
      <c r="AH60" s="5">
        <v>2</v>
      </c>
      <c r="AI60" s="5">
        <v>0</v>
      </c>
      <c r="AJ60" s="5">
        <v>0</v>
      </c>
      <c r="AK60" s="5">
        <v>0</v>
      </c>
      <c r="AL60" s="5">
        <v>1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31">
        <v>1</v>
      </c>
      <c r="AS60" s="102">
        <f t="shared" si="62"/>
        <v>1</v>
      </c>
      <c r="AT60" s="63">
        <f t="shared" si="63"/>
        <v>4</v>
      </c>
      <c r="AU60" s="99">
        <f t="shared" si="64"/>
        <v>5</v>
      </c>
      <c r="AV60" s="114">
        <f t="shared" si="65"/>
        <v>5</v>
      </c>
      <c r="AW60" s="39">
        <v>70</v>
      </c>
      <c r="AX60" s="40">
        <v>5</v>
      </c>
      <c r="AY60" s="51">
        <v>0</v>
      </c>
      <c r="AZ60" s="51">
        <v>0</v>
      </c>
      <c r="BA60" s="51">
        <v>0</v>
      </c>
      <c r="BB60" s="36">
        <f t="shared" si="66"/>
        <v>12.168836078087324</v>
      </c>
      <c r="BC60" s="7">
        <f t="shared" si="67"/>
        <v>100</v>
      </c>
      <c r="BD60" s="7">
        <f t="shared" si="68"/>
        <v>6.4423249825168183</v>
      </c>
      <c r="BE60" s="7">
        <f t="shared" si="69"/>
        <v>20</v>
      </c>
      <c r="BF60" s="7">
        <f t="shared" si="70"/>
        <v>17.523123952445747</v>
      </c>
      <c r="BG60" s="7">
        <f t="shared" si="71"/>
        <v>17.523123952445747</v>
      </c>
      <c r="BH60" s="9">
        <f t="shared" si="72"/>
        <v>7.1428571428571423</v>
      </c>
    </row>
    <row r="61" spans="1:60" ht="15.75" x14ac:dyDescent="0.25">
      <c r="A61" s="190">
        <v>4</v>
      </c>
      <c r="B61" s="190"/>
      <c r="C61" s="19" t="s">
        <v>32</v>
      </c>
      <c r="D61" s="22">
        <v>114134.9</v>
      </c>
      <c r="E61" s="23">
        <v>6</v>
      </c>
      <c r="F61" s="5">
        <v>0</v>
      </c>
      <c r="G61" s="5">
        <v>0</v>
      </c>
      <c r="H61" s="5">
        <v>0</v>
      </c>
      <c r="I61" s="5">
        <v>0</v>
      </c>
      <c r="J61" s="31">
        <v>0</v>
      </c>
      <c r="K61" s="91">
        <f t="shared" si="58"/>
        <v>6</v>
      </c>
      <c r="L61" s="23">
        <v>8</v>
      </c>
      <c r="M61" s="5">
        <v>0</v>
      </c>
      <c r="N61" s="5">
        <v>0</v>
      </c>
      <c r="O61" s="5">
        <v>0</v>
      </c>
      <c r="P61" s="5">
        <v>0</v>
      </c>
      <c r="Q61" s="31">
        <v>0</v>
      </c>
      <c r="R61" s="91">
        <f t="shared" si="59"/>
        <v>8</v>
      </c>
      <c r="S61" s="23">
        <v>8</v>
      </c>
      <c r="T61" s="5">
        <v>0</v>
      </c>
      <c r="U61" s="5">
        <v>0</v>
      </c>
      <c r="V61" s="5">
        <v>0</v>
      </c>
      <c r="W61" s="5">
        <v>0</v>
      </c>
      <c r="X61" s="31">
        <v>0</v>
      </c>
      <c r="Y61" s="87">
        <f t="shared" si="60"/>
        <v>8</v>
      </c>
      <c r="Z61" s="88">
        <f t="shared" si="61"/>
        <v>22</v>
      </c>
      <c r="AA61" s="17">
        <v>4</v>
      </c>
      <c r="AB61" s="11" t="s">
        <v>32</v>
      </c>
      <c r="AC61" s="23">
        <v>0</v>
      </c>
      <c r="AD61" s="5">
        <v>0</v>
      </c>
      <c r="AE61" s="5">
        <v>0</v>
      </c>
      <c r="AF61" s="5">
        <v>0</v>
      </c>
      <c r="AG61" s="5">
        <v>2</v>
      </c>
      <c r="AH61" s="5">
        <v>3</v>
      </c>
      <c r="AI61" s="5">
        <v>1</v>
      </c>
      <c r="AJ61" s="5">
        <v>0</v>
      </c>
      <c r="AK61" s="5">
        <v>3</v>
      </c>
      <c r="AL61" s="5">
        <v>1</v>
      </c>
      <c r="AM61" s="5">
        <v>2</v>
      </c>
      <c r="AN61" s="5">
        <v>3</v>
      </c>
      <c r="AO61" s="5">
        <v>2</v>
      </c>
      <c r="AP61" s="5">
        <v>0</v>
      </c>
      <c r="AQ61" s="5">
        <v>2</v>
      </c>
      <c r="AR61" s="31">
        <v>3</v>
      </c>
      <c r="AS61" s="102">
        <f t="shared" si="62"/>
        <v>12</v>
      </c>
      <c r="AT61" s="63">
        <f t="shared" si="63"/>
        <v>10</v>
      </c>
      <c r="AU61" s="99">
        <f t="shared" si="64"/>
        <v>22</v>
      </c>
      <c r="AV61" s="114">
        <f t="shared" si="65"/>
        <v>22</v>
      </c>
      <c r="AW61" s="41">
        <v>0</v>
      </c>
      <c r="AX61" s="40"/>
      <c r="AY61" s="51">
        <v>0</v>
      </c>
      <c r="AZ61" s="51">
        <v>0</v>
      </c>
      <c r="BA61" s="51">
        <v>0</v>
      </c>
      <c r="BB61" s="36">
        <f t="shared" si="66"/>
        <v>14.602603293704789</v>
      </c>
      <c r="BC61" s="7">
        <f t="shared" si="67"/>
        <v>42.857142857142854</v>
      </c>
      <c r="BD61" s="7">
        <f t="shared" si="68"/>
        <v>28.346229923074002</v>
      </c>
      <c r="BE61" s="7">
        <f t="shared" si="69"/>
        <v>0</v>
      </c>
      <c r="BF61" s="7">
        <f t="shared" si="70"/>
        <v>21.027748742934897</v>
      </c>
      <c r="BG61" s="7">
        <f t="shared" si="71"/>
        <v>77.101745390761295</v>
      </c>
      <c r="BH61" s="9" t="e">
        <f t="shared" si="72"/>
        <v>#DIV/0!</v>
      </c>
    </row>
    <row r="62" spans="1:60" ht="15.75" x14ac:dyDescent="0.25">
      <c r="A62" s="190">
        <v>5</v>
      </c>
      <c r="B62" s="190"/>
      <c r="C62" s="19" t="s">
        <v>33</v>
      </c>
      <c r="D62" s="22">
        <v>114134.9</v>
      </c>
      <c r="E62" s="23">
        <v>1</v>
      </c>
      <c r="F62" s="5">
        <v>0</v>
      </c>
      <c r="G62" s="5">
        <v>0</v>
      </c>
      <c r="H62" s="5">
        <v>0</v>
      </c>
      <c r="I62" s="5">
        <v>0</v>
      </c>
      <c r="J62" s="31">
        <v>0</v>
      </c>
      <c r="K62" s="91">
        <f t="shared" si="58"/>
        <v>1</v>
      </c>
      <c r="L62" s="23">
        <v>4</v>
      </c>
      <c r="M62" s="5">
        <v>0</v>
      </c>
      <c r="N62" s="5">
        <v>0</v>
      </c>
      <c r="O62" s="5">
        <v>0</v>
      </c>
      <c r="P62" s="5">
        <v>0</v>
      </c>
      <c r="Q62" s="31">
        <v>0</v>
      </c>
      <c r="R62" s="91">
        <f t="shared" si="59"/>
        <v>4</v>
      </c>
      <c r="S62" s="23">
        <v>2</v>
      </c>
      <c r="T62" s="5">
        <v>0</v>
      </c>
      <c r="U62" s="5">
        <v>0</v>
      </c>
      <c r="V62" s="5">
        <v>0</v>
      </c>
      <c r="W62" s="5">
        <v>0</v>
      </c>
      <c r="X62" s="31">
        <v>0</v>
      </c>
      <c r="Y62" s="87">
        <f t="shared" si="60"/>
        <v>2</v>
      </c>
      <c r="Z62" s="88">
        <f t="shared" si="61"/>
        <v>7</v>
      </c>
      <c r="AA62" s="17">
        <v>5</v>
      </c>
      <c r="AB62" s="11" t="s">
        <v>33</v>
      </c>
      <c r="AC62" s="23">
        <v>0</v>
      </c>
      <c r="AD62" s="5">
        <v>0</v>
      </c>
      <c r="AE62" s="5">
        <v>0</v>
      </c>
      <c r="AF62" s="5">
        <v>0</v>
      </c>
      <c r="AG62" s="5">
        <v>0</v>
      </c>
      <c r="AH62" s="5">
        <v>3</v>
      </c>
      <c r="AI62" s="5">
        <v>1</v>
      </c>
      <c r="AJ62" s="5">
        <v>1</v>
      </c>
      <c r="AK62" s="5">
        <v>0</v>
      </c>
      <c r="AL62" s="5">
        <v>0</v>
      </c>
      <c r="AM62" s="5">
        <v>2</v>
      </c>
      <c r="AN62" s="5">
        <v>0</v>
      </c>
      <c r="AO62" s="5">
        <v>0</v>
      </c>
      <c r="AP62" s="5">
        <v>0</v>
      </c>
      <c r="AQ62" s="5">
        <v>0</v>
      </c>
      <c r="AR62" s="31">
        <v>0</v>
      </c>
      <c r="AS62" s="102">
        <f t="shared" si="62"/>
        <v>3</v>
      </c>
      <c r="AT62" s="63">
        <f t="shared" si="63"/>
        <v>4</v>
      </c>
      <c r="AU62" s="99">
        <f t="shared" si="64"/>
        <v>7</v>
      </c>
      <c r="AV62" s="114">
        <f t="shared" si="65"/>
        <v>7</v>
      </c>
      <c r="AW62" s="41">
        <v>6</v>
      </c>
      <c r="AX62" s="40">
        <v>1</v>
      </c>
      <c r="AY62" s="51">
        <v>6</v>
      </c>
      <c r="AZ62" s="51">
        <v>0</v>
      </c>
      <c r="BA62" s="51">
        <v>0</v>
      </c>
      <c r="BB62" s="36">
        <f t="shared" si="66"/>
        <v>2.4337672156174648</v>
      </c>
      <c r="BC62" s="7">
        <f t="shared" si="67"/>
        <v>20</v>
      </c>
      <c r="BD62" s="7">
        <f t="shared" si="68"/>
        <v>9.0192549755235447</v>
      </c>
      <c r="BE62" s="7">
        <f t="shared" si="69"/>
        <v>0</v>
      </c>
      <c r="BF62" s="7">
        <f t="shared" si="70"/>
        <v>3.5046247904891494</v>
      </c>
      <c r="BG62" s="7">
        <f t="shared" si="71"/>
        <v>24.532373533424046</v>
      </c>
      <c r="BH62" s="9">
        <f t="shared" si="72"/>
        <v>16.666666666666664</v>
      </c>
    </row>
    <row r="63" spans="1:60" ht="20.25" customHeight="1" x14ac:dyDescent="0.25">
      <c r="A63" s="164">
        <v>6</v>
      </c>
      <c r="B63" s="165"/>
      <c r="C63" s="19" t="s">
        <v>73</v>
      </c>
      <c r="D63" s="22">
        <v>114134.9</v>
      </c>
      <c r="E63" s="23">
        <v>9</v>
      </c>
      <c r="F63" s="5">
        <v>0</v>
      </c>
      <c r="G63" s="5">
        <v>0</v>
      </c>
      <c r="H63" s="5">
        <v>0</v>
      </c>
      <c r="I63" s="5">
        <v>0</v>
      </c>
      <c r="J63" s="31">
        <v>0</v>
      </c>
      <c r="K63" s="91">
        <f t="shared" si="58"/>
        <v>9</v>
      </c>
      <c r="L63" s="23">
        <v>3</v>
      </c>
      <c r="M63" s="5">
        <v>0</v>
      </c>
      <c r="N63" s="5">
        <v>0</v>
      </c>
      <c r="O63" s="5">
        <v>0</v>
      </c>
      <c r="P63" s="5">
        <v>0</v>
      </c>
      <c r="Q63" s="31">
        <v>0</v>
      </c>
      <c r="R63" s="91">
        <f t="shared" si="59"/>
        <v>3</v>
      </c>
      <c r="S63" s="23">
        <v>1</v>
      </c>
      <c r="T63" s="5">
        <v>0</v>
      </c>
      <c r="U63" s="5">
        <v>0</v>
      </c>
      <c r="V63" s="5">
        <v>0</v>
      </c>
      <c r="W63" s="5">
        <v>0</v>
      </c>
      <c r="X63" s="31">
        <v>0</v>
      </c>
      <c r="Y63" s="87">
        <f t="shared" si="60"/>
        <v>1</v>
      </c>
      <c r="Z63" s="88">
        <f t="shared" si="61"/>
        <v>13</v>
      </c>
      <c r="AA63" s="43">
        <v>6</v>
      </c>
      <c r="AB63" s="11" t="s">
        <v>70</v>
      </c>
      <c r="AC63" s="23">
        <v>0</v>
      </c>
      <c r="AD63" s="5">
        <v>0</v>
      </c>
      <c r="AE63" s="5">
        <v>0</v>
      </c>
      <c r="AF63" s="5">
        <v>1</v>
      </c>
      <c r="AG63" s="5">
        <v>3</v>
      </c>
      <c r="AH63" s="5">
        <v>1</v>
      </c>
      <c r="AI63" s="5">
        <v>2</v>
      </c>
      <c r="AJ63" s="5">
        <v>1</v>
      </c>
      <c r="AK63" s="5">
        <v>1</v>
      </c>
      <c r="AL63" s="5">
        <v>0</v>
      </c>
      <c r="AM63" s="5">
        <v>1</v>
      </c>
      <c r="AN63" s="5">
        <v>1</v>
      </c>
      <c r="AO63" s="5">
        <v>0</v>
      </c>
      <c r="AP63" s="5">
        <v>1</v>
      </c>
      <c r="AQ63" s="5">
        <v>1</v>
      </c>
      <c r="AR63" s="31">
        <v>1</v>
      </c>
      <c r="AS63" s="102">
        <f t="shared" si="62"/>
        <v>8</v>
      </c>
      <c r="AT63" s="63">
        <f t="shared" si="63"/>
        <v>6</v>
      </c>
      <c r="AU63" s="99">
        <f t="shared" si="64"/>
        <v>14</v>
      </c>
      <c r="AV63" s="114">
        <f t="shared" si="65"/>
        <v>13</v>
      </c>
      <c r="AW63" s="41">
        <v>85</v>
      </c>
      <c r="AX63" s="40">
        <v>9</v>
      </c>
      <c r="AY63" s="51">
        <v>6</v>
      </c>
      <c r="AZ63" s="51">
        <v>0</v>
      </c>
      <c r="BA63" s="51">
        <v>0</v>
      </c>
      <c r="BB63" s="36">
        <f t="shared" si="66"/>
        <v>21.903904940557183</v>
      </c>
      <c r="BC63" s="7">
        <f t="shared" si="67"/>
        <v>75</v>
      </c>
      <c r="BD63" s="7">
        <f t="shared" si="68"/>
        <v>16.750044954543728</v>
      </c>
      <c r="BE63" s="7">
        <f t="shared" si="69"/>
        <v>0</v>
      </c>
      <c r="BF63" s="7">
        <f t="shared" si="70"/>
        <v>31.541623114402348</v>
      </c>
      <c r="BG63" s="7">
        <f t="shared" si="71"/>
        <v>45.560122276358939</v>
      </c>
      <c r="BH63" s="9">
        <f t="shared" si="72"/>
        <v>10.588235294117647</v>
      </c>
    </row>
    <row r="64" spans="1:60" ht="15.75" x14ac:dyDescent="0.25">
      <c r="A64" s="190">
        <v>7</v>
      </c>
      <c r="B64" s="190"/>
      <c r="C64" s="19" t="s">
        <v>71</v>
      </c>
      <c r="D64" s="22">
        <v>114134.9</v>
      </c>
      <c r="E64" s="23">
        <v>7</v>
      </c>
      <c r="F64" s="5">
        <v>0</v>
      </c>
      <c r="G64" s="5">
        <v>0</v>
      </c>
      <c r="H64" s="5">
        <v>0</v>
      </c>
      <c r="I64" s="5">
        <v>0</v>
      </c>
      <c r="J64" s="31">
        <v>0</v>
      </c>
      <c r="K64" s="91">
        <f t="shared" si="58"/>
        <v>7</v>
      </c>
      <c r="L64" s="23">
        <v>2</v>
      </c>
      <c r="M64" s="5">
        <v>0</v>
      </c>
      <c r="N64" s="5">
        <v>0</v>
      </c>
      <c r="O64" s="5">
        <v>0</v>
      </c>
      <c r="P64" s="5">
        <v>0</v>
      </c>
      <c r="Q64" s="31">
        <v>0</v>
      </c>
      <c r="R64" s="91">
        <f t="shared" si="59"/>
        <v>2</v>
      </c>
      <c r="S64" s="23">
        <v>3</v>
      </c>
      <c r="T64" s="5">
        <v>0</v>
      </c>
      <c r="U64" s="5">
        <v>0</v>
      </c>
      <c r="V64" s="5">
        <v>0</v>
      </c>
      <c r="W64" s="5">
        <v>0</v>
      </c>
      <c r="X64" s="31">
        <v>0</v>
      </c>
      <c r="Y64" s="87">
        <f t="shared" si="60"/>
        <v>3</v>
      </c>
      <c r="Z64" s="88">
        <f t="shared" si="61"/>
        <v>12</v>
      </c>
      <c r="AA64" s="43">
        <v>7</v>
      </c>
      <c r="AB64" s="11" t="s">
        <v>71</v>
      </c>
      <c r="AC64" s="23">
        <v>0</v>
      </c>
      <c r="AD64" s="5">
        <v>0</v>
      </c>
      <c r="AE64" s="5">
        <v>0</v>
      </c>
      <c r="AF64" s="5">
        <v>3</v>
      </c>
      <c r="AG64" s="5">
        <v>0</v>
      </c>
      <c r="AH64" s="5">
        <v>1</v>
      </c>
      <c r="AI64" s="5">
        <v>1</v>
      </c>
      <c r="AJ64" s="5">
        <v>1</v>
      </c>
      <c r="AK64" s="5">
        <v>0</v>
      </c>
      <c r="AL64" s="5">
        <v>1</v>
      </c>
      <c r="AM64" s="5">
        <v>0</v>
      </c>
      <c r="AN64" s="5">
        <v>1</v>
      </c>
      <c r="AO64" s="5">
        <v>1</v>
      </c>
      <c r="AP64" s="5">
        <v>0</v>
      </c>
      <c r="AQ64" s="5">
        <v>1</v>
      </c>
      <c r="AR64" s="31">
        <v>2</v>
      </c>
      <c r="AS64" s="102">
        <f t="shared" si="62"/>
        <v>3</v>
      </c>
      <c r="AT64" s="63">
        <f t="shared" si="63"/>
        <v>9</v>
      </c>
      <c r="AU64" s="99">
        <f t="shared" si="64"/>
        <v>12</v>
      </c>
      <c r="AV64" s="114">
        <f t="shared" si="65"/>
        <v>12</v>
      </c>
      <c r="AW64" s="41">
        <v>50</v>
      </c>
      <c r="AX64" s="40">
        <v>5</v>
      </c>
      <c r="AY64" s="51">
        <v>0</v>
      </c>
      <c r="AZ64" s="51">
        <v>0</v>
      </c>
      <c r="BA64" s="51">
        <v>0</v>
      </c>
      <c r="BB64" s="36">
        <f t="shared" ref="BB64:BB66" si="73">((E64+F64)*4)/(D64*0.00144)*100</f>
        <v>17.036370509322253</v>
      </c>
      <c r="BC64" s="7">
        <f t="shared" si="67"/>
        <v>77.777777777777786</v>
      </c>
      <c r="BD64" s="7">
        <f t="shared" si="68"/>
        <v>15.461579958040364</v>
      </c>
      <c r="BE64" s="7">
        <f t="shared" ref="BE64:BE66" si="74">(F64+G64+H64+I64+J64+M64+N64+O64+P64+Q64+T64+U64+V64+W64+X64)/Z64*100</f>
        <v>0</v>
      </c>
      <c r="BF64" s="7">
        <f t="shared" ref="BF64:BF66" si="75">((E64+F64)*4)/(D64)*100000</f>
        <v>24.532373533424046</v>
      </c>
      <c r="BG64" s="7">
        <f t="shared" si="71"/>
        <v>42.055497485869793</v>
      </c>
      <c r="BH64" s="9">
        <f t="shared" ref="BH64:BH66" si="76">AX64/AW64*100</f>
        <v>10</v>
      </c>
    </row>
    <row r="65" spans="1:60" ht="15.75" x14ac:dyDescent="0.25">
      <c r="A65" s="191">
        <v>8</v>
      </c>
      <c r="B65" s="191"/>
      <c r="C65" s="19" t="s">
        <v>6</v>
      </c>
      <c r="D65" s="22">
        <v>114134.9</v>
      </c>
      <c r="E65" s="23">
        <v>36</v>
      </c>
      <c r="F65" s="5">
        <v>3</v>
      </c>
      <c r="G65" s="5">
        <v>0</v>
      </c>
      <c r="H65" s="5">
        <v>0</v>
      </c>
      <c r="I65" s="5">
        <v>1</v>
      </c>
      <c r="J65" s="31">
        <v>0</v>
      </c>
      <c r="K65" s="91">
        <f t="shared" si="58"/>
        <v>40</v>
      </c>
      <c r="L65" s="23">
        <v>55</v>
      </c>
      <c r="M65" s="5">
        <v>2</v>
      </c>
      <c r="N65" s="5">
        <v>2</v>
      </c>
      <c r="O65" s="5">
        <v>0</v>
      </c>
      <c r="P65" s="5">
        <v>1</v>
      </c>
      <c r="Q65" s="31">
        <v>0</v>
      </c>
      <c r="R65" s="91">
        <f t="shared" si="59"/>
        <v>60</v>
      </c>
      <c r="S65" s="23">
        <v>93</v>
      </c>
      <c r="T65" s="5">
        <v>0</v>
      </c>
      <c r="U65" s="5">
        <v>0</v>
      </c>
      <c r="V65" s="5">
        <v>1</v>
      </c>
      <c r="W65" s="5">
        <v>4</v>
      </c>
      <c r="X65" s="31">
        <v>0</v>
      </c>
      <c r="Y65" s="87">
        <f t="shared" si="60"/>
        <v>98</v>
      </c>
      <c r="Z65" s="88">
        <f t="shared" si="61"/>
        <v>198</v>
      </c>
      <c r="AA65" s="17">
        <v>8</v>
      </c>
      <c r="AB65" s="11" t="s">
        <v>6</v>
      </c>
      <c r="AC65" s="23">
        <v>7</v>
      </c>
      <c r="AD65" s="5">
        <v>2</v>
      </c>
      <c r="AE65" s="5">
        <v>7</v>
      </c>
      <c r="AF65" s="5">
        <v>12</v>
      </c>
      <c r="AG65" s="5">
        <v>25</v>
      </c>
      <c r="AH65" s="5">
        <v>22</v>
      </c>
      <c r="AI65" s="5">
        <v>20</v>
      </c>
      <c r="AJ65" s="5">
        <v>15</v>
      </c>
      <c r="AK65" s="5">
        <v>13</v>
      </c>
      <c r="AL65" s="5">
        <v>9</v>
      </c>
      <c r="AM65" s="5">
        <v>16</v>
      </c>
      <c r="AN65" s="5">
        <v>6</v>
      </c>
      <c r="AO65" s="5">
        <v>10</v>
      </c>
      <c r="AP65" s="5">
        <v>8</v>
      </c>
      <c r="AQ65" s="5">
        <v>13</v>
      </c>
      <c r="AR65" s="31">
        <v>3</v>
      </c>
      <c r="AS65" s="102">
        <f t="shared" si="62"/>
        <v>111</v>
      </c>
      <c r="AT65" s="63">
        <f t="shared" si="63"/>
        <v>77</v>
      </c>
      <c r="AU65" s="99">
        <f t="shared" si="64"/>
        <v>188</v>
      </c>
      <c r="AV65" s="114">
        <f t="shared" si="65"/>
        <v>189</v>
      </c>
      <c r="AW65" s="41">
        <v>656</v>
      </c>
      <c r="AX65" s="40">
        <v>39</v>
      </c>
      <c r="AY65" s="51">
        <v>26</v>
      </c>
      <c r="AZ65" s="51">
        <v>0</v>
      </c>
      <c r="BA65" s="51">
        <v>0</v>
      </c>
      <c r="BB65" s="36">
        <f t="shared" si="73"/>
        <v>94.916921409081141</v>
      </c>
      <c r="BC65" s="7">
        <f t="shared" si="67"/>
        <v>39</v>
      </c>
      <c r="BD65" s="7">
        <f t="shared" si="68"/>
        <v>243.51988433913573</v>
      </c>
      <c r="BE65" s="7">
        <f t="shared" si="74"/>
        <v>7.0707070707070701</v>
      </c>
      <c r="BF65" s="7">
        <f t="shared" si="75"/>
        <v>136.68036682907683</v>
      </c>
      <c r="BG65" s="7">
        <f t="shared" si="71"/>
        <v>662.37408540244917</v>
      </c>
      <c r="BH65" s="9">
        <f t="shared" si="76"/>
        <v>5.9451219512195124</v>
      </c>
    </row>
    <row r="66" spans="1:60" ht="15.75" x14ac:dyDescent="0.25">
      <c r="A66" s="190">
        <v>9</v>
      </c>
      <c r="B66" s="190"/>
      <c r="C66" s="19" t="s">
        <v>34</v>
      </c>
      <c r="D66" s="22">
        <v>114134.9</v>
      </c>
      <c r="E66" s="23">
        <v>30</v>
      </c>
      <c r="F66" s="5">
        <v>0</v>
      </c>
      <c r="G66" s="5">
        <v>0</v>
      </c>
      <c r="H66" s="5">
        <v>0</v>
      </c>
      <c r="I66" s="5">
        <v>0</v>
      </c>
      <c r="J66" s="31">
        <v>0</v>
      </c>
      <c r="K66" s="91">
        <f t="shared" si="58"/>
        <v>30</v>
      </c>
      <c r="L66" s="23">
        <v>16</v>
      </c>
      <c r="M66" s="5">
        <v>0</v>
      </c>
      <c r="N66" s="5">
        <v>0</v>
      </c>
      <c r="O66" s="5">
        <v>0</v>
      </c>
      <c r="P66" s="5">
        <v>0</v>
      </c>
      <c r="Q66" s="31">
        <v>0</v>
      </c>
      <c r="R66" s="91">
        <f t="shared" si="59"/>
        <v>16</v>
      </c>
      <c r="S66" s="23">
        <v>47</v>
      </c>
      <c r="T66" s="5">
        <v>0</v>
      </c>
      <c r="U66" s="5">
        <v>0</v>
      </c>
      <c r="V66" s="5">
        <v>0</v>
      </c>
      <c r="W66" s="5">
        <v>0</v>
      </c>
      <c r="X66" s="31">
        <v>0</v>
      </c>
      <c r="Y66" s="87">
        <f t="shared" si="60"/>
        <v>47</v>
      </c>
      <c r="Z66" s="88">
        <f t="shared" si="61"/>
        <v>93</v>
      </c>
      <c r="AA66" s="17">
        <v>9</v>
      </c>
      <c r="AB66" s="11" t="s">
        <v>34</v>
      </c>
      <c r="AC66" s="23">
        <v>0</v>
      </c>
      <c r="AD66" s="5">
        <v>0</v>
      </c>
      <c r="AE66" s="5">
        <v>4</v>
      </c>
      <c r="AF66" s="5">
        <v>9</v>
      </c>
      <c r="AG66" s="5">
        <v>12</v>
      </c>
      <c r="AH66" s="5">
        <v>12</v>
      </c>
      <c r="AI66" s="5">
        <v>8</v>
      </c>
      <c r="AJ66" s="5">
        <v>11</v>
      </c>
      <c r="AK66" s="5">
        <v>4</v>
      </c>
      <c r="AL66" s="5">
        <v>7</v>
      </c>
      <c r="AM66" s="5">
        <v>6</v>
      </c>
      <c r="AN66" s="5">
        <v>3</v>
      </c>
      <c r="AO66" s="5">
        <v>7</v>
      </c>
      <c r="AP66" s="5">
        <v>7</v>
      </c>
      <c r="AQ66" s="5">
        <v>3</v>
      </c>
      <c r="AR66" s="31">
        <v>0</v>
      </c>
      <c r="AS66" s="102">
        <f t="shared" si="62"/>
        <v>44</v>
      </c>
      <c r="AT66" s="63">
        <f t="shared" si="63"/>
        <v>49</v>
      </c>
      <c r="AU66" s="99">
        <f t="shared" si="64"/>
        <v>93</v>
      </c>
      <c r="AV66" s="114">
        <f t="shared" si="65"/>
        <v>93</v>
      </c>
      <c r="AW66" s="41">
        <v>31</v>
      </c>
      <c r="AX66" s="40">
        <v>30</v>
      </c>
      <c r="AY66" s="51">
        <v>120</v>
      </c>
      <c r="AZ66" s="51">
        <v>0</v>
      </c>
      <c r="BA66" s="51">
        <v>0</v>
      </c>
      <c r="BB66" s="36">
        <f t="shared" si="73"/>
        <v>73.013016468523944</v>
      </c>
      <c r="BC66" s="7">
        <f t="shared" si="67"/>
        <v>65.217391304347828</v>
      </c>
      <c r="BD66" s="7">
        <f t="shared" si="68"/>
        <v>119.82724467481283</v>
      </c>
      <c r="BE66" s="7">
        <f t="shared" si="74"/>
        <v>0</v>
      </c>
      <c r="BF66" s="7">
        <f t="shared" si="75"/>
        <v>105.13874371467448</v>
      </c>
      <c r="BG66" s="7">
        <f t="shared" si="71"/>
        <v>325.93010551549088</v>
      </c>
      <c r="BH66" s="9">
        <f t="shared" si="76"/>
        <v>96.774193548387103</v>
      </c>
    </row>
    <row r="67" spans="1:60" ht="16.5" thickBot="1" x14ac:dyDescent="0.3">
      <c r="A67" s="164">
        <v>10</v>
      </c>
      <c r="B67" s="165"/>
      <c r="C67" s="93" t="s">
        <v>74</v>
      </c>
      <c r="D67" s="22">
        <v>114134.9</v>
      </c>
      <c r="E67" s="24"/>
      <c r="F67" s="25"/>
      <c r="G67" s="25"/>
      <c r="H67" s="25"/>
      <c r="I67" s="25"/>
      <c r="J67" s="47"/>
      <c r="K67" s="91">
        <f>E67+F67+G67+H67+I67+J67</f>
        <v>0</v>
      </c>
      <c r="L67" s="24"/>
      <c r="M67" s="25"/>
      <c r="N67" s="25"/>
      <c r="O67" s="25"/>
      <c r="P67" s="25"/>
      <c r="Q67" s="47"/>
      <c r="R67" s="91">
        <f>SUM(L67:Q67)</f>
        <v>0</v>
      </c>
      <c r="S67" s="24"/>
      <c r="T67" s="25"/>
      <c r="U67" s="25"/>
      <c r="V67" s="25"/>
      <c r="W67" s="25"/>
      <c r="X67" s="47"/>
      <c r="Y67" s="87">
        <f>SUM(S67:X67)</f>
        <v>0</v>
      </c>
      <c r="Z67" s="88">
        <f>K67+R67+Y67</f>
        <v>0</v>
      </c>
      <c r="AA67" s="26"/>
      <c r="AB67" s="12"/>
      <c r="AC67" s="23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31"/>
      <c r="AS67" s="102">
        <f>AQ67+AO67+AM67+AK67+AI67+AG67+AE67+AC67</f>
        <v>0</v>
      </c>
      <c r="AT67" s="63">
        <f>AR67+AP67+AN67+AL67+AJ67+AH67+AF67+AD67</f>
        <v>0</v>
      </c>
      <c r="AU67" s="99">
        <f>SUM(AS67:AT67)</f>
        <v>0</v>
      </c>
      <c r="AV67" s="114">
        <f>E67+F67+L67+M67+S67+T67</f>
        <v>0</v>
      </c>
      <c r="AW67" s="55"/>
      <c r="AX67" s="54"/>
      <c r="AY67" s="52"/>
      <c r="AZ67" s="51"/>
      <c r="BA67" s="51"/>
      <c r="BB67" s="36"/>
      <c r="BC67" s="7" t="e">
        <f>(E67+F67)/(K67+R67)*100</f>
        <v>#DIV/0!</v>
      </c>
      <c r="BD67" s="7">
        <f t="shared" si="68"/>
        <v>0</v>
      </c>
      <c r="BE67" s="7"/>
      <c r="BF67" s="7"/>
      <c r="BG67" s="7"/>
      <c r="BH67" s="9"/>
    </row>
    <row r="68" spans="1:60" ht="57.75" customHeight="1" thickBot="1" x14ac:dyDescent="0.3">
      <c r="A68" s="170" t="s">
        <v>35</v>
      </c>
      <c r="B68" s="170"/>
      <c r="C68" s="170"/>
      <c r="D68" s="148">
        <f t="shared" ref="D68:Z68" si="77">SUM(D58:D67)</f>
        <v>1141349</v>
      </c>
      <c r="E68" s="16">
        <f t="shared" si="77"/>
        <v>94</v>
      </c>
      <c r="F68" s="16">
        <f t="shared" si="77"/>
        <v>6</v>
      </c>
      <c r="G68" s="16">
        <f t="shared" si="77"/>
        <v>0</v>
      </c>
      <c r="H68" s="16">
        <f t="shared" si="77"/>
        <v>0</v>
      </c>
      <c r="I68" s="16">
        <f t="shared" si="77"/>
        <v>1</v>
      </c>
      <c r="J68" s="16">
        <f t="shared" si="77"/>
        <v>0</v>
      </c>
      <c r="K68" s="16">
        <f t="shared" si="77"/>
        <v>101</v>
      </c>
      <c r="L68" s="16">
        <f t="shared" si="77"/>
        <v>88</v>
      </c>
      <c r="M68" s="16">
        <f t="shared" si="77"/>
        <v>2</v>
      </c>
      <c r="N68" s="16">
        <f t="shared" si="77"/>
        <v>2</v>
      </c>
      <c r="O68" s="16">
        <f t="shared" si="77"/>
        <v>0</v>
      </c>
      <c r="P68" s="16">
        <f t="shared" si="77"/>
        <v>1</v>
      </c>
      <c r="Q68" s="16">
        <f t="shared" si="77"/>
        <v>0</v>
      </c>
      <c r="R68" s="16">
        <f t="shared" si="77"/>
        <v>93</v>
      </c>
      <c r="S68" s="16">
        <f t="shared" si="77"/>
        <v>156</v>
      </c>
      <c r="T68" s="16">
        <f t="shared" si="77"/>
        <v>0</v>
      </c>
      <c r="U68" s="16">
        <f t="shared" si="77"/>
        <v>0</v>
      </c>
      <c r="V68" s="16">
        <f t="shared" si="77"/>
        <v>1</v>
      </c>
      <c r="W68" s="16">
        <f t="shared" si="77"/>
        <v>4</v>
      </c>
      <c r="X68" s="16">
        <f t="shared" si="77"/>
        <v>0</v>
      </c>
      <c r="Y68" s="16">
        <f t="shared" si="77"/>
        <v>161</v>
      </c>
      <c r="Z68" s="16">
        <f t="shared" si="77"/>
        <v>355</v>
      </c>
      <c r="AA68" s="170" t="s">
        <v>35</v>
      </c>
      <c r="AB68" s="170"/>
      <c r="AC68" s="16">
        <f t="shared" ref="AC68:AU68" si="78">SUM(AC58:AC67)</f>
        <v>7</v>
      </c>
      <c r="AD68" s="16">
        <f t="shared" si="78"/>
        <v>2</v>
      </c>
      <c r="AE68" s="16">
        <f t="shared" si="78"/>
        <v>11</v>
      </c>
      <c r="AF68" s="16">
        <f t="shared" si="78"/>
        <v>26</v>
      </c>
      <c r="AG68" s="16">
        <f t="shared" si="78"/>
        <v>43</v>
      </c>
      <c r="AH68" s="16">
        <f t="shared" si="78"/>
        <v>44</v>
      </c>
      <c r="AI68" s="16">
        <f t="shared" si="78"/>
        <v>33</v>
      </c>
      <c r="AJ68" s="16">
        <f t="shared" si="78"/>
        <v>31</v>
      </c>
      <c r="AK68" s="16">
        <f t="shared" si="78"/>
        <v>21</v>
      </c>
      <c r="AL68" s="16">
        <f t="shared" si="78"/>
        <v>19</v>
      </c>
      <c r="AM68" s="16">
        <f t="shared" si="78"/>
        <v>29</v>
      </c>
      <c r="AN68" s="16">
        <f t="shared" si="78"/>
        <v>14</v>
      </c>
      <c r="AO68" s="16">
        <f t="shared" si="78"/>
        <v>20</v>
      </c>
      <c r="AP68" s="16">
        <f t="shared" si="78"/>
        <v>16</v>
      </c>
      <c r="AQ68" s="16">
        <f t="shared" si="78"/>
        <v>20</v>
      </c>
      <c r="AR68" s="16">
        <f t="shared" si="78"/>
        <v>10</v>
      </c>
      <c r="AS68" s="16">
        <f t="shared" si="78"/>
        <v>184</v>
      </c>
      <c r="AT68" s="16">
        <f t="shared" si="78"/>
        <v>162</v>
      </c>
      <c r="AU68" s="16">
        <f t="shared" si="78"/>
        <v>346</v>
      </c>
      <c r="AV68" s="16">
        <f t="shared" ref="AV68" si="79">E68+F68+L68+M68+S68+T68</f>
        <v>346</v>
      </c>
      <c r="AW68" s="16">
        <f>SUM(AW58:AW67)</f>
        <v>965</v>
      </c>
      <c r="AX68" s="16">
        <f>SUM(AX58:AX67)</f>
        <v>92</v>
      </c>
      <c r="AY68" s="150">
        <f>SUM(AY58:AY67)</f>
        <v>158</v>
      </c>
      <c r="AZ68" s="150">
        <f>SUM(AZ58:AZ67)</f>
        <v>0</v>
      </c>
      <c r="BA68" s="150">
        <f>SUM(BA58:BA67)</f>
        <v>0</v>
      </c>
      <c r="BB68" s="151">
        <f t="shared" si="54"/>
        <v>24.337672156174648</v>
      </c>
      <c r="BC68" s="151">
        <f t="shared" ref="BC68" si="80">(E68+F68)/(K68+R68)*100</f>
        <v>51.546391752577314</v>
      </c>
      <c r="BD68" s="151">
        <f>(4*AV68)/(D68*0.00272)*100</f>
        <v>44.580888879016378</v>
      </c>
      <c r="BE68" s="151">
        <f t="shared" si="55"/>
        <v>4.788732394366197</v>
      </c>
      <c r="BF68" s="151">
        <f t="shared" si="56"/>
        <v>35.046247904891494</v>
      </c>
      <c r="BG68" s="151">
        <f t="shared" si="71"/>
        <v>121.26001775092456</v>
      </c>
      <c r="BH68" s="153">
        <f t="shared" si="57"/>
        <v>9.5336787564766841</v>
      </c>
    </row>
    <row r="78" spans="1:60" ht="15" customHeight="1" x14ac:dyDescent="0.25">
      <c r="A78" s="171" t="s">
        <v>0</v>
      </c>
      <c r="B78" s="171"/>
      <c r="C78" s="171"/>
      <c r="D78" s="171"/>
      <c r="E78" s="234" t="s">
        <v>1</v>
      </c>
      <c r="F78" s="234"/>
      <c r="G78" s="234"/>
      <c r="H78" s="234"/>
      <c r="I78" s="234"/>
      <c r="J78" s="23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  <c r="Z78" s="234"/>
      <c r="AA78" s="234" t="s">
        <v>8</v>
      </c>
      <c r="AB78" s="234"/>
      <c r="AC78" s="234"/>
      <c r="AD78" s="234"/>
      <c r="AE78" s="234"/>
      <c r="AF78" s="234"/>
      <c r="AG78" s="234"/>
      <c r="AH78" s="234"/>
      <c r="AI78" s="234"/>
      <c r="AJ78" s="234"/>
      <c r="AK78" s="234"/>
      <c r="AL78" s="234"/>
      <c r="AM78" s="234"/>
      <c r="AN78" s="234"/>
      <c r="AO78" s="234"/>
      <c r="AP78" s="234"/>
      <c r="AQ78" s="234"/>
      <c r="AR78" s="234"/>
      <c r="AS78" s="234"/>
      <c r="AT78" s="234"/>
      <c r="AU78" s="234"/>
      <c r="AV78" s="67"/>
      <c r="AW78" s="204" t="s">
        <v>20</v>
      </c>
      <c r="AX78" s="236"/>
      <c r="AY78" s="204" t="s">
        <v>21</v>
      </c>
      <c r="AZ78" s="205"/>
      <c r="BA78" s="205"/>
      <c r="BB78" s="233" t="s">
        <v>37</v>
      </c>
      <c r="BC78" s="233" t="s">
        <v>63</v>
      </c>
      <c r="BD78" s="233" t="s">
        <v>60</v>
      </c>
      <c r="BE78" s="193" t="s">
        <v>80</v>
      </c>
      <c r="BF78" s="193" t="s">
        <v>39</v>
      </c>
      <c r="BG78" s="193" t="s">
        <v>61</v>
      </c>
      <c r="BH78" s="193" t="s">
        <v>62</v>
      </c>
    </row>
    <row r="79" spans="1:60" ht="15" customHeight="1" thickBot="1" x14ac:dyDescent="0.3">
      <c r="A79" s="171"/>
      <c r="B79" s="171"/>
      <c r="C79" s="171"/>
      <c r="D79" s="171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4"/>
      <c r="AB79" s="234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68"/>
      <c r="AW79" s="206"/>
      <c r="AX79" s="237"/>
      <c r="AY79" s="206"/>
      <c r="AZ79" s="207"/>
      <c r="BA79" s="207"/>
      <c r="BB79" s="233"/>
      <c r="BC79" s="233"/>
      <c r="BD79" s="233"/>
      <c r="BE79" s="193"/>
      <c r="BF79" s="193"/>
      <c r="BG79" s="193"/>
      <c r="BH79" s="193"/>
    </row>
    <row r="80" spans="1:60" ht="19.5" thickBot="1" x14ac:dyDescent="0.3">
      <c r="A80" s="168" t="s">
        <v>78</v>
      </c>
      <c r="B80" s="168"/>
      <c r="C80" s="168"/>
      <c r="D80" s="168"/>
      <c r="E80" s="208" t="s">
        <v>43</v>
      </c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10"/>
      <c r="S80" s="211" t="s">
        <v>45</v>
      </c>
      <c r="T80" s="212"/>
      <c r="U80" s="212"/>
      <c r="V80" s="212"/>
      <c r="W80" s="212"/>
      <c r="X80" s="212"/>
      <c r="Y80" s="213"/>
      <c r="Z80" s="214" t="s">
        <v>27</v>
      </c>
      <c r="AA80" s="217" t="s">
        <v>28</v>
      </c>
      <c r="AB80" s="218" t="s">
        <v>9</v>
      </c>
      <c r="AC80" s="219" t="s">
        <v>55</v>
      </c>
      <c r="AD80" s="220"/>
      <c r="AE80" s="220"/>
      <c r="AF80" s="220"/>
      <c r="AG80" s="220"/>
      <c r="AH80" s="220"/>
      <c r="AI80" s="220"/>
      <c r="AJ80" s="220"/>
      <c r="AK80" s="220"/>
      <c r="AL80" s="220"/>
      <c r="AM80" s="220"/>
      <c r="AN80" s="220"/>
      <c r="AO80" s="220"/>
      <c r="AP80" s="220"/>
      <c r="AQ80" s="220"/>
      <c r="AR80" s="220"/>
      <c r="AS80" s="220"/>
      <c r="AT80" s="220"/>
      <c r="AU80" s="220"/>
      <c r="AV80" s="78"/>
      <c r="AW80" s="207"/>
      <c r="AX80" s="237"/>
      <c r="AY80" s="206"/>
      <c r="AZ80" s="207"/>
      <c r="BA80" s="207"/>
      <c r="BB80" s="233"/>
      <c r="BC80" s="233"/>
      <c r="BD80" s="233"/>
      <c r="BE80" s="193"/>
      <c r="BF80" s="193"/>
      <c r="BG80" s="193"/>
      <c r="BH80" s="193"/>
    </row>
    <row r="81" spans="1:60" ht="19.5" thickBot="1" x14ac:dyDescent="0.3">
      <c r="A81" s="169"/>
      <c r="B81" s="169"/>
      <c r="C81" s="169"/>
      <c r="D81" s="169"/>
      <c r="E81" s="224" t="s">
        <v>44</v>
      </c>
      <c r="F81" s="225"/>
      <c r="G81" s="225"/>
      <c r="H81" s="225"/>
      <c r="I81" s="225"/>
      <c r="J81" s="225"/>
      <c r="K81" s="226"/>
      <c r="L81" s="227" t="s">
        <v>54</v>
      </c>
      <c r="M81" s="228"/>
      <c r="N81" s="228"/>
      <c r="O81" s="228"/>
      <c r="P81" s="228"/>
      <c r="Q81" s="228"/>
      <c r="R81" s="229"/>
      <c r="S81" s="230" t="s">
        <v>46</v>
      </c>
      <c r="T81" s="231"/>
      <c r="U81" s="231"/>
      <c r="V81" s="231"/>
      <c r="W81" s="231"/>
      <c r="X81" s="231"/>
      <c r="Y81" s="232"/>
      <c r="Z81" s="215"/>
      <c r="AA81" s="217"/>
      <c r="AB81" s="218"/>
      <c r="AC81" s="221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23"/>
      <c r="AT81" s="223"/>
      <c r="AU81" s="223"/>
      <c r="AV81" s="73"/>
      <c r="AW81" s="207"/>
      <c r="AX81" s="237"/>
      <c r="AY81" s="206"/>
      <c r="AZ81" s="207"/>
      <c r="BA81" s="207"/>
      <c r="BB81" s="233"/>
      <c r="BC81" s="233"/>
      <c r="BD81" s="233"/>
      <c r="BE81" s="193"/>
      <c r="BF81" s="193"/>
      <c r="BG81" s="193"/>
      <c r="BH81" s="193"/>
    </row>
    <row r="82" spans="1:60" ht="16.5" thickBot="1" x14ac:dyDescent="0.3">
      <c r="A82" s="172" t="s">
        <v>42</v>
      </c>
      <c r="B82" s="172"/>
      <c r="C82" s="172" t="s">
        <v>40</v>
      </c>
      <c r="D82" s="183" t="s">
        <v>41</v>
      </c>
      <c r="E82" s="184" t="s">
        <v>48</v>
      </c>
      <c r="F82" s="192" t="s">
        <v>47</v>
      </c>
      <c r="G82" s="186" t="s">
        <v>53</v>
      </c>
      <c r="H82" s="186"/>
      <c r="I82" s="186"/>
      <c r="J82" s="187"/>
      <c r="K82" s="255" t="s">
        <v>19</v>
      </c>
      <c r="L82" s="184" t="s">
        <v>48</v>
      </c>
      <c r="M82" s="192" t="s">
        <v>47</v>
      </c>
      <c r="N82" s="186" t="s">
        <v>53</v>
      </c>
      <c r="O82" s="186"/>
      <c r="P82" s="186"/>
      <c r="Q82" s="187"/>
      <c r="R82" s="255" t="s">
        <v>19</v>
      </c>
      <c r="S82" s="257" t="s">
        <v>48</v>
      </c>
      <c r="T82" s="258" t="s">
        <v>47</v>
      </c>
      <c r="U82" s="188" t="s">
        <v>53</v>
      </c>
      <c r="V82" s="188"/>
      <c r="W82" s="188"/>
      <c r="X82" s="189"/>
      <c r="Y82" s="239" t="s">
        <v>19</v>
      </c>
      <c r="Z82" s="215"/>
      <c r="AA82" s="217"/>
      <c r="AB82" s="218"/>
      <c r="AC82" s="194" t="s">
        <v>10</v>
      </c>
      <c r="AD82" s="195"/>
      <c r="AE82" s="195" t="s">
        <v>11</v>
      </c>
      <c r="AF82" s="195"/>
      <c r="AG82" s="195" t="s">
        <v>12</v>
      </c>
      <c r="AH82" s="195"/>
      <c r="AI82" s="195" t="s">
        <v>13</v>
      </c>
      <c r="AJ82" s="195"/>
      <c r="AK82" s="195" t="s">
        <v>14</v>
      </c>
      <c r="AL82" s="195"/>
      <c r="AM82" s="195" t="s">
        <v>15</v>
      </c>
      <c r="AN82" s="195"/>
      <c r="AO82" s="195" t="s">
        <v>16</v>
      </c>
      <c r="AP82" s="195"/>
      <c r="AQ82" s="195" t="s">
        <v>17</v>
      </c>
      <c r="AR82" s="199"/>
      <c r="AS82" s="196" t="s">
        <v>18</v>
      </c>
      <c r="AT82" s="197"/>
      <c r="AU82" s="198"/>
      <c r="AV82" s="118"/>
      <c r="AW82" s="200" t="s">
        <v>56</v>
      </c>
      <c r="AX82" s="201"/>
      <c r="AY82" s="202" t="s">
        <v>59</v>
      </c>
      <c r="AZ82" s="202"/>
      <c r="BA82" s="203"/>
      <c r="BB82" s="238"/>
      <c r="BC82" s="233"/>
      <c r="BD82" s="233"/>
      <c r="BE82" s="193"/>
      <c r="BF82" s="193"/>
      <c r="BG82" s="193"/>
      <c r="BH82" s="193"/>
    </row>
    <row r="83" spans="1:60" ht="79.5" thickBot="1" x14ac:dyDescent="0.3">
      <c r="A83" s="172"/>
      <c r="B83" s="172"/>
      <c r="C83" s="172"/>
      <c r="D83" s="183"/>
      <c r="E83" s="184"/>
      <c r="F83" s="192"/>
      <c r="G83" s="59" t="s">
        <v>49</v>
      </c>
      <c r="H83" s="59" t="s">
        <v>50</v>
      </c>
      <c r="I83" s="59" t="s">
        <v>51</v>
      </c>
      <c r="J83" s="46" t="s">
        <v>52</v>
      </c>
      <c r="K83" s="256"/>
      <c r="L83" s="184"/>
      <c r="M83" s="192"/>
      <c r="N83" s="59" t="s">
        <v>49</v>
      </c>
      <c r="O83" s="59" t="s">
        <v>50</v>
      </c>
      <c r="P83" s="59" t="s">
        <v>65</v>
      </c>
      <c r="Q83" s="46" t="s">
        <v>52</v>
      </c>
      <c r="R83" s="256"/>
      <c r="S83" s="257"/>
      <c r="T83" s="258"/>
      <c r="U83" s="60" t="s">
        <v>49</v>
      </c>
      <c r="V83" s="60" t="s">
        <v>50</v>
      </c>
      <c r="W83" s="60" t="s">
        <v>66</v>
      </c>
      <c r="X83" s="64" t="s">
        <v>52</v>
      </c>
      <c r="Y83" s="240"/>
      <c r="Z83" s="216"/>
      <c r="AA83" s="217"/>
      <c r="AB83" s="218"/>
      <c r="AC83" s="96" t="s">
        <v>4</v>
      </c>
      <c r="AD83" s="97" t="s">
        <v>5</v>
      </c>
      <c r="AE83" s="97" t="s">
        <v>4</v>
      </c>
      <c r="AF83" s="97" t="s">
        <v>5</v>
      </c>
      <c r="AG83" s="97" t="s">
        <v>4</v>
      </c>
      <c r="AH83" s="97" t="s">
        <v>5</v>
      </c>
      <c r="AI83" s="97" t="s">
        <v>4</v>
      </c>
      <c r="AJ83" s="97" t="s">
        <v>5</v>
      </c>
      <c r="AK83" s="97" t="s">
        <v>4</v>
      </c>
      <c r="AL83" s="97" t="s">
        <v>5</v>
      </c>
      <c r="AM83" s="97" t="s">
        <v>4</v>
      </c>
      <c r="AN83" s="97" t="s">
        <v>5</v>
      </c>
      <c r="AO83" s="97" t="s">
        <v>4</v>
      </c>
      <c r="AP83" s="97" t="s">
        <v>5</v>
      </c>
      <c r="AQ83" s="97" t="s">
        <v>4</v>
      </c>
      <c r="AR83" s="100" t="s">
        <v>5</v>
      </c>
      <c r="AS83" s="61" t="s">
        <v>4</v>
      </c>
      <c r="AT83" s="62" t="s">
        <v>5</v>
      </c>
      <c r="AU83" s="107" t="s">
        <v>19</v>
      </c>
      <c r="AV83" s="107" t="s">
        <v>72</v>
      </c>
      <c r="AW83" s="37" t="s">
        <v>57</v>
      </c>
      <c r="AX83" s="38" t="s">
        <v>58</v>
      </c>
      <c r="AY83" s="109" t="s">
        <v>67</v>
      </c>
      <c r="AZ83" s="35" t="s">
        <v>68</v>
      </c>
      <c r="BA83" s="38" t="s">
        <v>69</v>
      </c>
      <c r="BB83" s="238"/>
      <c r="BC83" s="233"/>
      <c r="BD83" s="233"/>
      <c r="BE83" s="193"/>
      <c r="BF83" s="193"/>
      <c r="BG83" s="193"/>
      <c r="BH83" s="193"/>
    </row>
    <row r="84" spans="1:60" ht="15.75" x14ac:dyDescent="0.25">
      <c r="A84" s="190">
        <v>1</v>
      </c>
      <c r="B84" s="190"/>
      <c r="C84" s="18" t="s">
        <v>29</v>
      </c>
      <c r="D84" s="22">
        <v>114134.9</v>
      </c>
      <c r="E84" s="23"/>
      <c r="F84" s="5"/>
      <c r="G84" s="5"/>
      <c r="H84" s="5"/>
      <c r="I84" s="5"/>
      <c r="J84" s="31"/>
      <c r="K84" s="91">
        <f>E84+F84+G84+H84+I84+J84</f>
        <v>0</v>
      </c>
      <c r="L84" s="23"/>
      <c r="M84" s="5"/>
      <c r="N84" s="5"/>
      <c r="O84" s="5"/>
      <c r="P84" s="5"/>
      <c r="Q84" s="31"/>
      <c r="R84" s="91">
        <f>SUM(L84:Q84)</f>
        <v>0</v>
      </c>
      <c r="S84" s="23"/>
      <c r="T84" s="5"/>
      <c r="U84" s="5"/>
      <c r="V84" s="5"/>
      <c r="W84" s="5"/>
      <c r="X84" s="31"/>
      <c r="Y84" s="91">
        <f>SUM(S84:X84)</f>
        <v>0</v>
      </c>
      <c r="Z84" s="91">
        <f>K84+R84+Y84</f>
        <v>0</v>
      </c>
      <c r="AA84" s="58">
        <v>1</v>
      </c>
      <c r="AB84" s="33" t="s">
        <v>29</v>
      </c>
      <c r="AC84" s="80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101"/>
      <c r="AS84" s="102">
        <f>AQ84+AO84+AM84+AK84+AI84+AG84+AE84+AC84</f>
        <v>0</v>
      </c>
      <c r="AT84" s="63">
        <f>AR84+AP84+AN84+AL84+AJ84+AH84+AF84+AD84</f>
        <v>0</v>
      </c>
      <c r="AU84" s="99">
        <f>SUM(AS84:AT84)</f>
        <v>0</v>
      </c>
      <c r="AV84" s="99">
        <f>E84+F84+L84+M84+S84+T84</f>
        <v>0</v>
      </c>
      <c r="AW84" s="39"/>
      <c r="AX84" s="40"/>
      <c r="AY84" s="51"/>
      <c r="AZ84" s="6"/>
      <c r="BA84" s="40"/>
      <c r="BB84" s="36">
        <f t="shared" ref="BB84:BB94" si="81">((E84+F84)*4)/(D84*0.00144)*100</f>
        <v>0</v>
      </c>
      <c r="BC84" s="7" t="e">
        <f>(E84+F84)/(K84+R84)*100</f>
        <v>#DIV/0!</v>
      </c>
      <c r="BD84" s="7">
        <f>(4*AV84)/(D84*0.00272)*100</f>
        <v>0</v>
      </c>
      <c r="BE84" s="8" t="e">
        <f t="shared" ref="BE84:BE94" si="82">(F84+G84+H84+I84+J84+M84+N84+O84+P84+Q84+T84+U84+V84+W84+X84)/Z84*100</f>
        <v>#DIV/0!</v>
      </c>
      <c r="BF84" s="7">
        <f t="shared" ref="BF84:BF94" si="83">((E84+F84)*4)/(D84)*100000</f>
        <v>0</v>
      </c>
      <c r="BG84" s="7">
        <f>(AV84*4)/(D84)*100000</f>
        <v>0</v>
      </c>
      <c r="BH84" s="9" t="e">
        <f t="shared" ref="BH84:BH94" si="84">AX84/AW84*100</f>
        <v>#DIV/0!</v>
      </c>
    </row>
    <row r="85" spans="1:60" ht="15.75" x14ac:dyDescent="0.25">
      <c r="A85" s="190">
        <v>2</v>
      </c>
      <c r="B85" s="190"/>
      <c r="C85" s="19" t="s">
        <v>30</v>
      </c>
      <c r="D85" s="22">
        <v>114134.9</v>
      </c>
      <c r="E85" s="23"/>
      <c r="F85" s="5"/>
      <c r="G85" s="5"/>
      <c r="H85" s="5"/>
      <c r="I85" s="5"/>
      <c r="J85" s="31"/>
      <c r="K85" s="91">
        <f t="shared" ref="K85:K94" si="85">E85+F85+G85+H85+I85+J85</f>
        <v>0</v>
      </c>
      <c r="L85" s="23"/>
      <c r="M85" s="5"/>
      <c r="N85" s="5"/>
      <c r="O85" s="5"/>
      <c r="P85" s="5"/>
      <c r="Q85" s="31"/>
      <c r="R85" s="91">
        <f t="shared" ref="R85:R93" si="86">SUM(L85:Q85)</f>
        <v>0</v>
      </c>
      <c r="S85" s="23"/>
      <c r="T85" s="5"/>
      <c r="U85" s="5"/>
      <c r="V85" s="5"/>
      <c r="W85" s="5"/>
      <c r="X85" s="31"/>
      <c r="Y85" s="91">
        <f t="shared" ref="Y85:Y94" si="87">SUM(S85:X85)</f>
        <v>0</v>
      </c>
      <c r="Z85" s="91">
        <f t="shared" ref="Z85:Z94" si="88">K85+R85+Y85</f>
        <v>0</v>
      </c>
      <c r="AA85" s="58">
        <v>2</v>
      </c>
      <c r="AB85" s="11" t="s">
        <v>30</v>
      </c>
      <c r="AC85" s="23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31"/>
      <c r="AS85" s="102">
        <f t="shared" ref="AS85:AS94" si="89">AQ85+AO85+AM85+AK85+AI85+AG85+AE85+AC85</f>
        <v>0</v>
      </c>
      <c r="AT85" s="63">
        <f t="shared" ref="AT85:AT94" si="90">AR85+AP85+AN85+AL85+AJ85+AH85+AF85+AD85</f>
        <v>0</v>
      </c>
      <c r="AU85" s="99">
        <f t="shared" ref="AU85:AU94" si="91">SUM(AS85:AT85)</f>
        <v>0</v>
      </c>
      <c r="AV85" s="99">
        <f t="shared" ref="AV85:AV94" si="92">E85+F85+L85+M85+S85+T85</f>
        <v>0</v>
      </c>
      <c r="AW85" s="39"/>
      <c r="AX85" s="40"/>
      <c r="AY85" s="51"/>
      <c r="AZ85" s="6"/>
      <c r="BA85" s="40"/>
      <c r="BB85" s="36">
        <f t="shared" ref="BB85:BB89" si="93">((E85+F85)*4)/(D85*0.00144)*100</f>
        <v>0</v>
      </c>
      <c r="BC85" s="7" t="e">
        <f t="shared" ref="BC85:BC92" si="94">(E85+F85)/(K85+R85)*100</f>
        <v>#DIV/0!</v>
      </c>
      <c r="BD85" s="7">
        <f t="shared" ref="BD85:BD93" si="95">(4*AV85)/(D85*0.00272)*100</f>
        <v>0</v>
      </c>
      <c r="BE85" s="8" t="e">
        <f t="shared" ref="BE85:BE89" si="96">(F85+G85+H85+I85+J85+M85+N85+O85+P85+Q85+T85+U85+V85+W85+X85)/Z85*100</f>
        <v>#DIV/0!</v>
      </c>
      <c r="BF85" s="7">
        <f t="shared" ref="BF85:BF89" si="97">((E85+F85)*4)/(D85)*100000</f>
        <v>0</v>
      </c>
      <c r="BG85" s="7">
        <f t="shared" ref="BG85:BG94" si="98">(AV85*4)/(D85)*100000</f>
        <v>0</v>
      </c>
      <c r="BH85" s="9" t="e">
        <f t="shared" ref="BH85:BH89" si="99">AX85/AW85*100</f>
        <v>#DIV/0!</v>
      </c>
    </row>
    <row r="86" spans="1:60" ht="15.75" x14ac:dyDescent="0.25">
      <c r="A86" s="190">
        <v>3</v>
      </c>
      <c r="B86" s="190"/>
      <c r="C86" s="19" t="s">
        <v>31</v>
      </c>
      <c r="D86" s="22">
        <v>114134.9</v>
      </c>
      <c r="E86" s="23"/>
      <c r="F86" s="5"/>
      <c r="G86" s="5"/>
      <c r="H86" s="5"/>
      <c r="I86" s="5"/>
      <c r="J86" s="31"/>
      <c r="K86" s="91">
        <f t="shared" si="85"/>
        <v>0</v>
      </c>
      <c r="L86" s="23"/>
      <c r="M86" s="5"/>
      <c r="N86" s="5"/>
      <c r="O86" s="5"/>
      <c r="P86" s="5"/>
      <c r="Q86" s="31"/>
      <c r="R86" s="91">
        <f t="shared" si="86"/>
        <v>0</v>
      </c>
      <c r="S86" s="23"/>
      <c r="T86" s="5"/>
      <c r="U86" s="5"/>
      <c r="V86" s="5"/>
      <c r="W86" s="5"/>
      <c r="X86" s="31"/>
      <c r="Y86" s="91">
        <f t="shared" si="87"/>
        <v>0</v>
      </c>
      <c r="Z86" s="91">
        <f t="shared" si="88"/>
        <v>0</v>
      </c>
      <c r="AA86" s="58">
        <v>3</v>
      </c>
      <c r="AB86" s="11" t="s">
        <v>31</v>
      </c>
      <c r="AC86" s="23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31"/>
      <c r="AS86" s="102">
        <f t="shared" si="89"/>
        <v>0</v>
      </c>
      <c r="AT86" s="63">
        <f t="shared" si="90"/>
        <v>0</v>
      </c>
      <c r="AU86" s="99">
        <f t="shared" si="91"/>
        <v>0</v>
      </c>
      <c r="AV86" s="99">
        <f t="shared" si="92"/>
        <v>0</v>
      </c>
      <c r="AW86" s="39"/>
      <c r="AX86" s="40"/>
      <c r="AY86" s="51"/>
      <c r="AZ86" s="6"/>
      <c r="BA86" s="40"/>
      <c r="BB86" s="36">
        <f t="shared" si="93"/>
        <v>0</v>
      </c>
      <c r="BC86" s="7" t="e">
        <f t="shared" si="94"/>
        <v>#DIV/0!</v>
      </c>
      <c r="BD86" s="7">
        <f t="shared" si="95"/>
        <v>0</v>
      </c>
      <c r="BE86" s="8" t="e">
        <f t="shared" si="96"/>
        <v>#DIV/0!</v>
      </c>
      <c r="BF86" s="7">
        <f t="shared" si="97"/>
        <v>0</v>
      </c>
      <c r="BG86" s="7">
        <f t="shared" si="98"/>
        <v>0</v>
      </c>
      <c r="BH86" s="9" t="e">
        <f t="shared" si="99"/>
        <v>#DIV/0!</v>
      </c>
    </row>
    <row r="87" spans="1:60" ht="15.75" x14ac:dyDescent="0.25">
      <c r="A87" s="190">
        <v>4</v>
      </c>
      <c r="B87" s="190"/>
      <c r="C87" s="19" t="s">
        <v>32</v>
      </c>
      <c r="D87" s="22">
        <v>114134.9</v>
      </c>
      <c r="E87" s="23"/>
      <c r="F87" s="5"/>
      <c r="G87" s="5"/>
      <c r="H87" s="5"/>
      <c r="I87" s="5"/>
      <c r="J87" s="31"/>
      <c r="K87" s="91">
        <f t="shared" si="85"/>
        <v>0</v>
      </c>
      <c r="L87" s="23"/>
      <c r="M87" s="5"/>
      <c r="N87" s="5"/>
      <c r="O87" s="5"/>
      <c r="P87" s="5"/>
      <c r="Q87" s="31"/>
      <c r="R87" s="91">
        <f t="shared" si="86"/>
        <v>0</v>
      </c>
      <c r="S87" s="23"/>
      <c r="T87" s="5"/>
      <c r="U87" s="5"/>
      <c r="V87" s="5"/>
      <c r="W87" s="5"/>
      <c r="X87" s="31"/>
      <c r="Y87" s="91">
        <f t="shared" si="87"/>
        <v>0</v>
      </c>
      <c r="Z87" s="91">
        <f t="shared" si="88"/>
        <v>0</v>
      </c>
      <c r="AA87" s="58">
        <v>4</v>
      </c>
      <c r="AB87" s="11" t="s">
        <v>32</v>
      </c>
      <c r="AC87" s="23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31"/>
      <c r="AS87" s="102">
        <f t="shared" si="89"/>
        <v>0</v>
      </c>
      <c r="AT87" s="63">
        <f t="shared" si="90"/>
        <v>0</v>
      </c>
      <c r="AU87" s="99">
        <f t="shared" si="91"/>
        <v>0</v>
      </c>
      <c r="AV87" s="99">
        <f t="shared" si="92"/>
        <v>0</v>
      </c>
      <c r="AW87" s="41"/>
      <c r="AX87" s="40"/>
      <c r="AY87" s="51"/>
      <c r="AZ87" s="6"/>
      <c r="BA87" s="40"/>
      <c r="BB87" s="36">
        <f t="shared" si="93"/>
        <v>0</v>
      </c>
      <c r="BC87" s="7" t="e">
        <f t="shared" si="94"/>
        <v>#DIV/0!</v>
      </c>
      <c r="BD87" s="7">
        <f t="shared" si="95"/>
        <v>0</v>
      </c>
      <c r="BE87" s="8" t="e">
        <f t="shared" si="96"/>
        <v>#DIV/0!</v>
      </c>
      <c r="BF87" s="7">
        <f t="shared" si="97"/>
        <v>0</v>
      </c>
      <c r="BG87" s="7">
        <f t="shared" si="98"/>
        <v>0</v>
      </c>
      <c r="BH87" s="9" t="e">
        <f t="shared" si="99"/>
        <v>#DIV/0!</v>
      </c>
    </row>
    <row r="88" spans="1:60" ht="15.75" x14ac:dyDescent="0.25">
      <c r="A88" s="190">
        <v>5</v>
      </c>
      <c r="B88" s="190"/>
      <c r="C88" s="19" t="s">
        <v>33</v>
      </c>
      <c r="D88" s="22">
        <v>114134.9</v>
      </c>
      <c r="E88" s="23"/>
      <c r="F88" s="5"/>
      <c r="G88" s="5"/>
      <c r="H88" s="5"/>
      <c r="I88" s="5"/>
      <c r="J88" s="31"/>
      <c r="K88" s="91">
        <f t="shared" si="85"/>
        <v>0</v>
      </c>
      <c r="L88" s="23"/>
      <c r="M88" s="5"/>
      <c r="N88" s="5"/>
      <c r="O88" s="5"/>
      <c r="P88" s="5"/>
      <c r="Q88" s="31"/>
      <c r="R88" s="91">
        <f t="shared" si="86"/>
        <v>0</v>
      </c>
      <c r="S88" s="23"/>
      <c r="T88" s="5"/>
      <c r="U88" s="5"/>
      <c r="V88" s="5"/>
      <c r="W88" s="5"/>
      <c r="X88" s="31"/>
      <c r="Y88" s="91">
        <f t="shared" si="87"/>
        <v>0</v>
      </c>
      <c r="Z88" s="91">
        <f t="shared" si="88"/>
        <v>0</v>
      </c>
      <c r="AA88" s="58">
        <v>5</v>
      </c>
      <c r="AB88" s="11" t="s">
        <v>33</v>
      </c>
      <c r="AC88" s="23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31"/>
      <c r="AS88" s="102">
        <f t="shared" si="89"/>
        <v>0</v>
      </c>
      <c r="AT88" s="63">
        <f t="shared" si="90"/>
        <v>0</v>
      </c>
      <c r="AU88" s="99">
        <f t="shared" si="91"/>
        <v>0</v>
      </c>
      <c r="AV88" s="99">
        <f t="shared" si="92"/>
        <v>0</v>
      </c>
      <c r="AW88" s="41"/>
      <c r="AX88" s="40"/>
      <c r="AY88" s="51"/>
      <c r="AZ88" s="6"/>
      <c r="BA88" s="40"/>
      <c r="BB88" s="36">
        <f t="shared" si="93"/>
        <v>0</v>
      </c>
      <c r="BC88" s="7" t="e">
        <f t="shared" si="94"/>
        <v>#DIV/0!</v>
      </c>
      <c r="BD88" s="7">
        <f t="shared" si="95"/>
        <v>0</v>
      </c>
      <c r="BE88" s="8" t="e">
        <f t="shared" si="96"/>
        <v>#DIV/0!</v>
      </c>
      <c r="BF88" s="7">
        <f t="shared" si="97"/>
        <v>0</v>
      </c>
      <c r="BG88" s="7">
        <f t="shared" si="98"/>
        <v>0</v>
      </c>
      <c r="BH88" s="9" t="e">
        <f t="shared" si="99"/>
        <v>#DIV/0!</v>
      </c>
    </row>
    <row r="89" spans="1:60" ht="18" customHeight="1" x14ac:dyDescent="0.25">
      <c r="A89" s="164">
        <v>6</v>
      </c>
      <c r="B89" s="165"/>
      <c r="C89" s="19" t="s">
        <v>73</v>
      </c>
      <c r="D89" s="22">
        <v>114134.9</v>
      </c>
      <c r="E89" s="23"/>
      <c r="F89" s="5"/>
      <c r="G89" s="5"/>
      <c r="H89" s="5"/>
      <c r="I89" s="5"/>
      <c r="J89" s="31"/>
      <c r="K89" s="91">
        <f t="shared" si="85"/>
        <v>0</v>
      </c>
      <c r="L89" s="23"/>
      <c r="M89" s="5"/>
      <c r="N89" s="5"/>
      <c r="O89" s="5"/>
      <c r="P89" s="5"/>
      <c r="Q89" s="31"/>
      <c r="R89" s="91">
        <f>SUM(L89:Q89)</f>
        <v>0</v>
      </c>
      <c r="S89" s="23"/>
      <c r="T89" s="5"/>
      <c r="U89" s="5"/>
      <c r="V89" s="5"/>
      <c r="W89" s="5"/>
      <c r="X89" s="31"/>
      <c r="Y89" s="91">
        <f t="shared" si="87"/>
        <v>0</v>
      </c>
      <c r="Z89" s="91">
        <f t="shared" si="88"/>
        <v>0</v>
      </c>
      <c r="AA89" s="58">
        <v>6</v>
      </c>
      <c r="AB89" s="11" t="s">
        <v>70</v>
      </c>
      <c r="AC89" s="23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31"/>
      <c r="AS89" s="102">
        <f t="shared" si="89"/>
        <v>0</v>
      </c>
      <c r="AT89" s="63">
        <f t="shared" si="90"/>
        <v>0</v>
      </c>
      <c r="AU89" s="99">
        <f t="shared" si="91"/>
        <v>0</v>
      </c>
      <c r="AV89" s="99">
        <f t="shared" si="92"/>
        <v>0</v>
      </c>
      <c r="AW89" s="41"/>
      <c r="AX89" s="40"/>
      <c r="AY89" s="51"/>
      <c r="AZ89" s="6"/>
      <c r="BA89" s="40"/>
      <c r="BB89" s="36">
        <f t="shared" si="93"/>
        <v>0</v>
      </c>
      <c r="BC89" s="7" t="e">
        <f t="shared" si="94"/>
        <v>#DIV/0!</v>
      </c>
      <c r="BD89" s="7">
        <f t="shared" si="95"/>
        <v>0</v>
      </c>
      <c r="BE89" s="8" t="e">
        <f t="shared" si="96"/>
        <v>#DIV/0!</v>
      </c>
      <c r="BF89" s="7">
        <f t="shared" si="97"/>
        <v>0</v>
      </c>
      <c r="BG89" s="7">
        <f t="shared" si="98"/>
        <v>0</v>
      </c>
      <c r="BH89" s="9" t="e">
        <f t="shared" si="99"/>
        <v>#DIV/0!</v>
      </c>
    </row>
    <row r="90" spans="1:60" ht="15.75" x14ac:dyDescent="0.25">
      <c r="A90" s="190">
        <v>7</v>
      </c>
      <c r="B90" s="190"/>
      <c r="C90" s="19" t="s">
        <v>71</v>
      </c>
      <c r="D90" s="22">
        <v>114134.9</v>
      </c>
      <c r="E90" s="23"/>
      <c r="F90" s="5"/>
      <c r="G90" s="5"/>
      <c r="H90" s="5"/>
      <c r="I90" s="5"/>
      <c r="J90" s="31"/>
      <c r="K90" s="91">
        <f t="shared" si="85"/>
        <v>0</v>
      </c>
      <c r="L90" s="23"/>
      <c r="M90" s="5"/>
      <c r="N90" s="5"/>
      <c r="O90" s="5"/>
      <c r="P90" s="5"/>
      <c r="Q90" s="31"/>
      <c r="R90" s="91">
        <f t="shared" si="86"/>
        <v>0</v>
      </c>
      <c r="S90" s="23"/>
      <c r="T90" s="5"/>
      <c r="U90" s="5"/>
      <c r="V90" s="5"/>
      <c r="W90" s="5"/>
      <c r="X90" s="31"/>
      <c r="Y90" s="91">
        <f t="shared" si="87"/>
        <v>0</v>
      </c>
      <c r="Z90" s="91">
        <f t="shared" si="88"/>
        <v>0</v>
      </c>
      <c r="AA90" s="58">
        <v>7</v>
      </c>
      <c r="AB90" s="11" t="s">
        <v>71</v>
      </c>
      <c r="AC90" s="23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31"/>
      <c r="AS90" s="102">
        <f t="shared" si="89"/>
        <v>0</v>
      </c>
      <c r="AT90" s="63">
        <f t="shared" si="90"/>
        <v>0</v>
      </c>
      <c r="AU90" s="99">
        <f t="shared" si="91"/>
        <v>0</v>
      </c>
      <c r="AV90" s="99">
        <f t="shared" si="92"/>
        <v>0</v>
      </c>
      <c r="AW90" s="41"/>
      <c r="AX90" s="40"/>
      <c r="AY90" s="51"/>
      <c r="AZ90" s="6"/>
      <c r="BA90" s="40"/>
      <c r="BB90" s="36">
        <f t="shared" ref="BB90:BB93" si="100">((E90+F90)*4)/(D90*0.00144)*100</f>
        <v>0</v>
      </c>
      <c r="BC90" s="7" t="e">
        <f t="shared" si="94"/>
        <v>#DIV/0!</v>
      </c>
      <c r="BD90" s="7">
        <f t="shared" si="95"/>
        <v>0</v>
      </c>
      <c r="BE90" s="8" t="e">
        <f t="shared" ref="BE90:BE93" si="101">(F90+G90+H90+I90+J90+M90+N90+O90+P90+Q90+T90+U90+V90+W90+X90)/Z90*100</f>
        <v>#DIV/0!</v>
      </c>
      <c r="BF90" s="7">
        <f t="shared" ref="BF90:BF93" si="102">((E90+F90)*4)/(D90)*100000</f>
        <v>0</v>
      </c>
      <c r="BG90" s="7">
        <f t="shared" si="98"/>
        <v>0</v>
      </c>
      <c r="BH90" s="9" t="e">
        <f t="shared" ref="BH90:BH93" si="103">AX90/AW90*100</f>
        <v>#DIV/0!</v>
      </c>
    </row>
    <row r="91" spans="1:60" ht="15.75" x14ac:dyDescent="0.25">
      <c r="A91" s="191">
        <v>8</v>
      </c>
      <c r="B91" s="191"/>
      <c r="C91" s="19" t="s">
        <v>6</v>
      </c>
      <c r="D91" s="22">
        <v>114134.9</v>
      </c>
      <c r="E91" s="23"/>
      <c r="F91" s="5"/>
      <c r="G91" s="5"/>
      <c r="H91" s="5"/>
      <c r="I91" s="5"/>
      <c r="J91" s="31"/>
      <c r="K91" s="91">
        <f t="shared" si="85"/>
        <v>0</v>
      </c>
      <c r="L91" s="23"/>
      <c r="M91" s="5"/>
      <c r="N91" s="5"/>
      <c r="O91" s="5"/>
      <c r="P91" s="5"/>
      <c r="Q91" s="31"/>
      <c r="R91" s="91">
        <f>SUM(L91:Q91)</f>
        <v>0</v>
      </c>
      <c r="S91" s="23"/>
      <c r="T91" s="5"/>
      <c r="U91" s="5"/>
      <c r="V91" s="5"/>
      <c r="W91" s="5"/>
      <c r="X91" s="31"/>
      <c r="Y91" s="91">
        <f t="shared" si="87"/>
        <v>0</v>
      </c>
      <c r="Z91" s="91">
        <f t="shared" si="88"/>
        <v>0</v>
      </c>
      <c r="AA91" s="58">
        <v>8</v>
      </c>
      <c r="AB91" s="11" t="s">
        <v>6</v>
      </c>
      <c r="AC91" s="23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31"/>
      <c r="AS91" s="102">
        <f t="shared" si="89"/>
        <v>0</v>
      </c>
      <c r="AT91" s="63">
        <f t="shared" si="90"/>
        <v>0</v>
      </c>
      <c r="AU91" s="99">
        <f t="shared" si="91"/>
        <v>0</v>
      </c>
      <c r="AV91" s="99">
        <f t="shared" si="92"/>
        <v>0</v>
      </c>
      <c r="AW91" s="41"/>
      <c r="AX91" s="40"/>
      <c r="AY91" s="51"/>
      <c r="AZ91" s="6"/>
      <c r="BA91" s="40"/>
      <c r="BB91" s="36">
        <f t="shared" si="100"/>
        <v>0</v>
      </c>
      <c r="BC91" s="7" t="e">
        <f t="shared" si="94"/>
        <v>#DIV/0!</v>
      </c>
      <c r="BD91" s="7">
        <f t="shared" si="95"/>
        <v>0</v>
      </c>
      <c r="BE91" s="8" t="e">
        <f t="shared" si="101"/>
        <v>#DIV/0!</v>
      </c>
      <c r="BF91" s="7">
        <f t="shared" si="102"/>
        <v>0</v>
      </c>
      <c r="BG91" s="7">
        <f t="shared" si="98"/>
        <v>0</v>
      </c>
      <c r="BH91" s="9" t="e">
        <f t="shared" si="103"/>
        <v>#DIV/0!</v>
      </c>
    </row>
    <row r="92" spans="1:60" ht="15.75" x14ac:dyDescent="0.25">
      <c r="A92" s="190">
        <v>9</v>
      </c>
      <c r="B92" s="190"/>
      <c r="C92" s="19" t="s">
        <v>34</v>
      </c>
      <c r="D92" s="22">
        <v>114134.9</v>
      </c>
      <c r="E92" s="23"/>
      <c r="F92" s="5"/>
      <c r="G92" s="5"/>
      <c r="H92" s="5"/>
      <c r="I92" s="5"/>
      <c r="J92" s="31"/>
      <c r="K92" s="91">
        <f t="shared" si="85"/>
        <v>0</v>
      </c>
      <c r="L92" s="23"/>
      <c r="M92" s="5"/>
      <c r="N92" s="5"/>
      <c r="O92" s="5"/>
      <c r="P92" s="5"/>
      <c r="Q92" s="31"/>
      <c r="R92" s="91">
        <f t="shared" si="86"/>
        <v>0</v>
      </c>
      <c r="S92" s="23"/>
      <c r="T92" s="5"/>
      <c r="U92" s="5"/>
      <c r="V92" s="5"/>
      <c r="W92" s="5"/>
      <c r="X92" s="31"/>
      <c r="Y92" s="91">
        <f t="shared" si="87"/>
        <v>0</v>
      </c>
      <c r="Z92" s="91">
        <f t="shared" si="88"/>
        <v>0</v>
      </c>
      <c r="AA92" s="58">
        <v>9</v>
      </c>
      <c r="AB92" s="11" t="s">
        <v>34</v>
      </c>
      <c r="AC92" s="23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31"/>
      <c r="AS92" s="102">
        <f t="shared" si="89"/>
        <v>0</v>
      </c>
      <c r="AT92" s="63">
        <f t="shared" si="90"/>
        <v>0</v>
      </c>
      <c r="AU92" s="99">
        <f t="shared" si="91"/>
        <v>0</v>
      </c>
      <c r="AV92" s="99">
        <f t="shared" si="92"/>
        <v>0</v>
      </c>
      <c r="AW92" s="41"/>
      <c r="AX92" s="40"/>
      <c r="AY92" s="51"/>
      <c r="AZ92" s="6"/>
      <c r="BA92" s="40"/>
      <c r="BB92" s="36">
        <f t="shared" si="100"/>
        <v>0</v>
      </c>
      <c r="BC92" s="7" t="e">
        <f t="shared" si="94"/>
        <v>#DIV/0!</v>
      </c>
      <c r="BD92" s="7">
        <f t="shared" si="95"/>
        <v>0</v>
      </c>
      <c r="BE92" s="8" t="e">
        <f t="shared" si="101"/>
        <v>#DIV/0!</v>
      </c>
      <c r="BF92" s="7">
        <f t="shared" si="102"/>
        <v>0</v>
      </c>
      <c r="BG92" s="7">
        <f t="shared" si="98"/>
        <v>0</v>
      </c>
      <c r="BH92" s="9" t="e">
        <f t="shared" si="103"/>
        <v>#DIV/0!</v>
      </c>
    </row>
    <row r="93" spans="1:60" ht="16.5" thickBot="1" x14ac:dyDescent="0.3">
      <c r="A93" s="164">
        <v>10</v>
      </c>
      <c r="B93" s="165"/>
      <c r="C93" s="93" t="s">
        <v>74</v>
      </c>
      <c r="D93" s="22">
        <v>114134.9</v>
      </c>
      <c r="E93" s="24"/>
      <c r="F93" s="25"/>
      <c r="G93" s="25"/>
      <c r="H93" s="25"/>
      <c r="I93" s="25"/>
      <c r="J93" s="47"/>
      <c r="K93" s="91">
        <f t="shared" si="85"/>
        <v>0</v>
      </c>
      <c r="L93" s="24"/>
      <c r="M93" s="25"/>
      <c r="N93" s="25"/>
      <c r="O93" s="25"/>
      <c r="P93" s="25"/>
      <c r="Q93" s="47"/>
      <c r="R93" s="91">
        <f t="shared" si="86"/>
        <v>0</v>
      </c>
      <c r="S93" s="24"/>
      <c r="T93" s="25"/>
      <c r="U93" s="25"/>
      <c r="V93" s="25"/>
      <c r="W93" s="25"/>
      <c r="X93" s="47"/>
      <c r="Y93" s="91">
        <f t="shared" si="87"/>
        <v>0</v>
      </c>
      <c r="Z93" s="91">
        <f t="shared" si="88"/>
        <v>0</v>
      </c>
      <c r="AA93" s="30"/>
      <c r="AB93" s="120" t="s">
        <v>74</v>
      </c>
      <c r="AC93" s="24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47"/>
      <c r="AS93" s="102">
        <f t="shared" si="89"/>
        <v>0</v>
      </c>
      <c r="AT93" s="63">
        <f t="shared" si="90"/>
        <v>0</v>
      </c>
      <c r="AU93" s="99">
        <f t="shared" si="91"/>
        <v>0</v>
      </c>
      <c r="AV93" s="119">
        <f t="shared" si="92"/>
        <v>0</v>
      </c>
      <c r="AW93" s="55"/>
      <c r="AX93" s="54"/>
      <c r="AY93" s="52"/>
      <c r="AZ93" s="53"/>
      <c r="BA93" s="54"/>
      <c r="BB93" s="36">
        <f t="shared" si="100"/>
        <v>0</v>
      </c>
      <c r="BC93" s="7" t="e">
        <f>(E93+F93)/(K93+R93)*100</f>
        <v>#DIV/0!</v>
      </c>
      <c r="BD93" s="7">
        <f t="shared" si="95"/>
        <v>0</v>
      </c>
      <c r="BE93" s="8" t="e">
        <f t="shared" si="101"/>
        <v>#DIV/0!</v>
      </c>
      <c r="BF93" s="7">
        <f t="shared" si="102"/>
        <v>0</v>
      </c>
      <c r="BG93" s="7">
        <f t="shared" si="98"/>
        <v>0</v>
      </c>
      <c r="BH93" s="9" t="e">
        <f t="shared" si="103"/>
        <v>#DIV/0!</v>
      </c>
    </row>
    <row r="94" spans="1:60" ht="62.25" customHeight="1" thickBot="1" x14ac:dyDescent="0.3">
      <c r="A94" s="170" t="s">
        <v>35</v>
      </c>
      <c r="B94" s="170"/>
      <c r="C94" s="170"/>
      <c r="D94" s="148">
        <f t="shared" ref="D94:J94" si="104">SUM(D84:D93)</f>
        <v>1141349</v>
      </c>
      <c r="E94" s="16">
        <f t="shared" si="104"/>
        <v>0</v>
      </c>
      <c r="F94" s="16">
        <f t="shared" si="104"/>
        <v>0</v>
      </c>
      <c r="G94" s="16">
        <f t="shared" si="104"/>
        <v>0</v>
      </c>
      <c r="H94" s="16">
        <f t="shared" si="104"/>
        <v>0</v>
      </c>
      <c r="I94" s="16">
        <f t="shared" si="104"/>
        <v>0</v>
      </c>
      <c r="J94" s="16">
        <f t="shared" si="104"/>
        <v>0</v>
      </c>
      <c r="K94" s="92">
        <f t="shared" si="85"/>
        <v>0</v>
      </c>
      <c r="L94" s="16">
        <f t="shared" ref="L94:X94" si="105">SUM(L84:L93)</f>
        <v>0</v>
      </c>
      <c r="M94" s="16">
        <f t="shared" si="105"/>
        <v>0</v>
      </c>
      <c r="N94" s="16">
        <f t="shared" si="105"/>
        <v>0</v>
      </c>
      <c r="O94" s="16">
        <f t="shared" si="105"/>
        <v>0</v>
      </c>
      <c r="P94" s="16">
        <f t="shared" si="105"/>
        <v>0</v>
      </c>
      <c r="Q94" s="16">
        <f t="shared" si="105"/>
        <v>0</v>
      </c>
      <c r="R94" s="16">
        <f t="shared" si="105"/>
        <v>0</v>
      </c>
      <c r="S94" s="16">
        <f t="shared" si="105"/>
        <v>0</v>
      </c>
      <c r="T94" s="16">
        <f t="shared" si="105"/>
        <v>0</v>
      </c>
      <c r="U94" s="16">
        <f t="shared" si="105"/>
        <v>0</v>
      </c>
      <c r="V94" s="16">
        <f t="shared" si="105"/>
        <v>0</v>
      </c>
      <c r="W94" s="16">
        <f t="shared" si="105"/>
        <v>0</v>
      </c>
      <c r="X94" s="16">
        <f t="shared" si="105"/>
        <v>0</v>
      </c>
      <c r="Y94" s="92">
        <f t="shared" si="87"/>
        <v>0</v>
      </c>
      <c r="Z94" s="92">
        <f t="shared" si="88"/>
        <v>0</v>
      </c>
      <c r="AA94" s="170" t="s">
        <v>35</v>
      </c>
      <c r="AB94" s="170"/>
      <c r="AC94" s="16">
        <f t="shared" ref="AC94:AR94" si="106">SUM(AC84:AC93)</f>
        <v>0</v>
      </c>
      <c r="AD94" s="16">
        <f t="shared" si="106"/>
        <v>0</v>
      </c>
      <c r="AE94" s="16">
        <f t="shared" si="106"/>
        <v>0</v>
      </c>
      <c r="AF94" s="16">
        <f t="shared" si="106"/>
        <v>0</v>
      </c>
      <c r="AG94" s="16">
        <f t="shared" si="106"/>
        <v>0</v>
      </c>
      <c r="AH94" s="16">
        <f t="shared" si="106"/>
        <v>0</v>
      </c>
      <c r="AI94" s="16">
        <f t="shared" si="106"/>
        <v>0</v>
      </c>
      <c r="AJ94" s="16">
        <f t="shared" si="106"/>
        <v>0</v>
      </c>
      <c r="AK94" s="16">
        <f t="shared" si="106"/>
        <v>0</v>
      </c>
      <c r="AL94" s="16">
        <f t="shared" si="106"/>
        <v>0</v>
      </c>
      <c r="AM94" s="16">
        <f t="shared" si="106"/>
        <v>0</v>
      </c>
      <c r="AN94" s="16">
        <f t="shared" si="106"/>
        <v>0</v>
      </c>
      <c r="AO94" s="16">
        <f t="shared" si="106"/>
        <v>0</v>
      </c>
      <c r="AP94" s="16">
        <f t="shared" si="106"/>
        <v>0</v>
      </c>
      <c r="AQ94" s="16">
        <f t="shared" si="106"/>
        <v>0</v>
      </c>
      <c r="AR94" s="16">
        <f t="shared" si="106"/>
        <v>0</v>
      </c>
      <c r="AS94" s="149">
        <f t="shared" si="89"/>
        <v>0</v>
      </c>
      <c r="AT94" s="149">
        <f t="shared" si="90"/>
        <v>0</v>
      </c>
      <c r="AU94" s="149">
        <f t="shared" si="91"/>
        <v>0</v>
      </c>
      <c r="AV94" s="16">
        <f t="shared" si="92"/>
        <v>0</v>
      </c>
      <c r="AW94" s="16">
        <f>SUM(AW84:AW93)</f>
        <v>0</v>
      </c>
      <c r="AX94" s="16">
        <f>SUM(AX84:AX93)</f>
        <v>0</v>
      </c>
      <c r="AY94" s="150">
        <f>SUM(AY84:AY93)</f>
        <v>0</v>
      </c>
      <c r="AZ94" s="150">
        <f>SUM(AZ84:AZ93)</f>
        <v>0</v>
      </c>
      <c r="BA94" s="150">
        <f>SUM(BA84:BA93)</f>
        <v>0</v>
      </c>
      <c r="BB94" s="151">
        <f t="shared" si="81"/>
        <v>0</v>
      </c>
      <c r="BC94" s="151" t="e">
        <f t="shared" ref="BC94" si="107">(E94+F94)/(K94+R94)*100</f>
        <v>#DIV/0!</v>
      </c>
      <c r="BD94" s="151">
        <f>(4*AV94)/(D94*0.00272)*100</f>
        <v>0</v>
      </c>
      <c r="BE94" s="152" t="e">
        <f t="shared" si="82"/>
        <v>#DIV/0!</v>
      </c>
      <c r="BF94" s="151">
        <f t="shared" si="83"/>
        <v>0</v>
      </c>
      <c r="BG94" s="151">
        <f t="shared" si="98"/>
        <v>0</v>
      </c>
      <c r="BH94" s="153" t="e">
        <f t="shared" si="84"/>
        <v>#DIV/0!</v>
      </c>
    </row>
    <row r="100" spans="1:60" ht="19.5" customHeight="1" x14ac:dyDescent="0.25">
      <c r="C100" s="343" t="s">
        <v>79</v>
      </c>
      <c r="D100" s="343"/>
      <c r="E100" s="343"/>
      <c r="F100" s="343"/>
      <c r="G100" s="343"/>
      <c r="H100" s="343"/>
    </row>
    <row r="101" spans="1:60" x14ac:dyDescent="0.25">
      <c r="C101" s="343"/>
      <c r="D101" s="343"/>
      <c r="E101" s="343"/>
      <c r="F101" s="343"/>
      <c r="G101" s="343"/>
      <c r="H101" s="343"/>
    </row>
    <row r="102" spans="1:60" x14ac:dyDescent="0.25">
      <c r="C102" s="343"/>
      <c r="D102" s="343"/>
      <c r="E102" s="343"/>
      <c r="F102" s="343"/>
      <c r="G102" s="343"/>
      <c r="H102" s="343"/>
    </row>
    <row r="103" spans="1:60" ht="15.75" thickBot="1" x14ac:dyDescent="0.3"/>
    <row r="104" spans="1:60" ht="19.5" thickBot="1" x14ac:dyDescent="0.3">
      <c r="A104" s="176" t="s">
        <v>0</v>
      </c>
      <c r="B104" s="177"/>
      <c r="C104" s="177"/>
      <c r="D104" s="178"/>
      <c r="E104" s="173" t="s">
        <v>1</v>
      </c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5"/>
      <c r="AA104" s="320" t="s">
        <v>8</v>
      </c>
      <c r="AB104" s="321"/>
      <c r="AC104" s="321"/>
      <c r="AD104" s="321"/>
      <c r="AE104" s="321"/>
      <c r="AF104" s="321"/>
      <c r="AG104" s="321"/>
      <c r="AH104" s="321"/>
      <c r="AI104" s="321"/>
      <c r="AJ104" s="321"/>
      <c r="AK104" s="321"/>
      <c r="AL104" s="321"/>
      <c r="AM104" s="321"/>
      <c r="AN104" s="321"/>
      <c r="AO104" s="321"/>
      <c r="AP104" s="321"/>
      <c r="AQ104" s="321"/>
      <c r="AR104" s="321"/>
      <c r="AS104" s="321"/>
      <c r="AT104" s="321"/>
      <c r="AU104" s="322"/>
      <c r="AV104" s="84"/>
      <c r="AW104" s="302" t="s">
        <v>20</v>
      </c>
      <c r="AX104" s="323"/>
      <c r="AY104" s="302" t="s">
        <v>21</v>
      </c>
      <c r="AZ104" s="303"/>
      <c r="BA104" s="303"/>
      <c r="BB104" s="293" t="s">
        <v>36</v>
      </c>
      <c r="BC104" s="294"/>
      <c r="BD104" s="294"/>
      <c r="BE104" s="294"/>
      <c r="BF104" s="294"/>
      <c r="BG104" s="294"/>
      <c r="BH104" s="295"/>
    </row>
    <row r="105" spans="1:60" ht="19.5" thickBot="1" x14ac:dyDescent="0.3">
      <c r="A105" s="173" t="s">
        <v>79</v>
      </c>
      <c r="B105" s="174"/>
      <c r="C105" s="174"/>
      <c r="D105" s="175"/>
      <c r="E105" s="337" t="s">
        <v>23</v>
      </c>
      <c r="F105" s="338"/>
      <c r="G105" s="338"/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9"/>
      <c r="S105" s="308" t="s">
        <v>24</v>
      </c>
      <c r="T105" s="309"/>
      <c r="U105" s="309"/>
      <c r="V105" s="309"/>
      <c r="W105" s="309"/>
      <c r="X105" s="309"/>
      <c r="Y105" s="309"/>
      <c r="Z105" s="310"/>
      <c r="AA105" s="318" t="s">
        <v>55</v>
      </c>
      <c r="AB105" s="318"/>
      <c r="AC105" s="318"/>
      <c r="AD105" s="318"/>
      <c r="AE105" s="318"/>
      <c r="AF105" s="318"/>
      <c r="AG105" s="318"/>
      <c r="AH105" s="318"/>
      <c r="AI105" s="318"/>
      <c r="AJ105" s="318"/>
      <c r="AK105" s="318"/>
      <c r="AL105" s="318"/>
      <c r="AM105" s="318"/>
      <c r="AN105" s="318"/>
      <c r="AO105" s="318"/>
      <c r="AP105" s="318"/>
      <c r="AQ105" s="318"/>
      <c r="AR105" s="318"/>
      <c r="AS105" s="318"/>
      <c r="AT105" s="318"/>
      <c r="AU105" s="319"/>
      <c r="AV105" s="85"/>
      <c r="AW105" s="304"/>
      <c r="AX105" s="324"/>
      <c r="AY105" s="304"/>
      <c r="AZ105" s="305"/>
      <c r="BA105" s="305"/>
      <c r="BB105" s="296"/>
      <c r="BC105" s="297"/>
      <c r="BD105" s="297"/>
      <c r="BE105" s="297"/>
      <c r="BF105" s="297"/>
      <c r="BG105" s="297"/>
      <c r="BH105" s="298"/>
    </row>
    <row r="106" spans="1:60" ht="27" customHeight="1" thickBot="1" x14ac:dyDescent="0.3">
      <c r="A106" s="344" t="s">
        <v>28</v>
      </c>
      <c r="B106" s="345"/>
      <c r="C106" s="179" t="s">
        <v>2</v>
      </c>
      <c r="D106" s="179" t="s">
        <v>3</v>
      </c>
      <c r="E106" s="326" t="s">
        <v>26</v>
      </c>
      <c r="F106" s="327"/>
      <c r="G106" s="327"/>
      <c r="H106" s="327"/>
      <c r="I106" s="327"/>
      <c r="J106" s="327"/>
      <c r="K106" s="327"/>
      <c r="L106" s="328" t="s">
        <v>38</v>
      </c>
      <c r="M106" s="329"/>
      <c r="N106" s="329"/>
      <c r="O106" s="329"/>
      <c r="P106" s="329"/>
      <c r="Q106" s="329"/>
      <c r="R106" s="330"/>
      <c r="S106" s="331" t="s">
        <v>25</v>
      </c>
      <c r="T106" s="332"/>
      <c r="U106" s="332"/>
      <c r="V106" s="332"/>
      <c r="W106" s="332"/>
      <c r="X106" s="332"/>
      <c r="Y106" s="333"/>
      <c r="Z106" s="260" t="s">
        <v>27</v>
      </c>
      <c r="AA106" s="315" t="s">
        <v>28</v>
      </c>
      <c r="AB106" s="312" t="s">
        <v>9</v>
      </c>
      <c r="AC106" s="334" t="s">
        <v>64</v>
      </c>
      <c r="AD106" s="335"/>
      <c r="AE106" s="335"/>
      <c r="AF106" s="335"/>
      <c r="AG106" s="335"/>
      <c r="AH106" s="335"/>
      <c r="AI106" s="335"/>
      <c r="AJ106" s="335"/>
      <c r="AK106" s="335"/>
      <c r="AL106" s="335"/>
      <c r="AM106" s="335"/>
      <c r="AN106" s="335"/>
      <c r="AO106" s="335"/>
      <c r="AP106" s="335"/>
      <c r="AQ106" s="335"/>
      <c r="AR106" s="335"/>
      <c r="AS106" s="335"/>
      <c r="AT106" s="335"/>
      <c r="AU106" s="336"/>
      <c r="AV106" s="86"/>
      <c r="AW106" s="307"/>
      <c r="AX106" s="325"/>
      <c r="AY106" s="306"/>
      <c r="AZ106" s="307"/>
      <c r="BA106" s="307"/>
      <c r="BB106" s="299"/>
      <c r="BC106" s="300"/>
      <c r="BD106" s="300"/>
      <c r="BE106" s="300"/>
      <c r="BF106" s="300"/>
      <c r="BG106" s="300"/>
      <c r="BH106" s="301"/>
    </row>
    <row r="107" spans="1:60" ht="18.75" customHeight="1" thickBot="1" x14ac:dyDescent="0.3">
      <c r="A107" s="346"/>
      <c r="B107" s="347"/>
      <c r="C107" s="180"/>
      <c r="D107" s="180"/>
      <c r="E107" s="184" t="s">
        <v>48</v>
      </c>
      <c r="F107" s="192" t="s">
        <v>47</v>
      </c>
      <c r="G107" s="186" t="s">
        <v>53</v>
      </c>
      <c r="H107" s="186"/>
      <c r="I107" s="186"/>
      <c r="J107" s="187"/>
      <c r="K107" s="255" t="s">
        <v>19</v>
      </c>
      <c r="L107" s="185" t="s">
        <v>48</v>
      </c>
      <c r="M107" s="192" t="s">
        <v>47</v>
      </c>
      <c r="N107" s="186" t="s">
        <v>53</v>
      </c>
      <c r="O107" s="186"/>
      <c r="P107" s="186"/>
      <c r="Q107" s="187"/>
      <c r="R107" s="255" t="s">
        <v>19</v>
      </c>
      <c r="S107" s="257" t="s">
        <v>48</v>
      </c>
      <c r="T107" s="258" t="s">
        <v>47</v>
      </c>
      <c r="U107" s="188" t="s">
        <v>53</v>
      </c>
      <c r="V107" s="188"/>
      <c r="W107" s="188"/>
      <c r="X107" s="189"/>
      <c r="Y107" s="340" t="s">
        <v>7</v>
      </c>
      <c r="Z107" s="261"/>
      <c r="AA107" s="316"/>
      <c r="AB107" s="313"/>
      <c r="AC107" s="291" t="s">
        <v>10</v>
      </c>
      <c r="AD107" s="283"/>
      <c r="AE107" s="282" t="s">
        <v>11</v>
      </c>
      <c r="AF107" s="283"/>
      <c r="AG107" s="282" t="s">
        <v>12</v>
      </c>
      <c r="AH107" s="283"/>
      <c r="AI107" s="282" t="s">
        <v>13</v>
      </c>
      <c r="AJ107" s="283"/>
      <c r="AK107" s="282" t="s">
        <v>14</v>
      </c>
      <c r="AL107" s="283"/>
      <c r="AM107" s="282" t="s">
        <v>15</v>
      </c>
      <c r="AN107" s="283"/>
      <c r="AO107" s="282" t="s">
        <v>16</v>
      </c>
      <c r="AP107" s="283"/>
      <c r="AQ107" s="282" t="s">
        <v>17</v>
      </c>
      <c r="AR107" s="284"/>
      <c r="AS107" s="285" t="s">
        <v>18</v>
      </c>
      <c r="AT107" s="286"/>
      <c r="AU107" s="287"/>
      <c r="AV107" s="128"/>
      <c r="AW107" s="288" t="s">
        <v>22</v>
      </c>
      <c r="AX107" s="289"/>
      <c r="AY107" s="290" t="s">
        <v>59</v>
      </c>
      <c r="AZ107" s="290"/>
      <c r="BA107" s="290"/>
      <c r="BB107" s="274" t="s">
        <v>37</v>
      </c>
      <c r="BC107" s="276" t="s">
        <v>63</v>
      </c>
      <c r="BD107" s="276" t="s">
        <v>60</v>
      </c>
      <c r="BE107" s="278" t="s">
        <v>80</v>
      </c>
      <c r="BF107" s="278" t="s">
        <v>39</v>
      </c>
      <c r="BG107" s="280" t="s">
        <v>61</v>
      </c>
      <c r="BH107" s="271" t="s">
        <v>62</v>
      </c>
    </row>
    <row r="108" spans="1:60" ht="79.5" thickBot="1" x14ac:dyDescent="0.3">
      <c r="A108" s="348"/>
      <c r="B108" s="349"/>
      <c r="C108" s="181"/>
      <c r="D108" s="181"/>
      <c r="E108" s="184"/>
      <c r="F108" s="192"/>
      <c r="G108" s="21" t="s">
        <v>49</v>
      </c>
      <c r="H108" s="21" t="s">
        <v>50</v>
      </c>
      <c r="I108" s="21" t="s">
        <v>51</v>
      </c>
      <c r="J108" s="46" t="s">
        <v>52</v>
      </c>
      <c r="K108" s="256"/>
      <c r="L108" s="185"/>
      <c r="M108" s="192"/>
      <c r="N108" s="21" t="s">
        <v>49</v>
      </c>
      <c r="O108" s="21" t="s">
        <v>50</v>
      </c>
      <c r="P108" s="21" t="s">
        <v>65</v>
      </c>
      <c r="Q108" s="46" t="s">
        <v>52</v>
      </c>
      <c r="R108" s="256"/>
      <c r="S108" s="257"/>
      <c r="T108" s="258"/>
      <c r="U108" s="28" t="s">
        <v>49</v>
      </c>
      <c r="V108" s="28" t="s">
        <v>50</v>
      </c>
      <c r="W108" s="28" t="s">
        <v>66</v>
      </c>
      <c r="X108" s="64" t="s">
        <v>52</v>
      </c>
      <c r="Y108" s="341"/>
      <c r="Z108" s="311"/>
      <c r="AA108" s="317"/>
      <c r="AB108" s="314"/>
      <c r="AC108" s="121" t="s">
        <v>4</v>
      </c>
      <c r="AD108" s="122" t="s">
        <v>5</v>
      </c>
      <c r="AE108" s="122" t="s">
        <v>4</v>
      </c>
      <c r="AF108" s="122" t="s">
        <v>5</v>
      </c>
      <c r="AG108" s="122" t="s">
        <v>4</v>
      </c>
      <c r="AH108" s="122" t="s">
        <v>5</v>
      </c>
      <c r="AI108" s="122" t="s">
        <v>4</v>
      </c>
      <c r="AJ108" s="122" t="s">
        <v>5</v>
      </c>
      <c r="AK108" s="122" t="s">
        <v>4</v>
      </c>
      <c r="AL108" s="122" t="s">
        <v>5</v>
      </c>
      <c r="AM108" s="122" t="s">
        <v>4</v>
      </c>
      <c r="AN108" s="122" t="s">
        <v>5</v>
      </c>
      <c r="AO108" s="122" t="s">
        <v>4</v>
      </c>
      <c r="AP108" s="122" t="s">
        <v>5</v>
      </c>
      <c r="AQ108" s="122" t="s">
        <v>4</v>
      </c>
      <c r="AR108" s="123" t="s">
        <v>5</v>
      </c>
      <c r="AS108" s="129" t="s">
        <v>4</v>
      </c>
      <c r="AT108" s="133" t="s">
        <v>5</v>
      </c>
      <c r="AU108" s="135" t="s">
        <v>19</v>
      </c>
      <c r="AV108" s="130" t="s">
        <v>72</v>
      </c>
      <c r="AW108" s="139" t="s">
        <v>57</v>
      </c>
      <c r="AX108" s="140" t="s">
        <v>58</v>
      </c>
      <c r="AY108" s="137" t="s">
        <v>67</v>
      </c>
      <c r="AZ108" s="42" t="s">
        <v>68</v>
      </c>
      <c r="BA108" s="42" t="s">
        <v>69</v>
      </c>
      <c r="BB108" s="275"/>
      <c r="BC108" s="277"/>
      <c r="BD108" s="277"/>
      <c r="BE108" s="279"/>
      <c r="BF108" s="279"/>
      <c r="BG108" s="281"/>
      <c r="BH108" s="272"/>
    </row>
    <row r="109" spans="1:60" ht="19.5" thickBot="1" x14ac:dyDescent="0.3">
      <c r="A109" s="273">
        <v>1</v>
      </c>
      <c r="B109" s="273"/>
      <c r="C109" s="10" t="s">
        <v>29</v>
      </c>
      <c r="D109" s="22">
        <v>114134.9</v>
      </c>
      <c r="E109" s="27">
        <f t="shared" ref="E109:J119" si="108">E9+E33+E58+E84</f>
        <v>7</v>
      </c>
      <c r="F109" s="3">
        <f t="shared" si="108"/>
        <v>2</v>
      </c>
      <c r="G109" s="3">
        <f t="shared" si="108"/>
        <v>1</v>
      </c>
      <c r="H109" s="3">
        <f t="shared" si="108"/>
        <v>0</v>
      </c>
      <c r="I109" s="3">
        <f t="shared" si="108"/>
        <v>0</v>
      </c>
      <c r="J109" s="144">
        <f t="shared" si="108"/>
        <v>0</v>
      </c>
      <c r="K109" s="145">
        <f>E109+F109+G109+H109+I109+J109</f>
        <v>10</v>
      </c>
      <c r="L109" s="3">
        <f t="shared" ref="L109:Q118" si="109">L9+L33+L58+L84</f>
        <v>1</v>
      </c>
      <c r="M109" s="2">
        <f t="shared" si="109"/>
        <v>0</v>
      </c>
      <c r="N109" s="2">
        <f t="shared" si="109"/>
        <v>0</v>
      </c>
      <c r="O109" s="2">
        <f t="shared" si="109"/>
        <v>0</v>
      </c>
      <c r="P109" s="2">
        <f t="shared" si="109"/>
        <v>0</v>
      </c>
      <c r="Q109" s="2">
        <f t="shared" si="109"/>
        <v>0</v>
      </c>
      <c r="R109" s="145">
        <f>SUM(L109:Q109)</f>
        <v>1</v>
      </c>
      <c r="S109" s="23">
        <f t="shared" ref="S109:X119" si="110">S9+S33+S58+S84</f>
        <v>1</v>
      </c>
      <c r="T109" s="31">
        <f t="shared" si="110"/>
        <v>0</v>
      </c>
      <c r="U109" s="31">
        <f t="shared" si="110"/>
        <v>0</v>
      </c>
      <c r="V109" s="31">
        <f t="shared" si="110"/>
        <v>0</v>
      </c>
      <c r="W109" s="31">
        <f t="shared" si="110"/>
        <v>0</v>
      </c>
      <c r="X109" s="31">
        <f t="shared" si="110"/>
        <v>0</v>
      </c>
      <c r="Y109" s="87">
        <f>SUM(S109:X109)</f>
        <v>1</v>
      </c>
      <c r="Z109" s="89">
        <f>K109+R109+Y109</f>
        <v>12</v>
      </c>
      <c r="AA109" s="14">
        <v>1</v>
      </c>
      <c r="AB109" s="15" t="s">
        <v>29</v>
      </c>
      <c r="AC109" s="124">
        <f t="shared" ref="AC109:AR109" si="111">AC9+AC33+AC58+AC84</f>
        <v>0</v>
      </c>
      <c r="AD109" s="125">
        <f t="shared" si="111"/>
        <v>0</v>
      </c>
      <c r="AE109" s="125">
        <f t="shared" si="111"/>
        <v>0</v>
      </c>
      <c r="AF109" s="125">
        <f t="shared" si="111"/>
        <v>3</v>
      </c>
      <c r="AG109" s="125">
        <f t="shared" si="111"/>
        <v>0</v>
      </c>
      <c r="AH109" s="125">
        <f t="shared" si="111"/>
        <v>2</v>
      </c>
      <c r="AI109" s="125">
        <f t="shared" si="111"/>
        <v>3</v>
      </c>
      <c r="AJ109" s="125">
        <f t="shared" si="111"/>
        <v>2</v>
      </c>
      <c r="AK109" s="125">
        <f t="shared" si="111"/>
        <v>0</v>
      </c>
      <c r="AL109" s="125">
        <f t="shared" si="111"/>
        <v>0</v>
      </c>
      <c r="AM109" s="125">
        <f t="shared" si="111"/>
        <v>1</v>
      </c>
      <c r="AN109" s="125">
        <f t="shared" si="111"/>
        <v>0</v>
      </c>
      <c r="AO109" s="125">
        <f t="shared" si="111"/>
        <v>0</v>
      </c>
      <c r="AP109" s="125">
        <f t="shared" si="111"/>
        <v>0</v>
      </c>
      <c r="AQ109" s="125">
        <f t="shared" si="111"/>
        <v>0</v>
      </c>
      <c r="AR109" s="126">
        <f t="shared" si="111"/>
        <v>0</v>
      </c>
      <c r="AS109" s="131">
        <f>AQ109+AO109+AM109+AK109+AI109+AG109+AE109+AC109</f>
        <v>4</v>
      </c>
      <c r="AT109" s="134">
        <f>AR109+AP109+AN109+AL109+AJ109+AH109+AF109+AD109</f>
        <v>7</v>
      </c>
      <c r="AU109" s="136">
        <f>SUM(AS109:AT109)</f>
        <v>11</v>
      </c>
      <c r="AV109" s="132">
        <f>E109+F109+L109+M109+S109+T109</f>
        <v>11</v>
      </c>
      <c r="AW109" s="39">
        <f t="shared" ref="AW109:BA119" si="112">AW84+AW58+AW33+AW9</f>
        <v>311</v>
      </c>
      <c r="AX109" s="141">
        <f t="shared" si="112"/>
        <v>11</v>
      </c>
      <c r="AY109" s="138">
        <f t="shared" si="112"/>
        <v>0</v>
      </c>
      <c r="AZ109" s="4">
        <f t="shared" si="112"/>
        <v>0</v>
      </c>
      <c r="BA109" s="4">
        <f t="shared" si="112"/>
        <v>0</v>
      </c>
      <c r="BB109" s="157">
        <f>((E109+F109))/(D109*0.00144)*100</f>
        <v>5.4759762351392958</v>
      </c>
      <c r="BC109" s="158">
        <f>(E109+F109)/(K109+R109)*100</f>
        <v>81.818181818181827</v>
      </c>
      <c r="BD109" s="158">
        <f>(AV109)/(D109*0.00272)*100</f>
        <v>3.5432787403842503</v>
      </c>
      <c r="BE109" s="158">
        <f t="shared" ref="BE109" si="113">(F109+G109+H109+I109+J109+M109+N109+O109+P109+Q109+T109+U109+V109+W109+X109)/Z109*100</f>
        <v>25</v>
      </c>
      <c r="BF109" s="158">
        <f>((E109+F109))/(D109)*100000</f>
        <v>7.8854057786005871</v>
      </c>
      <c r="BG109" s="159">
        <f>(AV109)/(D109)*100000</f>
        <v>9.6377181738451618</v>
      </c>
      <c r="BH109" s="160">
        <f t="shared" ref="BH109" si="114">AX109/AW109*100</f>
        <v>3.536977491961415</v>
      </c>
    </row>
    <row r="110" spans="1:60" ht="19.5" thickBot="1" x14ac:dyDescent="0.3">
      <c r="A110" s="182">
        <v>2</v>
      </c>
      <c r="B110" s="182"/>
      <c r="C110" s="11" t="s">
        <v>30</v>
      </c>
      <c r="D110" s="22">
        <v>114134.9</v>
      </c>
      <c r="E110" s="27">
        <f t="shared" si="108"/>
        <v>0</v>
      </c>
      <c r="F110" s="3">
        <f t="shared" si="108"/>
        <v>0</v>
      </c>
      <c r="G110" s="3">
        <f t="shared" si="108"/>
        <v>0</v>
      </c>
      <c r="H110" s="3">
        <f t="shared" si="108"/>
        <v>0</v>
      </c>
      <c r="I110" s="3">
        <f t="shared" si="108"/>
        <v>0</v>
      </c>
      <c r="J110" s="144">
        <f t="shared" si="108"/>
        <v>0</v>
      </c>
      <c r="K110" s="145">
        <f t="shared" ref="K110:K117" si="115">E110+F110+G110+H110+I110+J110</f>
        <v>0</v>
      </c>
      <c r="L110" s="3">
        <f t="shared" si="109"/>
        <v>1</v>
      </c>
      <c r="M110" s="2">
        <f t="shared" si="109"/>
        <v>0</v>
      </c>
      <c r="N110" s="2">
        <f t="shared" si="109"/>
        <v>0</v>
      </c>
      <c r="O110" s="2">
        <f t="shared" si="109"/>
        <v>0</v>
      </c>
      <c r="P110" s="2">
        <f t="shared" si="109"/>
        <v>0</v>
      </c>
      <c r="Q110" s="2">
        <f t="shared" si="109"/>
        <v>0</v>
      </c>
      <c r="R110" s="145">
        <f t="shared" ref="R110:R117" si="116">SUM(L110:Q110)</f>
        <v>1</v>
      </c>
      <c r="S110" s="23">
        <f t="shared" si="110"/>
        <v>2</v>
      </c>
      <c r="T110" s="31">
        <f t="shared" si="110"/>
        <v>0</v>
      </c>
      <c r="U110" s="31">
        <f t="shared" si="110"/>
        <v>0</v>
      </c>
      <c r="V110" s="31">
        <f t="shared" si="110"/>
        <v>0</v>
      </c>
      <c r="W110" s="31">
        <f t="shared" si="110"/>
        <v>0</v>
      </c>
      <c r="X110" s="31">
        <f t="shared" si="110"/>
        <v>0</v>
      </c>
      <c r="Y110" s="87">
        <f t="shared" ref="Y110:Y117" si="117">SUM(S110:X110)</f>
        <v>2</v>
      </c>
      <c r="Z110" s="89">
        <f t="shared" ref="Z110:Z117" si="118">K110+R110+Y110</f>
        <v>3</v>
      </c>
      <c r="AA110" s="14">
        <v>2</v>
      </c>
      <c r="AB110" s="13" t="s">
        <v>30</v>
      </c>
      <c r="AC110" s="27">
        <f t="shared" ref="AC110:AR110" si="119">AC10+AC34+AC59+AC85</f>
        <v>0</v>
      </c>
      <c r="AD110" s="1">
        <f t="shared" si="119"/>
        <v>0</v>
      </c>
      <c r="AE110" s="1">
        <f t="shared" si="119"/>
        <v>0</v>
      </c>
      <c r="AF110" s="1">
        <f t="shared" si="119"/>
        <v>1</v>
      </c>
      <c r="AG110" s="1">
        <f t="shared" si="119"/>
        <v>0</v>
      </c>
      <c r="AH110" s="1">
        <f t="shared" si="119"/>
        <v>0</v>
      </c>
      <c r="AI110" s="1">
        <f t="shared" si="119"/>
        <v>0</v>
      </c>
      <c r="AJ110" s="1">
        <f t="shared" si="119"/>
        <v>0</v>
      </c>
      <c r="AK110" s="1">
        <f t="shared" si="119"/>
        <v>0</v>
      </c>
      <c r="AL110" s="1">
        <f t="shared" si="119"/>
        <v>0</v>
      </c>
      <c r="AM110" s="1">
        <f t="shared" si="119"/>
        <v>2</v>
      </c>
      <c r="AN110" s="1">
        <f t="shared" si="119"/>
        <v>0</v>
      </c>
      <c r="AO110" s="1">
        <f t="shared" si="119"/>
        <v>0</v>
      </c>
      <c r="AP110" s="1">
        <f t="shared" si="119"/>
        <v>0</v>
      </c>
      <c r="AQ110" s="1">
        <f t="shared" si="119"/>
        <v>0</v>
      </c>
      <c r="AR110" s="127">
        <f t="shared" si="119"/>
        <v>0</v>
      </c>
      <c r="AS110" s="131">
        <f t="shared" ref="AS110:AS117" si="120">AQ110+AO110+AM110+AK110+AI110+AG110+AE110+AC110</f>
        <v>2</v>
      </c>
      <c r="AT110" s="134">
        <f t="shared" ref="AT110:AT117" si="121">AR110+AP110+AN110+AL110+AJ110+AH110+AF110+AD110</f>
        <v>1</v>
      </c>
      <c r="AU110" s="136">
        <f t="shared" ref="AU110:AU117" si="122">SUM(AS110:AT110)</f>
        <v>3</v>
      </c>
      <c r="AV110" s="132">
        <f t="shared" ref="AV110:AV117" si="123">E110+F110+L110+M110+S110+T110</f>
        <v>3</v>
      </c>
      <c r="AW110" s="39">
        <f t="shared" si="112"/>
        <v>0</v>
      </c>
      <c r="AX110" s="141">
        <f t="shared" si="112"/>
        <v>1</v>
      </c>
      <c r="AY110" s="138">
        <f t="shared" si="112"/>
        <v>6</v>
      </c>
      <c r="AZ110" s="4">
        <f t="shared" si="112"/>
        <v>0</v>
      </c>
      <c r="BA110" s="4">
        <f t="shared" si="112"/>
        <v>1</v>
      </c>
      <c r="BB110" s="157">
        <f t="shared" ref="BB110:BB119" si="124">((E110+F110))/(D110*0.00144)*100</f>
        <v>0</v>
      </c>
      <c r="BC110" s="158">
        <f t="shared" ref="BC110:BC118" si="125">(E110+F110)/(K110+R110)*100</f>
        <v>0</v>
      </c>
      <c r="BD110" s="158">
        <f t="shared" ref="BD110:BD118" si="126">(AV110)/(D110*0.00272)*100</f>
        <v>0.96634874737752274</v>
      </c>
      <c r="BE110" s="158">
        <f t="shared" ref="BE110:BE118" si="127">(F110+G110+H110+I110+J110+M110+N110+O110+P110+Q110+T110+U110+V110+W110+X110)/Z110*100</f>
        <v>0</v>
      </c>
      <c r="BF110" s="158">
        <f t="shared" ref="BF110:BF119" si="128">((E110+F110))/(D110)*100000</f>
        <v>0</v>
      </c>
      <c r="BG110" s="159">
        <f t="shared" ref="BG110:BG119" si="129">(AV110)/(D110)*100000</f>
        <v>2.6284685928668621</v>
      </c>
      <c r="BH110" s="160" t="e">
        <f t="shared" ref="BH110:BH118" si="130">AX110/AW110*100</f>
        <v>#DIV/0!</v>
      </c>
    </row>
    <row r="111" spans="1:60" ht="19.5" thickBot="1" x14ac:dyDescent="0.3">
      <c r="A111" s="182">
        <v>3</v>
      </c>
      <c r="B111" s="182"/>
      <c r="C111" s="11" t="s">
        <v>31</v>
      </c>
      <c r="D111" s="22">
        <v>114134.9</v>
      </c>
      <c r="E111" s="27">
        <f t="shared" si="108"/>
        <v>13</v>
      </c>
      <c r="F111" s="3">
        <f t="shared" si="108"/>
        <v>2</v>
      </c>
      <c r="G111" s="3">
        <f t="shared" si="108"/>
        <v>0</v>
      </c>
      <c r="H111" s="3">
        <f t="shared" si="108"/>
        <v>0</v>
      </c>
      <c r="I111" s="3">
        <f t="shared" si="108"/>
        <v>2</v>
      </c>
      <c r="J111" s="144">
        <f t="shared" si="108"/>
        <v>0</v>
      </c>
      <c r="K111" s="145">
        <f t="shared" si="115"/>
        <v>17</v>
      </c>
      <c r="L111" s="3">
        <f t="shared" si="109"/>
        <v>0</v>
      </c>
      <c r="M111" s="2">
        <f t="shared" si="109"/>
        <v>0</v>
      </c>
      <c r="N111" s="2">
        <f t="shared" si="109"/>
        <v>0</v>
      </c>
      <c r="O111" s="2">
        <f t="shared" si="109"/>
        <v>0</v>
      </c>
      <c r="P111" s="2">
        <f t="shared" si="109"/>
        <v>0</v>
      </c>
      <c r="Q111" s="2">
        <f t="shared" si="109"/>
        <v>0</v>
      </c>
      <c r="R111" s="145">
        <f t="shared" si="116"/>
        <v>0</v>
      </c>
      <c r="S111" s="23">
        <f t="shared" si="110"/>
        <v>1</v>
      </c>
      <c r="T111" s="31">
        <f t="shared" si="110"/>
        <v>0</v>
      </c>
      <c r="U111" s="31">
        <f t="shared" si="110"/>
        <v>0</v>
      </c>
      <c r="V111" s="31">
        <f t="shared" si="110"/>
        <v>0</v>
      </c>
      <c r="W111" s="31">
        <f t="shared" si="110"/>
        <v>0</v>
      </c>
      <c r="X111" s="31">
        <f t="shared" si="110"/>
        <v>0</v>
      </c>
      <c r="Y111" s="87">
        <f t="shared" si="117"/>
        <v>1</v>
      </c>
      <c r="Z111" s="89">
        <f t="shared" si="118"/>
        <v>18</v>
      </c>
      <c r="AA111" s="14">
        <v>3</v>
      </c>
      <c r="AB111" s="13" t="s">
        <v>31</v>
      </c>
      <c r="AC111" s="27">
        <f t="shared" ref="AC111:AR111" si="131">AC11+AC35+AC60+AC86</f>
        <v>0</v>
      </c>
      <c r="AD111" s="1">
        <f t="shared" si="131"/>
        <v>0</v>
      </c>
      <c r="AE111" s="1">
        <f t="shared" si="131"/>
        <v>0</v>
      </c>
      <c r="AF111" s="1">
        <f t="shared" si="131"/>
        <v>1</v>
      </c>
      <c r="AG111" s="1">
        <f t="shared" si="131"/>
        <v>1</v>
      </c>
      <c r="AH111" s="1">
        <f t="shared" si="131"/>
        <v>5</v>
      </c>
      <c r="AI111" s="1">
        <f t="shared" si="131"/>
        <v>0</v>
      </c>
      <c r="AJ111" s="1">
        <f t="shared" si="131"/>
        <v>1</v>
      </c>
      <c r="AK111" s="1">
        <f t="shared" si="131"/>
        <v>1</v>
      </c>
      <c r="AL111" s="1">
        <f t="shared" si="131"/>
        <v>2</v>
      </c>
      <c r="AM111" s="1">
        <f t="shared" si="131"/>
        <v>1</v>
      </c>
      <c r="AN111" s="1">
        <f t="shared" si="131"/>
        <v>0</v>
      </c>
      <c r="AO111" s="1">
        <f t="shared" si="131"/>
        <v>0</v>
      </c>
      <c r="AP111" s="1">
        <f t="shared" si="131"/>
        <v>0</v>
      </c>
      <c r="AQ111" s="1">
        <f t="shared" si="131"/>
        <v>2</v>
      </c>
      <c r="AR111" s="127">
        <f t="shared" si="131"/>
        <v>2</v>
      </c>
      <c r="AS111" s="131">
        <f t="shared" si="120"/>
        <v>5</v>
      </c>
      <c r="AT111" s="134">
        <f t="shared" si="121"/>
        <v>11</v>
      </c>
      <c r="AU111" s="136">
        <f t="shared" si="122"/>
        <v>16</v>
      </c>
      <c r="AV111" s="132">
        <f t="shared" si="123"/>
        <v>16</v>
      </c>
      <c r="AW111" s="39">
        <f t="shared" si="112"/>
        <v>270</v>
      </c>
      <c r="AX111" s="141">
        <f t="shared" si="112"/>
        <v>20</v>
      </c>
      <c r="AY111" s="138">
        <f t="shared" si="112"/>
        <v>15</v>
      </c>
      <c r="AZ111" s="4">
        <f t="shared" si="112"/>
        <v>0</v>
      </c>
      <c r="BA111" s="4">
        <f t="shared" si="112"/>
        <v>0</v>
      </c>
      <c r="BB111" s="157">
        <f t="shared" si="124"/>
        <v>9.1266270585654929</v>
      </c>
      <c r="BC111" s="158">
        <f t="shared" si="125"/>
        <v>88.235294117647058</v>
      </c>
      <c r="BD111" s="158">
        <f t="shared" si="126"/>
        <v>5.1538599860134546</v>
      </c>
      <c r="BE111" s="158">
        <f t="shared" si="127"/>
        <v>22.222222222222221</v>
      </c>
      <c r="BF111" s="158">
        <f t="shared" si="128"/>
        <v>13.142342964334309</v>
      </c>
      <c r="BG111" s="159">
        <f t="shared" si="129"/>
        <v>14.018499161956598</v>
      </c>
      <c r="BH111" s="160">
        <f t="shared" si="130"/>
        <v>7.4074074074074066</v>
      </c>
    </row>
    <row r="112" spans="1:60" ht="19.5" thickBot="1" x14ac:dyDescent="0.3">
      <c r="A112" s="182">
        <v>4</v>
      </c>
      <c r="B112" s="182"/>
      <c r="C112" s="11" t="s">
        <v>32</v>
      </c>
      <c r="D112" s="22">
        <v>114134.9</v>
      </c>
      <c r="E112" s="27">
        <f t="shared" si="108"/>
        <v>11</v>
      </c>
      <c r="F112" s="3">
        <f t="shared" si="108"/>
        <v>0</v>
      </c>
      <c r="G112" s="3">
        <f t="shared" si="108"/>
        <v>0</v>
      </c>
      <c r="H112" s="3">
        <f t="shared" si="108"/>
        <v>0</v>
      </c>
      <c r="I112" s="3">
        <f t="shared" si="108"/>
        <v>0</v>
      </c>
      <c r="J112" s="144">
        <f t="shared" si="108"/>
        <v>0</v>
      </c>
      <c r="K112" s="145">
        <f t="shared" si="115"/>
        <v>11</v>
      </c>
      <c r="L112" s="3">
        <f t="shared" si="109"/>
        <v>11</v>
      </c>
      <c r="M112" s="2">
        <f t="shared" si="109"/>
        <v>0</v>
      </c>
      <c r="N112" s="2">
        <f t="shared" si="109"/>
        <v>0</v>
      </c>
      <c r="O112" s="2">
        <f t="shared" si="109"/>
        <v>0</v>
      </c>
      <c r="P112" s="2">
        <f t="shared" si="109"/>
        <v>0</v>
      </c>
      <c r="Q112" s="2">
        <f t="shared" si="109"/>
        <v>0</v>
      </c>
      <c r="R112" s="145">
        <f t="shared" si="116"/>
        <v>11</v>
      </c>
      <c r="S112" s="23">
        <f t="shared" si="110"/>
        <v>13</v>
      </c>
      <c r="T112" s="31">
        <f t="shared" si="110"/>
        <v>0</v>
      </c>
      <c r="U112" s="31">
        <f t="shared" si="110"/>
        <v>0</v>
      </c>
      <c r="V112" s="31">
        <f t="shared" si="110"/>
        <v>0</v>
      </c>
      <c r="W112" s="31">
        <f t="shared" si="110"/>
        <v>0</v>
      </c>
      <c r="X112" s="31">
        <f t="shared" si="110"/>
        <v>0</v>
      </c>
      <c r="Y112" s="87">
        <f t="shared" si="117"/>
        <v>13</v>
      </c>
      <c r="Z112" s="89">
        <f t="shared" si="118"/>
        <v>35</v>
      </c>
      <c r="AA112" s="14">
        <v>4</v>
      </c>
      <c r="AB112" s="13" t="s">
        <v>32</v>
      </c>
      <c r="AC112" s="27">
        <f t="shared" ref="AC112:AR112" si="132">AC12+AC36+AC61+AC87</f>
        <v>0</v>
      </c>
      <c r="AD112" s="1">
        <f t="shared" si="132"/>
        <v>0</v>
      </c>
      <c r="AE112" s="1">
        <f t="shared" si="132"/>
        <v>0</v>
      </c>
      <c r="AF112" s="1">
        <f t="shared" si="132"/>
        <v>0</v>
      </c>
      <c r="AG112" s="1">
        <f t="shared" si="132"/>
        <v>2</v>
      </c>
      <c r="AH112" s="1">
        <f t="shared" si="132"/>
        <v>5</v>
      </c>
      <c r="AI112" s="1">
        <f t="shared" si="132"/>
        <v>2</v>
      </c>
      <c r="AJ112" s="1">
        <f t="shared" si="132"/>
        <v>1</v>
      </c>
      <c r="AK112" s="1">
        <f t="shared" si="132"/>
        <v>5</v>
      </c>
      <c r="AL112" s="1">
        <f t="shared" si="132"/>
        <v>3</v>
      </c>
      <c r="AM112" s="1">
        <f t="shared" si="132"/>
        <v>4</v>
      </c>
      <c r="AN112" s="1">
        <f t="shared" si="132"/>
        <v>3</v>
      </c>
      <c r="AO112" s="1">
        <f t="shared" si="132"/>
        <v>2</v>
      </c>
      <c r="AP112" s="1">
        <f t="shared" si="132"/>
        <v>0</v>
      </c>
      <c r="AQ112" s="1">
        <f t="shared" si="132"/>
        <v>4</v>
      </c>
      <c r="AR112" s="127">
        <f t="shared" si="132"/>
        <v>4</v>
      </c>
      <c r="AS112" s="131">
        <f t="shared" si="120"/>
        <v>19</v>
      </c>
      <c r="AT112" s="134">
        <f t="shared" si="121"/>
        <v>16</v>
      </c>
      <c r="AU112" s="136">
        <f t="shared" si="122"/>
        <v>35</v>
      </c>
      <c r="AV112" s="132">
        <f t="shared" si="123"/>
        <v>35</v>
      </c>
      <c r="AW112" s="39">
        <f t="shared" si="112"/>
        <v>0</v>
      </c>
      <c r="AX112" s="141">
        <f t="shared" si="112"/>
        <v>5</v>
      </c>
      <c r="AY112" s="138">
        <f t="shared" si="112"/>
        <v>13</v>
      </c>
      <c r="AZ112" s="4">
        <f t="shared" si="112"/>
        <v>0</v>
      </c>
      <c r="BA112" s="4">
        <f t="shared" si="112"/>
        <v>0</v>
      </c>
      <c r="BB112" s="157">
        <f t="shared" si="124"/>
        <v>6.692859842948029</v>
      </c>
      <c r="BC112" s="158">
        <f t="shared" si="125"/>
        <v>50</v>
      </c>
      <c r="BD112" s="158">
        <f t="shared" si="126"/>
        <v>11.274068719404431</v>
      </c>
      <c r="BE112" s="158">
        <f t="shared" si="127"/>
        <v>0</v>
      </c>
      <c r="BF112" s="158">
        <f t="shared" si="128"/>
        <v>9.6377181738451618</v>
      </c>
      <c r="BG112" s="159">
        <f t="shared" si="129"/>
        <v>30.665466916780055</v>
      </c>
      <c r="BH112" s="160" t="e">
        <f t="shared" si="130"/>
        <v>#DIV/0!</v>
      </c>
    </row>
    <row r="113" spans="1:60" ht="23.25" customHeight="1" thickBot="1" x14ac:dyDescent="0.3">
      <c r="A113" s="182">
        <v>5</v>
      </c>
      <c r="B113" s="182"/>
      <c r="C113" s="11" t="s">
        <v>33</v>
      </c>
      <c r="D113" s="22">
        <v>114134.9</v>
      </c>
      <c r="E113" s="27">
        <f t="shared" si="108"/>
        <v>4</v>
      </c>
      <c r="F113" s="3">
        <f t="shared" si="108"/>
        <v>0</v>
      </c>
      <c r="G113" s="3">
        <f t="shared" si="108"/>
        <v>0</v>
      </c>
      <c r="H113" s="3">
        <f t="shared" si="108"/>
        <v>0</v>
      </c>
      <c r="I113" s="3">
        <f t="shared" si="108"/>
        <v>0</v>
      </c>
      <c r="J113" s="144">
        <f t="shared" si="108"/>
        <v>0</v>
      </c>
      <c r="K113" s="145">
        <f t="shared" si="115"/>
        <v>4</v>
      </c>
      <c r="L113" s="3">
        <f t="shared" si="109"/>
        <v>6</v>
      </c>
      <c r="M113" s="2">
        <f t="shared" si="109"/>
        <v>0</v>
      </c>
      <c r="N113" s="2">
        <f t="shared" si="109"/>
        <v>0</v>
      </c>
      <c r="O113" s="2">
        <f t="shared" si="109"/>
        <v>0</v>
      </c>
      <c r="P113" s="2">
        <f t="shared" si="109"/>
        <v>0</v>
      </c>
      <c r="Q113" s="2">
        <f t="shared" si="109"/>
        <v>0</v>
      </c>
      <c r="R113" s="145">
        <f t="shared" si="116"/>
        <v>6</v>
      </c>
      <c r="S113" s="23">
        <f t="shared" si="110"/>
        <v>5</v>
      </c>
      <c r="T113" s="31">
        <f t="shared" si="110"/>
        <v>0</v>
      </c>
      <c r="U113" s="31">
        <f t="shared" si="110"/>
        <v>0</v>
      </c>
      <c r="V113" s="31">
        <f t="shared" si="110"/>
        <v>0</v>
      </c>
      <c r="W113" s="31">
        <f t="shared" si="110"/>
        <v>0</v>
      </c>
      <c r="X113" s="31">
        <f t="shared" si="110"/>
        <v>0</v>
      </c>
      <c r="Y113" s="87">
        <f t="shared" si="117"/>
        <v>5</v>
      </c>
      <c r="Z113" s="89">
        <f t="shared" si="118"/>
        <v>15</v>
      </c>
      <c r="AA113" s="14">
        <v>5</v>
      </c>
      <c r="AB113" s="13" t="s">
        <v>33</v>
      </c>
      <c r="AC113" s="27">
        <f t="shared" ref="AC113:AR113" si="133">AC13+AC37+AC62+AC88</f>
        <v>0</v>
      </c>
      <c r="AD113" s="1">
        <f t="shared" si="133"/>
        <v>0</v>
      </c>
      <c r="AE113" s="1">
        <f t="shared" si="133"/>
        <v>0</v>
      </c>
      <c r="AF113" s="1">
        <f t="shared" si="133"/>
        <v>2</v>
      </c>
      <c r="AG113" s="1">
        <f t="shared" si="133"/>
        <v>0</v>
      </c>
      <c r="AH113" s="1">
        <f t="shared" si="133"/>
        <v>4</v>
      </c>
      <c r="AI113" s="1">
        <f t="shared" si="133"/>
        <v>1</v>
      </c>
      <c r="AJ113" s="1">
        <f t="shared" si="133"/>
        <v>1</v>
      </c>
      <c r="AK113" s="1">
        <f t="shared" si="133"/>
        <v>0</v>
      </c>
      <c r="AL113" s="1">
        <f t="shared" si="133"/>
        <v>1</v>
      </c>
      <c r="AM113" s="1">
        <f t="shared" si="133"/>
        <v>3</v>
      </c>
      <c r="AN113" s="1">
        <f t="shared" si="133"/>
        <v>1</v>
      </c>
      <c r="AO113" s="1">
        <f t="shared" si="133"/>
        <v>1</v>
      </c>
      <c r="AP113" s="1">
        <f t="shared" si="133"/>
        <v>1</v>
      </c>
      <c r="AQ113" s="1">
        <f t="shared" si="133"/>
        <v>0</v>
      </c>
      <c r="AR113" s="127">
        <f t="shared" si="133"/>
        <v>0</v>
      </c>
      <c r="AS113" s="131">
        <f t="shared" si="120"/>
        <v>5</v>
      </c>
      <c r="AT113" s="134">
        <f t="shared" si="121"/>
        <v>10</v>
      </c>
      <c r="AU113" s="136">
        <f t="shared" si="122"/>
        <v>15</v>
      </c>
      <c r="AV113" s="132">
        <f t="shared" si="123"/>
        <v>15</v>
      </c>
      <c r="AW113" s="39">
        <f t="shared" si="112"/>
        <v>11</v>
      </c>
      <c r="AX113" s="141">
        <f t="shared" si="112"/>
        <v>4</v>
      </c>
      <c r="AY113" s="138">
        <f t="shared" si="112"/>
        <v>24</v>
      </c>
      <c r="AZ113" s="4">
        <f t="shared" si="112"/>
        <v>0</v>
      </c>
      <c r="BA113" s="4">
        <f t="shared" si="112"/>
        <v>0</v>
      </c>
      <c r="BB113" s="157">
        <f t="shared" si="124"/>
        <v>2.4337672156174648</v>
      </c>
      <c r="BC113" s="158">
        <f t="shared" si="125"/>
        <v>40</v>
      </c>
      <c r="BD113" s="158">
        <f t="shared" si="126"/>
        <v>4.8317437368876135</v>
      </c>
      <c r="BE113" s="158">
        <f t="shared" si="127"/>
        <v>0</v>
      </c>
      <c r="BF113" s="158">
        <f t="shared" si="128"/>
        <v>3.5046247904891494</v>
      </c>
      <c r="BG113" s="159">
        <f t="shared" si="129"/>
        <v>13.142342964334309</v>
      </c>
      <c r="BH113" s="160">
        <f t="shared" si="130"/>
        <v>36.363636363636367</v>
      </c>
    </row>
    <row r="114" spans="1:60" ht="23.25" customHeight="1" thickBot="1" x14ac:dyDescent="0.3">
      <c r="A114" s="166">
        <v>6</v>
      </c>
      <c r="B114" s="167"/>
      <c r="C114" s="44" t="s">
        <v>70</v>
      </c>
      <c r="D114" s="22">
        <v>114134.9</v>
      </c>
      <c r="E114" s="27">
        <f t="shared" si="108"/>
        <v>24</v>
      </c>
      <c r="F114" s="3">
        <f t="shared" si="108"/>
        <v>0</v>
      </c>
      <c r="G114" s="3">
        <f t="shared" si="108"/>
        <v>0</v>
      </c>
      <c r="H114" s="3">
        <f t="shared" si="108"/>
        <v>0</v>
      </c>
      <c r="I114" s="3">
        <f t="shared" si="108"/>
        <v>0</v>
      </c>
      <c r="J114" s="144">
        <f t="shared" si="108"/>
        <v>0</v>
      </c>
      <c r="K114" s="145">
        <f t="shared" si="115"/>
        <v>24</v>
      </c>
      <c r="L114" s="3">
        <f t="shared" si="109"/>
        <v>10</v>
      </c>
      <c r="M114" s="2">
        <f t="shared" si="109"/>
        <v>0</v>
      </c>
      <c r="N114" s="2">
        <f t="shared" si="109"/>
        <v>0</v>
      </c>
      <c r="O114" s="2">
        <f t="shared" si="109"/>
        <v>0</v>
      </c>
      <c r="P114" s="2">
        <f t="shared" si="109"/>
        <v>1</v>
      </c>
      <c r="Q114" s="2">
        <f t="shared" si="109"/>
        <v>0</v>
      </c>
      <c r="R114" s="145">
        <f t="shared" si="116"/>
        <v>11</v>
      </c>
      <c r="S114" s="23">
        <f t="shared" si="110"/>
        <v>10</v>
      </c>
      <c r="T114" s="31">
        <f t="shared" si="110"/>
        <v>0</v>
      </c>
      <c r="U114" s="31">
        <f t="shared" si="110"/>
        <v>1</v>
      </c>
      <c r="V114" s="31">
        <f t="shared" si="110"/>
        <v>0</v>
      </c>
      <c r="W114" s="31">
        <f t="shared" si="110"/>
        <v>0</v>
      </c>
      <c r="X114" s="31">
        <f t="shared" si="110"/>
        <v>0</v>
      </c>
      <c r="Y114" s="87">
        <f t="shared" si="117"/>
        <v>11</v>
      </c>
      <c r="Z114" s="89">
        <f t="shared" si="118"/>
        <v>46</v>
      </c>
      <c r="AA114" s="14">
        <v>6</v>
      </c>
      <c r="AB114" s="44" t="s">
        <v>70</v>
      </c>
      <c r="AC114" s="27">
        <f t="shared" ref="AC114:AR114" si="134">AC14+AC38+AC63+AC89</f>
        <v>0</v>
      </c>
      <c r="AD114" s="1">
        <f t="shared" si="134"/>
        <v>0</v>
      </c>
      <c r="AE114" s="1">
        <f t="shared" si="134"/>
        <v>1</v>
      </c>
      <c r="AF114" s="1">
        <f t="shared" si="134"/>
        <v>3</v>
      </c>
      <c r="AG114" s="1">
        <f t="shared" si="134"/>
        <v>10</v>
      </c>
      <c r="AH114" s="1">
        <f t="shared" si="134"/>
        <v>5</v>
      </c>
      <c r="AI114" s="1">
        <f t="shared" si="134"/>
        <v>4</v>
      </c>
      <c r="AJ114" s="1">
        <f t="shared" si="134"/>
        <v>4</v>
      </c>
      <c r="AK114" s="1">
        <f t="shared" si="134"/>
        <v>5</v>
      </c>
      <c r="AL114" s="1">
        <f t="shared" si="134"/>
        <v>2</v>
      </c>
      <c r="AM114" s="1">
        <f t="shared" si="134"/>
        <v>2</v>
      </c>
      <c r="AN114" s="1">
        <f t="shared" si="134"/>
        <v>3</v>
      </c>
      <c r="AO114" s="1">
        <f t="shared" si="134"/>
        <v>0</v>
      </c>
      <c r="AP114" s="1">
        <f t="shared" si="134"/>
        <v>3</v>
      </c>
      <c r="AQ114" s="1">
        <f t="shared" si="134"/>
        <v>1</v>
      </c>
      <c r="AR114" s="127">
        <f t="shared" si="134"/>
        <v>2</v>
      </c>
      <c r="AS114" s="131">
        <f t="shared" si="120"/>
        <v>23</v>
      </c>
      <c r="AT114" s="134">
        <f t="shared" si="121"/>
        <v>22</v>
      </c>
      <c r="AU114" s="136">
        <f t="shared" si="122"/>
        <v>45</v>
      </c>
      <c r="AV114" s="132">
        <f t="shared" si="123"/>
        <v>44</v>
      </c>
      <c r="AW114" s="39">
        <f t="shared" si="112"/>
        <v>313</v>
      </c>
      <c r="AX114" s="141">
        <f t="shared" si="112"/>
        <v>24</v>
      </c>
      <c r="AY114" s="138">
        <f t="shared" si="112"/>
        <v>6</v>
      </c>
      <c r="AZ114" s="4">
        <f t="shared" si="112"/>
        <v>0</v>
      </c>
      <c r="BA114" s="4">
        <f t="shared" si="112"/>
        <v>0</v>
      </c>
      <c r="BB114" s="157">
        <f t="shared" si="124"/>
        <v>14.602603293704789</v>
      </c>
      <c r="BC114" s="158">
        <f t="shared" si="125"/>
        <v>68.571428571428569</v>
      </c>
      <c r="BD114" s="158">
        <f t="shared" si="126"/>
        <v>14.173114961537001</v>
      </c>
      <c r="BE114" s="158">
        <f t="shared" si="127"/>
        <v>4.3478260869565215</v>
      </c>
      <c r="BF114" s="158">
        <f t="shared" si="128"/>
        <v>21.027748742934897</v>
      </c>
      <c r="BG114" s="159">
        <f t="shared" si="129"/>
        <v>38.550872695380647</v>
      </c>
      <c r="BH114" s="160">
        <f t="shared" si="130"/>
        <v>7.6677316293929714</v>
      </c>
    </row>
    <row r="115" spans="1:60" ht="23.25" customHeight="1" thickBot="1" x14ac:dyDescent="0.3">
      <c r="A115" s="166">
        <v>7</v>
      </c>
      <c r="B115" s="167"/>
      <c r="C115" s="44" t="s">
        <v>71</v>
      </c>
      <c r="D115" s="22">
        <v>114134.9</v>
      </c>
      <c r="E115" s="27">
        <f t="shared" si="108"/>
        <v>13</v>
      </c>
      <c r="F115" s="3">
        <f t="shared" si="108"/>
        <v>2</v>
      </c>
      <c r="G115" s="3">
        <f t="shared" si="108"/>
        <v>2</v>
      </c>
      <c r="H115" s="3">
        <f t="shared" si="108"/>
        <v>0</v>
      </c>
      <c r="I115" s="3">
        <f t="shared" si="108"/>
        <v>11</v>
      </c>
      <c r="J115" s="144">
        <f t="shared" si="108"/>
        <v>0</v>
      </c>
      <c r="K115" s="145">
        <f t="shared" si="115"/>
        <v>28</v>
      </c>
      <c r="L115" s="3">
        <f t="shared" si="109"/>
        <v>4</v>
      </c>
      <c r="M115" s="2">
        <f t="shared" si="109"/>
        <v>0</v>
      </c>
      <c r="N115" s="2">
        <f t="shared" si="109"/>
        <v>0</v>
      </c>
      <c r="O115" s="2">
        <f t="shared" si="109"/>
        <v>0</v>
      </c>
      <c r="P115" s="2">
        <f t="shared" si="109"/>
        <v>0</v>
      </c>
      <c r="Q115" s="2">
        <f t="shared" si="109"/>
        <v>0</v>
      </c>
      <c r="R115" s="145">
        <f t="shared" si="116"/>
        <v>4</v>
      </c>
      <c r="S115" s="23">
        <f t="shared" si="110"/>
        <v>19</v>
      </c>
      <c r="T115" s="31">
        <f t="shared" si="110"/>
        <v>0</v>
      </c>
      <c r="U115" s="31">
        <f t="shared" si="110"/>
        <v>0</v>
      </c>
      <c r="V115" s="31">
        <f t="shared" si="110"/>
        <v>0</v>
      </c>
      <c r="W115" s="31">
        <f t="shared" si="110"/>
        <v>8</v>
      </c>
      <c r="X115" s="31">
        <f t="shared" si="110"/>
        <v>0</v>
      </c>
      <c r="Y115" s="87">
        <f t="shared" si="117"/>
        <v>27</v>
      </c>
      <c r="Z115" s="89">
        <f t="shared" si="118"/>
        <v>59</v>
      </c>
      <c r="AA115" s="14">
        <v>7</v>
      </c>
      <c r="AB115" s="44" t="s">
        <v>71</v>
      </c>
      <c r="AC115" s="27">
        <f t="shared" ref="AC115:AR115" si="135">AC15+AC39+AC64+AC90</f>
        <v>0</v>
      </c>
      <c r="AD115" s="1">
        <f t="shared" si="135"/>
        <v>0</v>
      </c>
      <c r="AE115" s="1">
        <f t="shared" si="135"/>
        <v>3</v>
      </c>
      <c r="AF115" s="1">
        <f t="shared" si="135"/>
        <v>4</v>
      </c>
      <c r="AG115" s="1">
        <f t="shared" si="135"/>
        <v>3</v>
      </c>
      <c r="AH115" s="1">
        <f t="shared" si="135"/>
        <v>5</v>
      </c>
      <c r="AI115" s="1">
        <f t="shared" si="135"/>
        <v>3</v>
      </c>
      <c r="AJ115" s="1">
        <f t="shared" si="135"/>
        <v>2</v>
      </c>
      <c r="AK115" s="1">
        <f t="shared" si="135"/>
        <v>3</v>
      </c>
      <c r="AL115" s="1">
        <f t="shared" si="135"/>
        <v>3</v>
      </c>
      <c r="AM115" s="1">
        <f t="shared" si="135"/>
        <v>1</v>
      </c>
      <c r="AN115" s="1">
        <f t="shared" si="135"/>
        <v>3</v>
      </c>
      <c r="AO115" s="1">
        <f t="shared" si="135"/>
        <v>2</v>
      </c>
      <c r="AP115" s="1">
        <f t="shared" si="135"/>
        <v>0</v>
      </c>
      <c r="AQ115" s="1">
        <f t="shared" si="135"/>
        <v>3</v>
      </c>
      <c r="AR115" s="127">
        <f t="shared" si="135"/>
        <v>3</v>
      </c>
      <c r="AS115" s="131">
        <f t="shared" si="120"/>
        <v>18</v>
      </c>
      <c r="AT115" s="134">
        <f t="shared" si="121"/>
        <v>20</v>
      </c>
      <c r="AU115" s="136">
        <f t="shared" si="122"/>
        <v>38</v>
      </c>
      <c r="AV115" s="132">
        <f t="shared" si="123"/>
        <v>38</v>
      </c>
      <c r="AW115" s="39">
        <f t="shared" si="112"/>
        <v>172</v>
      </c>
      <c r="AX115" s="141">
        <f t="shared" si="112"/>
        <v>15</v>
      </c>
      <c r="AY115" s="138">
        <f t="shared" si="112"/>
        <v>0</v>
      </c>
      <c r="AZ115" s="4">
        <f t="shared" si="112"/>
        <v>0</v>
      </c>
      <c r="BA115" s="4">
        <f t="shared" si="112"/>
        <v>0</v>
      </c>
      <c r="BB115" s="157">
        <f t="shared" si="124"/>
        <v>9.1266270585654929</v>
      </c>
      <c r="BC115" s="158">
        <f t="shared" si="125"/>
        <v>46.875</v>
      </c>
      <c r="BD115" s="158">
        <f t="shared" si="126"/>
        <v>12.240417466781954</v>
      </c>
      <c r="BE115" s="158">
        <f t="shared" si="127"/>
        <v>38.983050847457626</v>
      </c>
      <c r="BF115" s="158">
        <f t="shared" si="128"/>
        <v>13.142342964334309</v>
      </c>
      <c r="BG115" s="159">
        <f t="shared" si="129"/>
        <v>33.293935509646921</v>
      </c>
      <c r="BH115" s="160">
        <f t="shared" si="130"/>
        <v>8.720930232558139</v>
      </c>
    </row>
    <row r="116" spans="1:60" ht="19.5" thickBot="1" x14ac:dyDescent="0.3">
      <c r="A116" s="182">
        <v>8</v>
      </c>
      <c r="B116" s="182"/>
      <c r="C116" s="11" t="s">
        <v>6</v>
      </c>
      <c r="D116" s="22">
        <v>114134.9</v>
      </c>
      <c r="E116" s="27">
        <f t="shared" si="108"/>
        <v>133</v>
      </c>
      <c r="F116" s="3">
        <f t="shared" si="108"/>
        <v>11</v>
      </c>
      <c r="G116" s="3">
        <f t="shared" si="108"/>
        <v>0</v>
      </c>
      <c r="H116" s="3">
        <f t="shared" si="108"/>
        <v>1</v>
      </c>
      <c r="I116" s="3">
        <f t="shared" si="108"/>
        <v>2</v>
      </c>
      <c r="J116" s="144">
        <f t="shared" si="108"/>
        <v>0</v>
      </c>
      <c r="K116" s="145">
        <f t="shared" si="115"/>
        <v>147</v>
      </c>
      <c r="L116" s="3">
        <f t="shared" si="109"/>
        <v>193</v>
      </c>
      <c r="M116" s="2">
        <f t="shared" si="109"/>
        <v>5</v>
      </c>
      <c r="N116" s="2">
        <f t="shared" si="109"/>
        <v>5</v>
      </c>
      <c r="O116" s="2">
        <f t="shared" si="109"/>
        <v>1</v>
      </c>
      <c r="P116" s="2">
        <f t="shared" si="109"/>
        <v>11</v>
      </c>
      <c r="Q116" s="2">
        <f t="shared" si="109"/>
        <v>0</v>
      </c>
      <c r="R116" s="145">
        <f t="shared" si="116"/>
        <v>215</v>
      </c>
      <c r="S116" s="23">
        <f t="shared" si="110"/>
        <v>343</v>
      </c>
      <c r="T116" s="31">
        <f t="shared" si="110"/>
        <v>2</v>
      </c>
      <c r="U116" s="31">
        <f t="shared" si="110"/>
        <v>3</v>
      </c>
      <c r="V116" s="31">
        <f t="shared" si="110"/>
        <v>1</v>
      </c>
      <c r="W116" s="31">
        <f t="shared" si="110"/>
        <v>21</v>
      </c>
      <c r="X116" s="31">
        <f t="shared" si="110"/>
        <v>0</v>
      </c>
      <c r="Y116" s="87">
        <f t="shared" si="117"/>
        <v>370</v>
      </c>
      <c r="Z116" s="89">
        <f t="shared" si="118"/>
        <v>732</v>
      </c>
      <c r="AA116" s="14">
        <v>8</v>
      </c>
      <c r="AB116" s="13" t="s">
        <v>6</v>
      </c>
      <c r="AC116" s="27">
        <f t="shared" ref="AC116:AR116" si="136">AC16+AC40+AC65+AC91</f>
        <v>11</v>
      </c>
      <c r="AD116" s="1">
        <f t="shared" si="136"/>
        <v>7</v>
      </c>
      <c r="AE116" s="1">
        <f t="shared" si="136"/>
        <v>17</v>
      </c>
      <c r="AF116" s="1">
        <f t="shared" si="136"/>
        <v>33</v>
      </c>
      <c r="AG116" s="1">
        <f t="shared" si="136"/>
        <v>81</v>
      </c>
      <c r="AH116" s="1">
        <f t="shared" si="136"/>
        <v>56</v>
      </c>
      <c r="AI116" s="1">
        <f t="shared" si="136"/>
        <v>43</v>
      </c>
      <c r="AJ116" s="1">
        <f t="shared" si="136"/>
        <v>55</v>
      </c>
      <c r="AK116" s="1">
        <f t="shared" si="136"/>
        <v>47</v>
      </c>
      <c r="AL116" s="1">
        <f t="shared" si="136"/>
        <v>41</v>
      </c>
      <c r="AM116" s="1">
        <f t="shared" si="136"/>
        <v>90</v>
      </c>
      <c r="AN116" s="1">
        <f t="shared" si="136"/>
        <v>61</v>
      </c>
      <c r="AO116" s="1">
        <f t="shared" si="136"/>
        <v>45</v>
      </c>
      <c r="AP116" s="1">
        <f t="shared" si="136"/>
        <v>39</v>
      </c>
      <c r="AQ116" s="1">
        <f t="shared" si="136"/>
        <v>44</v>
      </c>
      <c r="AR116" s="127">
        <f t="shared" si="136"/>
        <v>16</v>
      </c>
      <c r="AS116" s="131">
        <f t="shared" si="120"/>
        <v>378</v>
      </c>
      <c r="AT116" s="134">
        <f t="shared" si="121"/>
        <v>308</v>
      </c>
      <c r="AU116" s="136">
        <f t="shared" si="122"/>
        <v>686</v>
      </c>
      <c r="AV116" s="132">
        <f t="shared" si="123"/>
        <v>687</v>
      </c>
      <c r="AW116" s="39">
        <f t="shared" si="112"/>
        <v>1585</v>
      </c>
      <c r="AX116" s="141">
        <f t="shared" si="112"/>
        <v>146</v>
      </c>
      <c r="AY116" s="138">
        <f t="shared" si="112"/>
        <v>297</v>
      </c>
      <c r="AZ116" s="4">
        <f t="shared" si="112"/>
        <v>0</v>
      </c>
      <c r="BA116" s="4">
        <f t="shared" si="112"/>
        <v>0</v>
      </c>
      <c r="BB116" s="157">
        <f t="shared" si="124"/>
        <v>87.615619762228732</v>
      </c>
      <c r="BC116" s="158">
        <f t="shared" si="125"/>
        <v>39.77900552486188</v>
      </c>
      <c r="BD116" s="158">
        <f t="shared" si="126"/>
        <v>221.2938631494527</v>
      </c>
      <c r="BE116" s="158">
        <f t="shared" si="127"/>
        <v>8.6065573770491799</v>
      </c>
      <c r="BF116" s="158">
        <f t="shared" si="128"/>
        <v>126.16649245760939</v>
      </c>
      <c r="BG116" s="159">
        <f t="shared" si="129"/>
        <v>601.91930776651134</v>
      </c>
      <c r="BH116" s="160">
        <f t="shared" si="130"/>
        <v>9.2113564668769712</v>
      </c>
    </row>
    <row r="117" spans="1:60" ht="19.5" thickBot="1" x14ac:dyDescent="0.3">
      <c r="A117" s="182">
        <v>9</v>
      </c>
      <c r="B117" s="182"/>
      <c r="C117" s="11" t="s">
        <v>34</v>
      </c>
      <c r="D117" s="22">
        <v>114134.9</v>
      </c>
      <c r="E117" s="27">
        <f t="shared" si="108"/>
        <v>64</v>
      </c>
      <c r="F117" s="3">
        <f t="shared" si="108"/>
        <v>0</v>
      </c>
      <c r="G117" s="3">
        <f t="shared" si="108"/>
        <v>0</v>
      </c>
      <c r="H117" s="3">
        <f t="shared" si="108"/>
        <v>0</v>
      </c>
      <c r="I117" s="3">
        <f t="shared" si="108"/>
        <v>0</v>
      </c>
      <c r="J117" s="144">
        <f t="shared" si="108"/>
        <v>0</v>
      </c>
      <c r="K117" s="145">
        <f t="shared" si="115"/>
        <v>64</v>
      </c>
      <c r="L117" s="3">
        <f t="shared" si="109"/>
        <v>47</v>
      </c>
      <c r="M117" s="2">
        <f t="shared" si="109"/>
        <v>0</v>
      </c>
      <c r="N117" s="2">
        <f t="shared" si="109"/>
        <v>0</v>
      </c>
      <c r="O117" s="2">
        <f t="shared" si="109"/>
        <v>0</v>
      </c>
      <c r="P117" s="2">
        <f t="shared" si="109"/>
        <v>0</v>
      </c>
      <c r="Q117" s="2">
        <f t="shared" si="109"/>
        <v>0</v>
      </c>
      <c r="R117" s="145">
        <f t="shared" si="116"/>
        <v>47</v>
      </c>
      <c r="S117" s="23">
        <f t="shared" si="110"/>
        <v>178</v>
      </c>
      <c r="T117" s="31">
        <f t="shared" si="110"/>
        <v>0</v>
      </c>
      <c r="U117" s="31">
        <f t="shared" si="110"/>
        <v>0</v>
      </c>
      <c r="V117" s="31">
        <f t="shared" si="110"/>
        <v>0</v>
      </c>
      <c r="W117" s="31">
        <f t="shared" si="110"/>
        <v>0</v>
      </c>
      <c r="X117" s="31">
        <f t="shared" si="110"/>
        <v>0</v>
      </c>
      <c r="Y117" s="87">
        <f t="shared" si="117"/>
        <v>178</v>
      </c>
      <c r="Z117" s="89">
        <f t="shared" si="118"/>
        <v>289</v>
      </c>
      <c r="AA117" s="14">
        <v>9</v>
      </c>
      <c r="AB117" s="13" t="s">
        <v>34</v>
      </c>
      <c r="AC117" s="27">
        <f t="shared" ref="AC117:AR117" si="137">AC17+AC41+AC66+AC92</f>
        <v>0</v>
      </c>
      <c r="AD117" s="1">
        <f t="shared" si="137"/>
        <v>0</v>
      </c>
      <c r="AE117" s="1">
        <f t="shared" si="137"/>
        <v>7</v>
      </c>
      <c r="AF117" s="1">
        <f t="shared" si="137"/>
        <v>28</v>
      </c>
      <c r="AG117" s="1">
        <f t="shared" si="137"/>
        <v>38</v>
      </c>
      <c r="AH117" s="1">
        <f t="shared" si="137"/>
        <v>44</v>
      </c>
      <c r="AI117" s="1">
        <f t="shared" si="137"/>
        <v>31</v>
      </c>
      <c r="AJ117" s="1">
        <f t="shared" si="137"/>
        <v>31</v>
      </c>
      <c r="AK117" s="1">
        <f t="shared" si="137"/>
        <v>16</v>
      </c>
      <c r="AL117" s="1">
        <f t="shared" si="137"/>
        <v>18</v>
      </c>
      <c r="AM117" s="1">
        <f t="shared" si="137"/>
        <v>19</v>
      </c>
      <c r="AN117" s="1">
        <f t="shared" si="137"/>
        <v>14</v>
      </c>
      <c r="AO117" s="1">
        <f t="shared" si="137"/>
        <v>14</v>
      </c>
      <c r="AP117" s="1">
        <f t="shared" si="137"/>
        <v>18</v>
      </c>
      <c r="AQ117" s="1">
        <f t="shared" si="137"/>
        <v>7</v>
      </c>
      <c r="AR117" s="127">
        <f t="shared" si="137"/>
        <v>4</v>
      </c>
      <c r="AS117" s="131">
        <f t="shared" si="120"/>
        <v>132</v>
      </c>
      <c r="AT117" s="134">
        <f t="shared" si="121"/>
        <v>157</v>
      </c>
      <c r="AU117" s="136">
        <f t="shared" si="122"/>
        <v>289</v>
      </c>
      <c r="AV117" s="132">
        <f t="shared" si="123"/>
        <v>289</v>
      </c>
      <c r="AW117" s="39">
        <f t="shared" si="112"/>
        <v>85</v>
      </c>
      <c r="AX117" s="141">
        <f t="shared" si="112"/>
        <v>64</v>
      </c>
      <c r="AY117" s="138">
        <f t="shared" si="112"/>
        <v>246</v>
      </c>
      <c r="AZ117" s="4">
        <f t="shared" si="112"/>
        <v>0</v>
      </c>
      <c r="BA117" s="4">
        <f t="shared" si="112"/>
        <v>0</v>
      </c>
      <c r="BB117" s="157">
        <f t="shared" si="124"/>
        <v>38.940275449879437</v>
      </c>
      <c r="BC117" s="158">
        <f t="shared" si="125"/>
        <v>57.657657657657658</v>
      </c>
      <c r="BD117" s="158">
        <f t="shared" si="126"/>
        <v>93.091595997368032</v>
      </c>
      <c r="BE117" s="158">
        <f t="shared" si="127"/>
        <v>0</v>
      </c>
      <c r="BF117" s="158">
        <f t="shared" si="128"/>
        <v>56.073996647826391</v>
      </c>
      <c r="BG117" s="159">
        <f t="shared" si="129"/>
        <v>253.20914111284105</v>
      </c>
      <c r="BH117" s="160">
        <f t="shared" si="130"/>
        <v>75.294117647058826</v>
      </c>
    </row>
    <row r="118" spans="1:60" ht="19.5" thickBot="1" x14ac:dyDescent="0.3">
      <c r="A118" s="166">
        <v>10</v>
      </c>
      <c r="B118" s="167"/>
      <c r="C118" s="94" t="s">
        <v>74</v>
      </c>
      <c r="D118" s="22">
        <v>114134.9</v>
      </c>
      <c r="E118" s="27">
        <f t="shared" si="108"/>
        <v>14</v>
      </c>
      <c r="F118" s="3">
        <f t="shared" si="108"/>
        <v>1</v>
      </c>
      <c r="G118" s="3">
        <f t="shared" si="108"/>
        <v>0</v>
      </c>
      <c r="H118" s="3">
        <f t="shared" si="108"/>
        <v>0</v>
      </c>
      <c r="I118" s="3">
        <f t="shared" si="108"/>
        <v>0</v>
      </c>
      <c r="J118" s="144">
        <f t="shared" si="108"/>
        <v>0</v>
      </c>
      <c r="K118" s="145">
        <f>E118+F118+G118+H118+I118+J118</f>
        <v>15</v>
      </c>
      <c r="L118" s="3">
        <f t="shared" si="109"/>
        <v>28</v>
      </c>
      <c r="M118" s="2">
        <f t="shared" si="109"/>
        <v>0</v>
      </c>
      <c r="N118" s="2">
        <f t="shared" si="109"/>
        <v>0</v>
      </c>
      <c r="O118" s="2">
        <f t="shared" si="109"/>
        <v>0</v>
      </c>
      <c r="P118" s="2">
        <f t="shared" si="109"/>
        <v>0</v>
      </c>
      <c r="Q118" s="2">
        <f t="shared" si="109"/>
        <v>0</v>
      </c>
      <c r="R118" s="145">
        <f>SUM(L118:Q118)</f>
        <v>28</v>
      </c>
      <c r="S118" s="23">
        <f t="shared" si="110"/>
        <v>14</v>
      </c>
      <c r="T118" s="31">
        <f t="shared" si="110"/>
        <v>1</v>
      </c>
      <c r="U118" s="31">
        <f t="shared" si="110"/>
        <v>0</v>
      </c>
      <c r="V118" s="31">
        <f t="shared" si="110"/>
        <v>0</v>
      </c>
      <c r="W118" s="31">
        <f t="shared" si="110"/>
        <v>0</v>
      </c>
      <c r="X118" s="31">
        <f t="shared" si="110"/>
        <v>0</v>
      </c>
      <c r="Y118" s="87">
        <f>SUM(S118:X118)</f>
        <v>15</v>
      </c>
      <c r="Z118" s="89">
        <f>K118+R118+Y118</f>
        <v>58</v>
      </c>
      <c r="AA118" s="14"/>
      <c r="AB118" s="13"/>
      <c r="AC118" s="27">
        <f t="shared" ref="AC118:AR118" si="138">AC18+AC42+AC67+AC93</f>
        <v>0</v>
      </c>
      <c r="AD118" s="1">
        <f t="shared" si="138"/>
        <v>0</v>
      </c>
      <c r="AE118" s="1">
        <f t="shared" si="138"/>
        <v>1</v>
      </c>
      <c r="AF118" s="1">
        <f t="shared" si="138"/>
        <v>2</v>
      </c>
      <c r="AG118" s="1">
        <f t="shared" si="138"/>
        <v>6</v>
      </c>
      <c r="AH118" s="1">
        <f t="shared" si="138"/>
        <v>7</v>
      </c>
      <c r="AI118" s="1">
        <f t="shared" si="138"/>
        <v>4</v>
      </c>
      <c r="AJ118" s="1">
        <f t="shared" si="138"/>
        <v>6</v>
      </c>
      <c r="AK118" s="1">
        <f t="shared" si="138"/>
        <v>6</v>
      </c>
      <c r="AL118" s="1">
        <f t="shared" si="138"/>
        <v>2</v>
      </c>
      <c r="AM118" s="1">
        <f t="shared" si="138"/>
        <v>6</v>
      </c>
      <c r="AN118" s="1">
        <f t="shared" si="138"/>
        <v>4</v>
      </c>
      <c r="AO118" s="1">
        <f t="shared" si="138"/>
        <v>5</v>
      </c>
      <c r="AP118" s="1">
        <f t="shared" si="138"/>
        <v>5</v>
      </c>
      <c r="AQ118" s="1">
        <f t="shared" si="138"/>
        <v>0</v>
      </c>
      <c r="AR118" s="127">
        <f t="shared" si="138"/>
        <v>4</v>
      </c>
      <c r="AS118" s="131">
        <f>AQ118+AO118+AM118+AK118+AI118+AG118+AE118+AC118</f>
        <v>28</v>
      </c>
      <c r="AT118" s="134">
        <f>AR118+AP118+AN118+AL118+AJ118+AH118+AF118+AD118</f>
        <v>30</v>
      </c>
      <c r="AU118" s="136">
        <f>SUM(AS118:AT118)</f>
        <v>58</v>
      </c>
      <c r="AV118" s="132">
        <f>E118+F118+L118+M118+S118+T118</f>
        <v>58</v>
      </c>
      <c r="AW118" s="39">
        <f t="shared" si="112"/>
        <v>0</v>
      </c>
      <c r="AX118" s="141">
        <f t="shared" si="112"/>
        <v>0</v>
      </c>
      <c r="AY118" s="138">
        <f t="shared" si="112"/>
        <v>116</v>
      </c>
      <c r="AZ118" s="4">
        <f t="shared" si="112"/>
        <v>0</v>
      </c>
      <c r="BA118" s="4">
        <f t="shared" si="112"/>
        <v>28</v>
      </c>
      <c r="BB118" s="157">
        <f t="shared" si="124"/>
        <v>9.1266270585654929</v>
      </c>
      <c r="BC118" s="158">
        <f t="shared" si="125"/>
        <v>34.883720930232556</v>
      </c>
      <c r="BD118" s="158">
        <f t="shared" si="126"/>
        <v>18.682742449298772</v>
      </c>
      <c r="BE118" s="158">
        <f t="shared" si="127"/>
        <v>3.4482758620689653</v>
      </c>
      <c r="BF118" s="158">
        <f t="shared" si="128"/>
        <v>13.142342964334309</v>
      </c>
      <c r="BG118" s="159">
        <f t="shared" si="129"/>
        <v>50.817059462092665</v>
      </c>
      <c r="BH118" s="160" t="e">
        <f t="shared" si="130"/>
        <v>#DIV/0!</v>
      </c>
    </row>
    <row r="119" spans="1:60" ht="54" customHeight="1" thickBot="1" x14ac:dyDescent="0.3">
      <c r="A119" s="270" t="s">
        <v>35</v>
      </c>
      <c r="B119" s="270"/>
      <c r="C119" s="270"/>
      <c r="D119" s="57">
        <f>SUM(D109:D118)</f>
        <v>1141349</v>
      </c>
      <c r="E119" s="146">
        <f t="shared" si="108"/>
        <v>283</v>
      </c>
      <c r="F119" s="146">
        <f t="shared" si="108"/>
        <v>18</v>
      </c>
      <c r="G119" s="146">
        <f t="shared" si="108"/>
        <v>3</v>
      </c>
      <c r="H119" s="146">
        <f t="shared" si="108"/>
        <v>1</v>
      </c>
      <c r="I119" s="146">
        <f t="shared" si="108"/>
        <v>15</v>
      </c>
      <c r="J119" s="146">
        <f t="shared" si="108"/>
        <v>0</v>
      </c>
      <c r="K119" s="90">
        <f t="shared" ref="K119:R119" si="139">SUM(K109:K118)</f>
        <v>320</v>
      </c>
      <c r="L119" s="56">
        <f t="shared" si="139"/>
        <v>301</v>
      </c>
      <c r="M119" s="56">
        <f t="shared" si="139"/>
        <v>5</v>
      </c>
      <c r="N119" s="56">
        <f t="shared" si="139"/>
        <v>5</v>
      </c>
      <c r="O119" s="56">
        <f t="shared" si="139"/>
        <v>1</v>
      </c>
      <c r="P119" s="56">
        <f t="shared" si="139"/>
        <v>12</v>
      </c>
      <c r="Q119" s="56">
        <f t="shared" si="139"/>
        <v>0</v>
      </c>
      <c r="R119" s="90">
        <f t="shared" si="139"/>
        <v>324</v>
      </c>
      <c r="S119" s="146">
        <f t="shared" si="110"/>
        <v>586</v>
      </c>
      <c r="T119" s="146">
        <f t="shared" si="110"/>
        <v>3</v>
      </c>
      <c r="U119" s="146">
        <f t="shared" si="110"/>
        <v>4</v>
      </c>
      <c r="V119" s="146">
        <f t="shared" si="110"/>
        <v>1</v>
      </c>
      <c r="W119" s="146">
        <f t="shared" si="110"/>
        <v>29</v>
      </c>
      <c r="X119" s="146">
        <f t="shared" si="110"/>
        <v>0</v>
      </c>
      <c r="Y119" s="147">
        <f t="shared" ref="Y119" si="140">SUM(S119:X119)</f>
        <v>623</v>
      </c>
      <c r="Z119" s="147">
        <f t="shared" ref="Z119" si="141">K119+R119+Y119</f>
        <v>1267</v>
      </c>
      <c r="AA119" s="292" t="s">
        <v>35</v>
      </c>
      <c r="AB119" s="292"/>
      <c r="AC119" s="146">
        <f t="shared" ref="AC119:AR119" si="142">AC19+AC43+AC68+AC94</f>
        <v>11</v>
      </c>
      <c r="AD119" s="146">
        <f t="shared" si="142"/>
        <v>7</v>
      </c>
      <c r="AE119" s="146">
        <f t="shared" si="142"/>
        <v>29</v>
      </c>
      <c r="AF119" s="146">
        <f t="shared" si="142"/>
        <v>77</v>
      </c>
      <c r="AG119" s="146">
        <f t="shared" si="142"/>
        <v>141</v>
      </c>
      <c r="AH119" s="146">
        <f t="shared" si="142"/>
        <v>133</v>
      </c>
      <c r="AI119" s="146">
        <f t="shared" si="142"/>
        <v>91</v>
      </c>
      <c r="AJ119" s="146">
        <f t="shared" si="142"/>
        <v>103</v>
      </c>
      <c r="AK119" s="146">
        <f t="shared" si="142"/>
        <v>83</v>
      </c>
      <c r="AL119" s="146">
        <f t="shared" si="142"/>
        <v>72</v>
      </c>
      <c r="AM119" s="146">
        <f t="shared" si="142"/>
        <v>129</v>
      </c>
      <c r="AN119" s="146">
        <f t="shared" si="142"/>
        <v>89</v>
      </c>
      <c r="AO119" s="146">
        <f t="shared" si="142"/>
        <v>69</v>
      </c>
      <c r="AP119" s="146">
        <f t="shared" si="142"/>
        <v>66</v>
      </c>
      <c r="AQ119" s="146">
        <f t="shared" si="142"/>
        <v>61</v>
      </c>
      <c r="AR119" s="146">
        <f t="shared" si="142"/>
        <v>35</v>
      </c>
      <c r="AS119" s="143">
        <f>AQ119+AO119+AM119+AK119+AI119+AG119+AE119+AC119</f>
        <v>614</v>
      </c>
      <c r="AT119" s="143">
        <f>AR119+AP119+AN119+AL119+AJ119+AH119+AF119+AD119</f>
        <v>582</v>
      </c>
      <c r="AU119" s="143">
        <f>SUM(AS119:AT119)</f>
        <v>1196</v>
      </c>
      <c r="AV119" s="143">
        <f>E119+F119+L119+M119+S119+T119</f>
        <v>1196</v>
      </c>
      <c r="AW119" s="142">
        <f t="shared" si="112"/>
        <v>2747</v>
      </c>
      <c r="AX119" s="142">
        <f t="shared" si="112"/>
        <v>290</v>
      </c>
      <c r="AY119" s="142">
        <f t="shared" si="112"/>
        <v>723</v>
      </c>
      <c r="AZ119" s="142">
        <f t="shared" si="112"/>
        <v>0</v>
      </c>
      <c r="BA119" s="142">
        <f t="shared" si="112"/>
        <v>29</v>
      </c>
      <c r="BB119" s="161">
        <f t="shared" si="124"/>
        <v>18.314098297521422</v>
      </c>
      <c r="BC119" s="158">
        <f>(E119+F119)/(K119+R119)*100</f>
        <v>46.739130434782609</v>
      </c>
      <c r="BD119" s="158">
        <f>(AV119)/(D119*0.00272)*100</f>
        <v>38.525103395450571</v>
      </c>
      <c r="BE119" s="162">
        <f t="shared" ref="BE119" si="143">(F119+G119+H119+I119+J119+M119+N119+O119+P119+Q119+T119+U119+V119+W119+X119)/Z119*100</f>
        <v>7.6558800315706392</v>
      </c>
      <c r="BF119" s="161">
        <f t="shared" si="128"/>
        <v>26.372301548430848</v>
      </c>
      <c r="BG119" s="161">
        <f t="shared" si="129"/>
        <v>104.78828123562556</v>
      </c>
      <c r="BH119" s="163">
        <f t="shared" ref="BH119" si="144">AX119/AW119*100</f>
        <v>10.556971241354205</v>
      </c>
    </row>
  </sheetData>
  <mergeCells count="303">
    <mergeCell ref="A39:B39"/>
    <mergeCell ref="A38:B38"/>
    <mergeCell ref="A114:B114"/>
    <mergeCell ref="A115:B115"/>
    <mergeCell ref="A89:B89"/>
    <mergeCell ref="A90:B90"/>
    <mergeCell ref="A63:B63"/>
    <mergeCell ref="A64:B64"/>
    <mergeCell ref="AA19:AB19"/>
    <mergeCell ref="A19:C19"/>
    <mergeCell ref="A27:D28"/>
    <mergeCell ref="A33:B33"/>
    <mergeCell ref="E27:Z28"/>
    <mergeCell ref="A92:B92"/>
    <mergeCell ref="A94:C94"/>
    <mergeCell ref="C100:H102"/>
    <mergeCell ref="A91:B91"/>
    <mergeCell ref="A84:B84"/>
    <mergeCell ref="A85:B85"/>
    <mergeCell ref="A86:B86"/>
    <mergeCell ref="A87:B87"/>
    <mergeCell ref="A88:B88"/>
    <mergeCell ref="A106:B108"/>
    <mergeCell ref="G107:J107"/>
    <mergeCell ref="BH3:BH8"/>
    <mergeCell ref="A3:D4"/>
    <mergeCell ref="A5:D6"/>
    <mergeCell ref="AW3:AX6"/>
    <mergeCell ref="BB3:BB8"/>
    <mergeCell ref="BC3:BC8"/>
    <mergeCell ref="BD3:BD8"/>
    <mergeCell ref="BE3:BE8"/>
    <mergeCell ref="BF3:BF8"/>
    <mergeCell ref="E3:Z4"/>
    <mergeCell ref="G7:J7"/>
    <mergeCell ref="N7:Q7"/>
    <mergeCell ref="U7:X7"/>
    <mergeCell ref="Z5:Z8"/>
    <mergeCell ref="AA3:AU4"/>
    <mergeCell ref="AB5:AB8"/>
    <mergeCell ref="AC5:AU6"/>
    <mergeCell ref="AO7:AP7"/>
    <mergeCell ref="AQ7:AR7"/>
    <mergeCell ref="M7:M8"/>
    <mergeCell ref="L7:L8"/>
    <mergeCell ref="D7:D8"/>
    <mergeCell ref="S7:S8"/>
    <mergeCell ref="A11:B11"/>
    <mergeCell ref="A12:B12"/>
    <mergeCell ref="A13:B13"/>
    <mergeCell ref="A16:B16"/>
    <mergeCell ref="A17:B17"/>
    <mergeCell ref="A9:B9"/>
    <mergeCell ref="A14:B14"/>
    <mergeCell ref="A15:B15"/>
    <mergeCell ref="BG3:BG8"/>
    <mergeCell ref="AY3:BA6"/>
    <mergeCell ref="AY7:BA7"/>
    <mergeCell ref="A18:B18"/>
    <mergeCell ref="S5:Y5"/>
    <mergeCell ref="AW7:AX7"/>
    <mergeCell ref="E6:K6"/>
    <mergeCell ref="L6:R6"/>
    <mergeCell ref="S6:Y6"/>
    <mergeCell ref="K7:K8"/>
    <mergeCell ref="T7:T8"/>
    <mergeCell ref="AA5:AA8"/>
    <mergeCell ref="AE7:AF7"/>
    <mergeCell ref="AG7:AH7"/>
    <mergeCell ref="AI7:AJ7"/>
    <mergeCell ref="AK7:AL7"/>
    <mergeCell ref="AM7:AN7"/>
    <mergeCell ref="Y7:Y8"/>
    <mergeCell ref="AC7:AD7"/>
    <mergeCell ref="AS7:AU7"/>
    <mergeCell ref="E5:R5"/>
    <mergeCell ref="F7:F8"/>
    <mergeCell ref="E7:E8"/>
    <mergeCell ref="R7:R8"/>
    <mergeCell ref="A7:B8"/>
    <mergeCell ref="C7:C8"/>
    <mergeCell ref="A10:B10"/>
    <mergeCell ref="S106:Y106"/>
    <mergeCell ref="AC106:AU106"/>
    <mergeCell ref="E105:R105"/>
    <mergeCell ref="M107:M108"/>
    <mergeCell ref="R107:R108"/>
    <mergeCell ref="S107:S108"/>
    <mergeCell ref="T107:T108"/>
    <mergeCell ref="E107:E108"/>
    <mergeCell ref="F107:F108"/>
    <mergeCell ref="AE107:AF107"/>
    <mergeCell ref="AG107:AH107"/>
    <mergeCell ref="AI107:AJ107"/>
    <mergeCell ref="AK107:AL107"/>
    <mergeCell ref="Y107:Y108"/>
    <mergeCell ref="AY104:BA106"/>
    <mergeCell ref="E104:Z104"/>
    <mergeCell ref="AW27:AX30"/>
    <mergeCell ref="AY27:BA30"/>
    <mergeCell ref="L56:L57"/>
    <mergeCell ref="M56:M57"/>
    <mergeCell ref="AW52:AX55"/>
    <mergeCell ref="AY52:BA55"/>
    <mergeCell ref="G82:J82"/>
    <mergeCell ref="K82:K83"/>
    <mergeCell ref="AA43:AB43"/>
    <mergeCell ref="S105:Z105"/>
    <mergeCell ref="Z106:Z108"/>
    <mergeCell ref="AB106:AB108"/>
    <mergeCell ref="AA106:AA108"/>
    <mergeCell ref="AA105:AU105"/>
    <mergeCell ref="AA104:AU104"/>
    <mergeCell ref="AW104:AX106"/>
    <mergeCell ref="R82:R83"/>
    <mergeCell ref="S82:S83"/>
    <mergeCell ref="T82:T83"/>
    <mergeCell ref="U82:X82"/>
    <mergeCell ref="E106:K106"/>
    <mergeCell ref="L106:R106"/>
    <mergeCell ref="A119:C119"/>
    <mergeCell ref="BH107:BH108"/>
    <mergeCell ref="A109:B109"/>
    <mergeCell ref="A110:B110"/>
    <mergeCell ref="A111:B111"/>
    <mergeCell ref="A112:B112"/>
    <mergeCell ref="A113:B113"/>
    <mergeCell ref="BB107:BB108"/>
    <mergeCell ref="BC107:BC108"/>
    <mergeCell ref="BD107:BD108"/>
    <mergeCell ref="BE107:BE108"/>
    <mergeCell ref="BF107:BF108"/>
    <mergeCell ref="BG107:BG108"/>
    <mergeCell ref="AM107:AN107"/>
    <mergeCell ref="AO107:AP107"/>
    <mergeCell ref="AQ107:AR107"/>
    <mergeCell ref="AS107:AU107"/>
    <mergeCell ref="AW107:AX107"/>
    <mergeCell ref="AY107:BA107"/>
    <mergeCell ref="AC107:AD107"/>
    <mergeCell ref="K107:K108"/>
    <mergeCell ref="AA119:AB119"/>
    <mergeCell ref="C106:C108"/>
    <mergeCell ref="BB104:BH106"/>
    <mergeCell ref="BE27:BE32"/>
    <mergeCell ref="BF27:BF32"/>
    <mergeCell ref="T31:T32"/>
    <mergeCell ref="U31:X31"/>
    <mergeCell ref="Y31:Y32"/>
    <mergeCell ref="AC31:AD31"/>
    <mergeCell ref="AE31:AF31"/>
    <mergeCell ref="AG31:AH31"/>
    <mergeCell ref="AI31:AJ31"/>
    <mergeCell ref="AK31:AL31"/>
    <mergeCell ref="AM31:AN31"/>
    <mergeCell ref="AO31:AP31"/>
    <mergeCell ref="AQ31:AR31"/>
    <mergeCell ref="AS31:AU31"/>
    <mergeCell ref="AW31:AX31"/>
    <mergeCell ref="AY31:BA31"/>
    <mergeCell ref="AA27:AU28"/>
    <mergeCell ref="BB27:BB32"/>
    <mergeCell ref="BC27:BC32"/>
    <mergeCell ref="BD27:BD32"/>
    <mergeCell ref="BG27:BG32"/>
    <mergeCell ref="BH27:BH32"/>
    <mergeCell ref="A29:D30"/>
    <mergeCell ref="E29:R29"/>
    <mergeCell ref="S29:Y29"/>
    <mergeCell ref="Z29:Z32"/>
    <mergeCell ref="AA29:AA32"/>
    <mergeCell ref="AB29:AB32"/>
    <mergeCell ref="AC29:AU30"/>
    <mergeCell ref="E30:K30"/>
    <mergeCell ref="L30:R30"/>
    <mergeCell ref="S30:Y30"/>
    <mergeCell ref="A31:B32"/>
    <mergeCell ref="C31:C32"/>
    <mergeCell ref="D31:D32"/>
    <mergeCell ref="E31:E32"/>
    <mergeCell ref="F31:F32"/>
    <mergeCell ref="G31:J31"/>
    <mergeCell ref="K31:K32"/>
    <mergeCell ref="L31:L32"/>
    <mergeCell ref="M31:M32"/>
    <mergeCell ref="N31:Q31"/>
    <mergeCell ref="R31:R32"/>
    <mergeCell ref="S31:S32"/>
    <mergeCell ref="BG52:BG57"/>
    <mergeCell ref="BH52:BH57"/>
    <mergeCell ref="AW56:AX56"/>
    <mergeCell ref="AY56:BA56"/>
    <mergeCell ref="A34:B34"/>
    <mergeCell ref="A35:B35"/>
    <mergeCell ref="A36:B36"/>
    <mergeCell ref="A37:B37"/>
    <mergeCell ref="A40:B40"/>
    <mergeCell ref="A41:B41"/>
    <mergeCell ref="A43:C43"/>
    <mergeCell ref="A52:D53"/>
    <mergeCell ref="E52:Z53"/>
    <mergeCell ref="AA52:AU53"/>
    <mergeCell ref="Y56:Y57"/>
    <mergeCell ref="AC56:AD56"/>
    <mergeCell ref="AE56:AF56"/>
    <mergeCell ref="AG56:AH56"/>
    <mergeCell ref="AI56:AJ56"/>
    <mergeCell ref="AK56:AL56"/>
    <mergeCell ref="AM56:AN56"/>
    <mergeCell ref="AO56:AP56"/>
    <mergeCell ref="AQ56:AR56"/>
    <mergeCell ref="BB52:BB57"/>
    <mergeCell ref="BE52:BE57"/>
    <mergeCell ref="BF52:BF57"/>
    <mergeCell ref="AS56:AU56"/>
    <mergeCell ref="E54:R54"/>
    <mergeCell ref="S54:Y54"/>
    <mergeCell ref="Z54:Z57"/>
    <mergeCell ref="AA54:AA57"/>
    <mergeCell ref="AB54:AB57"/>
    <mergeCell ref="AC54:AU55"/>
    <mergeCell ref="E55:K55"/>
    <mergeCell ref="L55:R55"/>
    <mergeCell ref="S55:Y55"/>
    <mergeCell ref="N56:Q56"/>
    <mergeCell ref="R56:R57"/>
    <mergeCell ref="S56:S57"/>
    <mergeCell ref="T56:T57"/>
    <mergeCell ref="U56:X56"/>
    <mergeCell ref="F56:F57"/>
    <mergeCell ref="G56:J56"/>
    <mergeCell ref="K56:K57"/>
    <mergeCell ref="BC52:BC57"/>
    <mergeCell ref="BD52:BD57"/>
    <mergeCell ref="BG78:BG83"/>
    <mergeCell ref="BH78:BH83"/>
    <mergeCell ref="A80:D81"/>
    <mergeCell ref="E80:R80"/>
    <mergeCell ref="S80:Y80"/>
    <mergeCell ref="Z80:Z83"/>
    <mergeCell ref="AA80:AA83"/>
    <mergeCell ref="AB80:AB83"/>
    <mergeCell ref="AC80:AU81"/>
    <mergeCell ref="E81:K81"/>
    <mergeCell ref="L81:R81"/>
    <mergeCell ref="S81:Y81"/>
    <mergeCell ref="A82:B83"/>
    <mergeCell ref="C82:C83"/>
    <mergeCell ref="D82:D83"/>
    <mergeCell ref="E82:E83"/>
    <mergeCell ref="F82:F83"/>
    <mergeCell ref="BC78:BC83"/>
    <mergeCell ref="E78:Z79"/>
    <mergeCell ref="AA78:AU79"/>
    <mergeCell ref="AW78:AX81"/>
    <mergeCell ref="BB78:BB83"/>
    <mergeCell ref="BD78:BD83"/>
    <mergeCell ref="Y82:Y83"/>
    <mergeCell ref="A60:B60"/>
    <mergeCell ref="A61:B61"/>
    <mergeCell ref="A62:B62"/>
    <mergeCell ref="A65:B65"/>
    <mergeCell ref="A66:B66"/>
    <mergeCell ref="M82:M83"/>
    <mergeCell ref="N82:Q82"/>
    <mergeCell ref="BE78:BE83"/>
    <mergeCell ref="BF78:BF83"/>
    <mergeCell ref="AC82:AD82"/>
    <mergeCell ref="AE82:AF82"/>
    <mergeCell ref="AG82:AH82"/>
    <mergeCell ref="AS82:AU82"/>
    <mergeCell ref="AI82:AJ82"/>
    <mergeCell ref="AK82:AL82"/>
    <mergeCell ref="AM82:AN82"/>
    <mergeCell ref="AO82:AP82"/>
    <mergeCell ref="AQ82:AR82"/>
    <mergeCell ref="AW82:AX82"/>
    <mergeCell ref="AY82:BA82"/>
    <mergeCell ref="AY78:BA81"/>
    <mergeCell ref="A42:B42"/>
    <mergeCell ref="A67:B67"/>
    <mergeCell ref="A93:B93"/>
    <mergeCell ref="A118:B118"/>
    <mergeCell ref="A54:D55"/>
    <mergeCell ref="AA68:AB68"/>
    <mergeCell ref="AA94:AB94"/>
    <mergeCell ref="A68:C68"/>
    <mergeCell ref="A78:D79"/>
    <mergeCell ref="A56:B57"/>
    <mergeCell ref="A105:D105"/>
    <mergeCell ref="A104:D104"/>
    <mergeCell ref="D106:D108"/>
    <mergeCell ref="A116:B116"/>
    <mergeCell ref="A117:B117"/>
    <mergeCell ref="C56:C57"/>
    <mergeCell ref="D56:D57"/>
    <mergeCell ref="E56:E57"/>
    <mergeCell ref="L82:L83"/>
    <mergeCell ref="L107:L108"/>
    <mergeCell ref="N107:Q107"/>
    <mergeCell ref="U107:X107"/>
    <mergeCell ref="A58:B58"/>
    <mergeCell ref="A59:B59"/>
  </mergeCells>
  <pageMargins left="0.7" right="0.7" top="0.87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TB-07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Zia Samad</cp:lastModifiedBy>
  <cp:lastPrinted>2014-10-27T03:58:36Z</cp:lastPrinted>
  <dcterms:created xsi:type="dcterms:W3CDTF">2014-01-15T04:54:34Z</dcterms:created>
  <dcterms:modified xsi:type="dcterms:W3CDTF">2015-11-26T09:48:47Z</dcterms:modified>
</cp:coreProperties>
</file>